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31" i="371" l="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17" i="431"/>
  <c r="P21" i="431"/>
  <c r="Q9" i="431"/>
  <c r="Q13" i="431"/>
  <c r="Q17" i="431"/>
  <c r="Q21" i="431"/>
  <c r="D10" i="431"/>
  <c r="E14" i="431"/>
  <c r="F10" i="431"/>
  <c r="F18" i="431"/>
  <c r="G14" i="431"/>
  <c r="G22" i="431"/>
  <c r="H14" i="431"/>
  <c r="H22" i="431"/>
  <c r="I14" i="431"/>
  <c r="I22" i="431"/>
  <c r="J14" i="431"/>
  <c r="J22" i="431"/>
  <c r="K18" i="431"/>
  <c r="L10" i="431"/>
  <c r="L18" i="431"/>
  <c r="M10" i="431"/>
  <c r="M14" i="431"/>
  <c r="M22" i="431"/>
  <c r="N14" i="431"/>
  <c r="N22" i="431"/>
  <c r="P18" i="431"/>
  <c r="Q18" i="431"/>
  <c r="C19" i="431"/>
  <c r="E11" i="431"/>
  <c r="E19" i="431"/>
  <c r="F19" i="431"/>
  <c r="G23" i="431"/>
  <c r="H19" i="431"/>
  <c r="I23" i="431"/>
  <c r="J23" i="431"/>
  <c r="K23" i="431"/>
  <c r="L19" i="431"/>
  <c r="M19" i="431"/>
  <c r="N19" i="431"/>
  <c r="O19" i="431"/>
  <c r="P15" i="431"/>
  <c r="Q11" i="431"/>
  <c r="C10" i="431"/>
  <c r="C14" i="431"/>
  <c r="C18" i="431"/>
  <c r="C22" i="431"/>
  <c r="D18" i="431"/>
  <c r="G10" i="431"/>
  <c r="K10" i="431"/>
  <c r="P22" i="431"/>
  <c r="D19" i="431"/>
  <c r="F15" i="431"/>
  <c r="G15" i="431"/>
  <c r="H15" i="431"/>
  <c r="I11" i="431"/>
  <c r="J11" i="431"/>
  <c r="K15" i="431"/>
  <c r="L15" i="431"/>
  <c r="M15" i="431"/>
  <c r="N15" i="431"/>
  <c r="O15" i="431"/>
  <c r="P19" i="431"/>
  <c r="Q19" i="431"/>
  <c r="C11" i="431"/>
  <c r="C15" i="431"/>
  <c r="D11" i="431"/>
  <c r="D15" i="431"/>
  <c r="E15" i="431"/>
  <c r="F11" i="431"/>
  <c r="G11" i="431"/>
  <c r="H11" i="431"/>
  <c r="I15" i="431"/>
  <c r="J19" i="431"/>
  <c r="K19" i="431"/>
  <c r="L23" i="431"/>
  <c r="N11" i="431"/>
  <c r="O11" i="431"/>
  <c r="P11" i="431"/>
  <c r="Q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D14" i="431"/>
  <c r="D22" i="431"/>
  <c r="E10" i="431"/>
  <c r="E18" i="431"/>
  <c r="E22" i="431"/>
  <c r="F14" i="431"/>
  <c r="F22" i="431"/>
  <c r="G18" i="431"/>
  <c r="H10" i="431"/>
  <c r="H18" i="431"/>
  <c r="I10" i="431"/>
  <c r="I18" i="431"/>
  <c r="J10" i="431"/>
  <c r="J18" i="431"/>
  <c r="K14" i="431"/>
  <c r="K22" i="431"/>
  <c r="L14" i="431"/>
  <c r="L22" i="431"/>
  <c r="M18" i="431"/>
  <c r="N10" i="431"/>
  <c r="N18" i="431"/>
  <c r="O10" i="431"/>
  <c r="O14" i="431"/>
  <c r="O18" i="431"/>
  <c r="O22" i="431"/>
  <c r="P10" i="431"/>
  <c r="P14" i="431"/>
  <c r="Q10" i="431"/>
  <c r="Q14" i="431"/>
  <c r="Q22" i="431"/>
  <c r="C23" i="431"/>
  <c r="D23" i="431"/>
  <c r="E23" i="431"/>
  <c r="F23" i="431"/>
  <c r="G19" i="431"/>
  <c r="H23" i="431"/>
  <c r="I19" i="431"/>
  <c r="J15" i="431"/>
  <c r="K11" i="431"/>
  <c r="L11" i="431"/>
  <c r="M11" i="431"/>
  <c r="M23" i="431"/>
  <c r="N23" i="431"/>
  <c r="O23" i="431"/>
  <c r="P23" i="431"/>
  <c r="Q15" i="431"/>
  <c r="F8" i="431"/>
  <c r="M8" i="431"/>
  <c r="K8" i="431"/>
  <c r="D8" i="431"/>
  <c r="H8" i="431"/>
  <c r="N8" i="431"/>
  <c r="Q8" i="431"/>
  <c r="C8" i="431"/>
  <c r="J8" i="431"/>
  <c r="L8" i="431"/>
  <c r="O8" i="431"/>
  <c r="G8" i="431"/>
  <c r="P8" i="431"/>
  <c r="I8" i="431"/>
  <c r="E8" i="431"/>
  <c r="R15" i="431" l="1"/>
  <c r="S15" i="431"/>
  <c r="S22" i="431"/>
  <c r="R22" i="431"/>
  <c r="R14" i="431"/>
  <c r="S14" i="431"/>
  <c r="R10" i="431"/>
  <c r="S10" i="431"/>
  <c r="R24" i="431"/>
  <c r="S24" i="431"/>
  <c r="R20" i="431"/>
  <c r="S20" i="431"/>
  <c r="R16" i="431"/>
  <c r="S16" i="431"/>
  <c r="R12" i="431"/>
  <c r="S12" i="431"/>
  <c r="R23" i="431"/>
  <c r="S23" i="431"/>
  <c r="R19" i="431"/>
  <c r="S19" i="431"/>
  <c r="R11" i="431"/>
  <c r="S11" i="431"/>
  <c r="R18" i="431"/>
  <c r="S18" i="431"/>
  <c r="R21" i="431"/>
  <c r="S21" i="431"/>
  <c r="R17" i="431"/>
  <c r="S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23" i="414" l="1"/>
  <c r="G3" i="410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<sst xmlns="http://schemas.openxmlformats.org/spreadsheetml/2006/main" count="73653" uniqueCount="7589">
  <si>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</si>
  <si>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</si>
  <si>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</si>
  <si>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</si>
  <si>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</si>
  <si>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</si>
  <si>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</si>
  <si>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</si>
  <si>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</si>
  <si>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</si>
  <si>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</si>
  <si>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</si>
  <si>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</si>
  <si>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</si>
  <si>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</si>
  <si>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</si>
  <si>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</si>
  <si>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</si>
  <si>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</si>
  <si>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</si>
  <si>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</si>
  <si>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</si>
  <si>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</si>
  <si>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</si>
  <si>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</si>
  <si>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</si>
  <si>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</si>
  <si>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</si>
  <si>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</si>
  <si>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</si>
  <si>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</si>
  <si>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</si>
  <si>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</si>
  <si>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</si>
  <si>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</si>
  <si>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</si>
  <si>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</si>
  <si>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</si>
  <si>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</si>
  <si>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</si>
  <si>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</si>
  <si>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</si>
  <si>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</si>
  <si>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</si>
  <si>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</si>
  <si>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</si>
  <si>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</si>
  <si>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</si>
  <si>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</si>
  <si>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</si>
  <si>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</si>
  <si>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</si>
  <si>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</si>
  <si>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</si>
  <si>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</si>
  <si>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</si>
  <si>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</si>
  <si>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</si>
  <si>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</si>
  <si>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</si>
  <si>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</si>
  <si>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</si>
  <si>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</si>
  <si>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</si>
  <si>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</si>
  <si>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</si>
  <si>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</si>
  <si>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</si>
  <si>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</si>
  <si>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</si>
  <si>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</si>
  <si>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</si>
  <si>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</si>
  <si>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</si>
  <si>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</si>
  <si>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</si>
  <si>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</si>
  <si>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</si>
  <si>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</si>
  <si>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</si>
  <si>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</si>
  <si>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</si>
  <si>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</si>
  <si>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</si>
  <si>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</si>
  <si>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</si>
  <si>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</si>
  <si>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</si>
  <si>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</si>
  <si>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</si>
  <si>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</si>
  <si>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</si>
  <si>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</si>
  <si>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</si>
  <si>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</si>
  <si>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</si>
  <si>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</si>
  <si>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</si>
  <si>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</si>
  <si>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</si>
  <si>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</si>
  <si>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</si>
  <si>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</si>
  <si>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</si>
  <si>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</si>
  <si>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</si>
  <si>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</si>
  <si>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</si>
  <si>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</si>
  <si>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</si>
  <si>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</si>
  <si>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</si>
  <si>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</si>
  <si>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</si>
  <si>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</si>
  <si>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</si>
  <si>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</si>
  <si>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</si>
  <si>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</si>
  <si>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</si>
  <si>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</si>
  <si>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</si>
  <si>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</si>
  <si>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</si>
  <si>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</si>
  <si>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</si>
  <si>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</si>
  <si>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</si>
  <si>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</si>
  <si>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</si>
  <si>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</si>
  <si>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</si>
  <si>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</si>
  <si>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</si>
  <si>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</si>
  <si>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</si>
  <si>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</si>
  <si>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</si>
  <si>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</si>
  <si>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</si>
  <si>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</si>
  <si>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</si>
  <si>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</si>
  <si>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</si>
  <si>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</si>
  <si>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</si>
  <si>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</si>
  <si>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</si>
  <si>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</si>
  <si>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</si>
  <si>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</si>
  <si>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</si>
  <si>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</si>
  <si>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</si>
  <si>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</si>
  <si>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</si>
  <si>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</si>
  <si>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</si>
  <si>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</si>
  <si>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</si>
  <si>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</si>
  <si>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</si>
  <si>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</si>
  <si>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</si>
  <si>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</si>
  <si>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</si>
  <si>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</si>
  <si>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</si>
  <si>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</si>
  <si>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</si>
  <si>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</si>
  <si>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</si>
  <si>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</si>
  <si>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</si>
  <si>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</si>
  <si>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</si>
  <si>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</si>
  <si>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</si>
  <si>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</si>
  <si>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</si>
  <si>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</si>
  <si>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</si>
  <si>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</si>
  <si>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</si>
  <si>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</si>
  <si>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</si>
  <si>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</si>
  <si>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</si>
  <si>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</si>
  <si>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</si>
  <si>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</si>
  <si>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</si>
  <si>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</si>
  <si>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</si>
  <si>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</si>
  <si>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</si>
  <si>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</si>
  <si>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</si>
  <si>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</si>
  <si>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</si>
  <si>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</si>
  <si>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</si>
  <si>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</si>
  <si>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</si>
  <si>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</si>
  <si>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</si>
  <si>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</si>
  <si>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</si>
  <si>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</si>
  <si>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</si>
  <si>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</si>
  <si>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</si>
  <si>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</si>
  <si>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</si>
  <si>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</si>
  <si>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</si>
  <si>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</si>
  <si>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</si>
  <si>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</si>
  <si>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</si>
  <si>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</si>
  <si>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</si>
  <si>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</si>
  <si>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</si>
  <si>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</si>
  <si>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</si>
  <si>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</si>
  <si>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</si>
  <si>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</si>
  <si>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</si>
  <si>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</si>
  <si>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</si>
  <si>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</si>
  <si>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</si>
  <si>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</si>
  <si>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</si>
  <si>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</si>
  <si>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</si>
  <si>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</si>
  <si>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</si>
  <si>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</si>
  <si>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</si>
  <si>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</si>
  <si>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</si>
  <si>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</si>
  <si>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</si>
  <si>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</si>
  <si>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</si>
  <si>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</si>
  <si>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</si>
  <si>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</si>
  <si>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</si>
  <si>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</si>
  <si>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</si>
  <si>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</si>
  <si>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</si>
  <si>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</si>
  <si>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</si>
  <si>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</si>
  <si>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</si>
  <si>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</si>
  <si>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</si>
  <si>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</si>
  <si>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</si>
  <si>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</si>
  <si>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</si>
  <si>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</si>
  <si>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</si>
  <si>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</si>
  <si>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</si>
  <si>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</si>
  <si>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</si>
  <si>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</si>
  <si>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</si>
  <si>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</si>
  <si>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</si>
  <si>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</si>
  <si>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</si>
  <si>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</si>
  <si>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</si>
  <si>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</si>
  <si>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</si>
  <si>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</si>
  <si>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</si>
  <si>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</si>
  <si>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</si>
  <si>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</si>
  <si>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</si>
  <si>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</si>
  <si>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</si>
  <si>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</si>
  <si>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</si>
  <si>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</si>
  <si>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</si>
  <si>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</si>
  <si>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</si>
  <si>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</si>
  <si>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</si>
  <si>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</si>
  <si>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</si>
  <si>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</si>
  <si>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</si>
  <si>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</si>
  <si>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</si>
  <si>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</si>
  <si>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</si>
  <si>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</si>
  <si>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</si>
  <si>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</si>
  <si>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</si>
  <si>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</si>
  <si>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</si>
  <si>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</si>
  <si>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</si>
  <si>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</si>
  <si>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</si>
  <si>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</si>
  <si>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</si>
  <si>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</si>
  <si>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</si>
  <si>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</si>
  <si>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</si>
  <si>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</si>
  <si>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</si>
  <si>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</si>
  <si>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</si>
  <si>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</si>
  <si>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</si>
  <si>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</si>
  <si>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Porodnicko-gynekologická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</si>
  <si>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</si>
  <si>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</si>
  <si>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</si>
  <si>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</si>
  <si>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</si>
  <si>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</si>
  <si>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</si>
  <si>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</si>
  <si>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</si>
  <si>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</si>
  <si>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</si>
  <si>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</si>
  <si>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</si>
  <si>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</si>
  <si>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</si>
  <si>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</si>
  <si>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</si>
  <si>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</si>
  <si>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</si>
  <si>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</si>
  <si>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</si>
  <si>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</si>
  <si>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</si>
  <si>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</si>
  <si>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</si>
  <si>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</si>
  <si>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</si>
  <si>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</si>
  <si>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</si>
  <si>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</si>
  <si>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</si>
  <si>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</si>
  <si>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</si>
  <si>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</si>
  <si>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</si>
  <si>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</si>
  <si>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</si>
  <si>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</si>
  <si>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</si>
  <si>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</si>
  <si>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</si>
  <si>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</si>
  <si>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</si>
  <si>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</si>
  <si>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</si>
  <si>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</si>
  <si>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</si>
  <si>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</si>
  <si>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</si>
  <si>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</si>
  <si>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</si>
  <si>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</si>
  <si>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</si>
  <si>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</si>
  <si>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</si>
  <si>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</si>
  <si>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</si>
  <si>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</si>
  <si>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</si>
  <si>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</si>
  <si>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</si>
  <si>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</si>
  <si>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</si>
  <si>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</si>
  <si>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</si>
  <si>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</si>
  <si>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</si>
  <si>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</si>
  <si>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</si>
  <si>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</si>
  <si>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</si>
  <si>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</si>
  <si>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</si>
  <si>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</si>
  <si>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</si>
  <si>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</si>
  <si>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</si>
  <si>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</si>
  <si>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</si>
  <si>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</si>
  <si>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</si>
  <si>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</si>
  <si>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</si>
  <si>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</si>
  <si>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</si>
  <si>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</si>
  <si>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</si>
  <si>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</si>
  <si>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</si>
  <si>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</si>
  <si>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</si>
  <si>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</si>
  <si>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</si>
  <si>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</si>
  <si>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</si>
  <si>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</si>
  <si>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</si>
  <si>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</si>
  <si>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</si>
  <si>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</si>
  <si>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</si>
  <si>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</si>
  <si>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</si>
  <si>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</si>
  <si>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</si>
  <si>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</si>
  <si>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</si>
  <si>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</si>
  <si>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</si>
  <si>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</si>
  <si>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</si>
  <si>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</si>
  <si>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</si>
  <si>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</si>
  <si>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</si>
  <si>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</si>
  <si>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</si>
  <si>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</si>
  <si>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</si>
  <si>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</si>
  <si>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</si>
  <si>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</si>
  <si>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</si>
  <si>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</si>
  <si>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</si>
  <si>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</si>
  <si>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</si>
  <si>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</si>
  <si>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</si>
  <si>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</si>
  <si>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</si>
  <si>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</si>
  <si>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</si>
  <si>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</si>
  <si>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</si>
  <si>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</si>
  <si>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</si>
  <si>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</si>
  <si>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</si>
  <si>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</si>
  <si>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</si>
  <si>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</si>
  <si>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</si>
  <si>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</si>
  <si>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</si>
  <si>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</si>
  <si>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</si>
  <si>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</si>
  <si>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</si>
  <si>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</si>
  <si>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</si>
  <si>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</si>
  <si>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</si>
  <si>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</si>
  <si>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</si>
  <si>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</si>
  <si>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</si>
  <si>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</si>
  <si>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</si>
  <si>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</si>
  <si>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</si>
  <si>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</si>
  <si>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</si>
  <si>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</si>
  <si>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</si>
  <si>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</si>
  <si>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</si>
  <si>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</si>
  <si>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</si>
  <si>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</si>
  <si>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</si>
  <si>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</si>
  <si>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</si>
  <si>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</si>
  <si>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</si>
  <si>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</si>
  <si>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</si>
  <si>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</si>
  <si>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</si>
  <si>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</si>
  <si>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</si>
  <si>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</si>
  <si>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</si>
  <si>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</si>
  <si>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</si>
  <si>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</si>
  <si>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</si>
  <si>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</si>
  <si>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</si>
  <si>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</si>
  <si>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</si>
  <si>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</si>
  <si>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</si>
  <si>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</si>
  <si>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</si>
  <si>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</si>
  <si>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</si>
  <si>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</si>
  <si>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</si>
  <si>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</si>
  <si>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60228142     výkony a ZUM IVF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</si>
  <si>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</si>
  <si>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</si>
  <si>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</si>
  <si>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</si>
  <si>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60229242     výkony a ZUM IVF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</si>
  <si>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</si>
  <si>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</si>
  <si>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</si>
  <si>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</si>
  <si>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</si>
  <si>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</si>
  <si>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</si>
  <si>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</si>
  <si>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</si>
  <si>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</si>
  <si>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</si>
  <si>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</si>
  <si>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</si>
  <si>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</si>
  <si>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</si>
  <si>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</si>
  <si>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</si>
  <si>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</si>
  <si>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</si>
  <si>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</si>
  <si>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</si>
  <si>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</si>
  <si>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</si>
  <si>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</si>
  <si>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</si>
  <si>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</si>
  <si>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</si>
  <si>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</si>
  <si>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</si>
  <si>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</si>
  <si>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</si>
  <si>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</si>
  <si>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</si>
  <si>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</si>
  <si>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</si>
  <si>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</si>
  <si>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</si>
  <si>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</si>
  <si>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</si>
  <si>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</si>
  <si>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</si>
  <si>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</si>
  <si>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</si>
  <si>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</si>
  <si>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</si>
  <si>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</si>
  <si>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</si>
  <si>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</si>
  <si>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</si>
  <si>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</si>
  <si>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</si>
  <si>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</si>
  <si>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</si>
  <si>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</si>
  <si>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</si>
  <si>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</si>
  <si>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</si>
  <si>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</si>
  <si>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</si>
  <si>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</si>
  <si>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</si>
  <si>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</si>
  <si>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</si>
  <si>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08</t>
  </si>
  <si>
    <t>PORGYN: Porodnicko-gynekologická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</si>
  <si>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</si>
  <si>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</si>
  <si>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</si>
  <si>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</si>
  <si>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</si>
  <si>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</si>
  <si>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</si>
  <si>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</si>
  <si>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</si>
  <si>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</si>
  <si>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PORGYN: Porodnicko-gynekologická klinika Celkem</t>
  </si>
  <si>
    <t>SumaKL</t>
  </si>
  <si>
    <t>0811</t>
  </si>
  <si>
    <t>PORGYN: lůžkové oddělení 19B (šestinedělí)</t>
  </si>
  <si>
    <t>PORGYN: lůžkové oddělení 19B (šestinedělí) Celkem</t>
  </si>
  <si>
    <t>SumaNS</t>
  </si>
  <si>
    <t>mezeraNS</t>
  </si>
  <si>
    <t>0817</t>
  </si>
  <si>
    <t>PORGYN: lůžkové oddělení 17 (operativní gyn.)</t>
  </si>
  <si>
    <t>PORGYN: lůžkové oddělení 17 (operativní gyn.) Celkem</t>
  </si>
  <si>
    <t>0818</t>
  </si>
  <si>
    <t>PORGYN: Intermediální jednotka (17A)</t>
  </si>
  <si>
    <t>PORGYN: Intermediální jednotka (17A) Celkem</t>
  </si>
  <si>
    <t>0821</t>
  </si>
  <si>
    <t>PORGYN: ambulance</t>
  </si>
  <si>
    <t>PORGYN: ambulance Celkem</t>
  </si>
  <si>
    <t>0822</t>
  </si>
  <si>
    <t>PORGYN: ambulance - fetální medicína</t>
  </si>
  <si>
    <t>PORGYN: ambulance - fetální medicína Celkem</t>
  </si>
  <si>
    <t>0823</t>
  </si>
  <si>
    <t>PORGYN: centrum asistované reprodukce</t>
  </si>
  <si>
    <t>PORGYN: centrum asistované reprodukce Celkem</t>
  </si>
  <si>
    <t>0832</t>
  </si>
  <si>
    <t>PORGYN: JIP 19 (porodní sál)</t>
  </si>
  <si>
    <t>PORGYN: JIP 19 (porodní sál) Celkem</t>
  </si>
  <si>
    <t>0841</t>
  </si>
  <si>
    <t>PORGYN: laboratoř cytologická</t>
  </si>
  <si>
    <t>PORGYN: laboratoř cytologická Celkem</t>
  </si>
  <si>
    <t>0862</t>
  </si>
  <si>
    <t>PORGYN: porodní sál - lokální</t>
  </si>
  <si>
    <t>PORGYN: porodní sál - lokální Celkem</t>
  </si>
  <si>
    <t>0863</t>
  </si>
  <si>
    <t>PORGYN: operační sál OP 17 (z 08 62)</t>
  </si>
  <si>
    <t>PORGYN: operační sál OP 17 (z 08 62) Celkem</t>
  </si>
  <si>
    <t>léky - paušál (LEK)</t>
  </si>
  <si>
    <t>O</t>
  </si>
  <si>
    <t>0.9% W/V SODIUM CHLORIDE I.V.</t>
  </si>
  <si>
    <t>INJ 20X10ML</t>
  </si>
  <si>
    <t>ACIDUM ASCORBICUM</t>
  </si>
  <si>
    <t>INJ 5X5ML</t>
  </si>
  <si>
    <t>ACIDUM FOLICUM LECIVA</t>
  </si>
  <si>
    <t>DRG 30X10MG</t>
  </si>
  <si>
    <t>ACYLCOFFIN</t>
  </si>
  <si>
    <t>TBL 10</t>
  </si>
  <si>
    <t>ADRENALIN LECIVA</t>
  </si>
  <si>
    <t>INJ 5X1ML/1MG</t>
  </si>
  <si>
    <t>AESCIN-TEVA</t>
  </si>
  <si>
    <t>POR TBL ENT 90X20MG</t>
  </si>
  <si>
    <t>POR TBL FLM 30X20MG</t>
  </si>
  <si>
    <t>P</t>
  </si>
  <si>
    <t>AGEN 5</t>
  </si>
  <si>
    <t>POR TBL NOB 90X5MG</t>
  </si>
  <si>
    <t>ALMIRAL</t>
  </si>
  <si>
    <t>INJ 10X3ML/75MG</t>
  </si>
  <si>
    <t>APO-AMLO 5</t>
  </si>
  <si>
    <t>POR TBL NOB 30X5MG</t>
  </si>
  <si>
    <t>ASCORUTIN (BLISTR)</t>
  </si>
  <si>
    <t>TBL OBD 50</t>
  </si>
  <si>
    <t>ATARALGIN</t>
  </si>
  <si>
    <t>POR TBL NOB 50</t>
  </si>
  <si>
    <t>POR TBL NOB 20</t>
  </si>
  <si>
    <t>AULIN</t>
  </si>
  <si>
    <t>POR TBL NOB 30X100MG</t>
  </si>
  <si>
    <t>BERODUAL N</t>
  </si>
  <si>
    <t>INH SOL PSS 200DÁV</t>
  </si>
  <si>
    <t>BISACODYL</t>
  </si>
  <si>
    <t>DRG 105X5MG</t>
  </si>
  <si>
    <t>Carbosorb tbl.20-blistr</t>
  </si>
  <si>
    <t>CODEIN SLOVAKOFARMA 15MG</t>
  </si>
  <si>
    <t>TBL 10X15MG-BLISTR</t>
  </si>
  <si>
    <t>CONTROLOC 40 MG</t>
  </si>
  <si>
    <t>POR TBL ENT 28X40MG</t>
  </si>
  <si>
    <t>CONTROLOC I.V.</t>
  </si>
  <si>
    <t>INJ PLV SOL 1X40MG</t>
  </si>
  <si>
    <t>DETRALEX</t>
  </si>
  <si>
    <t>POR TBL FLM 120X500MG</t>
  </si>
  <si>
    <t>DIAZEPAM SLOVAKOFARMA</t>
  </si>
  <si>
    <t>TBL 20X5MG</t>
  </si>
  <si>
    <t>TBL 20X10MG</t>
  </si>
  <si>
    <t>DOLMINA 50</t>
  </si>
  <si>
    <t>TBL OBD 30X50MG</t>
  </si>
  <si>
    <t>DOPEGYT</t>
  </si>
  <si>
    <t>TBL 50X250MG</t>
  </si>
  <si>
    <t>DOSTINEX 0,5 MG</t>
  </si>
  <si>
    <t>POR TBL NOB 8X0,5MG</t>
  </si>
  <si>
    <t>DUPHALAC</t>
  </si>
  <si>
    <t>667MG/ML POR SOL 1X500ML HDP</t>
  </si>
  <si>
    <t>667MG/ML POR SOL 1X200ML HDP</t>
  </si>
  <si>
    <t>DURATOCIN INJ</t>
  </si>
  <si>
    <t xml:space="preserve">INJ SOL 5X100MCG/ML </t>
  </si>
  <si>
    <t>DZ OCTENISEPT 250 ml</t>
  </si>
  <si>
    <t>sprej</t>
  </si>
  <si>
    <t>ECOLAV Výplach očí 100ml</t>
  </si>
  <si>
    <t>100 ml</t>
  </si>
  <si>
    <t>ENDIARON</t>
  </si>
  <si>
    <t>TBL OBD 20X250MG</t>
  </si>
  <si>
    <t>ENTEROL</t>
  </si>
  <si>
    <t>POR CPS DUR 30X250MG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</si>
  <si>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</si>
  <si>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</si>
  <si>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</si>
  <si>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</si>
  <si>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</si>
  <si>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</si>
  <si>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</si>
  <si>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</si>
  <si>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</si>
  <si>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 xml:space="preserve">Essentiale Forte N </t>
  </si>
  <si>
    <t>por.cps.dur.100</t>
  </si>
  <si>
    <t>EUTHYROX 50</t>
  </si>
  <si>
    <t>TBL 100X50RG</t>
  </si>
  <si>
    <t>EUTHYROX 75</t>
  </si>
  <si>
    <t>TBL 100X75RG</t>
  </si>
  <si>
    <t>FAKTU</t>
  </si>
  <si>
    <t>UNG 1X20GM</t>
  </si>
  <si>
    <t>RCT SUP 20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</si>
  <si>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</si>
  <si>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</si>
  <si>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</si>
  <si>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</si>
  <si>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</si>
  <si>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</si>
  <si>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FRAXIPARIN MULTI</t>
  </si>
  <si>
    <t>INJ 10X5ML/47.5KU</t>
  </si>
  <si>
    <t>FRAXIPARINE</t>
  </si>
  <si>
    <t>INJ SOL 10X0.4ML</t>
  </si>
  <si>
    <t>Glukopur plv.1000g - hroznový cukr</t>
  </si>
  <si>
    <t>GLUKÓZA 10 BRAUN</t>
  </si>
  <si>
    <t>INF SOL 10X500ML-PE</t>
  </si>
  <si>
    <t>GLUKÓZA 40 BRAUN</t>
  </si>
  <si>
    <t>INF 20X10ML-PLA.AMP</t>
  </si>
  <si>
    <t>GLUKÓZA 5 BRAUN</t>
  </si>
  <si>
    <t>HEPAROID LECIVA</t>
  </si>
  <si>
    <t>UNG 1X30GM</t>
  </si>
  <si>
    <t>HEŘMÁNKOVÝ ČAJ LEROS</t>
  </si>
  <si>
    <t>SPC 20X1.5GM(SÁČKY)</t>
  </si>
  <si>
    <t>HIRUDOID FORTE</t>
  </si>
  <si>
    <t>DRM GEL 1X40GM</t>
  </si>
  <si>
    <t>HYDROCORTISON VUAB 100 MG</t>
  </si>
  <si>
    <t>INJ PLV SOL 1X100MG</t>
  </si>
  <si>
    <t>CHLORID SODNÝ 0,9% BRAUN</t>
  </si>
  <si>
    <t>INF SOL 20X100MLPELAH</t>
  </si>
  <si>
    <t>INF SOL 10X500MLPELAH</t>
  </si>
  <si>
    <t>CHLORID SODNÝ 10% BRAUN</t>
  </si>
  <si>
    <t>INF CNC SOL 20X10ML</t>
  </si>
  <si>
    <t>IBALGIN 400 (IBUPROFEN 400)</t>
  </si>
  <si>
    <t>TBL OBD 100X400MG</t>
  </si>
  <si>
    <t>IGAMAD 1500 I.U.</t>
  </si>
  <si>
    <t>INJ SOL 1X2ML/300RG</t>
  </si>
  <si>
    <t>INDOMETACIN 100 BERLIN-CHEMIE</t>
  </si>
  <si>
    <t>SUP 10X100MG</t>
  </si>
  <si>
    <t>INDOMETACIN 50 BERLIN-CHEMIE</t>
  </si>
  <si>
    <t>SUP 10X50MG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</si>
  <si>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</si>
  <si>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</si>
  <si>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</si>
  <si>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</si>
  <si>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</si>
  <si>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</si>
  <si>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Klysma salinické 10x135ml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</si>
  <si>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</si>
  <si>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</si>
  <si>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</si>
  <si>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</si>
  <si>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</si>
  <si>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</si>
  <si>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INJ 5X10ML 20%</t>
  </si>
  <si>
    <t>MÁTOVÝ ČAJ LEROS</t>
  </si>
  <si>
    <t>SPC 20X2.0GM(SÁČKY)</t>
  </si>
  <si>
    <t>MEDRACET 37,5 MG/325 MG</t>
  </si>
  <si>
    <t>POR TBL NOB 30</t>
  </si>
  <si>
    <t>MESOCAIN</t>
  </si>
  <si>
    <t>GEL 1X20GM</t>
  </si>
  <si>
    <t>Methergin 0.2mg/ml inj.5x1ml - MIMOŘÁDNÝ DOVOZ!!!</t>
  </si>
  <si>
    <t>NALBUPHIN ORPHA</t>
  </si>
  <si>
    <t>INJ SOL 10X2ML</t>
  </si>
  <si>
    <t>NEUROL 0.25</t>
  </si>
  <si>
    <t>TBL 30X0.25MG</t>
  </si>
  <si>
    <t>NO-SPA</t>
  </si>
  <si>
    <t>POR TBL NOB 24X40MG</t>
  </si>
  <si>
    <t>NOVALGIN</t>
  </si>
  <si>
    <t>TBL OBD 20X500MG</t>
  </si>
  <si>
    <t>INJ 5X5ML/2500MG</t>
  </si>
  <si>
    <t>INJ 10X2ML/1000MG</t>
  </si>
  <si>
    <t>OTIPAX</t>
  </si>
  <si>
    <t>AUR GTT SOL 1X16GM</t>
  </si>
  <si>
    <t>OXYTOCIN FERRING-LECIVA</t>
  </si>
  <si>
    <t>INJ 5X2ML/2UT</t>
  </si>
  <si>
    <t>PAMBA</t>
  </si>
  <si>
    <t>TBL 10X250MG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</si>
  <si>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</si>
  <si>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</si>
  <si>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</si>
  <si>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</si>
  <si>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</si>
  <si>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</si>
  <si>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</si>
  <si>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PREDNISON 5 LECIVA</t>
  </si>
  <si>
    <t>PROSTIN E2</t>
  </si>
  <si>
    <t>TBL VAG 4X3MG</t>
  </si>
  <si>
    <t>PULMORAN LEROS</t>
  </si>
  <si>
    <t>RANITAL</t>
  </si>
  <si>
    <t>TBL 30X150MG</t>
  </si>
  <si>
    <t>RHESONATIV 625 IU/ML</t>
  </si>
  <si>
    <t>INJ SOL 1X1ML</t>
  </si>
  <si>
    <t>INJ SOL 1X2ML</t>
  </si>
  <si>
    <t>RINGERFUNDIN B.BRAUN</t>
  </si>
  <si>
    <t>INF SOL 10X500ML PE</t>
  </si>
  <si>
    <t>INF SOL10X1000ML PE</t>
  </si>
  <si>
    <t>RINGERUV ROZTOK BRAUN</t>
  </si>
  <si>
    <t>INF 10X1000ML(LDPE)</t>
  </si>
  <si>
    <t>ROSALGIN</t>
  </si>
  <si>
    <t>VAG GRA SOL 10X0.5GM</t>
  </si>
  <si>
    <t>VAG PLV SOL 6X0.5GM</t>
  </si>
  <si>
    <t>SORBIFER DURULES</t>
  </si>
  <si>
    <t>POR TBL FLM 100X100MG</t>
  </si>
  <si>
    <t>STOPTUSSIN</t>
  </si>
  <si>
    <t>POR GTT SOL 1X25ML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</si>
  <si>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</si>
  <si>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</si>
  <si>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</si>
  <si>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</si>
  <si>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</si>
  <si>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</si>
  <si>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TBL 20X15MG(BLISTR)</t>
  </si>
  <si>
    <t>TARDYFERON</t>
  </si>
  <si>
    <t>TBL RET 30</t>
  </si>
  <si>
    <t>TARDYFERON-FOL</t>
  </si>
  <si>
    <t>POR TBL RET 30</t>
  </si>
  <si>
    <t>TORECAN</t>
  </si>
  <si>
    <t>DRG 50X6.5MG</t>
  </si>
  <si>
    <t>SUP 6X6.5MG</t>
  </si>
  <si>
    <t>INJ 5X1ML/6.5MG</t>
  </si>
  <si>
    <t>TRACTOCILE</t>
  </si>
  <si>
    <t>INF CNC SOL 1X5ML</t>
  </si>
  <si>
    <t>IVN INJ SOL 1X0.9ML</t>
  </si>
  <si>
    <t>TRANSMETIL 500 MG TABLETY</t>
  </si>
  <si>
    <t>POR TBL ENT 10X500MG</t>
  </si>
  <si>
    <t>UBRETID</t>
  </si>
  <si>
    <t>URSOSAN</t>
  </si>
  <si>
    <t>POR CPSDUR100X250MG</t>
  </si>
  <si>
    <t>CPS 50X250MG</t>
  </si>
  <si>
    <t>VASOCARDIN 100</t>
  </si>
  <si>
    <t>POR TBL NOB 50X100MG</t>
  </si>
  <si>
    <t>VASOCARDIN 50</t>
  </si>
  <si>
    <t>POR TBL NOB 50X50MG</t>
  </si>
  <si>
    <t>VENTOLIN INHALER N</t>
  </si>
  <si>
    <t>INHSUSPSS200X100RG</t>
  </si>
  <si>
    <t>ZALDIAR</t>
  </si>
  <si>
    <t>POR TBL FLM 20</t>
  </si>
  <si>
    <t>ZODAC</t>
  </si>
  <si>
    <t>TBL OBD 60X10MG</t>
  </si>
  <si>
    <t>léky - krev.deriváty ZUL (TO)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</si>
  <si>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</si>
  <si>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</si>
  <si>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</si>
  <si>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</si>
  <si>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</si>
  <si>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</si>
  <si>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</si>
  <si>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</si>
  <si>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</si>
  <si>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1g inj. 100 amp. - MIMOŘ.DOVOZ!!!</t>
  </si>
  <si>
    <t>CEFTAZIDIM KABI 2 GM</t>
  </si>
  <si>
    <t>INJ+INF PLV SOL 10X2GM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</si>
  <si>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</si>
  <si>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</si>
  <si>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</si>
  <si>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</si>
  <si>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</si>
  <si>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DURACEF 500 MG</t>
  </si>
  <si>
    <t>POR CPS DUR 12X500MG</t>
  </si>
  <si>
    <t>FRAMYKOIN</t>
  </si>
  <si>
    <t>UNG 1X10GM</t>
  </si>
  <si>
    <t>METRONIDAZOLE 0.5% POLFA</t>
  </si>
  <si>
    <t>INJ 1X100ML 5MG/1ML</t>
  </si>
  <si>
    <t>OSPAMOX 500 MG</t>
  </si>
  <si>
    <t>POR TBL FLM14X500MG</t>
  </si>
  <si>
    <t>PIPERACILLIN/TAZOBACTAM KABI 4 G/0,5 G</t>
  </si>
  <si>
    <t>INF PLV SOL 10X4.5GM</t>
  </si>
  <si>
    <t>UNASYN</t>
  </si>
  <si>
    <t>INJ PLV SOL 1X1.5GM</t>
  </si>
  <si>
    <t>XORIMAX 500 MG POTAH.TABLETY</t>
  </si>
  <si>
    <t>PORTBLFLM10X500MG</t>
  </si>
  <si>
    <t>ZINNAT 500 MG</t>
  </si>
  <si>
    <t>TBL OBD 10X500MG</t>
  </si>
  <si>
    <t>ACC LONG</t>
  </si>
  <si>
    <t>TBL EFF 10X600MG</t>
  </si>
  <si>
    <t>ACTRAPID PENFILL 100IU/ML</t>
  </si>
  <si>
    <t>INJ SOL 5X3ML</t>
  </si>
  <si>
    <t>ALGIFEN</t>
  </si>
  <si>
    <t>TBL 20</t>
  </si>
  <si>
    <t>AMBROBENE</t>
  </si>
  <si>
    <t>INJ 5X2ML/15MG</t>
  </si>
  <si>
    <t>AMBROBENE 75 MG</t>
  </si>
  <si>
    <t>POR CPS PRO 20X75MG</t>
  </si>
  <si>
    <t>AMBROSAN 15 MG/5 ML SIRUP</t>
  </si>
  <si>
    <t>POR SIR 1X100ML/300MG</t>
  </si>
  <si>
    <t>ANACID</t>
  </si>
  <si>
    <t>SUS 12X5ML(SACKY)</t>
  </si>
  <si>
    <t>ANALGIN</t>
  </si>
  <si>
    <t>INJ SOL 5X5ML</t>
  </si>
  <si>
    <t>ANOPYRIN 100MG</t>
  </si>
  <si>
    <t>TBL 60X100 MG</t>
  </si>
  <si>
    <t>APAURIN</t>
  </si>
  <si>
    <t>INJ 10X2ML/10MG</t>
  </si>
  <si>
    <t>POR TBL NOB 100X5MG</t>
  </si>
  <si>
    <t>APO-CITAL 20 MG</t>
  </si>
  <si>
    <t>APO-IBUPROFEN 400 MG</t>
  </si>
  <si>
    <t>POR TBL FLM 100X400MG</t>
  </si>
  <si>
    <t>APO-PAROX</t>
  </si>
  <si>
    <t>ARDEANUTRISOL G 40</t>
  </si>
  <si>
    <t>INF 1X80ML</t>
  </si>
  <si>
    <t>ARDEAOSMOSOL MA 15</t>
  </si>
  <si>
    <t>150G/L INF SOL 10X200ML</t>
  </si>
  <si>
    <t>ATROVENT 0.025%</t>
  </si>
  <si>
    <t>INH SOL 1X20ML</t>
  </si>
  <si>
    <t>BETADINE</t>
  </si>
  <si>
    <t>SUP VAG 14</t>
  </si>
  <si>
    <t>BETADINE - zelená</t>
  </si>
  <si>
    <t>LIQ 1X1000ML</t>
  </si>
  <si>
    <t>BETALOC</t>
  </si>
  <si>
    <t>INJ 5X5ML/5MG</t>
  </si>
  <si>
    <t>BETALOC ZOK 25 MG</t>
  </si>
  <si>
    <t>TBL RET 28X25MG</t>
  </si>
  <si>
    <t>Biopron9 tob.120</t>
  </si>
  <si>
    <t>Biopron9 tob.60</t>
  </si>
  <si>
    <t>BISOPROLOL MYLAN</t>
  </si>
  <si>
    <t>10MG TBL FLM 30</t>
  </si>
  <si>
    <t>BISOPROLOL MYLAN 5 MG</t>
  </si>
  <si>
    <t>POR TBL FLM 30X5MG</t>
  </si>
  <si>
    <t>B-komplex Zentiva 30drg</t>
  </si>
  <si>
    <t>BUDENOFALK 2 MG REKTÁLNÍ PĚNA</t>
  </si>
  <si>
    <t>RCT SPM 1X14DÁVEK</t>
  </si>
  <si>
    <t>BUSCOPAN</t>
  </si>
  <si>
    <t>INJ 5X1ML/20MG</t>
  </si>
  <si>
    <t>CALCIUM GLUCONICUM 10% B.BRAUN</t>
  </si>
  <si>
    <t>INJ SOL 20X10ML</t>
  </si>
  <si>
    <t>CALCIUM RESONIUM</t>
  </si>
  <si>
    <t>POR+RCT PLV SUS 300GM</t>
  </si>
  <si>
    <t>CELASKON 250 POR.TBL.NOB.100X250mg</t>
  </si>
  <si>
    <t>CELASKON LONG EFFECT</t>
  </si>
  <si>
    <t>POR CPS PRO 30X500MG</t>
  </si>
  <si>
    <t>CEZERA 5 MG</t>
  </si>
  <si>
    <t>POR TBL FLM 90X5MG</t>
  </si>
  <si>
    <t>CITALEC 20 ZENTIVA</t>
  </si>
  <si>
    <t>POR TBL FLM 60X20MG</t>
  </si>
  <si>
    <t>CLEXANE</t>
  </si>
  <si>
    <t>INJ SOL 10X0.2ML/2KU</t>
  </si>
  <si>
    <t>INJ SOL 10X0.8ML/8KU</t>
  </si>
  <si>
    <t>inj sol  10x0,4ml/40 mg</t>
  </si>
  <si>
    <t>CLOTRIMAZOL AL 100</t>
  </si>
  <si>
    <t>TBL VAG 6X100MG+APL</t>
  </si>
  <si>
    <t>CLOTRIMAZOL AL 200</t>
  </si>
  <si>
    <t>TBL VAG 3X200MG+APL</t>
  </si>
  <si>
    <t>CODEIN SLOVAKOFARMA 30MG</t>
  </si>
  <si>
    <t>TBL 10X30MG-BLISTR</t>
  </si>
  <si>
    <t>CONTROLOC 20 MG</t>
  </si>
  <si>
    <t>POR TBL ENT 28X20MG I</t>
  </si>
  <si>
    <t>POR TBL ENT 100X40MG I</t>
  </si>
  <si>
    <t>CYCLO 3 FORT</t>
  </si>
  <si>
    <t>POR CPS DUR 30 II</t>
  </si>
  <si>
    <t>DEGAN</t>
  </si>
  <si>
    <t>TBL 40X10MG</t>
  </si>
  <si>
    <t>INJ 50X2ML/10MG</t>
  </si>
  <si>
    <t>DEPO-MEDROL</t>
  </si>
  <si>
    <t>INJ 1X1ML/40MG</t>
  </si>
  <si>
    <t>POR TBL FLM 60</t>
  </si>
  <si>
    <t>DIAZEPAM DESITIN RECTAL TUBE</t>
  </si>
  <si>
    <t>ENM 5X2.5ML/10MG</t>
  </si>
  <si>
    <t>DICYNONE 250</t>
  </si>
  <si>
    <t>INJ SOL 4X2ML/250MG</t>
  </si>
  <si>
    <t>DIGOXIN 0.250 LECIVA</t>
  </si>
  <si>
    <t>DIPROPHOS</t>
  </si>
  <si>
    <t>INJ SUS 5X1ML/7MG</t>
  </si>
  <si>
    <t>DITHIADEN</t>
  </si>
  <si>
    <t>TBL 20X2MG</t>
  </si>
  <si>
    <t>DOBEXIL H UNG</t>
  </si>
  <si>
    <t>RCT UNG 1X20GM</t>
  </si>
  <si>
    <t>40MG/20MG RCT UNG 1X20G II</t>
  </si>
  <si>
    <t>DOLMINA INJ.</t>
  </si>
  <si>
    <t>INJ 5X3ML/75MG</t>
  </si>
  <si>
    <t>DORETA 75 MG/650 MG</t>
  </si>
  <si>
    <t>POR TBL FLM 30</t>
  </si>
  <si>
    <t>DUROGESIC 25MCG/H</t>
  </si>
  <si>
    <t>EMP 5X2.5MG(10CM2)</t>
  </si>
  <si>
    <t>DZ BRAUNOL 1 L</t>
  </si>
  <si>
    <t>DZ BRAUNOL 500 ML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</si>
  <si>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</si>
  <si>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</si>
  <si>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</si>
  <si>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</si>
  <si>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</si>
  <si>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</si>
  <si>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</si>
  <si>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</si>
  <si>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ELOCOM</t>
  </si>
  <si>
    <t>DRM UNG 1X30GM 0,1%</t>
  </si>
  <si>
    <t>ENAP 5MG</t>
  </si>
  <si>
    <t>TBL 100X5MG</t>
  </si>
  <si>
    <t>POR CPS DUR 50X250MG</t>
  </si>
  <si>
    <t>ENTIZOL</t>
  </si>
  <si>
    <t>TBL VAG 10X500MG</t>
  </si>
  <si>
    <t>ERDOMED</t>
  </si>
  <si>
    <t>POR CPS DUR 60X300MG</t>
  </si>
  <si>
    <t>EUPHYLLIN CR N 100</t>
  </si>
  <si>
    <t>POR CPS PRO 50X100MG</t>
  </si>
  <si>
    <t>EUTHYROX 88 MIKROGRAMŮ</t>
  </si>
  <si>
    <t>POR TBL NOB 100X88RG II</t>
  </si>
  <si>
    <t>EXACYL</t>
  </si>
  <si>
    <t>POR TBLFLM20X500MG</t>
  </si>
  <si>
    <t>INJ 5X5ML/500MG</t>
  </si>
  <si>
    <t>EXCIPIAL KRÉM</t>
  </si>
  <si>
    <t>DRM CRM 1X100GM</t>
  </si>
  <si>
    <t>FLAVOBION</t>
  </si>
  <si>
    <t>POR TBL FLM 50X70MG</t>
  </si>
  <si>
    <t>FLONIDAN</t>
  </si>
  <si>
    <t>TBL 30X10MG</t>
  </si>
  <si>
    <t>FORTRANS</t>
  </si>
  <si>
    <t>PLV 1X4(SACKY)</t>
  </si>
  <si>
    <t>INJ SOL 10X0.3ML</t>
  </si>
  <si>
    <t>FRAXIPARINE FORTE</t>
  </si>
  <si>
    <t>INJ SOL 10X1ML</t>
  </si>
  <si>
    <t>INJ 10X0.8ML/15.2KU</t>
  </si>
  <si>
    <t>FURON</t>
  </si>
  <si>
    <t>TBL 50X40MG</t>
  </si>
  <si>
    <t>FURORESE 40</t>
  </si>
  <si>
    <t>TBL 100X40MG</t>
  </si>
  <si>
    <t>FUROSEMID BIOTIKA</t>
  </si>
  <si>
    <t>INJ 5X2ML/20MG</t>
  </si>
  <si>
    <t>GLUCOPHAGE 1000 MG</t>
  </si>
  <si>
    <t>POR TBLFLM60X1000MG</t>
  </si>
  <si>
    <t>INF SOL 20X100ML-PE</t>
  </si>
  <si>
    <t>GUAJACURAN « 5 % INJ</t>
  </si>
  <si>
    <t>HALOPERIDOL</t>
  </si>
  <si>
    <t>TBL 50X1.5MG</t>
  </si>
  <si>
    <t>HELICID 20 ZENTIVA</t>
  </si>
  <si>
    <t>POR CPS ETD 28X20MG</t>
  </si>
  <si>
    <t>POR CPS ETD 90X20MG</t>
  </si>
  <si>
    <t>HIRUDOID</t>
  </si>
  <si>
    <t>HUMULIN N 100 M.J./ML</t>
  </si>
  <si>
    <t>INJ 1X10ML/1KU</t>
  </si>
  <si>
    <t>HUMULIN R 100 M.J./ML</t>
  </si>
  <si>
    <t>HYLAK FORTE</t>
  </si>
  <si>
    <t>GTT 1X100ML</t>
  </si>
  <si>
    <t>INF SOL 10X250MLPELAH</t>
  </si>
  <si>
    <t>INF SOL 10X1000MLPLAH</t>
  </si>
  <si>
    <t>IBALGIN GEL 50G</t>
  </si>
  <si>
    <t>DRM GEL 1X50GM</t>
  </si>
  <si>
    <t>IBALGIN KRÉM 100G</t>
  </si>
  <si>
    <t xml:space="preserve">DRM CRM 1X100GM </t>
  </si>
  <si>
    <t>IMODIUM</t>
  </si>
  <si>
    <t>2MG CPS DUR 20</t>
  </si>
  <si>
    <t>IMUNOR</t>
  </si>
  <si>
    <t>LYO 4X10MG</t>
  </si>
  <si>
    <t>INDAP</t>
  </si>
  <si>
    <t>CPS 30X2.5MG</t>
  </si>
  <si>
    <t>INDAPAMID PMCS 2,5 MG</t>
  </si>
  <si>
    <t>POR TBL NOB 30X2.5MG</t>
  </si>
  <si>
    <t>INJ PROCAINII CHLORATI 0,2% ARD 10x500ml</t>
  </si>
  <si>
    <t>2MG/ML INJ SOL 10X500ML</t>
  </si>
  <si>
    <t>IR  ECOLAV NaCl 0,9% 500 ml</t>
  </si>
  <si>
    <t>IR 500 ml</t>
  </si>
  <si>
    <t>ISOLYTE BP - PLAST. LÁHEV</t>
  </si>
  <si>
    <t xml:space="preserve">INF SOL 10X1000ML KP </t>
  </si>
  <si>
    <t>KALIUM CHLORATUM BIOMEDICA</t>
  </si>
  <si>
    <t>POR TBLFLM100X500MG</t>
  </si>
  <si>
    <t>KALNORMIN</t>
  </si>
  <si>
    <t>POR TBL PRO 30X1GM</t>
  </si>
  <si>
    <t>KANAVIT</t>
  </si>
  <si>
    <t>GTT 1X5ML 20MG/ML</t>
  </si>
  <si>
    <t>KINITO 50 MG, POTAHOVANÉ TABLETY</t>
  </si>
  <si>
    <t>POR TBL FLM 100X50MG</t>
  </si>
  <si>
    <t>KL BENZINUM 500 ml/330g HVLP</t>
  </si>
  <si>
    <t>KL BENZINUM 900ml/ 600g</t>
  </si>
  <si>
    <t>KL CPS METRONIDAZOLUM 250mg 20cps</t>
  </si>
  <si>
    <t>KL GLUCOSUM SOL.75/250  250 ml</t>
  </si>
  <si>
    <t>KL POLYSAN, OL.HELIANTHI AA AD 500G</t>
  </si>
  <si>
    <t>KL UNGUENTUM</t>
  </si>
  <si>
    <t>Lactobacillus acidophil.cps.75 bez laktózy</t>
  </si>
  <si>
    <t>LAGOSA</t>
  </si>
  <si>
    <t>DRG 50X150MG</t>
  </si>
  <si>
    <t>LETROX 100</t>
  </si>
  <si>
    <t>POR TBL NOB 100X100RG II</t>
  </si>
  <si>
    <t>LEVOPRONT KAPKY</t>
  </si>
  <si>
    <t>POR GTT SOL 1X15ML II</t>
  </si>
  <si>
    <t>LEXAURIN 3</t>
  </si>
  <si>
    <t>3MG TBL NOB 30</t>
  </si>
  <si>
    <t>LOZAP 50 ZENTIVA</t>
  </si>
  <si>
    <t>POR TBL FLM 30X50MG</t>
  </si>
  <si>
    <t>LOZAP H</t>
  </si>
  <si>
    <t>MAALOX</t>
  </si>
  <si>
    <t>CTB 40</t>
  </si>
  <si>
    <t>MAGNOSOLV</t>
  </si>
  <si>
    <t>GRA 30X6.1GM(SACKY)</t>
  </si>
  <si>
    <t>MAXITROL</t>
  </si>
  <si>
    <t>OPH GTT SUS 1X5ML</t>
  </si>
  <si>
    <t>MEDROL 32 MG</t>
  </si>
  <si>
    <t>POR TBLNOB20X32MG-B</t>
  </si>
  <si>
    <t>MEDROL 4 MG</t>
  </si>
  <si>
    <t>POR TBL NOB30X4MG-L</t>
  </si>
  <si>
    <t>INJ 10X10ML 1%</t>
  </si>
  <si>
    <t>Methergin amp. 10 x 1 ml- MIMOŘÁDNÝ DOVOZ!!</t>
  </si>
  <si>
    <t>MISPREGNOL 400 MIKROGRAMŮ TABLETY</t>
  </si>
  <si>
    <t>POR TBL NOB 16X400RG I</t>
  </si>
  <si>
    <t>MOMMOX 0,05 MG/DÁVKU</t>
  </si>
  <si>
    <t>NAS SPR SUS 140X50RG</t>
  </si>
  <si>
    <t>MONOSAN 20MG</t>
  </si>
  <si>
    <t>TBL 50X20MG</t>
  </si>
  <si>
    <t>MOXOSTAD 0.3 MG</t>
  </si>
  <si>
    <t>POR TBL FLM30X0.3MG</t>
  </si>
  <si>
    <t>MUCONASAL PLUS</t>
  </si>
  <si>
    <t>SPR NAS 1X10ML</t>
  </si>
  <si>
    <t>NAC AL 600 ŠUMIVÉ TABLETY</t>
  </si>
  <si>
    <t>POR TBL EFF 50X600MG</t>
  </si>
  <si>
    <t>NATRIUM CHLORATUM BIOTIKA 10%</t>
  </si>
  <si>
    <t>NEODOLPASSE</t>
  </si>
  <si>
    <t>INF 10X250ML</t>
  </si>
  <si>
    <t>NEURONTIN 100MG</t>
  </si>
  <si>
    <t>CPS 100X100MG</t>
  </si>
  <si>
    <t>NEURONTIN 300MG</t>
  </si>
  <si>
    <t>CPS 50X300MG</t>
  </si>
  <si>
    <t>NOVORAPID 100 U/ML</t>
  </si>
  <si>
    <t>INJ SOL 1X10ML</t>
  </si>
  <si>
    <t>ORCAL NEO 5 MG</t>
  </si>
  <si>
    <t>OTOBACID N</t>
  </si>
  <si>
    <t>AUR GTT SOL 1X5ML</t>
  </si>
  <si>
    <t>OVESTIN</t>
  </si>
  <si>
    <t>VAG GLB 15X0.5MG</t>
  </si>
  <si>
    <t>VAG CRM 1X15GM+APL.</t>
  </si>
  <si>
    <t>INJ 5X1ML/5UT</t>
  </si>
  <si>
    <t>PARALEN</t>
  </si>
  <si>
    <t>SUP 5X500MG</t>
  </si>
  <si>
    <t>PARALEN EXTRA PROTI BOLESTI</t>
  </si>
  <si>
    <t>POR TBL FLM 24</t>
  </si>
  <si>
    <t>PARALEN PLUS</t>
  </si>
  <si>
    <t>TBL OBD 24</t>
  </si>
  <si>
    <t>PEROXID VODÍKU 3% COO</t>
  </si>
  <si>
    <t>DRM SOL 1X100ML 3%</t>
  </si>
  <si>
    <t>PICOPREP PRÁŠEK PRO PŘÍPRAVU PERORÁLNÍHO ROZTOKU</t>
  </si>
  <si>
    <t>POR PLV SOL 2</t>
  </si>
  <si>
    <t>PREDNISON 20 LECIVA</t>
  </si>
  <si>
    <t>TBL 20X20MG(BLISTR)</t>
  </si>
  <si>
    <t>PRESID 5 MG</t>
  </si>
  <si>
    <t>TBL RET 30X5MG</t>
  </si>
  <si>
    <t>PRESTANCE 5 MG/5 MG</t>
  </si>
  <si>
    <t>PRESTARIUM NEO</t>
  </si>
  <si>
    <t>PROCTO-GLYVENOL</t>
  </si>
  <si>
    <t>RCT CRM 1X30GM</t>
  </si>
  <si>
    <t>RCT SUP 10</t>
  </si>
  <si>
    <t>PROTEVASC 35 MG TABLETY S PRODLOUŽENÝM UVOLŇOVÁNÍM</t>
  </si>
  <si>
    <t>POR TBL PRO 60X35MG</t>
  </si>
  <si>
    <t>PYRIDOXIN LECIVA</t>
  </si>
  <si>
    <t>INJ 5X1ML 50MG</t>
  </si>
  <si>
    <t>PYRIDOXIN LÉČIVA TBL</t>
  </si>
  <si>
    <t xml:space="preserve">POR TBL NOB 20X20MG </t>
  </si>
  <si>
    <t>RISPERDAL 2MG</t>
  </si>
  <si>
    <t>TBL OBD 20X2MG</t>
  </si>
  <si>
    <t>RIVOCOR 5</t>
  </si>
  <si>
    <t>ROSUMOP 20 MG</t>
  </si>
  <si>
    <t>Samyr inj. 5x400mg- MIMOŘÁDNÝ DOVOZ!!</t>
  </si>
  <si>
    <t>SERETIDE 25/50 INHALER</t>
  </si>
  <si>
    <t>INH SUS PSS 120X25/50MCG+POČ</t>
  </si>
  <si>
    <t>SIOFOR 500</t>
  </si>
  <si>
    <t>TBL OBD 60X500MG</t>
  </si>
  <si>
    <t>SMECTA</t>
  </si>
  <si>
    <t>PLV POR 1X30SACKU</t>
  </si>
  <si>
    <t>SOLMUCOL 200</t>
  </si>
  <si>
    <t>POR GRA 30X200MG</t>
  </si>
  <si>
    <t>SOLU-MEDROL</t>
  </si>
  <si>
    <t>INJ SIC 1X40MG+1ML</t>
  </si>
  <si>
    <t>INJ SIC 1X125MG+2ML</t>
  </si>
  <si>
    <t>INJ SIC 1X250MG+4ML</t>
  </si>
  <si>
    <t>SOLUVIT N PRO INFUS.</t>
  </si>
  <si>
    <t>INJ SIC 10</t>
  </si>
  <si>
    <t>SOTAHEXAL 80</t>
  </si>
  <si>
    <t>POR TBL NOB 50X80MG</t>
  </si>
  <si>
    <t>POR TBL NOB 100X80MG</t>
  </si>
  <si>
    <t>SPASMOPAN</t>
  </si>
  <si>
    <t>SUP 5</t>
  </si>
  <si>
    <t>SPECIES UROLOGICAE PLANTA LEROS</t>
  </si>
  <si>
    <t>SPERSALLERG</t>
  </si>
  <si>
    <t>OPH GTT SOL 1X10ML</t>
  </si>
  <si>
    <t>POR GTT SOL 1X50ML</t>
  </si>
  <si>
    <t>SUBCUVIA 160 G/L</t>
  </si>
  <si>
    <t>160MG/ML INJ SOL 1X10ML</t>
  </si>
  <si>
    <t>TANTUM VERDE</t>
  </si>
  <si>
    <t>LIQ 1X240ML-PET TR</t>
  </si>
  <si>
    <t>TELMISARTAN SANDOZ 80 MG</t>
  </si>
  <si>
    <t>POR TBL NOB 30X80MG</t>
  </si>
  <si>
    <t>TENAXUM</t>
  </si>
  <si>
    <t>TBL 30X1MG</t>
  </si>
  <si>
    <t>TETRASPAN 10%</t>
  </si>
  <si>
    <t>INF SOL 20X500ML</t>
  </si>
  <si>
    <t>THIAMIN LECIVA</t>
  </si>
  <si>
    <t>TBL 20X50MG(BLISTR)</t>
  </si>
  <si>
    <t>INJ 10X2ML/100MG</t>
  </si>
  <si>
    <t>TRALGIT SR 100</t>
  </si>
  <si>
    <t>POR TBL RET50X100MG</t>
  </si>
  <si>
    <t>TRIPLIXAM 5 MG/1,25 MG/10 MG</t>
  </si>
  <si>
    <t>TRIPLIXAM 5 MG/1,25 MG/5 MG</t>
  </si>
  <si>
    <t>TRITACE 2,5 MG</t>
  </si>
  <si>
    <t>POR TBL NOB 20X2.5MG</t>
  </si>
  <si>
    <t>TRITACE 5</t>
  </si>
  <si>
    <t>TBL 30X5MG</t>
  </si>
  <si>
    <t>TRITTICO AC 75</t>
  </si>
  <si>
    <t>TBL RET 30X75MG</t>
  </si>
  <si>
    <t>TULIP 20 MG POTAHOVANÉ TABLETY</t>
  </si>
  <si>
    <t>UTROGESTAN</t>
  </si>
  <si>
    <t>CPS 30X100MG</t>
  </si>
  <si>
    <t>VENTOLIN ROZTOK K INHALACI</t>
  </si>
  <si>
    <t>INH SOL1X20ML/120MG</t>
  </si>
  <si>
    <t>VEROSPIRON</t>
  </si>
  <si>
    <t>TBL 20X25MG</t>
  </si>
  <si>
    <t>VEROSPIRON 50MG</t>
  </si>
  <si>
    <t>CPS 30X50MG</t>
  </si>
  <si>
    <t>Vincentka nosní sprej  25ml (30ml)</t>
  </si>
  <si>
    <t>Vincentka přírod.0.7l-nevrat.láhev</t>
  </si>
  <si>
    <t>VITAMIN B12 LECIVA 1000RG</t>
  </si>
  <si>
    <t>INJ 5X1ML/1000RG</t>
  </si>
  <si>
    <t>VOLULYTE 6%</t>
  </si>
  <si>
    <t>TBL OBD 30X10MG</t>
  </si>
  <si>
    <t>POR TBL FLM 90X10MG</t>
  </si>
  <si>
    <t>ZOLOFT 50MG</t>
  </si>
  <si>
    <t>TBL OBD 28X50MG</t>
  </si>
  <si>
    <t>ZOLPIDEM MYLAN</t>
  </si>
  <si>
    <t>POR TBL FLM 50X10MG</t>
  </si>
  <si>
    <t>léky - parenterální výživa (LEK)</t>
  </si>
  <si>
    <t>NUTRIFLEX LIPID PERI</t>
  </si>
  <si>
    <t>INF EML 5X2500ML</t>
  </si>
  <si>
    <t>NUTRIFLEX PERI</t>
  </si>
  <si>
    <t>INF SOL 5X1000ML</t>
  </si>
  <si>
    <t>INF SOL 5X2000ML</t>
  </si>
  <si>
    <t>léky - enterální výživa (LEK)</t>
  </si>
  <si>
    <t>CUBITAN S PŘÍCHUTÍ ČOKOLÁDOVOU (SOL)</t>
  </si>
  <si>
    <t>POR SOL 1X200ML</t>
  </si>
  <si>
    <t>CUBITAN S PŘÍCHUTÍ JAHODOVOU (SOL)</t>
  </si>
  <si>
    <t>CUBITAN S PŘÍCHUTÍ VANILKOVOU (SOL)</t>
  </si>
  <si>
    <t>DIASIP S PŘÍCHUTÍ CAPPUCCINO</t>
  </si>
  <si>
    <t>POR SOL 4X200ML</t>
  </si>
  <si>
    <t>DIASIP S PŘÍCHUTÍ JAHODOVOU</t>
  </si>
  <si>
    <t>DIASIP S PŘÍCHUTÍ VANILKOVOU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</si>
  <si>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</si>
  <si>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</si>
  <si>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</si>
  <si>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</si>
  <si>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</si>
  <si>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</si>
  <si>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</si>
  <si>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</si>
  <si>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</si>
  <si>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</si>
  <si>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</si>
  <si>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</si>
  <si>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</si>
  <si>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</si>
  <si>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</si>
  <si>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</si>
  <si>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PROTEIN S PŘÍCHUTÍ ČOKOLÁDOVOU</t>
  </si>
  <si>
    <t>NUTRIDRINK PROTEIN S PŘÍCHUTÍ VANILKOVOU</t>
  </si>
  <si>
    <t>NUTRIDRINK S PŘÍCHUTÍ JAHODOVOU</t>
  </si>
  <si>
    <t>NUTRIDRINK S PŘÍCHUTÍ VANILKOVOU</t>
  </si>
  <si>
    <t>PROTIFAR</t>
  </si>
  <si>
    <t>POR PLV SOL 1X225GM</t>
  </si>
  <si>
    <t>ALBUNORM 20%</t>
  </si>
  <si>
    <t>200G/L INF SOL 1X100ML</t>
  </si>
  <si>
    <t>FLEBOGAMMA DIF</t>
  </si>
  <si>
    <t>50MG/ML INF SOL 1X400ML</t>
  </si>
  <si>
    <t>50MG/ML INF SOL 1X200ML</t>
  </si>
  <si>
    <t>KIOVIG</t>
  </si>
  <si>
    <t>100MG/ML INF SOL 1X100ML</t>
  </si>
  <si>
    <t>léky - hemofilici ZUL (TO)</t>
  </si>
  <si>
    <t>WILATE 500</t>
  </si>
  <si>
    <t>500IU VWF/500IU FVIII INJ PSO LQF 1+1X5ML</t>
  </si>
  <si>
    <t>AMIKACIN MEDOPHARM 500 MG/2 ML</t>
  </si>
  <si>
    <t>INJ+INF SOL 10X2ML/500MG</t>
  </si>
  <si>
    <t>AMOKSIKLAV</t>
  </si>
  <si>
    <t>TBL OBD 21X625MG</t>
  </si>
  <si>
    <t>AMOKSIKLAV 1G</t>
  </si>
  <si>
    <t>TBL OBD 14X1GM</t>
  </si>
  <si>
    <t>AMPICILIN 0,5 BIOTIKA</t>
  </si>
  <si>
    <t>INJ PLV SOL 10X500MG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</si>
  <si>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</si>
  <si>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</si>
  <si>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</si>
  <si>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</si>
  <si>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</si>
  <si>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</si>
  <si>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</si>
  <si>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</si>
  <si>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CEFOTAXIME LEK 1 G PRÁŠEK PRO INJEKČNÍ ROZTOK</t>
  </si>
  <si>
    <t>IMS+IVN INJ PLV SOL 10X1GM</t>
  </si>
  <si>
    <t>CEFTAZIDIM KABI 1 GM</t>
  </si>
  <si>
    <t>INJ PLV SOL 10X1GM</t>
  </si>
  <si>
    <t>CEFUROXIM KABI 1500 MG</t>
  </si>
  <si>
    <t>INJ+INF PLV SOL 10X1.5GM</t>
  </si>
  <si>
    <t>CIPLOX 500</t>
  </si>
  <si>
    <t>CIPROFLOXACIN KABI 400 MG/200 ML INFUZNÍ ROZTOK</t>
  </si>
  <si>
    <t>INF SOL 10X400MG/200ML</t>
  </si>
  <si>
    <t>COTRIMOXAZOL AL FORTE</t>
  </si>
  <si>
    <t>TBL 20X960MG</t>
  </si>
  <si>
    <t>DALACIN C 150 MG</t>
  </si>
  <si>
    <t>POR CPS DUR 16x150mg</t>
  </si>
  <si>
    <t>TBL 20X250MG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</si>
  <si>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</si>
  <si>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</si>
  <si>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</si>
  <si>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</si>
  <si>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</si>
  <si>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</si>
  <si>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</si>
  <si>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</si>
  <si>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</si>
  <si>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</si>
  <si>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</si>
  <si>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MACMIROR COMPLEX</t>
  </si>
  <si>
    <t>SUP VAG 12</t>
  </si>
  <si>
    <t>MACMIROR COMPLEX 500</t>
  </si>
  <si>
    <t>SUP VAG 8</t>
  </si>
  <si>
    <t>METRONIDAZOL 500MG BRAUN</t>
  </si>
  <si>
    <t>INJ 10X100ML(LDPE)</t>
  </si>
  <si>
    <t>NORMIX</t>
  </si>
  <si>
    <t>POR TBL FLM 28X200MG</t>
  </si>
  <si>
    <t>OFLOXIN 200</t>
  </si>
  <si>
    <t>TBL OBD 10X200MG</t>
  </si>
  <si>
    <t>PENICILIN G 1,0 DRASELNÁ SO. BIOTIKA</t>
  </si>
  <si>
    <t>INJ PLV SOL 10X1MU</t>
  </si>
  <si>
    <t>PENICILIN G 5,0 DRASELNÁ SO. BIOTIKA</t>
  </si>
  <si>
    <t>INJ PLV SOL 10X5MU</t>
  </si>
  <si>
    <t>SEFOTAK 1 G</t>
  </si>
  <si>
    <t>INJ PLV SOL 1X1GM</t>
  </si>
  <si>
    <t>SUMAMED 500 MG INFUZE</t>
  </si>
  <si>
    <t>INF PLV SOL 5X500MG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</si>
  <si>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</si>
  <si>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</si>
  <si>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</si>
  <si>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</si>
  <si>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</si>
  <si>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</si>
  <si>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VULMIZOLIN 1,0</t>
  </si>
  <si>
    <t>XORIMAX 500 MG POTAHOVANÉ TABLETY</t>
  </si>
  <si>
    <t>POR TBL FLM 16X500MG</t>
  </si>
  <si>
    <t>léky - antimykotika (LEK)</t>
  </si>
  <si>
    <t>CANESTEN KRÉM</t>
  </si>
  <si>
    <t>CRM 1X20GM/200MG</t>
  </si>
  <si>
    <t>CLOTRIMAZOL AL 1%</t>
  </si>
  <si>
    <t>CRM 1X20GM 1%</t>
  </si>
  <si>
    <t>CRM 1X50GM 1%</t>
  </si>
  <si>
    <t>DIFLUCAN 100 MG</t>
  </si>
  <si>
    <t>POR CPS DUR 28X100MG</t>
  </si>
  <si>
    <t>FLUCONAZOL KABI 2 MG/ML</t>
  </si>
  <si>
    <t>INF SOL 10X100ML/200MG</t>
  </si>
  <si>
    <t>0,9 % SODIUM CHLORIDE KABI</t>
  </si>
  <si>
    <t>1x1000 ml FFlx</t>
  </si>
  <si>
    <t>ALGIFEN NEO</t>
  </si>
  <si>
    <t>ANACID 5ML</t>
  </si>
  <si>
    <t>SUS 30X5ML</t>
  </si>
  <si>
    <t>ARDEAELYTOSOL NA.HYDR.CARB.4.2%</t>
  </si>
  <si>
    <t>INF 1X200ML</t>
  </si>
  <si>
    <t>ARDEAOSMOSOL MA 15 (Mannitol)</t>
  </si>
  <si>
    <t>ARIXTRA</t>
  </si>
  <si>
    <t>INJ SOL 10X0.5ML</t>
  </si>
  <si>
    <t>ATROPIN BIOTIKA 0.5MG</t>
  </si>
  <si>
    <t>ATROPIN BIOTIKA 1MG</t>
  </si>
  <si>
    <t>INJ 10X1ML/1MG</t>
  </si>
  <si>
    <t>TBL 15X100MG</t>
  </si>
  <si>
    <t>BETALOC ZOK 50MG</t>
  </si>
  <si>
    <t>TBL RET 30X50MG</t>
  </si>
  <si>
    <t>BISEPTOL 480</t>
  </si>
  <si>
    <t>POR TBL NOB 28X480MG</t>
  </si>
  <si>
    <t>CATAPRES 0,15MG INJ-MIMOŘÁDNÝ DOVOZ!!</t>
  </si>
  <si>
    <t>INJ 5X1ML/0.15MG</t>
  </si>
  <si>
    <t>CERNEVIT</t>
  </si>
  <si>
    <t>INJ PLV SOL10X750MG</t>
  </si>
  <si>
    <t>DIPIDOLOR</t>
  </si>
  <si>
    <t>INJ 5X2ML 7.5MG/ML</t>
  </si>
  <si>
    <t>EBRANTIL I.V. 25</t>
  </si>
  <si>
    <t>INJ SOL 5X5ML/25MG</t>
  </si>
  <si>
    <t>ENAP I.V.</t>
  </si>
  <si>
    <t>INJ 5X1ML/1.25MG</t>
  </si>
  <si>
    <t>EUTHYROX 150</t>
  </si>
  <si>
    <t>TBL 100X150RG</t>
  </si>
  <si>
    <t>FERRO-FOLGAMMA</t>
  </si>
  <si>
    <t>CPS 50</t>
  </si>
  <si>
    <t>INJ SOL 10X0.8ML</t>
  </si>
  <si>
    <t>INJ SOL 10X0.6ML</t>
  </si>
  <si>
    <t>FUROSEMID ACCORD</t>
  </si>
  <si>
    <t>10MG/ML INJ/INF SOL 10X2ML</t>
  </si>
  <si>
    <t>FYZIOLOGICKÝ ROZTOK VIAFLO</t>
  </si>
  <si>
    <t>INF SOL 10X1000ML</t>
  </si>
  <si>
    <t>GYNIPRAL 25MCG KONC.PRO PŘ.INF.</t>
  </si>
  <si>
    <t>INF CNC SOL 5X5ML</t>
  </si>
  <si>
    <t>DRM CRM 1X40GM</t>
  </si>
  <si>
    <t>CHIROCAINE 5 MG/ML</t>
  </si>
  <si>
    <t>INJ CNC SOL 10X10ML</t>
  </si>
  <si>
    <t>IBALGIN 400 TBL 36</t>
  </si>
  <si>
    <t xml:space="preserve">POR TBL FLM 36X400MG </t>
  </si>
  <si>
    <t>JODID 100</t>
  </si>
  <si>
    <t>TBL 100</t>
  </si>
  <si>
    <t>KL AQUA PURIF. BAG IN BOX 5 l</t>
  </si>
  <si>
    <t>KL POLYSAN, OL.HELIANTHI AA AD 300G</t>
  </si>
  <si>
    <t>LEXAURIN 1,5</t>
  </si>
  <si>
    <t>POR TBL NOB 30X1.5MG</t>
  </si>
  <si>
    <t>LOCOID LIPOCREAM 0,1%</t>
  </si>
  <si>
    <t>CRM 1X30GM 0.1%</t>
  </si>
  <si>
    <t>POR TBL FLM 90</t>
  </si>
  <si>
    <t>MAGNESIUM 250 MG PHARMAVIT</t>
  </si>
  <si>
    <t>POR TBL EFF 20</t>
  </si>
  <si>
    <t>MIDAZOLAM ACCORD 1 MG/ML</t>
  </si>
  <si>
    <t>INJ+INF SOL 10X5MLX1MG/ML</t>
  </si>
  <si>
    <t>MUCOSOLVAN</t>
  </si>
  <si>
    <t>POR GTT SOL+INH SOL 60ML</t>
  </si>
  <si>
    <t>MUCOSOLVAN LONG EFFECT</t>
  </si>
  <si>
    <t>NASIVIN 0,01%</t>
  </si>
  <si>
    <t>NAS GTT SOL 1X5ML</t>
  </si>
  <si>
    <t>NASIVIN Sensitive 0,01%</t>
  </si>
  <si>
    <t>nas.gtt.sol.1x5ml</t>
  </si>
  <si>
    <t>NEPRESOL 25 MG-MIMOŘÁDNÝ DOVOZ!!</t>
  </si>
  <si>
    <t>INJ SIC 5X25MG+SOLV</t>
  </si>
  <si>
    <t>NORADRENALIN LECIVA</t>
  </si>
  <si>
    <t>NORETHISTERON ZENTIVA</t>
  </si>
  <si>
    <t>TBL NOB 45X5MG</t>
  </si>
  <si>
    <t>ONDANSETRON B. BRAUN 2 MG/ML</t>
  </si>
  <si>
    <t>INJ SOL 20X4ML/8MG LDPE</t>
  </si>
  <si>
    <t>PATENTBLAU V - MIMOŘ.DOVOZ!!!</t>
  </si>
  <si>
    <t>INJ 5X2ML/50MG</t>
  </si>
  <si>
    <t>PENTASA SLOW RELEASE TABLETS 500 MG</t>
  </si>
  <si>
    <t>TBL PRO 100X500MG</t>
  </si>
  <si>
    <t>PERLINGANIT ROZTOK</t>
  </si>
  <si>
    <t>INF SOL10X10ML AMP</t>
  </si>
  <si>
    <t>INF 10X500ML(LDPE)</t>
  </si>
  <si>
    <t>RINGERŮV ROZTOK VIAFLO</t>
  </si>
  <si>
    <t>TRANDATE</t>
  </si>
  <si>
    <t>INJ 5X20ML/100MG</t>
  </si>
  <si>
    <t>UNITROPIC 1%</t>
  </si>
  <si>
    <t>VENTOLIN</t>
  </si>
  <si>
    <t>0,4MG/ML SIR 150ML II</t>
  </si>
  <si>
    <t>POR TBL FLM 20X10MG</t>
  </si>
  <si>
    <t>AMINOPLASMAL B.BRAUN 10%</t>
  </si>
  <si>
    <t>INF SOL 10X500ML</t>
  </si>
  <si>
    <t>ATENATIV</t>
  </si>
  <si>
    <t>50IU/ML INF PSO LQF 1+1X10ML</t>
  </si>
  <si>
    <t>DUOMOX 500</t>
  </si>
  <si>
    <t>TBL 20X500MG</t>
  </si>
  <si>
    <t>PIMAFUCORT</t>
  </si>
  <si>
    <t>UNG 1X15GM</t>
  </si>
  <si>
    <t>AGOLUTIN</t>
  </si>
  <si>
    <t>INJ 5X2ML/60MG</t>
  </si>
  <si>
    <t>AQUA PRO INJECTIONE ARDEAPHARMA</t>
  </si>
  <si>
    <t>INF 1X250ML</t>
  </si>
  <si>
    <t>AQUA PRO INJECTIONE BRAUN</t>
  </si>
  <si>
    <t>PAR LQF 20X100ML-PE</t>
  </si>
  <si>
    <t>INJ SOL 20X10ML-PLA</t>
  </si>
  <si>
    <t>LIQ 1X120ML</t>
  </si>
  <si>
    <t>Cathejell lidokain gel anestezující 12,5g</t>
  </si>
  <si>
    <t>21%DPH</t>
  </si>
  <si>
    <t>Desprej 500ml</t>
  </si>
  <si>
    <t>DZ TRIXO 100 ML</t>
  </si>
  <si>
    <t>DZ TRIXO 500 ML</t>
  </si>
  <si>
    <t>DZ TRIXO LIND 100 ml</t>
  </si>
  <si>
    <t>EMLA KREM 5%</t>
  </si>
  <si>
    <t>CRM 1X30GM</t>
  </si>
  <si>
    <t>ESCAPELLE</t>
  </si>
  <si>
    <t>POR TBL NOB 1X1.5MG</t>
  </si>
  <si>
    <t>KL PODOPHYLLINI TCT. 20%, 20G</t>
  </si>
  <si>
    <t>KL SOL.AC.ACETICI 5% 150g v sirokohrdle lahvi</t>
  </si>
  <si>
    <t>KL SOL.BORGLYCEROLI 3% 200G v sroubovacim kelimku</t>
  </si>
  <si>
    <t>KL SOL.BORGLYCEROLI 3% 300G v sroubovacim kelimku</t>
  </si>
  <si>
    <t>KL SOL.FERRI TRICHLOR. 10% 20g</t>
  </si>
  <si>
    <t>KL SOL.FORMALDEHYDI 10% 1000 g</t>
  </si>
  <si>
    <t>UN 2209</t>
  </si>
  <si>
    <t>KL SOL.LUGOL 150 g RD</t>
  </si>
  <si>
    <t>KL SOL.METHYLROS.CHL.1% 20 G</t>
  </si>
  <si>
    <t>KL SOL.NOVIKOV 20G</t>
  </si>
  <si>
    <t>LIDOCAIN EGIS 10 %</t>
  </si>
  <si>
    <t>DRM SPR SOL 1X38GM</t>
  </si>
  <si>
    <t>MO LAHEV NA OXIPER 1 l</t>
  </si>
  <si>
    <t>NEOFOLLIN</t>
  </si>
  <si>
    <t>INJ SOL 5X1ML/5MG</t>
  </si>
  <si>
    <t>Těhotenský test</t>
  </si>
  <si>
    <t>IBALGIN 400</t>
  </si>
  <si>
    <t>POR TBL FLM 48X400MG</t>
  </si>
  <si>
    <t>IR KONTAKTNI GEL 3% 10 G</t>
  </si>
  <si>
    <t>IR 10g</t>
  </si>
  <si>
    <t>MIFEGYNE 200 MG TABLETY</t>
  </si>
  <si>
    <t>POR TBL NOB 3X200MG</t>
  </si>
  <si>
    <t>SEPTONEX</t>
  </si>
  <si>
    <t>SPR 1X45ML</t>
  </si>
  <si>
    <t>APO-AMLO 10</t>
  </si>
  <si>
    <t>POR TBL NOB 30X10MG</t>
  </si>
  <si>
    <t xml:space="preserve">BEMFOLA  </t>
  </si>
  <si>
    <t>75IU/0,125ML INJ SOL PEP 1X0,125ML+1J</t>
  </si>
  <si>
    <t>BEMFOLA</t>
  </si>
  <si>
    <t>150IU/0,25ML INJ SOL PEP 1X0,25ML+1J</t>
  </si>
  <si>
    <t>225IU/0,375ML INJ SOL PEP 1X0,375ML+1J</t>
  </si>
  <si>
    <t>CETROTIDE 0,25 MG</t>
  </si>
  <si>
    <t>INJ PSO LQF 1X0.25MG</t>
  </si>
  <si>
    <t>DIPHERELINE S.R. 3 MG- pro CAR</t>
  </si>
  <si>
    <t>INJ PSULQF1X3MG+SOL</t>
  </si>
  <si>
    <t>DIPHERELINE S.R. 3 MG- pro ostatní kliniky</t>
  </si>
  <si>
    <t>ELONVA 150 MCG</t>
  </si>
  <si>
    <t>INJ SOL 1X 0.5ML+JEHLA</t>
  </si>
  <si>
    <t>FOSTIMON 75 M.J.</t>
  </si>
  <si>
    <t>INJ PSO LQF1X75UT+S</t>
  </si>
  <si>
    <t>GONAL-F 900 IU(66MCG)/1.5ML</t>
  </si>
  <si>
    <t>INJ SOL 1X1.5ML/900UT+14J</t>
  </si>
  <si>
    <t>GONAL-F-450 IU(33MCG)/0.75ML</t>
  </si>
  <si>
    <t>INJ PSO LQF1X0.75ML</t>
  </si>
  <si>
    <t>IBUMAX 400 MG</t>
  </si>
  <si>
    <t>PORTBLFLM30X400MG</t>
  </si>
  <si>
    <t>IR  AQUA STERILE OPLACH.1x1000 ml ECOTAINER</t>
  </si>
  <si>
    <t>IR OPLACH</t>
  </si>
  <si>
    <t>KL GLOB.TTC 0,025G,PREDNISON 0,001G,SEPTONEX 0,01G</t>
  </si>
  <si>
    <t>60KS, vaginální globule</t>
  </si>
  <si>
    <t>KL SOL.AC.ACETICI 3%, 200G v sirokohrdle lahvi</t>
  </si>
  <si>
    <t>MENOPUR 1200 IU</t>
  </si>
  <si>
    <t>INJ PSO LQF 1X1200IU+2ISP</t>
  </si>
  <si>
    <t>MENOPUR 600 IU</t>
  </si>
  <si>
    <t>INJ PSO LQF 1X600IU+1ISP</t>
  </si>
  <si>
    <t>MENOPUR 75 IU</t>
  </si>
  <si>
    <t>INJ PSO LQF 5+5X1ML</t>
  </si>
  <si>
    <t>INJ PSO LQF 10+10X1ML</t>
  </si>
  <si>
    <t>MERIONAL 75 M.J.</t>
  </si>
  <si>
    <t>INJ PSO LQF 10X75UT</t>
  </si>
  <si>
    <t>ORGALUTRAN 0.25MG/0.5ML</t>
  </si>
  <si>
    <t>INJSO1X0.5ML/0.25MG</t>
  </si>
  <si>
    <t>PUREGON 300 IU/0.36ML</t>
  </si>
  <si>
    <t>INJ SOL 1X0.36ML+6J</t>
  </si>
  <si>
    <t>PUREGON 600 IU/0.72ML</t>
  </si>
  <si>
    <t>INJ SOL 1X0.72ML+6J</t>
  </si>
  <si>
    <t>PUREGON 900 IU/1.08ML</t>
  </si>
  <si>
    <t>INJ SOL 1X1.08ML+9J</t>
  </si>
  <si>
    <t>SANORIN EMULSIO</t>
  </si>
  <si>
    <t>GTT NAS 10ML 0.1%</t>
  </si>
  <si>
    <t>CORDARONE</t>
  </si>
  <si>
    <t>INJ SOL 6X3ML/150MG</t>
  </si>
  <si>
    <t>INJECTIO TRIMECAIN.CHL.1% ARD.</t>
  </si>
  <si>
    <t>INJ 1X80ML 1%</t>
  </si>
  <si>
    <t>INJECTIO TRIMECAINII CHLORATI 1% ARDEAPHARMA</t>
  </si>
  <si>
    <t>10MG/ML INJ SOL 10X80ML</t>
  </si>
  <si>
    <t>KL Paraffinum liquidum 800g  HVLP</t>
  </si>
  <si>
    <t>KL SOL.FORMALDEHYDI 10% 5 KG</t>
  </si>
  <si>
    <t>KL SUPP.EXTR.BELLADONNAE 0,02G 100KS</t>
  </si>
  <si>
    <t>MISODEL 200MCG VAG. INZERT</t>
  </si>
  <si>
    <t>VAG INS 5X200RG MULTIPACK</t>
  </si>
  <si>
    <t>PROSTIN 15 M INJ.</t>
  </si>
  <si>
    <t>INJ 1X1ML/250RG</t>
  </si>
  <si>
    <t>KLACID 250</t>
  </si>
  <si>
    <t>TBL FLM 14X250MG</t>
  </si>
  <si>
    <t>POR TBL NOB 100X10MG</t>
  </si>
  <si>
    <t>DEXAMED</t>
  </si>
  <si>
    <t>INJ 10X2ML/8MG</t>
  </si>
  <si>
    <t>ENM 5X2.5ML/5MG</t>
  </si>
  <si>
    <t>INJ 10X2ML</t>
  </si>
  <si>
    <t>DZ BRAUNOL 250 ML</t>
  </si>
  <si>
    <t>EBRANTIL I.V.50</t>
  </si>
  <si>
    <t>INJ SOL 5X10ML/50MG</t>
  </si>
  <si>
    <t>ENZAPROST F</t>
  </si>
  <si>
    <t>LACIDOFIL</t>
  </si>
  <si>
    <t>CPS 45</t>
  </si>
  <si>
    <t>MARCAINE 0.5%</t>
  </si>
  <si>
    <t>INJ SOL5X20ML/100MG</t>
  </si>
  <si>
    <t>WILATE 1000</t>
  </si>
  <si>
    <t>1000IU VWF/500IU FVIII INJ PSO LQF 1+1X10ML</t>
  </si>
  <si>
    <t>TOBREX</t>
  </si>
  <si>
    <t>GTT OPH 5ML 3MG/1ML</t>
  </si>
  <si>
    <t>DIFLUCAN</t>
  </si>
  <si>
    <t>CPS 1X150MG</t>
  </si>
  <si>
    <t>INF SOL 30X250ML</t>
  </si>
  <si>
    <t>KL CPS ARGENTI NITR. 0,4G 10 cps</t>
  </si>
  <si>
    <t>KL MAST NA SPALENINY, 100G</t>
  </si>
  <si>
    <t>KL SOL.FORMAL.K FIXACI TKANI,5000G</t>
  </si>
  <si>
    <t>KL SOL.LUGOL 50G</t>
  </si>
  <si>
    <t>KL SOL.LUGOLI 10G</t>
  </si>
  <si>
    <t>KL SOL.PHENOLI CAMPHOR. 50 g RD</t>
  </si>
  <si>
    <t>KL SOL.PHENOLI CAMPHOR. 50g v sirokohrdle lahvi</t>
  </si>
  <si>
    <t>SUPRACAIN 4%</t>
  </si>
  <si>
    <t>TACHOSIL</t>
  </si>
  <si>
    <t>DRM SPO 9.5X4.8CM</t>
  </si>
  <si>
    <t>DRM SPO 3.0X2.5CM</t>
  </si>
  <si>
    <t>0817 - PORGYN: lůžkové oddělení 17 (operativní gyn.)</t>
  </si>
  <si>
    <t>0821 - PORGYN: ambulance</t>
  </si>
  <si>
    <t>0818 - PORGYN: Intermediální jednotka (17A)</t>
  </si>
  <si>
    <t>0811 - PORGYN: lůžkové oddělení 19B (šestinedělí)</t>
  </si>
  <si>
    <t>0832 - PORGYN: JIP 19 (porodní sál)</t>
  </si>
  <si>
    <t>0862 - PORGYN: porodní sál - lokální</t>
  </si>
  <si>
    <t>0823 - PORGYN: centrum asistované reprodukce</t>
  </si>
  <si>
    <t>0822 - PORGYN: ambulance - fetální medicína</t>
  </si>
  <si>
    <t>A02BA02 - RANITIDIN</t>
  </si>
  <si>
    <t>A02BC02 - PANTOPRAZOL</t>
  </si>
  <si>
    <t>A04AA01 - ONDANSETRON</t>
  </si>
  <si>
    <t>A06AD11 - LAKTULÓZA</t>
  </si>
  <si>
    <t>A10AB01 - INZULIN LIDSKÝ</t>
  </si>
  <si>
    <t>A10AB05 - INZULIN ASPART</t>
  </si>
  <si>
    <t>B01AB06 - NADROPARIN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</si>
  <si>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</si>
  <si>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</si>
  <si>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</si>
  <si>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</si>
  <si>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</si>
  <si>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</si>
  <si>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</si>
  <si>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</si>
  <si>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</si>
  <si>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</si>
  <si>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</si>
  <si>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</si>
  <si>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</si>
  <si>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</si>
  <si>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</si>
  <si>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</si>
  <si>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G02CB03 - KABERGOLIN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</si>
  <si>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</si>
  <si>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</si>
  <si>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</si>
  <si>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</si>
  <si>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</si>
  <si>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</si>
  <si>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</si>
  <si>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</si>
  <si>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</si>
  <si>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</si>
  <si>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</si>
  <si>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</si>
  <si>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J02AC01 - FLUKONAZOL</t>
  </si>
  <si>
    <t>M01AX17 - NIMESULID</t>
  </si>
  <si>
    <t>N01BB10 - LEVOBUPIVAKAIN</t>
  </si>
  <si>
    <t>N02AB03 - FENTANYL</t>
  </si>
  <si>
    <t>N02BB02 - SODNÁ SŮL METAMIZOLU</t>
  </si>
  <si>
    <t>N02BE01 - PARACETAMOL</t>
  </si>
  <si>
    <t>N03AX12 - GABAPENTIN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</si>
  <si>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</si>
  <si>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</si>
  <si>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</si>
  <si>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</si>
  <si>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</si>
  <si>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</si>
  <si>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</si>
  <si>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</si>
  <si>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R01AD09 - MOMETASON</t>
  </si>
  <si>
    <t>R03AC02 - SALBUTAMOL</t>
  </si>
  <si>
    <t>R05CB01 - ACETYLCYSTEIN</t>
  </si>
  <si>
    <t>R05CB06 - AMBROXOL</t>
  </si>
  <si>
    <t>R06AE07 - CETIRIZIN</t>
  </si>
  <si>
    <t>R06AE09 - LEVOCETIRIZIN</t>
  </si>
  <si>
    <t>R06AX13 - LORATADIN</t>
  </si>
  <si>
    <t>V06XX - POTRAVINY PRO ZVLÁŠTNÍ LÉKAŘSKÉ ÚČELY (PZLÚ)</t>
  </si>
  <si>
    <t>A03FA07 - ITOPRIDUM</t>
  </si>
  <si>
    <t>N02AJ13 - TRAMADOL A PARACETAMOL</t>
  </si>
  <si>
    <t>A02BA02</t>
  </si>
  <si>
    <t>91280</t>
  </si>
  <si>
    <t>150MG TBL FLM 30</t>
  </si>
  <si>
    <t>A02BC02</t>
  </si>
  <si>
    <t>214427</t>
  </si>
  <si>
    <t>40MG INJ PLV SOL 1</t>
  </si>
  <si>
    <t>214525</t>
  </si>
  <si>
    <t>CONTROLOC</t>
  </si>
  <si>
    <t>40MG TBL ENT 28 I</t>
  </si>
  <si>
    <t>A06AD11</t>
  </si>
  <si>
    <t>215713</t>
  </si>
  <si>
    <t>667G/L POR SOL 1X200ML II</t>
  </si>
  <si>
    <t>215715</t>
  </si>
  <si>
    <t>667G/L POR SOL 1X500ML II</t>
  </si>
  <si>
    <t>81456</t>
  </si>
  <si>
    <t>667G/L POR SOL 1X500ML HDP</t>
  </si>
  <si>
    <t>B01AB06</t>
  </si>
  <si>
    <t>213477</t>
  </si>
  <si>
    <t>9500IU/ML INJ SOL 10X5ML</t>
  </si>
  <si>
    <t>213494</t>
  </si>
  <si>
    <t>9500IU/ML INJ SOL ISP 10X0,4ML</t>
  </si>
  <si>
    <t>C05BA01</t>
  </si>
  <si>
    <t>100306</t>
  </si>
  <si>
    <t>445MG/100G GEL 40G</t>
  </si>
  <si>
    <t>C07AB02</t>
  </si>
  <si>
    <t>214628</t>
  </si>
  <si>
    <t>50MG TBL NOB 50</t>
  </si>
  <si>
    <t>C08CA01</t>
  </si>
  <si>
    <t>15378</t>
  </si>
  <si>
    <t>5MG TBL NOB 90</t>
  </si>
  <si>
    <t>G02CB03</t>
  </si>
  <si>
    <t>25273</t>
  </si>
  <si>
    <t>DOSTINEX</t>
  </si>
  <si>
    <t>0,5MG TBL NOB 8 I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</si>
  <si>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</si>
  <si>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</si>
  <si>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</si>
  <si>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</si>
  <si>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</si>
  <si>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</si>
  <si>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</si>
  <si>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</si>
  <si>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</si>
  <si>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</si>
  <si>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</si>
  <si>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</si>
  <si>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</si>
  <si>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</si>
  <si>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</si>
  <si>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</si>
  <si>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</si>
  <si>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47727</t>
  </si>
  <si>
    <t>ZINNAT</t>
  </si>
  <si>
    <t>J01FF01</t>
  </si>
  <si>
    <t>129834</t>
  </si>
  <si>
    <t>CLINDAMYCIN KABI</t>
  </si>
  <si>
    <t>150MG/ML INJ SOL 10X2ML</t>
  </si>
  <si>
    <t>129836</t>
  </si>
  <si>
    <t>150MG/ML INJ SOL 10X4ML</t>
  </si>
  <si>
    <t>J01XD01</t>
  </si>
  <si>
    <t>97000</t>
  </si>
  <si>
    <t>METRONIDAZOLE 0,5%-POLPHARMA</t>
  </si>
  <si>
    <t>5MG/ML INF SOL 1X100ML</t>
  </si>
  <si>
    <t>M01AX17</t>
  </si>
  <si>
    <t>12892</t>
  </si>
  <si>
    <t>100MG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</si>
  <si>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</si>
  <si>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</si>
  <si>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</si>
  <si>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</si>
  <si>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</si>
  <si>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</si>
  <si>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</si>
  <si>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</si>
  <si>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</si>
  <si>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</si>
  <si>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</si>
  <si>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</si>
  <si>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</si>
  <si>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</si>
  <si>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</si>
  <si>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</si>
  <si>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</si>
  <si>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</si>
  <si>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</si>
  <si>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 0,25</t>
  </si>
  <si>
    <t>0,25MG TBL NOB 30</t>
  </si>
  <si>
    <t>R03AC02</t>
  </si>
  <si>
    <t>31934</t>
  </si>
  <si>
    <t>100MCG/DÁV INH SUS PSS 200DÁV</t>
  </si>
  <si>
    <t>R06AE07</t>
  </si>
  <si>
    <t>5496</t>
  </si>
  <si>
    <t>10MG TBL FLM 60</t>
  </si>
  <si>
    <t>214433</t>
  </si>
  <si>
    <t>20MG TBL ENT 28 I</t>
  </si>
  <si>
    <t>214526</t>
  </si>
  <si>
    <t>40MG TBL ENT 100 I</t>
  </si>
  <si>
    <t>A03FA07</t>
  </si>
  <si>
    <t>166760</t>
  </si>
  <si>
    <t>KINITO</t>
  </si>
  <si>
    <t>50MG TBL FLM 100</t>
  </si>
  <si>
    <t>A10AB01</t>
  </si>
  <si>
    <t>214355</t>
  </si>
  <si>
    <t>HUMULIN R</t>
  </si>
  <si>
    <t>100IU/ML INJ SOL 1X10ML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</si>
  <si>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</si>
  <si>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</si>
  <si>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</si>
  <si>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</si>
  <si>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</si>
  <si>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</si>
  <si>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</si>
  <si>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213482</t>
  </si>
  <si>
    <t>19000IU/ML INJ SOL ISP 10X0,8ML</t>
  </si>
  <si>
    <t>213484</t>
  </si>
  <si>
    <t>19000IU/ML INJ SOL ISP 10X1ML</t>
  </si>
  <si>
    <t>213487</t>
  </si>
  <si>
    <t>9500IU/ML INJ SOL ISP 10X0,3ML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</si>
  <si>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</si>
  <si>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</si>
  <si>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</si>
  <si>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</si>
  <si>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</si>
  <si>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</si>
  <si>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</si>
  <si>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</si>
  <si>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</si>
  <si>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2133</t>
  </si>
  <si>
    <t>10MG/ML INJ SOL 5X2ML</t>
  </si>
  <si>
    <t>56804</t>
  </si>
  <si>
    <t>40MG TBL NOB 50</t>
  </si>
  <si>
    <t>56805</t>
  </si>
  <si>
    <t>40MG TBL NOB 100</t>
  </si>
  <si>
    <t>100304</t>
  </si>
  <si>
    <t>300MG/100G GEL 40G</t>
  </si>
  <si>
    <t>32225</t>
  </si>
  <si>
    <t>BETALOC ZOK</t>
  </si>
  <si>
    <t>25MG TBL PRO 28</t>
  </si>
  <si>
    <t>83974</t>
  </si>
  <si>
    <t>1MG/ML INJ SOL 5X5ML</t>
  </si>
  <si>
    <t>C07AB07</t>
  </si>
  <si>
    <t>158692</t>
  </si>
  <si>
    <t>5MG TBL FLM 30</t>
  </si>
  <si>
    <t>158711</t>
  </si>
  <si>
    <t>47740</t>
  </si>
  <si>
    <t>C09AA04</t>
  </si>
  <si>
    <t>101211</t>
  </si>
  <si>
    <t>5MG TBL FLM 90</t>
  </si>
  <si>
    <t>C09AA05</t>
  </si>
  <si>
    <t>56976</t>
  </si>
  <si>
    <t>TRITACE</t>
  </si>
  <si>
    <t>2,5MG TBL NOB 20</t>
  </si>
  <si>
    <t>56981</t>
  </si>
  <si>
    <t>5MG TBL NOB 30</t>
  </si>
  <si>
    <t>C09BB04</t>
  </si>
  <si>
    <t>124087</t>
  </si>
  <si>
    <t>PRESTANCE</t>
  </si>
  <si>
    <t>5MG/5MG TBL NOB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</si>
  <si>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</si>
  <si>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</si>
  <si>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</si>
  <si>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</si>
  <si>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</si>
  <si>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</si>
  <si>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</si>
  <si>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</si>
  <si>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</si>
  <si>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</si>
  <si>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</si>
  <si>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50316</t>
  </si>
  <si>
    <t>TULIP</t>
  </si>
  <si>
    <t>20MG TBL FLM 30</t>
  </si>
  <si>
    <t>C10AA07</t>
  </si>
  <si>
    <t>145567</t>
  </si>
  <si>
    <t>ROSUMOP</t>
  </si>
  <si>
    <t>H02AB04</t>
  </si>
  <si>
    <t>40368</t>
  </si>
  <si>
    <t>MEDROL</t>
  </si>
  <si>
    <t>4MG TBL NOB 30 I</t>
  </si>
  <si>
    <t>40375</t>
  </si>
  <si>
    <t>32MG TBL NOB 20</t>
  </si>
  <si>
    <t>90044</t>
  </si>
  <si>
    <t>40MG/ML INJ SUS 1X1ML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</si>
  <si>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</si>
  <si>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</si>
  <si>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</si>
  <si>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</si>
  <si>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</si>
  <si>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</si>
  <si>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147454</t>
  </si>
  <si>
    <t>88MCG TBL NOB 100 II</t>
  </si>
  <si>
    <t>187427</t>
  </si>
  <si>
    <t>LETROX</t>
  </si>
  <si>
    <t>100MCG TBL NOB 100</t>
  </si>
  <si>
    <t>J01AA12</t>
  </si>
  <si>
    <t>26127</t>
  </si>
  <si>
    <t>TYGACIL</t>
  </si>
  <si>
    <t>50MG INF PLV SOL 10</t>
  </si>
  <si>
    <t>5951</t>
  </si>
  <si>
    <t>875MG/125MG TBL FLM 14</t>
  </si>
  <si>
    <t>85525</t>
  </si>
  <si>
    <t>AMOKSIKLAV 625 MG</t>
  </si>
  <si>
    <t>500MG/125MG TBL FLM 21</t>
  </si>
  <si>
    <t>169033</t>
  </si>
  <si>
    <t>500MG TBL FLM 16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</si>
  <si>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</si>
  <si>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</si>
  <si>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</si>
  <si>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</si>
  <si>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</si>
  <si>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</si>
  <si>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</si>
  <si>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</si>
  <si>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</si>
  <si>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</si>
  <si>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</si>
  <si>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</si>
  <si>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155862</t>
  </si>
  <si>
    <t>SUMAMED</t>
  </si>
  <si>
    <t>500MG INF PLV SOL 5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</si>
  <si>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</si>
  <si>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</si>
  <si>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</si>
  <si>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</si>
  <si>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</si>
  <si>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</si>
  <si>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</si>
  <si>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</si>
  <si>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</si>
  <si>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</si>
  <si>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</si>
  <si>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</si>
  <si>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</si>
  <si>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</si>
  <si>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64942</t>
  </si>
  <si>
    <t>100MG CPS DUR 28 I</t>
  </si>
  <si>
    <t>N02AB03</t>
  </si>
  <si>
    <t>59448</t>
  </si>
  <si>
    <t>DUROGESIC</t>
  </si>
  <si>
    <t>25MCG/H TDR EMP 5X4,2MG</t>
  </si>
  <si>
    <t>N03AX12</t>
  </si>
  <si>
    <t>84398</t>
  </si>
  <si>
    <t>NEURONTIN</t>
  </si>
  <si>
    <t>100MG CPS DUR 100</t>
  </si>
  <si>
    <t>N05AX08</t>
  </si>
  <si>
    <t>46966</t>
  </si>
  <si>
    <t>RISPERDAL</t>
  </si>
  <si>
    <t>2MG TBL FLM 20</t>
  </si>
  <si>
    <t>N05CF02</t>
  </si>
  <si>
    <t>146899</t>
  </si>
  <si>
    <t>10MG TBL FLM 50</t>
  </si>
  <si>
    <t>N06AB04</t>
  </si>
  <si>
    <t>114287</t>
  </si>
  <si>
    <t>APO-CITAL</t>
  </si>
  <si>
    <t>17431</t>
  </si>
  <si>
    <t>17433</t>
  </si>
  <si>
    <t>20MG TBL FLM 60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</si>
  <si>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</si>
  <si>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</si>
  <si>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</si>
  <si>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</si>
  <si>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</si>
  <si>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</si>
  <si>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</si>
  <si>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</si>
  <si>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</si>
  <si>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</si>
  <si>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R01AD09</t>
  </si>
  <si>
    <t>170760</t>
  </si>
  <si>
    <t>MOMMOX</t>
  </si>
  <si>
    <t>0,05MG/DÁV NAS SPR SUS 140DÁV</t>
  </si>
  <si>
    <t>58380</t>
  </si>
  <si>
    <t>5MG/ML INH SOL 1X20ML</t>
  </si>
  <si>
    <t>R05CB01</t>
  </si>
  <si>
    <t>15211</t>
  </si>
  <si>
    <t>200MG POR GRA SOL 30</t>
  </si>
  <si>
    <t>32859</t>
  </si>
  <si>
    <t>600MG TBL EFF 50</t>
  </si>
  <si>
    <t>57395</t>
  </si>
  <si>
    <t>600MG TBL EFF 10</t>
  </si>
  <si>
    <t>R05CB06</t>
  </si>
  <si>
    <t>169211</t>
  </si>
  <si>
    <t>AMBROSAN</t>
  </si>
  <si>
    <t>15MG/5ML SIR 100ML</t>
  </si>
  <si>
    <t>66030</t>
  </si>
  <si>
    <t>99600</t>
  </si>
  <si>
    <t>10MG TBL FLM 90</t>
  </si>
  <si>
    <t>R06AE09</t>
  </si>
  <si>
    <t>124346</t>
  </si>
  <si>
    <t>CEZERA</t>
  </si>
  <si>
    <t>5MG TBL FLM 90 I</t>
  </si>
  <si>
    <t>R06AX13</t>
  </si>
  <si>
    <t>53639</t>
  </si>
  <si>
    <t>10MG TBL NOB 30</t>
  </si>
  <si>
    <t>V06XX</t>
  </si>
  <si>
    <t>33220</t>
  </si>
  <si>
    <t>POR SOL 1X225G</t>
  </si>
  <si>
    <t>33339</t>
  </si>
  <si>
    <t>33340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</si>
  <si>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</si>
  <si>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</si>
  <si>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</si>
  <si>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</si>
  <si>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</si>
  <si>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</si>
  <si>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33418</t>
  </si>
  <si>
    <t>33419</t>
  </si>
  <si>
    <t>33420</t>
  </si>
  <si>
    <t>33421</t>
  </si>
  <si>
    <t>33740</t>
  </si>
  <si>
    <t>33741</t>
  </si>
  <si>
    <t>33742</t>
  </si>
  <si>
    <t>33749</t>
  </si>
  <si>
    <t>POR SOL 4X125G</t>
  </si>
  <si>
    <t>33751</t>
  </si>
  <si>
    <t>33833</t>
  </si>
  <si>
    <t>33847</t>
  </si>
  <si>
    <t>33850</t>
  </si>
  <si>
    <t>33851</t>
  </si>
  <si>
    <t>33855</t>
  </si>
  <si>
    <t>NUTRIDRINK BALÍČEK 5 + 1</t>
  </si>
  <si>
    <t>33865</t>
  </si>
  <si>
    <t>33866</t>
  </si>
  <si>
    <t>33897</t>
  </si>
  <si>
    <t>NUTRIDRINK COMPACT PROTEIN S PŘÍCHUTÍ BROSKEV A MANGO</t>
  </si>
  <si>
    <t>33935</t>
  </si>
  <si>
    <t>A04AA01</t>
  </si>
  <si>
    <t>187607</t>
  </si>
  <si>
    <t>ONDANSETRON B. BRAUN</t>
  </si>
  <si>
    <t>2MG/ML INJ SOL 20X4ML II</t>
  </si>
  <si>
    <t>213489</t>
  </si>
  <si>
    <t>9500IU/ML INJ SOL ISP 10X0,6ML</t>
  </si>
  <si>
    <t>32063</t>
  </si>
  <si>
    <t>9500IU/ML INJ SOL ISP 10X0,8ML</t>
  </si>
  <si>
    <t>214036</t>
  </si>
  <si>
    <t>100311</t>
  </si>
  <si>
    <t>445MG/100G CRM 40G</t>
  </si>
  <si>
    <t>58037</t>
  </si>
  <si>
    <t>50MG TBL PRO 30</t>
  </si>
  <si>
    <t>15317</t>
  </si>
  <si>
    <t>50MG/12,5MG TBL FLM 90</t>
  </si>
  <si>
    <t>69191</t>
  </si>
  <si>
    <t>150MCG TBL NOB 100</t>
  </si>
  <si>
    <t>12891</t>
  </si>
  <si>
    <t>100MG TBL NOB 15</t>
  </si>
  <si>
    <t>N01BB10</t>
  </si>
  <si>
    <t>200352</t>
  </si>
  <si>
    <t>CHIROCAINE</t>
  </si>
  <si>
    <t>5MG/ML INJ SOL 10X10ML I</t>
  </si>
  <si>
    <t>N05CD08</t>
  </si>
  <si>
    <t>127736</t>
  </si>
  <si>
    <t>MIDAZOLAM ACCORD</t>
  </si>
  <si>
    <t>1MG/ML INJ/INF SOL 10X5ML</t>
  </si>
  <si>
    <t>146894</t>
  </si>
  <si>
    <t>10MG TBL FLM 20</t>
  </si>
  <si>
    <t>124343</t>
  </si>
  <si>
    <t>5MG TBL FLM 30 I</t>
  </si>
  <si>
    <t>C01BD01</t>
  </si>
  <si>
    <t>107938</t>
  </si>
  <si>
    <t>150MG/3ML INJ SOL 6X3ML</t>
  </si>
  <si>
    <t>214627</t>
  </si>
  <si>
    <t>100MG TBL NOB 50</t>
  </si>
  <si>
    <t>64941</t>
  </si>
  <si>
    <t>150MG CPS DUR 1 I</t>
  </si>
  <si>
    <t>Přehled plnění pozitivního listu - spotřeba léčivých přípravků - orientační přehled</t>
  </si>
  <si>
    <t>08 - Porodnicko-gynekologická klinika</t>
  </si>
  <si>
    <t>0811 - lůžkové oddělení 19B (šestinedělí)</t>
  </si>
  <si>
    <t>0817 - lůžkové oddělení 17 (operativní gyn.)</t>
  </si>
  <si>
    <t>0818 - Intermediální jednotka (17A)</t>
  </si>
  <si>
    <t>0821 - ambulance</t>
  </si>
  <si>
    <t>0822 - ambulance - fetální medicína</t>
  </si>
  <si>
    <t>0823 - centrum asistované reprodukce</t>
  </si>
  <si>
    <t>0832 - JIP 19 (porodní sál)</t>
  </si>
  <si>
    <t>0862 - porodní sál - lokální</t>
  </si>
  <si>
    <t>0863 - operační sál OP 17 (z 08 62)</t>
  </si>
  <si>
    <t>Porodnicko-gynekologická klinika</t>
  </si>
  <si>
    <t>HVLP</t>
  </si>
  <si>
    <t>IPLP</t>
  </si>
  <si>
    <t>PZT</t>
  </si>
  <si>
    <t>8</t>
  </si>
  <si>
    <t>89301081</t>
  </si>
  <si>
    <t>Standardní lůžková péče Celkem</t>
  </si>
  <si>
    <t>89301082</t>
  </si>
  <si>
    <t>Všeobecná ambulance Celkem</t>
  </si>
  <si>
    <t>89301085</t>
  </si>
  <si>
    <t>Ambulance dětské gynekologie Celkem</t>
  </si>
  <si>
    <t>89301086</t>
  </si>
  <si>
    <t>Poradna pro krizovou intervenci Celkem</t>
  </si>
  <si>
    <t>89301087</t>
  </si>
  <si>
    <t>IVF Celkem</t>
  </si>
  <si>
    <t>89301088</t>
  </si>
  <si>
    <t>Příjmová ambulance Celkem</t>
  </si>
  <si>
    <t>Porodnicko-gynekologická klinika Celkem</t>
  </si>
  <si>
    <t>* Legenda</t>
  </si>
  <si>
    <t>DIAPZT = Pomůcky pro diabetiky, jejichž název začíná slovem "Pumpa"</t>
  </si>
  <si>
    <t>Benická Alžběta</t>
  </si>
  <si>
    <t>Cibiček Norbert</t>
  </si>
  <si>
    <t>Dostál Jiří</t>
  </si>
  <si>
    <t>Durdová Veronika</t>
  </si>
  <si>
    <t>Dzvinčuk Petr</t>
  </si>
  <si>
    <t>Gágyor Daniel</t>
  </si>
  <si>
    <t>Hambálek Jozef</t>
  </si>
  <si>
    <t>Hansmanová Lenka</t>
  </si>
  <si>
    <t>Hejtmánek Pavel</t>
  </si>
  <si>
    <t>Horváthová Kateřina</t>
  </si>
  <si>
    <t>Hostinská Eliška</t>
  </si>
  <si>
    <t>Hrachovec Petr</t>
  </si>
  <si>
    <t>Huml Karel</t>
  </si>
  <si>
    <t>Jabůrek Ladislav</t>
  </si>
  <si>
    <t>Jančeková Veronika</t>
  </si>
  <si>
    <t>Jiný</t>
  </si>
  <si>
    <t>Kolářová Veronika</t>
  </si>
  <si>
    <t>Kotršová Libuše</t>
  </si>
  <si>
    <t>Kratochvílová Tereza</t>
  </si>
  <si>
    <t>Kudela Milan</t>
  </si>
  <si>
    <t>Látalová Eva</t>
  </si>
  <si>
    <t>Lehnertová Katarína</t>
  </si>
  <si>
    <t>Lubušký Marek</t>
  </si>
  <si>
    <t>Maděrka Martin</t>
  </si>
  <si>
    <t>Maděrková Tozzi Michaela</t>
  </si>
  <si>
    <t>Malchar Ondřej</t>
  </si>
  <si>
    <t>Marek Radim</t>
  </si>
  <si>
    <t>Marková Ivana</t>
  </si>
  <si>
    <t>Maškulíková Zuzana</t>
  </si>
  <si>
    <t>Neubert David</t>
  </si>
  <si>
    <t>Oborná Ivana</t>
  </si>
  <si>
    <t>Ondrová Dana</t>
  </si>
  <si>
    <t>Pilka Radovan</t>
  </si>
  <si>
    <t>Procházka Martin</t>
  </si>
  <si>
    <t>Slunská Petra</t>
  </si>
  <si>
    <t>Sobek Aleš</t>
  </si>
  <si>
    <t>Sobková Kateřina</t>
  </si>
  <si>
    <t>Studničková Martina</t>
  </si>
  <si>
    <t>Šinská Alexandra</t>
  </si>
  <si>
    <t>Študentová Martina</t>
  </si>
  <si>
    <t>Turková Marie</t>
  </si>
  <si>
    <t>Vašíčková Elena</t>
  </si>
  <si>
    <t>Vodička Jan</t>
  </si>
  <si>
    <t>Zahradníčková Věra</t>
  </si>
  <si>
    <t>Závodný Petr</t>
  </si>
  <si>
    <t>Zvonařová Skalická Jitka</t>
  </si>
  <si>
    <t>AMOXICILIN A ENZYMOVÝ INHIBITOR</t>
  </si>
  <si>
    <t>DIOSMIN, KOMBINACE</t>
  </si>
  <si>
    <t>14075</t>
  </si>
  <si>
    <t>500MG TBL FLM 60</t>
  </si>
  <si>
    <t>DISTIGMIN</t>
  </si>
  <si>
    <t>2360</t>
  </si>
  <si>
    <t>5MG TBL NOB 20</t>
  </si>
  <si>
    <t>JINÁ KAPILÁRY STABILIZUJÍCÍ LÁTKY</t>
  </si>
  <si>
    <t>107806</t>
  </si>
  <si>
    <t>20MG TBL ENT 30</t>
  </si>
  <si>
    <t>JODOVÁ TERAPIE</t>
  </si>
  <si>
    <t>61158</t>
  </si>
  <si>
    <t>100MCG TBL NOB 100 I</t>
  </si>
  <si>
    <t>JODOVANÝ POVIDON</t>
  </si>
  <si>
    <t>62321</t>
  </si>
  <si>
    <t>200MG SUP 14</t>
  </si>
  <si>
    <t>KLINDAMYCIN</t>
  </si>
  <si>
    <t>132671</t>
  </si>
  <si>
    <t>DALACIN C</t>
  </si>
  <si>
    <t>300MG CPS DUR 16</t>
  </si>
  <si>
    <t>NADROPARIN</t>
  </si>
  <si>
    <t>32059</t>
  </si>
  <si>
    <t>32061</t>
  </si>
  <si>
    <t>59808</t>
  </si>
  <si>
    <t>19000IU/ML INJ SOL ISP 10X0,8M</t>
  </si>
  <si>
    <t>NITROFURANTOIN</t>
  </si>
  <si>
    <t>207280</t>
  </si>
  <si>
    <t>FUROLIN</t>
  </si>
  <si>
    <t>NYSTATIN, KOMBINACE</t>
  </si>
  <si>
    <t>92490</t>
  </si>
  <si>
    <t>500MG/200000IU VAG CPS MOL 8</t>
  </si>
  <si>
    <t>SODNÁ SŮL METAMIZOLU</t>
  </si>
  <si>
    <t>SULFAMETHOXAZOL A TRIMETHOPRIM</t>
  </si>
  <si>
    <t>6264</t>
  </si>
  <si>
    <t>400MG/80MG TBL NOB 20</t>
  </si>
  <si>
    <t>75023</t>
  </si>
  <si>
    <t>800MG/160MG TBL NOB 20</t>
  </si>
  <si>
    <t>ŽELEZO V KOMBINACI S KYANOKOBALAMINEM A KYSELINOU LISTOVOU</t>
  </si>
  <si>
    <t>59569</t>
  </si>
  <si>
    <t>37MG/5MG/0,01MG CPS MOL 20</t>
  </si>
  <si>
    <t>Ademethionin</t>
  </si>
  <si>
    <t>12317</t>
  </si>
  <si>
    <t>500MG TBL ENT 10</t>
  </si>
  <si>
    <t>METHYLDOPA (LEVOTOČIVÁ)</t>
  </si>
  <si>
    <t>1328</t>
  </si>
  <si>
    <t>250MG TBL NOB 50</t>
  </si>
  <si>
    <t>RŮZNÉ JINÉ KOMBINACE ŽELEZA</t>
  </si>
  <si>
    <t>97402</t>
  </si>
  <si>
    <t>320MG/60MG TBL FLM 50</t>
  </si>
  <si>
    <t>46988</t>
  </si>
  <si>
    <t>500MG TBL ENT 30</t>
  </si>
  <si>
    <t>86148</t>
  </si>
  <si>
    <t>AUGMENTIN 625 MG</t>
  </si>
  <si>
    <t>500MG/125MG TBL FLM 21 II</t>
  </si>
  <si>
    <t>CEFUROXIM</t>
  </si>
  <si>
    <t>192354</t>
  </si>
  <si>
    <t>CINCHOKAIN</t>
  </si>
  <si>
    <t>19378</t>
  </si>
  <si>
    <t>100MG/2,5MG SUP 20</t>
  </si>
  <si>
    <t>97522</t>
  </si>
  <si>
    <t>500MG TBL FLM 30</t>
  </si>
  <si>
    <t>ENOXAPARIN</t>
  </si>
  <si>
    <t>115401</t>
  </si>
  <si>
    <t>4000IU(40MG)/0,4ML INJ SOL ISP</t>
  </si>
  <si>
    <t>203323</t>
  </si>
  <si>
    <t>100MG/G UNG 100G</t>
  </si>
  <si>
    <t>KLARITHROMYCIN</t>
  </si>
  <si>
    <t>53853</t>
  </si>
  <si>
    <t>500MG TBL FLM 14</t>
  </si>
  <si>
    <t>KLOTRIMAZOL</t>
  </si>
  <si>
    <t>58654</t>
  </si>
  <si>
    <t>200MG VAG TBL 3</t>
  </si>
  <si>
    <t>86397</t>
  </si>
  <si>
    <t>0,01G/G CRM 50G</t>
  </si>
  <si>
    <t>KYSELINA URSODEOXYCHOLOVÁ</t>
  </si>
  <si>
    <t>97864</t>
  </si>
  <si>
    <t>250MG CPS DUR 50</t>
  </si>
  <si>
    <t>LÉČIVA K TERAPII ONEMOCNĚNÍ JATER</t>
  </si>
  <si>
    <t>125752</t>
  </si>
  <si>
    <t>300MG CPS DUR 50</t>
  </si>
  <si>
    <t>181293</t>
  </si>
  <si>
    <t>ESSENTIALE FORTE</t>
  </si>
  <si>
    <t>600MG CPS DUR 30</t>
  </si>
  <si>
    <t>LEVOTHYROXIN, SODNÁ SŮL</t>
  </si>
  <si>
    <t>147452</t>
  </si>
  <si>
    <t>88MCG TBL NOB 100 I</t>
  </si>
  <si>
    <t>LIDOKAIN</t>
  </si>
  <si>
    <t>180555</t>
  </si>
  <si>
    <t>400MG/40MG SUP 10</t>
  </si>
  <si>
    <t>MAGNESIUM-LAKTÁT</t>
  </si>
  <si>
    <t>17992</t>
  </si>
  <si>
    <t>0,5G TBL NOB 100</t>
  </si>
  <si>
    <t>86393</t>
  </si>
  <si>
    <t>0,5G TBL NOB 50</t>
  </si>
  <si>
    <t>32058</t>
  </si>
  <si>
    <t>PARACETAMOL, KOMBINACE KROMĚ PSYCHOLEPTIK</t>
  </si>
  <si>
    <t>186252</t>
  </si>
  <si>
    <t>325MG/130MG/70MG TBL NOB 50</t>
  </si>
  <si>
    <t>PROGESTERON</t>
  </si>
  <si>
    <t>76921</t>
  </si>
  <si>
    <t>100MG CPS MOL 30</t>
  </si>
  <si>
    <t>132648</t>
  </si>
  <si>
    <t>RIFAXIMIN</t>
  </si>
  <si>
    <t>44285</t>
  </si>
  <si>
    <t>200MG TBL FLM 12</t>
  </si>
  <si>
    <t>RUTOSID, KOMBINACE</t>
  </si>
  <si>
    <t>96303</t>
  </si>
  <si>
    <t>ASCORUTIN</t>
  </si>
  <si>
    <t>100MG/20MG TBL FLM 50</t>
  </si>
  <si>
    <t>115714</t>
  </si>
  <si>
    <t>SACCHAROMYCES BOULARDII</t>
  </si>
  <si>
    <t>10502</t>
  </si>
  <si>
    <t>250MG CPS DUR 10</t>
  </si>
  <si>
    <t>SÍRAN ŽELEZNATÝ</t>
  </si>
  <si>
    <t>14711</t>
  </si>
  <si>
    <t>80MG TBL RET 30 I</t>
  </si>
  <si>
    <t>SÍRAN ŽELEZNATÝ A KYSELINA LISTOVÁ</t>
  </si>
  <si>
    <t>92160</t>
  </si>
  <si>
    <t>247,25MG/0,35MG TBL RET 30</t>
  </si>
  <si>
    <t>201992</t>
  </si>
  <si>
    <t>500MG TBL FLM 120</t>
  </si>
  <si>
    <t>METOPROLOL</t>
  </si>
  <si>
    <t>132559</t>
  </si>
  <si>
    <t>119654</t>
  </si>
  <si>
    <t>320MG/60MG TBL FLM 100</t>
  </si>
  <si>
    <t>BROMAZEPAM</t>
  </si>
  <si>
    <t>132601</t>
  </si>
  <si>
    <t>41146</t>
  </si>
  <si>
    <t>500MG/200000IU VAG CPS MOL 12</t>
  </si>
  <si>
    <t>POTRAVINY PRO ZVLÁŠTNÍ LÉKAŘSKÉ ÚČELY (PZLÚ)</t>
  </si>
  <si>
    <t>TRAZODON</t>
  </si>
  <si>
    <t>54094</t>
  </si>
  <si>
    <t>75MG TBL RET 30</t>
  </si>
  <si>
    <t>13808</t>
  </si>
  <si>
    <t>250MG CPS DUR 100</t>
  </si>
  <si>
    <t>Amlodipin</t>
  </si>
  <si>
    <t>125066</t>
  </si>
  <si>
    <t>5MG TBL NOB 100</t>
  </si>
  <si>
    <t>AZITHROMYCIN</t>
  </si>
  <si>
    <t>132660</t>
  </si>
  <si>
    <t>132632</t>
  </si>
  <si>
    <t>132638</t>
  </si>
  <si>
    <t>32060</t>
  </si>
  <si>
    <t>9500IU/ML INJ SOL ISP 2X0,6ML</t>
  </si>
  <si>
    <t>32064</t>
  </si>
  <si>
    <t>9500IU/ML INJ SOL ISP 10X1ML</t>
  </si>
  <si>
    <t>OMEPRAZOL</t>
  </si>
  <si>
    <t>115318</t>
  </si>
  <si>
    <t>20MG CPS ETD 90</t>
  </si>
  <si>
    <t>119653</t>
  </si>
  <si>
    <t>320MG/60MG TBL FLM 60</t>
  </si>
  <si>
    <t>14712</t>
  </si>
  <si>
    <t>80MG TBL RET 100 I</t>
  </si>
  <si>
    <t>ALOPURINOL</t>
  </si>
  <si>
    <t>1632</t>
  </si>
  <si>
    <t>PURINOL</t>
  </si>
  <si>
    <t>300MG TBL NOB 30</t>
  </si>
  <si>
    <t>125060</t>
  </si>
  <si>
    <t>AMOXICILIN</t>
  </si>
  <si>
    <t>32557</t>
  </si>
  <si>
    <t>OSPAMOX</t>
  </si>
  <si>
    <t>32559</t>
  </si>
  <si>
    <t>1000MG TBL FLM 14</t>
  </si>
  <si>
    <t>208351</t>
  </si>
  <si>
    <t>AMOXICILLIN/CLAVULANIC ACID MYLAN</t>
  </si>
  <si>
    <t>BISOPROLOL</t>
  </si>
  <si>
    <t>47728</t>
  </si>
  <si>
    <t>CIPROFLOXACIN</t>
  </si>
  <si>
    <t>15653</t>
  </si>
  <si>
    <t>CIPLOX</t>
  </si>
  <si>
    <t>250MG TBL FLM 10</t>
  </si>
  <si>
    <t>DIENOGEST</t>
  </si>
  <si>
    <t>145646</t>
  </si>
  <si>
    <t>VISANNE</t>
  </si>
  <si>
    <t>2MG TBL NOB 28</t>
  </si>
  <si>
    <t>2130</t>
  </si>
  <si>
    <t>5MG TBL NOB 50</t>
  </si>
  <si>
    <t>DOXYCYKLIN</t>
  </si>
  <si>
    <t>4013</t>
  </si>
  <si>
    <t>DOXYBENE</t>
  </si>
  <si>
    <t>200MG TBL NOB 10</t>
  </si>
  <si>
    <t>115403</t>
  </si>
  <si>
    <t>8000IU(80MG)/0,8ML INJ SOL ISP</t>
  </si>
  <si>
    <t>Escitalopram</t>
  </si>
  <si>
    <t>20132</t>
  </si>
  <si>
    <t>CIPRALEX</t>
  </si>
  <si>
    <t>10MG TBL FLM 28 I</t>
  </si>
  <si>
    <t>HOŘČÍK (RŮZNÉ SOLE V KOMBINACI)</t>
  </si>
  <si>
    <t>66555</t>
  </si>
  <si>
    <t>365MG POR GRA SOL SCC 30</t>
  </si>
  <si>
    <t>IBUPROFEN</t>
  </si>
  <si>
    <t>32018</t>
  </si>
  <si>
    <t>IBUPROFEN AL 400</t>
  </si>
  <si>
    <t>400MG TBL FLM 30</t>
  </si>
  <si>
    <t>202700</t>
  </si>
  <si>
    <t>20MG TBL ENT 60</t>
  </si>
  <si>
    <t>202701</t>
  </si>
  <si>
    <t>20MG TBL ENT 90</t>
  </si>
  <si>
    <t>62320</t>
  </si>
  <si>
    <t>100MG/G UNG 20G</t>
  </si>
  <si>
    <t>100339</t>
  </si>
  <si>
    <t>KLOPIDOGREL</t>
  </si>
  <si>
    <t>141034</t>
  </si>
  <si>
    <t>TROMBEX</t>
  </si>
  <si>
    <t>75MG TBL FLM 30</t>
  </si>
  <si>
    <t>16895</t>
  </si>
  <si>
    <t>IMAZOL KRÉMPASTA</t>
  </si>
  <si>
    <t>10MG/G DRM PST 1X30G</t>
  </si>
  <si>
    <t>58653</t>
  </si>
  <si>
    <t>100MG VAG TBL 6</t>
  </si>
  <si>
    <t>180174</t>
  </si>
  <si>
    <t>CANESTEN GYN 6 DNÍ</t>
  </si>
  <si>
    <t>0,01G/G VAG CRM 35G+APL</t>
  </si>
  <si>
    <t>KYSELINA LISTOVÁ</t>
  </si>
  <si>
    <t>76064</t>
  </si>
  <si>
    <t>ACIDUM FOLICUM LÉČIVA</t>
  </si>
  <si>
    <t>10MG TBL OBD 30</t>
  </si>
  <si>
    <t>Kyselina tranexamová</t>
  </si>
  <si>
    <t>42613</t>
  </si>
  <si>
    <t>180553</t>
  </si>
  <si>
    <t>50MG/G+20MG/G RCT CRM 1X30G</t>
  </si>
  <si>
    <t>LOPERAMID</t>
  </si>
  <si>
    <t>132604</t>
  </si>
  <si>
    <t>Losartan</t>
  </si>
  <si>
    <t>13895</t>
  </si>
  <si>
    <t>LOZAP 100 ZENTIVA</t>
  </si>
  <si>
    <t>100MG TBL FLM 30 AL</t>
  </si>
  <si>
    <t>171577</t>
  </si>
  <si>
    <t>MAGNESIUM LACTATE BIOMEDICA</t>
  </si>
  <si>
    <t>500MG TBL NOB 50</t>
  </si>
  <si>
    <t>METOKLOPRAMID</t>
  </si>
  <si>
    <t>93104</t>
  </si>
  <si>
    <t>10MG TBL NOB 40</t>
  </si>
  <si>
    <t>163137</t>
  </si>
  <si>
    <t>METRONIDAZOL</t>
  </si>
  <si>
    <t>2427</t>
  </si>
  <si>
    <t>250MG TBL NOB 20</t>
  </si>
  <si>
    <t>2430</t>
  </si>
  <si>
    <t>500MG VAG TBL 10</t>
  </si>
  <si>
    <t>94357</t>
  </si>
  <si>
    <t>500MG VAG TBL 50</t>
  </si>
  <si>
    <t>59806</t>
  </si>
  <si>
    <t>19000IU/ML INJ SOL ISP 10X0,6M</t>
  </si>
  <si>
    <t>NEOSTIGMIN</t>
  </si>
  <si>
    <t>53940</t>
  </si>
  <si>
    <t>15MG TBL NOB 20</t>
  </si>
  <si>
    <t>OFLOXACIN</t>
  </si>
  <si>
    <t>55636</t>
  </si>
  <si>
    <t>200MG TBL FLM 10</t>
  </si>
  <si>
    <t>132526</t>
  </si>
  <si>
    <t>HELICID 10</t>
  </si>
  <si>
    <t>10MG CPS ETD 28</t>
  </si>
  <si>
    <t>25365</t>
  </si>
  <si>
    <t>20MG CPS ETD 28</t>
  </si>
  <si>
    <t>25366</t>
  </si>
  <si>
    <t>Organo-heparinoid</t>
  </si>
  <si>
    <t>3575</t>
  </si>
  <si>
    <t>HEPAROID LÉČIVA</t>
  </si>
  <si>
    <t>2MG/G CRM 30G</t>
  </si>
  <si>
    <t>100308</t>
  </si>
  <si>
    <t>300MG/100G CRM 40G</t>
  </si>
  <si>
    <t>PREDNISON</t>
  </si>
  <si>
    <t>2963</t>
  </si>
  <si>
    <t>PREDNISON 20 LÉČIVA</t>
  </si>
  <si>
    <t>20MG TBL NOB 20</t>
  </si>
  <si>
    <t>RAMIPRIL</t>
  </si>
  <si>
    <t>SOTALOL</t>
  </si>
  <si>
    <t>49013</t>
  </si>
  <si>
    <t>80MG TBL NOB 50</t>
  </si>
  <si>
    <t>Spironolakton</t>
  </si>
  <si>
    <t>3550</t>
  </si>
  <si>
    <t>25MG TBL NOB 20</t>
  </si>
  <si>
    <t>75022</t>
  </si>
  <si>
    <t>800MG/160MG TBL NOB 10</t>
  </si>
  <si>
    <t>THIETHYLPERAZIN</t>
  </si>
  <si>
    <t>9847</t>
  </si>
  <si>
    <t>6,5MG SUP 6</t>
  </si>
  <si>
    <t>TROSPIUM</t>
  </si>
  <si>
    <t>124902</t>
  </si>
  <si>
    <t>SPASMED</t>
  </si>
  <si>
    <t>30MG TBL FLM 30</t>
  </si>
  <si>
    <t>88219</t>
  </si>
  <si>
    <t>132786</t>
  </si>
  <si>
    <t>125516</t>
  </si>
  <si>
    <t>APO-METOPROLOL 50</t>
  </si>
  <si>
    <t>50MG TBL NOB 100</t>
  </si>
  <si>
    <t>PARACETAMOL</t>
  </si>
  <si>
    <t>162142</t>
  </si>
  <si>
    <t>500MG TBL NOB 24</t>
  </si>
  <si>
    <t>WARFARIN</t>
  </si>
  <si>
    <t>94113</t>
  </si>
  <si>
    <t>WARFARIN ORION</t>
  </si>
  <si>
    <t>3MG TBL NOB 100</t>
  </si>
  <si>
    <t>KYSELINA ACETYLSALICYLOVÁ, KOMBINACE KROMĚ PSYCHOLEPTIK</t>
  </si>
  <si>
    <t>9</t>
  </si>
  <si>
    <t>450MG/50MG TBL NOB 10</t>
  </si>
  <si>
    <t>2945</t>
  </si>
  <si>
    <t>132654</t>
  </si>
  <si>
    <t>BENZYDAMIN</t>
  </si>
  <si>
    <t>132783</t>
  </si>
  <si>
    <t>500MG VAG GRA SOL 10</t>
  </si>
  <si>
    <t>115402</t>
  </si>
  <si>
    <t>6000IU(60MG)/0,6ML INJ SOL ISP</t>
  </si>
  <si>
    <t>155051</t>
  </si>
  <si>
    <t>IBALGIN</t>
  </si>
  <si>
    <t>50MG/G GEL 100G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</si>
  <si>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</si>
  <si>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</si>
  <si>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</si>
  <si>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</si>
  <si>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</si>
  <si>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</si>
  <si>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KYSELINA ACETYLSALICYLOVÁ</t>
  </si>
  <si>
    <t>203564</t>
  </si>
  <si>
    <t>ANOPYRIN</t>
  </si>
  <si>
    <t>100MG TBL NOB 100</t>
  </si>
  <si>
    <t>NORFLOXACIN</t>
  </si>
  <si>
    <t>93465</t>
  </si>
  <si>
    <t>NOLICIN</t>
  </si>
  <si>
    <t>400MG TBL FLM 20</t>
  </si>
  <si>
    <t>SULTAMICILIN</t>
  </si>
  <si>
    <t>17149</t>
  </si>
  <si>
    <t>375MG TBL FLM 12</t>
  </si>
  <si>
    <t>TRAMADOL A PARACETAMOL</t>
  </si>
  <si>
    <t>17926</t>
  </si>
  <si>
    <t>37,5MG/325MG TBL FLM 30</t>
  </si>
  <si>
    <t>201608</t>
  </si>
  <si>
    <t>37,5MG/325MG TBL FLM 20X1</t>
  </si>
  <si>
    <t>201607</t>
  </si>
  <si>
    <t>37,5MG/325MG TBL FLM 10X1</t>
  </si>
  <si>
    <t>125053</t>
  </si>
  <si>
    <t>10MG TBL NOB 100</t>
  </si>
  <si>
    <t>145647</t>
  </si>
  <si>
    <t>2MG TBL NOB 84</t>
  </si>
  <si>
    <t>ESTRIOL</t>
  </si>
  <si>
    <t>186667</t>
  </si>
  <si>
    <t>1MG/G VAG CRM 50G+APL</t>
  </si>
  <si>
    <t>200213</t>
  </si>
  <si>
    <t>100MG TBL NOB 1X20</t>
  </si>
  <si>
    <t>Norethisteron</t>
  </si>
  <si>
    <t>125226</t>
  </si>
  <si>
    <t>87225</t>
  </si>
  <si>
    <t>200MG TBL FLM 20</t>
  </si>
  <si>
    <t>PANTOPRAZOL</t>
  </si>
  <si>
    <t>49113</t>
  </si>
  <si>
    <t>48888</t>
  </si>
  <si>
    <t>325MG/130MG/70MG TBL NOB 20</t>
  </si>
  <si>
    <t>OKTENIDIN, KOMBINACE</t>
  </si>
  <si>
    <t>158767</t>
  </si>
  <si>
    <t>OCTENISEPT</t>
  </si>
  <si>
    <t>0,1G/100G DRM SPR SOL 1X250ML</t>
  </si>
  <si>
    <t>202889</t>
  </si>
  <si>
    <t>45011</t>
  </si>
  <si>
    <t>500MG TBL FLM 6</t>
  </si>
  <si>
    <t>98182</t>
  </si>
  <si>
    <t>1MG/G VAG CRM 15G+APL</t>
  </si>
  <si>
    <t>INDOMETACIN</t>
  </si>
  <si>
    <t>93723</t>
  </si>
  <si>
    <t>INDOMETACIN BERLIN-CHEMIE</t>
  </si>
  <si>
    <t>50MG SUP 10</t>
  </si>
  <si>
    <t>93724</t>
  </si>
  <si>
    <t>100MG SUP 10</t>
  </si>
  <si>
    <t>53189</t>
  </si>
  <si>
    <t>KLACID SR</t>
  </si>
  <si>
    <t>500MG TBL RET 7</t>
  </si>
  <si>
    <t>15222</t>
  </si>
  <si>
    <t>DALACIN</t>
  </si>
  <si>
    <t>20MG/G VAG CRM 40G+7APL</t>
  </si>
  <si>
    <t>KOMPLEX ŽELEZA S ISOMALTOSOU</t>
  </si>
  <si>
    <t>16594</t>
  </si>
  <si>
    <t>MALTOFER TABLETY</t>
  </si>
  <si>
    <t>100MG TBL MND 30</t>
  </si>
  <si>
    <t>Kyselina aminomethylbenzoová</t>
  </si>
  <si>
    <t>2123</t>
  </si>
  <si>
    <t>250MG TBL NOB 10</t>
  </si>
  <si>
    <t>MAKROGOL</t>
  </si>
  <si>
    <t>58827</t>
  </si>
  <si>
    <t>POR PLV SOL 4</t>
  </si>
  <si>
    <t>59570</t>
  </si>
  <si>
    <t>37MG/5MG/0,01MG CPS MOL 50</t>
  </si>
  <si>
    <t>17925</t>
  </si>
  <si>
    <t>37,5MG/325MG TBL FLM 20</t>
  </si>
  <si>
    <t>125046</t>
  </si>
  <si>
    <t>188155</t>
  </si>
  <si>
    <t>ROSALGIN EASY</t>
  </si>
  <si>
    <t>140MG VAG SOL 5X140ML</t>
  </si>
  <si>
    <t>Cefprozil</t>
  </si>
  <si>
    <t>199796</t>
  </si>
  <si>
    <t>CEFZIL</t>
  </si>
  <si>
    <t>47725</t>
  </si>
  <si>
    <t>18523</t>
  </si>
  <si>
    <t>15658</t>
  </si>
  <si>
    <t>132908</t>
  </si>
  <si>
    <t>107950</t>
  </si>
  <si>
    <t>CLEXANE FORTE</t>
  </si>
  <si>
    <t>12000IU(120MG)/0,8ML INJ SOL I</t>
  </si>
  <si>
    <t>FLUKONAZOL</t>
  </si>
  <si>
    <t>215978</t>
  </si>
  <si>
    <t>125753</t>
  </si>
  <si>
    <t>300MG CPS DUR 100</t>
  </si>
  <si>
    <t>214626</t>
  </si>
  <si>
    <t>32057</t>
  </si>
  <si>
    <t>9500IU/ML INJ SOL ISP 2X0,3ML</t>
  </si>
  <si>
    <t>32534</t>
  </si>
  <si>
    <t>9500IU/ML INJ SOL ISP 2X0,4ML</t>
  </si>
  <si>
    <t>125058</t>
  </si>
  <si>
    <t>5MG TBL NOB 28</t>
  </si>
  <si>
    <t>12737</t>
  </si>
  <si>
    <t>DOXYHEXAL 200 TABS</t>
  </si>
  <si>
    <t>99295</t>
  </si>
  <si>
    <t>100MG TBL NOB 2X10</t>
  </si>
  <si>
    <t>97186</t>
  </si>
  <si>
    <t>163135</t>
  </si>
  <si>
    <t>Perindopril</t>
  </si>
  <si>
    <t>101205</t>
  </si>
  <si>
    <t>VALSARTAN A DIURETIKA</t>
  </si>
  <si>
    <t>155643</t>
  </si>
  <si>
    <t>KYLOTAN PLUS H 160/12,5 MG</t>
  </si>
  <si>
    <t>160MG/12,5MG TBL FLM 28</t>
  </si>
  <si>
    <t>DIENOGEST A ETHINYLESTRADIOL</t>
  </si>
  <si>
    <t>132915</t>
  </si>
  <si>
    <t>MISTRA</t>
  </si>
  <si>
    <t>2MG/0,03MG TBL FLM 3X21</t>
  </si>
  <si>
    <t>Alprazolam</t>
  </si>
  <si>
    <t>93124</t>
  </si>
  <si>
    <t>50MG/G+10MG/G RCT UNG 20G</t>
  </si>
  <si>
    <t>215851</t>
  </si>
  <si>
    <t>96991</t>
  </si>
  <si>
    <t>0,5MG VAG GLB 15</t>
  </si>
  <si>
    <t>186668</t>
  </si>
  <si>
    <t>CHLORID DRASELNÝ</t>
  </si>
  <si>
    <t>17189</t>
  </si>
  <si>
    <t>500MG TBL ENT 100</t>
  </si>
  <si>
    <t>83615</t>
  </si>
  <si>
    <t>Mesalazin</t>
  </si>
  <si>
    <t>86616</t>
  </si>
  <si>
    <t>500MG TBL PRO 100</t>
  </si>
  <si>
    <t>MOMETASON</t>
  </si>
  <si>
    <t>201287</t>
  </si>
  <si>
    <t>0,05MG/DÁV NAS SPR SUS 3X140DÁ</t>
  </si>
  <si>
    <t>17104</t>
  </si>
  <si>
    <t>LOSEPRAZOL</t>
  </si>
  <si>
    <t>ORGANISMY PRODUKUJÍCÍ KYSELINU MLÉČNOU</t>
  </si>
  <si>
    <t>9159</t>
  </si>
  <si>
    <t>POR SOL 100ML</t>
  </si>
  <si>
    <t>49112</t>
  </si>
  <si>
    <t>20MG TBL ENT 14 I</t>
  </si>
  <si>
    <t>269</t>
  </si>
  <si>
    <t>PREDNISON 5 LÉČIVA</t>
  </si>
  <si>
    <t>RANITIDIN</t>
  </si>
  <si>
    <t>202740</t>
  </si>
  <si>
    <t>200MG TBL FLM 28</t>
  </si>
  <si>
    <t>162083</t>
  </si>
  <si>
    <t>SERTRALIN</t>
  </si>
  <si>
    <t>THIAMIN (VITAMIN B1)</t>
  </si>
  <si>
    <t>75025</t>
  </si>
  <si>
    <t>THIAMIN LÉČIVA</t>
  </si>
  <si>
    <t>50MG TBL NOB 20</t>
  </si>
  <si>
    <t>94114</t>
  </si>
  <si>
    <t>FENOXYMETHYLPENICILIN</t>
  </si>
  <si>
    <t>57778</t>
  </si>
  <si>
    <t>PENBENE</t>
  </si>
  <si>
    <t>1500000IU TBL FLM 21</t>
  </si>
  <si>
    <t>1881</t>
  </si>
  <si>
    <t>1000000IU TBL FLM 21</t>
  </si>
  <si>
    <t>176913</t>
  </si>
  <si>
    <t>DESLORATADIN</t>
  </si>
  <si>
    <t>28812</t>
  </si>
  <si>
    <t>AERIUS</t>
  </si>
  <si>
    <t>5MG POR TBL DIS 90</t>
  </si>
  <si>
    <t>154890</t>
  </si>
  <si>
    <t>TBL FLM 60X500MG</t>
  </si>
  <si>
    <t>DROTAVERIN</t>
  </si>
  <si>
    <t>192729</t>
  </si>
  <si>
    <t>40MG TBL NOB 24</t>
  </si>
  <si>
    <t>DYDROGESTERON</t>
  </si>
  <si>
    <t>59870</t>
  </si>
  <si>
    <t>DUPHASTON</t>
  </si>
  <si>
    <t>125183</t>
  </si>
  <si>
    <t>10MG TBL FLM 56 I</t>
  </si>
  <si>
    <t>ESTRADIOL</t>
  </si>
  <si>
    <t>96491</t>
  </si>
  <si>
    <t>ESTROFEM</t>
  </si>
  <si>
    <t>2MG TBL FLM 28</t>
  </si>
  <si>
    <t>53797</t>
  </si>
  <si>
    <t>1MG TBL FLM 28</t>
  </si>
  <si>
    <t>45998</t>
  </si>
  <si>
    <t>OSPEN 1500</t>
  </si>
  <si>
    <t>1500000IU TBL FLM 30</t>
  </si>
  <si>
    <t>Ganirelix</t>
  </si>
  <si>
    <t>27607</t>
  </si>
  <si>
    <t>ORGALUTRAN</t>
  </si>
  <si>
    <t>0,25MG/0,5ML INJ SOL 1X0,5ML</t>
  </si>
  <si>
    <t>Gestoden a ethinylestradiol</t>
  </si>
  <si>
    <t>97556</t>
  </si>
  <si>
    <t>LINDYNETTE 20</t>
  </si>
  <si>
    <t>75MCG/20MCG TBL OBD 1X21</t>
  </si>
  <si>
    <t>Hydrokortison</t>
  </si>
  <si>
    <t>858</t>
  </si>
  <si>
    <t>HYDROCORTISON LÉČIVA</t>
  </si>
  <si>
    <t>10MG/G UNG 10G</t>
  </si>
  <si>
    <t>CHORIOGONADOTROPIN ALFA</t>
  </si>
  <si>
    <t>27616</t>
  </si>
  <si>
    <t>OVITRELLE</t>
  </si>
  <si>
    <t>250MCG/0,5ML INJ SOL ISP 1X0,5</t>
  </si>
  <si>
    <t>CHORIOVÝ GONADOTROPIN</t>
  </si>
  <si>
    <t>150063</t>
  </si>
  <si>
    <t>PREGNYL 5000</t>
  </si>
  <si>
    <t>5000IU INJ PSO LQF 1+1</t>
  </si>
  <si>
    <t>KABERGOLIN</t>
  </si>
  <si>
    <t>Klomifen</t>
  </si>
  <si>
    <t>40455</t>
  </si>
  <si>
    <t>CLOSTILBEGYT</t>
  </si>
  <si>
    <t>50MG TBL NOB 10</t>
  </si>
  <si>
    <t>65484</t>
  </si>
  <si>
    <t>0,01G/G CRM 20G</t>
  </si>
  <si>
    <t>KOMPLEX ŽELEZA S ISOMALTOSOU A KYSELINA LISTOVÁ</t>
  </si>
  <si>
    <t>16593</t>
  </si>
  <si>
    <t>MALTOFER FOL TABLETY</t>
  </si>
  <si>
    <t>100MG/0,35MG TBL MND 30</t>
  </si>
  <si>
    <t>Kyanokobalamin</t>
  </si>
  <si>
    <t>643</t>
  </si>
  <si>
    <t>VITAMIN B12 LÉČIVA</t>
  </si>
  <si>
    <t>1000MCG INJ SOL 5X1ML</t>
  </si>
  <si>
    <t>203092</t>
  </si>
  <si>
    <t>10% DRM SPR SOL 1X38G</t>
  </si>
  <si>
    <t>186334</t>
  </si>
  <si>
    <t>500MG TBL NOB 100</t>
  </si>
  <si>
    <t>MEFENOXALON</t>
  </si>
  <si>
    <t>3645</t>
  </si>
  <si>
    <t>DIMEXOL</t>
  </si>
  <si>
    <t>200MG TBL NOB 30</t>
  </si>
  <si>
    <t>MENOTROPIN (LIDSKÝ MENOPAUZÁLNÍ GONADOTROPIN)</t>
  </si>
  <si>
    <t>180902</t>
  </si>
  <si>
    <t>MENOPUR</t>
  </si>
  <si>
    <t>75IU INJ PSO LQF 10+10X1ML</t>
  </si>
  <si>
    <t>MULTIENZYMOVÉ PŘÍPRAVKY (LIPÁZA, PROTEÁZA APOD.)</t>
  </si>
  <si>
    <t>200309</t>
  </si>
  <si>
    <t>KREON 25 000</t>
  </si>
  <si>
    <t>25000U CPS ETD 50</t>
  </si>
  <si>
    <t>215172</t>
  </si>
  <si>
    <t>NATAMYCIN</t>
  </si>
  <si>
    <t>173195</t>
  </si>
  <si>
    <t>PIMAFUCIN</t>
  </si>
  <si>
    <t>100MG VAG GLB 3</t>
  </si>
  <si>
    <t>PIKOSÍRAN SODNÝ, KOMBINACE</t>
  </si>
  <si>
    <t>207229</t>
  </si>
  <si>
    <t>CITRAFLEET</t>
  </si>
  <si>
    <t>10MG/3,5G/10,97G POR PLV SOL S</t>
  </si>
  <si>
    <t>Pitofenon a analgetika</t>
  </si>
  <si>
    <t>176954</t>
  </si>
  <si>
    <t>500MG/ML+5MG/ML POR GTT SOL 1X</t>
  </si>
  <si>
    <t>Sildenafil</t>
  </si>
  <si>
    <t>157892</t>
  </si>
  <si>
    <t>SILDENAFIL MYLAN</t>
  </si>
  <si>
    <t>50MG TBL FLM 4</t>
  </si>
  <si>
    <t>UROFOLITROPIN</t>
  </si>
  <si>
    <t>15006</t>
  </si>
  <si>
    <t>FOSTIMON</t>
  </si>
  <si>
    <t>75IU INJ PSO LQF 1+1X1ML</t>
  </si>
  <si>
    <t>59571</t>
  </si>
  <si>
    <t>37MG/5MG/0,01MG CPS MOL 100</t>
  </si>
  <si>
    <t>HOŘČÍK</t>
  </si>
  <si>
    <t>96635</t>
  </si>
  <si>
    <t>MAGNE B6</t>
  </si>
  <si>
    <t>470MG/5MG TBL OBD 50</t>
  </si>
  <si>
    <t>Jiná</t>
  </si>
  <si>
    <t>*1017</t>
  </si>
  <si>
    <t>*9002</t>
  </si>
  <si>
    <t>Ortopedicko protetické pomůcky sériově vyráběné</t>
  </si>
  <si>
    <t>78321</t>
  </si>
  <si>
    <t>LÍMEC KRČNÍ, MĚKKÝ TYP 032</t>
  </si>
  <si>
    <t>VELIKOSTI M,S,V</t>
  </si>
  <si>
    <t>DESOGESTREL</t>
  </si>
  <si>
    <t>182311</t>
  </si>
  <si>
    <t>EVELLIEN</t>
  </si>
  <si>
    <t>0,075MG TBL FLM 3X28 I</t>
  </si>
  <si>
    <t>DIKLOFENAK</t>
  </si>
  <si>
    <t>89026</t>
  </si>
  <si>
    <t>DICLOFENAC AL 50</t>
  </si>
  <si>
    <t>50MG TBL ENT 100</t>
  </si>
  <si>
    <t>FENTERMIN</t>
  </si>
  <si>
    <t>97374</t>
  </si>
  <si>
    <t>ADIPEX RETARD</t>
  </si>
  <si>
    <t>15MG CPS RML 100</t>
  </si>
  <si>
    <t>Flutikason-furoát</t>
  </si>
  <si>
    <t>29816</t>
  </si>
  <si>
    <t>AVAMYS</t>
  </si>
  <si>
    <t>27,5MCG/VSTŘIK NAS SPR SUS 1X1</t>
  </si>
  <si>
    <t>FUROSEMID</t>
  </si>
  <si>
    <t>98219</t>
  </si>
  <si>
    <t>41633</t>
  </si>
  <si>
    <t>MIRELLE</t>
  </si>
  <si>
    <t>0,06MG/0,015MG TBL FLM 3X28</t>
  </si>
  <si>
    <t>132832</t>
  </si>
  <si>
    <t>CHOLEKALCIFEROL</t>
  </si>
  <si>
    <t>12023</t>
  </si>
  <si>
    <t>VIGANTOL</t>
  </si>
  <si>
    <t>0,5MG/ML POR GTT SOL 1X10ML</t>
  </si>
  <si>
    <t>125114</t>
  </si>
  <si>
    <t>100MG TBL NOB 3X20</t>
  </si>
  <si>
    <t>151142</t>
  </si>
  <si>
    <t>Norelgestromin a ethinylestradiol</t>
  </si>
  <si>
    <t>26527</t>
  </si>
  <si>
    <t>EVRA</t>
  </si>
  <si>
    <t>203MCG/24H+33,9MCG/24H TDR EMP</t>
  </si>
  <si>
    <t>3377</t>
  </si>
  <si>
    <t>VALSARTAN</t>
  </si>
  <si>
    <t>125598</t>
  </si>
  <si>
    <t>VALSACOR</t>
  </si>
  <si>
    <t>160MG TBL FLM 84</t>
  </si>
  <si>
    <t>125589</t>
  </si>
  <si>
    <t>80MG TBL FLM 28</t>
  </si>
  <si>
    <t>192341</t>
  </si>
  <si>
    <t>WARFARIN PMCS</t>
  </si>
  <si>
    <t>5MG TBL NOB 50 I</t>
  </si>
  <si>
    <t>181188</t>
  </si>
  <si>
    <t>2MG/0,03MG TBL FLM 21</t>
  </si>
  <si>
    <t>FOSFOMYCIN</t>
  </si>
  <si>
    <t>216283</t>
  </si>
  <si>
    <t>URIFOS</t>
  </si>
  <si>
    <t>3G POR GRA SOL 1</t>
  </si>
  <si>
    <t>BEMIPARIN</t>
  </si>
  <si>
    <t>107609</t>
  </si>
  <si>
    <t>ZIBOR</t>
  </si>
  <si>
    <t>25000IU INJ SOL ISP 30X0,3ML</t>
  </si>
  <si>
    <t>113097</t>
  </si>
  <si>
    <t>AZALIA</t>
  </si>
  <si>
    <t>75MCG TBL FLM 3X28</t>
  </si>
  <si>
    <t>DESOGESTREL A ETHINYLESTRADIOL</t>
  </si>
  <si>
    <t>83992</t>
  </si>
  <si>
    <t>MERCILON</t>
  </si>
  <si>
    <t>0,15MG/0,02MG TBL NOB 3X21</t>
  </si>
  <si>
    <t>DOXAZOSIN</t>
  </si>
  <si>
    <t>107794</t>
  </si>
  <si>
    <t>ZOXON 4</t>
  </si>
  <si>
    <t>4MG TBL NOB 90</t>
  </si>
  <si>
    <t>32954</t>
  </si>
  <si>
    <t>DOXYHEXAL TABS</t>
  </si>
  <si>
    <t>100MG TBL NOB 20</t>
  </si>
  <si>
    <t>DROSPIRENON A ETHINYLESTRADIOL</t>
  </si>
  <si>
    <t>66196</t>
  </si>
  <si>
    <t>YADINE</t>
  </si>
  <si>
    <t>3MG/0,03MG TBL FLM 3X21</t>
  </si>
  <si>
    <t>132716</t>
  </si>
  <si>
    <t>DAYLETTE</t>
  </si>
  <si>
    <t>3MG/0,02MG TBL FLM 3X28</t>
  </si>
  <si>
    <t>115715</t>
  </si>
  <si>
    <t>YAZ</t>
  </si>
  <si>
    <t>0,02MG/3MG TBL FLM 3X28</t>
  </si>
  <si>
    <t>Erdostein</t>
  </si>
  <si>
    <t>199680</t>
  </si>
  <si>
    <t>300MG CPS DUR 60</t>
  </si>
  <si>
    <t>ERYTHROMYCIN, KOMBINACE</t>
  </si>
  <si>
    <t>91763</t>
  </si>
  <si>
    <t>ZINERYT</t>
  </si>
  <si>
    <t>40MG/ML+12MG/ML DRM SOL 1+1X30</t>
  </si>
  <si>
    <t>76922</t>
  </si>
  <si>
    <t>OESTROGEL</t>
  </si>
  <si>
    <t>0,6MG/G GEL 1X80G</t>
  </si>
  <si>
    <t>47048</t>
  </si>
  <si>
    <t>ESTRAHEXAL 50</t>
  </si>
  <si>
    <t>50MCG/24H TDR EMP 6</t>
  </si>
  <si>
    <t>FESOTERODIN</t>
  </si>
  <si>
    <t>500370</t>
  </si>
  <si>
    <t>TOVIAZ</t>
  </si>
  <si>
    <t>4MG TBL PRO 84</t>
  </si>
  <si>
    <t>47439</t>
  </si>
  <si>
    <t>MYCOMAX</t>
  </si>
  <si>
    <t>150MG CPS DUR 3 I</t>
  </si>
  <si>
    <t>160689</t>
  </si>
  <si>
    <t>VIOLETTA</t>
  </si>
  <si>
    <t>60MCG/15MCG TBL FLM 3X28(24+4)</t>
  </si>
  <si>
    <t>132820</t>
  </si>
  <si>
    <t>HYDROKORTISON A ANTIBIOTIKA</t>
  </si>
  <si>
    <t>41515</t>
  </si>
  <si>
    <t>10MG/G+10MG/G+3,5MG/G CRM 15G</t>
  </si>
  <si>
    <t>Chlormadinon a ethinylestradiol</t>
  </si>
  <si>
    <t>132692</t>
  </si>
  <si>
    <t>BELARA</t>
  </si>
  <si>
    <t>0,03MG/2MG TBL FLM 3X21</t>
  </si>
  <si>
    <t>INDAKATEROL</t>
  </si>
  <si>
    <t>167263</t>
  </si>
  <si>
    <t>ONBREZ BREEZHALER</t>
  </si>
  <si>
    <t>300MCG INH PLV CPS DUR 30+INH</t>
  </si>
  <si>
    <t>203854</t>
  </si>
  <si>
    <t>216186</t>
  </si>
  <si>
    <t>500MG TBL RET 14</t>
  </si>
  <si>
    <t>Klobetasol</t>
  </si>
  <si>
    <t>49952</t>
  </si>
  <si>
    <t>DERMOVATE</t>
  </si>
  <si>
    <t>0,5MG/G UNG 1X25G</t>
  </si>
  <si>
    <t>LACTOBACILLUS FERMENTUM</t>
  </si>
  <si>
    <t>215976</t>
  </si>
  <si>
    <t>GYNOFLOR</t>
  </si>
  <si>
    <t>50MG/0,03MG VAG TBL 2X6</t>
  </si>
  <si>
    <t>LEVOCETIRIZIN</t>
  </si>
  <si>
    <t>LEVONORGESTREL A ESTROGEN</t>
  </si>
  <si>
    <t>89782</t>
  </si>
  <si>
    <t>KLIMONORM</t>
  </si>
  <si>
    <t>2MG+2MG/0,15MG TBL OBD 3X21</t>
  </si>
  <si>
    <t>78213</t>
  </si>
  <si>
    <t>NIMESULID</t>
  </si>
  <si>
    <t>12895</t>
  </si>
  <si>
    <t>100MG POR GRA SUS 30 I</t>
  </si>
  <si>
    <t>216963</t>
  </si>
  <si>
    <t>5MG TBL NOB 45</t>
  </si>
  <si>
    <t>59450</t>
  </si>
  <si>
    <t>POLYGYNAX</t>
  </si>
  <si>
    <t>35000IU/35000IU/100000IU VAG C</t>
  </si>
  <si>
    <t>160806</t>
  </si>
  <si>
    <t>PICOPREP</t>
  </si>
  <si>
    <t>10MG/3,5G/12G POR PLV SOL 2</t>
  </si>
  <si>
    <t>Pseudoefedrin, kombinace</t>
  </si>
  <si>
    <t>202893</t>
  </si>
  <si>
    <t>CLARINASE REPETABS</t>
  </si>
  <si>
    <t>5MG/120MG TBL PRO 14 II</t>
  </si>
  <si>
    <t>Salbutamol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</si>
  <si>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</si>
  <si>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</si>
  <si>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</si>
  <si>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</si>
  <si>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</si>
  <si>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</si>
  <si>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</si>
  <si>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</si>
  <si>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</si>
  <si>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</si>
  <si>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</si>
  <si>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</si>
  <si>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</si>
  <si>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 xml:space="preserve">0,5MG/ML+0,4MG/ML OPH GTT SOL </t>
  </si>
  <si>
    <t>VAGINÁLNÍ KROUŽEK S PROGESTINEM A ESTROGENEM</t>
  </si>
  <si>
    <t>120187</t>
  </si>
  <si>
    <t>NUVARING</t>
  </si>
  <si>
    <t>0,12MG/0,015MG/24H VAG INS 1</t>
  </si>
  <si>
    <t>LYNESTRENOL</t>
  </si>
  <si>
    <t>41322</t>
  </si>
  <si>
    <t>ORGAMETRIL</t>
  </si>
  <si>
    <t>NITRODĚLOŽNÍ TĚLÍSKO S PROGESTINEM</t>
  </si>
  <si>
    <t>55715</t>
  </si>
  <si>
    <t>MIRENA</t>
  </si>
  <si>
    <t>52MG IUT INS 1</t>
  </si>
  <si>
    <t>ULIPRISTAL</t>
  </si>
  <si>
    <t>168986</t>
  </si>
  <si>
    <t>ESMYA</t>
  </si>
  <si>
    <t>5MG TBL NOB 28 I</t>
  </si>
  <si>
    <t>SALMETEROL A FLUTIKASON</t>
  </si>
  <si>
    <t>45964</t>
  </si>
  <si>
    <t>SERETIDE DISKUS</t>
  </si>
  <si>
    <t>50MCG/250MCG INH PLV DOS 1X60D</t>
  </si>
  <si>
    <t>PERINDOPRIL, AMLODIPIN A INDAPAMID</t>
  </si>
  <si>
    <t>190975</t>
  </si>
  <si>
    <t>TRIPLIXAM</t>
  </si>
  <si>
    <t>10MG/2,5MG/10MG TBL FLM 90(3X3</t>
  </si>
  <si>
    <t>215852</t>
  </si>
  <si>
    <t>32558</t>
  </si>
  <si>
    <t>750MG TBL FLM 14</t>
  </si>
  <si>
    <t>132950</t>
  </si>
  <si>
    <t>47726</t>
  </si>
  <si>
    <t>250MG TBL FLM 14</t>
  </si>
  <si>
    <t>169029</t>
  </si>
  <si>
    <t>250MG TBL FLM 16</t>
  </si>
  <si>
    <t>CETIRIZIN</t>
  </si>
  <si>
    <t>132865</t>
  </si>
  <si>
    <t>ZYRTEC</t>
  </si>
  <si>
    <t>10MG/ML POR GTT SOL 20ML</t>
  </si>
  <si>
    <t>155683</t>
  </si>
  <si>
    <t>67238</t>
  </si>
  <si>
    <t>0,15MG/0,02MG TBL NOB 6X21</t>
  </si>
  <si>
    <t>DEXAMETHASON A ANTIINFEKTIVA</t>
  </si>
  <si>
    <t>2546</t>
  </si>
  <si>
    <t>2547</t>
  </si>
  <si>
    <t>OPH UNG 3,5G</t>
  </si>
  <si>
    <t>DIAZEPAM</t>
  </si>
  <si>
    <t>2477</t>
  </si>
  <si>
    <t>5MG TBL NOB 20(2X10)</t>
  </si>
  <si>
    <t>58880</t>
  </si>
  <si>
    <t>DOLMINA 100 SR</t>
  </si>
  <si>
    <t>100MG TBL PRO 20</t>
  </si>
  <si>
    <t>185435</t>
  </si>
  <si>
    <t>132907</t>
  </si>
  <si>
    <t>EKONAZOL</t>
  </si>
  <si>
    <t>146803</t>
  </si>
  <si>
    <t>GYNO-PEVARYL 150</t>
  </si>
  <si>
    <t>150MG SUP 3</t>
  </si>
  <si>
    <t>146804</t>
  </si>
  <si>
    <t>GYNO-PEVARYL 150 COMBIPACK</t>
  </si>
  <si>
    <t>150MG+10MG/G CRM+VAG GLB 3+15G</t>
  </si>
  <si>
    <t>125287</t>
  </si>
  <si>
    <t>32019</t>
  </si>
  <si>
    <t>400MG TBL FLM 50</t>
  </si>
  <si>
    <t>216196</t>
  </si>
  <si>
    <t>KODEIN</t>
  </si>
  <si>
    <t>56993</t>
  </si>
  <si>
    <t>CODEIN SLOVAKOFARMA</t>
  </si>
  <si>
    <t>30MG TBL NOB 10</t>
  </si>
  <si>
    <t>155782</t>
  </si>
  <si>
    <t>GODASAL 100</t>
  </si>
  <si>
    <t>100MG/50MG TBL NOB 100</t>
  </si>
  <si>
    <t>10245</t>
  </si>
  <si>
    <t>OMEPRAZOL AL 20</t>
  </si>
  <si>
    <t>20MG CPS ETD 30</t>
  </si>
  <si>
    <t>PERINDOPRIL A DIURETIKA</t>
  </si>
  <si>
    <t>162012</t>
  </si>
  <si>
    <t>PRESTARIUM NEO COMBI</t>
  </si>
  <si>
    <t>10MG/2,5MG TBL FLM 90</t>
  </si>
  <si>
    <t>PIROXIKAM</t>
  </si>
  <si>
    <t>49522</t>
  </si>
  <si>
    <t>FLAMEXIN</t>
  </si>
  <si>
    <t>20MG TBL NOB 30</t>
  </si>
  <si>
    <t>96056</t>
  </si>
  <si>
    <t>RANISAN</t>
  </si>
  <si>
    <t>SILYMARIN</t>
  </si>
  <si>
    <t>19570</t>
  </si>
  <si>
    <t>SOLIFENACIN</t>
  </si>
  <si>
    <t>18279</t>
  </si>
  <si>
    <t>VESICARE</t>
  </si>
  <si>
    <t>5MG TBL FLM 100</t>
  </si>
  <si>
    <t>30434</t>
  </si>
  <si>
    <t>25MG TBL NOB 100</t>
  </si>
  <si>
    <t>132656</t>
  </si>
  <si>
    <t>0,12MG/0,015MG/24H VAG INS 3</t>
  </si>
  <si>
    <t>ZOLPIDEM</t>
  </si>
  <si>
    <t>132603</t>
  </si>
  <si>
    <t>STILNOX</t>
  </si>
  <si>
    <t>132901</t>
  </si>
  <si>
    <t>132749</t>
  </si>
  <si>
    <t>JEANINE</t>
  </si>
  <si>
    <t>2MG/0,03MG TBL OBD 3X21</t>
  </si>
  <si>
    <t>132795</t>
  </si>
  <si>
    <t>200927</t>
  </si>
  <si>
    <t>2MG/0,03MG TBL OBD 21</t>
  </si>
  <si>
    <t>Aciklovir</t>
  </si>
  <si>
    <t>103065</t>
  </si>
  <si>
    <t>ZOVIRAX</t>
  </si>
  <si>
    <t>50MG/G CRM 1X2G</t>
  </si>
  <si>
    <t>1631</t>
  </si>
  <si>
    <t>1633</t>
  </si>
  <si>
    <t>12494</t>
  </si>
  <si>
    <t>AUGMENTIN 1 G</t>
  </si>
  <si>
    <t>875MG/125MG TBL FLM 14 I</t>
  </si>
  <si>
    <t>155859</t>
  </si>
  <si>
    <t>CETRORELIX</t>
  </si>
  <si>
    <t>27419</t>
  </si>
  <si>
    <t>CETROTIDE</t>
  </si>
  <si>
    <t>0,25MG INJ PSO LQF 1+1ML ISP+2</t>
  </si>
  <si>
    <t>178660</t>
  </si>
  <si>
    <t>DESLORATADIN +PHARMA</t>
  </si>
  <si>
    <t>DESMOPRESIN</t>
  </si>
  <si>
    <t>18569</t>
  </si>
  <si>
    <t>MINIRIN MELT</t>
  </si>
  <si>
    <t>240MCG POR LYO 30</t>
  </si>
  <si>
    <t>43197</t>
  </si>
  <si>
    <t>CERAZETTE</t>
  </si>
  <si>
    <t>0,075MG TBL FLM 3X28</t>
  </si>
  <si>
    <t>132733</t>
  </si>
  <si>
    <t>83991</t>
  </si>
  <si>
    <t>0,15MG/0,02MG TBL NOB 1X21</t>
  </si>
  <si>
    <t>132833</t>
  </si>
  <si>
    <t>REGULON</t>
  </si>
  <si>
    <t>150MCG/30MCG TBL FLM 3X21</t>
  </si>
  <si>
    <t>212514</t>
  </si>
  <si>
    <t>208694</t>
  </si>
  <si>
    <t>5MG TBL NOB 20(1X20)</t>
  </si>
  <si>
    <t>4014</t>
  </si>
  <si>
    <t>200MG TBL NOB 20</t>
  </si>
  <si>
    <t>97655</t>
  </si>
  <si>
    <t>100MG CPS MOL 20</t>
  </si>
  <si>
    <t>12738</t>
  </si>
  <si>
    <t>181993</t>
  </si>
  <si>
    <t>YOSEFINNE</t>
  </si>
  <si>
    <t>0,02MG/3MG TBL FLM 3X28 (24+4)</t>
  </si>
  <si>
    <t>132949</t>
  </si>
  <si>
    <t>JANGEE 0,02 MG/3 MG 28 POTAHOVANÝCH TABLET</t>
  </si>
  <si>
    <t>0,02MG/3MG TBL FLM 3X28(21+7)</t>
  </si>
  <si>
    <t>164778</t>
  </si>
  <si>
    <t>115400</t>
  </si>
  <si>
    <t>2000IU(20MG)/0,2ML INJ SOL ISP</t>
  </si>
  <si>
    <t>87076</t>
  </si>
  <si>
    <t>300MG CPS DUR 20</t>
  </si>
  <si>
    <t>53798</t>
  </si>
  <si>
    <t>1MG TBL FLM 84</t>
  </si>
  <si>
    <t>56204</t>
  </si>
  <si>
    <t>2MG TBL FLM 84</t>
  </si>
  <si>
    <t>205305</t>
  </si>
  <si>
    <t>LENZETTO</t>
  </si>
  <si>
    <t>1,53MG/DÁV TDR SPR SOL 1X56DÁV</t>
  </si>
  <si>
    <t>28791</t>
  </si>
  <si>
    <t>8MG TBL PRO 28</t>
  </si>
  <si>
    <t>FOLITROPIN ALFA</t>
  </si>
  <si>
    <t>25533</t>
  </si>
  <si>
    <t>GONAL-F 450 IU/0,75 ML (33 MIKROGRAMŮ/0,75 ML)</t>
  </si>
  <si>
    <t>450IU/0,75ML INJ PSO LQF 1+1X1</t>
  </si>
  <si>
    <t>210004</t>
  </si>
  <si>
    <t>150IU/0,25ML INJ SOL PEP 1X0,2</t>
  </si>
  <si>
    <t>210005</t>
  </si>
  <si>
    <t>225IU/0,375ML INJ SOL PEP 1X0,</t>
  </si>
  <si>
    <t>210003</t>
  </si>
  <si>
    <t>75IU/0,125ML INJ SOL PEP 1X0,1</t>
  </si>
  <si>
    <t>210006</t>
  </si>
  <si>
    <t>300IU/0,5ML INJ SOL PEP 1X0,50</t>
  </si>
  <si>
    <t>46707</t>
  </si>
  <si>
    <t>LOGEST</t>
  </si>
  <si>
    <t>0,075MG/0,02MG TBL OBD 3X21</t>
  </si>
  <si>
    <t>132681</t>
  </si>
  <si>
    <t>132794</t>
  </si>
  <si>
    <t>46706</t>
  </si>
  <si>
    <t>0,075MG/0,02MG TBL OBD 21</t>
  </si>
  <si>
    <t>99316</t>
  </si>
  <si>
    <t>5000IU INJ PSO LQF 50+50</t>
  </si>
  <si>
    <t>11951</t>
  </si>
  <si>
    <t>PREGNYL 1500</t>
  </si>
  <si>
    <t>1500IU INJ PSO LQF 3+3</t>
  </si>
  <si>
    <t>48262</t>
  </si>
  <si>
    <t>3300IU/G+250IU/G DRM PLV ADS 1</t>
  </si>
  <si>
    <t>132897</t>
  </si>
  <si>
    <t>0,5MG TBL NOB 8</t>
  </si>
  <si>
    <t>10233</t>
  </si>
  <si>
    <t>100170</t>
  </si>
  <si>
    <t>JENAMAZOL 2%</t>
  </si>
  <si>
    <t>20MG/G VAG CRM 20G+APL</t>
  </si>
  <si>
    <t>127448</t>
  </si>
  <si>
    <t>MANOASS</t>
  </si>
  <si>
    <t>100MG TBL ENT 100</t>
  </si>
  <si>
    <t>LETROZOL</t>
  </si>
  <si>
    <t>132772</t>
  </si>
  <si>
    <t>FEMARA</t>
  </si>
  <si>
    <t>2,5MG TBL FLM 30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</si>
  <si>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</si>
  <si>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</si>
  <si>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</si>
  <si>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</si>
  <si>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</si>
  <si>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</si>
  <si>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</si>
  <si>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</si>
  <si>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15203</t>
  </si>
  <si>
    <t>MERIONAL</t>
  </si>
  <si>
    <t>180901</t>
  </si>
  <si>
    <t>75IU INJ PSO LQF 5+5X1ML</t>
  </si>
  <si>
    <t>METFORMIN</t>
  </si>
  <si>
    <t>144454</t>
  </si>
  <si>
    <t>METFORMIN ZENTIVA</t>
  </si>
  <si>
    <t>208202</t>
  </si>
  <si>
    <t>SIOFOR</t>
  </si>
  <si>
    <t>500MG TBL FLM 30 II</t>
  </si>
  <si>
    <t>METHYLPREDNISOLON</t>
  </si>
  <si>
    <t>40367</t>
  </si>
  <si>
    <t>4MG TBL NOB 30</t>
  </si>
  <si>
    <t>MONTELUKAST</t>
  </si>
  <si>
    <t>181803</t>
  </si>
  <si>
    <t>MONTELUKAST ABBOTT</t>
  </si>
  <si>
    <t>5MG TBL MND 28</t>
  </si>
  <si>
    <t>132650</t>
  </si>
  <si>
    <t>191084</t>
  </si>
  <si>
    <t>115317</t>
  </si>
  <si>
    <t>Pentoxifylin</t>
  </si>
  <si>
    <t>47085</t>
  </si>
  <si>
    <t>PENTOMER RETARD</t>
  </si>
  <si>
    <t>400MG TBL PRO 100</t>
  </si>
  <si>
    <t>122685</t>
  </si>
  <si>
    <t>5MG/1,25MG TBL FLM 30</t>
  </si>
  <si>
    <t>50335</t>
  </si>
  <si>
    <t>23222</t>
  </si>
  <si>
    <t>CRINONE</t>
  </si>
  <si>
    <t>8% VAG GEL 15X1,125G</t>
  </si>
  <si>
    <t>23957</t>
  </si>
  <si>
    <t>AMPRILAN 1,25</t>
  </si>
  <si>
    <t>1,25MG TBL NOB 90</t>
  </si>
  <si>
    <t>16385</t>
  </si>
  <si>
    <t>PIRAMIL</t>
  </si>
  <si>
    <t>10MG TBL NOB 100 I</t>
  </si>
  <si>
    <t>132840</t>
  </si>
  <si>
    <t>70MG TBL FLM 50</t>
  </si>
  <si>
    <t>TRAMADOL</t>
  </si>
  <si>
    <t>4311</t>
  </si>
  <si>
    <t>TRAMAL KAPKY 100 MG/1 ML</t>
  </si>
  <si>
    <t>100MG/ML POR GTT SOL 1X10ML</t>
  </si>
  <si>
    <t>TRIPTORELIN</t>
  </si>
  <si>
    <t>1656</t>
  </si>
  <si>
    <t>DIPHERELINE S.R.</t>
  </si>
  <si>
    <t>3MG INJ PLQ SUS PRO 1+1X2ML AM</t>
  </si>
  <si>
    <t>58623</t>
  </si>
  <si>
    <t>DIPHERELINE</t>
  </si>
  <si>
    <t>0,1MG INJ PSO LQF 7+7X1ML</t>
  </si>
  <si>
    <t>15007</t>
  </si>
  <si>
    <t>FOLITROPIN BETA</t>
  </si>
  <si>
    <t>27088</t>
  </si>
  <si>
    <t>PUREGON</t>
  </si>
  <si>
    <t>600IU/0,72ML INJ SOL 0,72ML+6J</t>
  </si>
  <si>
    <t>27087</t>
  </si>
  <si>
    <t>300IU/0,36ML INJ SOL 0,36ML+6J</t>
  </si>
  <si>
    <t>126920</t>
  </si>
  <si>
    <t>DIENILLE</t>
  </si>
  <si>
    <t>178564</t>
  </si>
  <si>
    <t>AYREEN</t>
  </si>
  <si>
    <t>132812</t>
  </si>
  <si>
    <t>132952</t>
  </si>
  <si>
    <t>KORIFOLITROPIN ALFA</t>
  </si>
  <si>
    <t>167372</t>
  </si>
  <si>
    <t>ELONVA</t>
  </si>
  <si>
    <t>150MCG INJ SOL 1X0,5ML+1J</t>
  </si>
  <si>
    <t>57779</t>
  </si>
  <si>
    <t>203853</t>
  </si>
  <si>
    <t>NIFUROXAZID</t>
  </si>
  <si>
    <t>155871</t>
  </si>
  <si>
    <t>ERCEFURYL 200 MG CPS.</t>
  </si>
  <si>
    <t>200MG CPS DUR 14</t>
  </si>
  <si>
    <t>Prulifloxacin</t>
  </si>
  <si>
    <t>19157</t>
  </si>
  <si>
    <t>UNIDROX</t>
  </si>
  <si>
    <t>600MG TBL FLM 1</t>
  </si>
  <si>
    <t>LEVONORGESTREL A ETHINYLESTRADIOL</t>
  </si>
  <si>
    <t>189493</t>
  </si>
  <si>
    <t>LEVERETTE</t>
  </si>
  <si>
    <t>0,15MG/0,03MG TBL FLM 3X28(21+</t>
  </si>
  <si>
    <t>53913</t>
  </si>
  <si>
    <t>250MG TBL FLM 6</t>
  </si>
  <si>
    <t>188178</t>
  </si>
  <si>
    <t>AXETINE</t>
  </si>
  <si>
    <t>500MG TBL FLM 14 II</t>
  </si>
  <si>
    <t>172672</t>
  </si>
  <si>
    <t>VOLTAREN</t>
  </si>
  <si>
    <t>140MG EMP MED 5</t>
  </si>
  <si>
    <t>DIOSMEKTIT</t>
  </si>
  <si>
    <t>59940</t>
  </si>
  <si>
    <t>3G POR PLV SUS 10</t>
  </si>
  <si>
    <t>169097</t>
  </si>
  <si>
    <t>SOFTINELLE</t>
  </si>
  <si>
    <t>0,02MG/3MG TBL FLM 3X21</t>
  </si>
  <si>
    <t>16396</t>
  </si>
  <si>
    <t>FORCAN - 150</t>
  </si>
  <si>
    <t>150MG CPS DUR 1</t>
  </si>
  <si>
    <t>LEVONORGESTREL</t>
  </si>
  <si>
    <t>59377</t>
  </si>
  <si>
    <t>POSTINOR-2</t>
  </si>
  <si>
    <t>750MCG TBL NOB 2</t>
  </si>
  <si>
    <t>SPAZMOLYTIKA, PSYCHOLEPTIKA A ANALGETIKA V KOMBINACI</t>
  </si>
  <si>
    <t>91261</t>
  </si>
  <si>
    <t>500MG/19,2MG/10MG/0,1MG SUP 5</t>
  </si>
  <si>
    <t>THIOKOLCHIKOSID</t>
  </si>
  <si>
    <t>203765</t>
  </si>
  <si>
    <t>MUSCORIL CPS</t>
  </si>
  <si>
    <t>4MG CPS DUR 30</t>
  </si>
  <si>
    <t>TIBOLON</t>
  </si>
  <si>
    <t>20621</t>
  </si>
  <si>
    <t>LADYBON</t>
  </si>
  <si>
    <t>2,5MG TBL NOB 3X28</t>
  </si>
  <si>
    <t>132824</t>
  </si>
  <si>
    <t>BONADEA</t>
  </si>
  <si>
    <t>132842</t>
  </si>
  <si>
    <t>205583</t>
  </si>
  <si>
    <t>AIRFLUSAN FORSPIRO</t>
  </si>
  <si>
    <t>6618</t>
  </si>
  <si>
    <t>NEUROL 0,5</t>
  </si>
  <si>
    <t>0,5MG TBL NOB 30</t>
  </si>
  <si>
    <t>94164</t>
  </si>
  <si>
    <t>CONCOR 5</t>
  </si>
  <si>
    <t>88217</t>
  </si>
  <si>
    <t>1,5MG TBL NOB 30</t>
  </si>
  <si>
    <t>216679</t>
  </si>
  <si>
    <t>1,5MG TBL NOB 28</t>
  </si>
  <si>
    <t>CIKLOPIROX</t>
  </si>
  <si>
    <t>76150</t>
  </si>
  <si>
    <t>BATRAFEN</t>
  </si>
  <si>
    <t>10MG/G CRM 20G</t>
  </si>
  <si>
    <t>96549</t>
  </si>
  <si>
    <t>MARVELON</t>
  </si>
  <si>
    <t>0,15MG/0,03MG TBL NOB 3X21</t>
  </si>
  <si>
    <t>132565</t>
  </si>
  <si>
    <t>2478</t>
  </si>
  <si>
    <t>10MG TBL NOB 20(2X10)</t>
  </si>
  <si>
    <t>97654</t>
  </si>
  <si>
    <t>100MG CPS MOL 10</t>
  </si>
  <si>
    <t>88189</t>
  </si>
  <si>
    <t>YASMINELLE</t>
  </si>
  <si>
    <t>DYDROGESTERON A ESTROGEN</t>
  </si>
  <si>
    <t>143597</t>
  </si>
  <si>
    <t>FEMOSTON MINI</t>
  </si>
  <si>
    <t>0,5MG/2,5MG TBL FLM 28</t>
  </si>
  <si>
    <t>200242</t>
  </si>
  <si>
    <t>60103</t>
  </si>
  <si>
    <t>LINOLADIOL N</t>
  </si>
  <si>
    <t>0,01G/100G VAG CRM 50G</t>
  </si>
  <si>
    <t>500369</t>
  </si>
  <si>
    <t>8MG TBL PRO 84</t>
  </si>
  <si>
    <t>178541</t>
  </si>
  <si>
    <t>VONILLE</t>
  </si>
  <si>
    <t>0,06MG/0,015MG TBL FLM 3X28(24</t>
  </si>
  <si>
    <t>132815</t>
  </si>
  <si>
    <t>FEMODEN</t>
  </si>
  <si>
    <t>0,075MG/0,03MG TBL OBD 3X21</t>
  </si>
  <si>
    <t>192769</t>
  </si>
  <si>
    <t>SUNYA</t>
  </si>
  <si>
    <t>0,02MG/0,075MG TBL OBD 3X21</t>
  </si>
  <si>
    <t>95616</t>
  </si>
  <si>
    <t>HYDROCHLOROTHIAZID A KALIUM ŠETŘÍCÍ DIURETIKA</t>
  </si>
  <si>
    <t>94804</t>
  </si>
  <si>
    <t>MODURETIC</t>
  </si>
  <si>
    <t>5MG/50MG TBL NOB 30</t>
  </si>
  <si>
    <t>201970</t>
  </si>
  <si>
    <t>PAMYCON NA PŘÍPRAVU KAPEK</t>
  </si>
  <si>
    <t>33000IU/2500IU DRM PLV SOL 1</t>
  </si>
  <si>
    <t>JINÁ IMUNOSTIMULANCIA</t>
  </si>
  <si>
    <t>87299</t>
  </si>
  <si>
    <t>10MG POR LYO 4</t>
  </si>
  <si>
    <t>KETOPROFEN</t>
  </si>
  <si>
    <t>16287</t>
  </si>
  <si>
    <t>FASTUM</t>
  </si>
  <si>
    <t>25MG/G GEL 100G</t>
  </si>
  <si>
    <t>49950</t>
  </si>
  <si>
    <t>0,5MG/G CRM 25G</t>
  </si>
  <si>
    <t>46198</t>
  </si>
  <si>
    <t>0,5MG/G CRM 100G</t>
  </si>
  <si>
    <t>13798</t>
  </si>
  <si>
    <t>CANESTEN</t>
  </si>
  <si>
    <t>180434</t>
  </si>
  <si>
    <t>CANESTEN GYN COMBI PACK</t>
  </si>
  <si>
    <t>500MG+10MG/G VAG TBL+CRM 1+20G</t>
  </si>
  <si>
    <t>84256</t>
  </si>
  <si>
    <t>ACYLPYRIN</t>
  </si>
  <si>
    <t>500MG TBL NOB 10</t>
  </si>
  <si>
    <t>191664</t>
  </si>
  <si>
    <t>50MG/0,03MG VAG TBL 6</t>
  </si>
  <si>
    <t>191663</t>
  </si>
  <si>
    <t>LAKTULÓZA</t>
  </si>
  <si>
    <t>17191</t>
  </si>
  <si>
    <t>LACTULOSA BIOMEDICA</t>
  </si>
  <si>
    <t>667MG/ML SIR 500ML</t>
  </si>
  <si>
    <t>99145</t>
  </si>
  <si>
    <t>TRIQUILAR</t>
  </si>
  <si>
    <t>TBL OBD 3X21</t>
  </si>
  <si>
    <t>132569</t>
  </si>
  <si>
    <t>MICROGYNON</t>
  </si>
  <si>
    <t>0,15MG/0,03MG TBL OBD 3X21 I</t>
  </si>
  <si>
    <t>60002</t>
  </si>
  <si>
    <t>13510</t>
  </si>
  <si>
    <t>INDIVINA</t>
  </si>
  <si>
    <t>1MG/2,5MG TBL NOB 1X28</t>
  </si>
  <si>
    <t>13511</t>
  </si>
  <si>
    <t>1MG/2,5MG TBL NOB 3X28</t>
  </si>
  <si>
    <t>13507</t>
  </si>
  <si>
    <t>2MG/5MG TBL NOB 3X28</t>
  </si>
  <si>
    <t>40373</t>
  </si>
  <si>
    <t>16MG TBL NOB 50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</si>
  <si>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</si>
  <si>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</si>
  <si>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</si>
  <si>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</si>
  <si>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</si>
  <si>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</si>
  <si>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</si>
  <si>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NAFAZOLIN</t>
  </si>
  <si>
    <t>202907</t>
  </si>
  <si>
    <t>SANORIN-ANALERGIN</t>
  </si>
  <si>
    <t>0,25MG/5MG/ML NAS GTT SOL 1X10</t>
  </si>
  <si>
    <t>3800</t>
  </si>
  <si>
    <t>20MG/G CRM 30G</t>
  </si>
  <si>
    <t>17187</t>
  </si>
  <si>
    <t>NIMESIL</t>
  </si>
  <si>
    <t>100MG POR GRA SUS 30</t>
  </si>
  <si>
    <t>NORETHISTERON A ESTROGEN</t>
  </si>
  <si>
    <t>46646</t>
  </si>
  <si>
    <t>ACTIVELLE</t>
  </si>
  <si>
    <t>1MG/0,5MG TBL FLM 3X28</t>
  </si>
  <si>
    <t>99950</t>
  </si>
  <si>
    <t>NOVOFEM</t>
  </si>
  <si>
    <t>1MG+1MG/1MG TBL FLM 84</t>
  </si>
  <si>
    <t>58831</t>
  </si>
  <si>
    <t>KLIANE</t>
  </si>
  <si>
    <t>2MG/1MG TBL FLM 3X28</t>
  </si>
  <si>
    <t>99949</t>
  </si>
  <si>
    <t>1MG+1MG/1MG TBL FLM 28</t>
  </si>
  <si>
    <t>107744</t>
  </si>
  <si>
    <t>100MG/40000IU/G VAG UNG 30G</t>
  </si>
  <si>
    <t>Oxybutynin</t>
  </si>
  <si>
    <t>66791</t>
  </si>
  <si>
    <t>DITROPAN</t>
  </si>
  <si>
    <t>116436</t>
  </si>
  <si>
    <t>APO-PANTO 40</t>
  </si>
  <si>
    <t>40MG TBL ENT 100</t>
  </si>
  <si>
    <t>PROPIVERIN</t>
  </si>
  <si>
    <t>66817</t>
  </si>
  <si>
    <t>MICTONORM</t>
  </si>
  <si>
    <t>15MG TBL OBD 50</t>
  </si>
  <si>
    <t>92254</t>
  </si>
  <si>
    <t>15MG TBL OBD 30</t>
  </si>
  <si>
    <t>56972</t>
  </si>
  <si>
    <t>1,25MG TBL NOB 20</t>
  </si>
  <si>
    <t>216471</t>
  </si>
  <si>
    <t>150MG/150MG/100MG CPS DUR 30 I</t>
  </si>
  <si>
    <t>THEOFYLIN</t>
  </si>
  <si>
    <t>44307</t>
  </si>
  <si>
    <t>EUPHYLLIN CR N 300</t>
  </si>
  <si>
    <t>300MG CPS PRO 50</t>
  </si>
  <si>
    <t>UREA</t>
  </si>
  <si>
    <t>16462</t>
  </si>
  <si>
    <t>EXCIPIAL U LIPOLOTIO</t>
  </si>
  <si>
    <t>40MG/ML DRM EML 200ML</t>
  </si>
  <si>
    <t>VÁPNÍK, KOMBINACE S VITAMINEM D A/NEBO JINÝMI LÉČIVY</t>
  </si>
  <si>
    <t>164888</t>
  </si>
  <si>
    <t>CALTRATE 600 MG/400 IU D3 POTAHOVANÁ TABLETA</t>
  </si>
  <si>
    <t>600MG/400IU TBL FLM 90</t>
  </si>
  <si>
    <t>146893</t>
  </si>
  <si>
    <t>16286</t>
  </si>
  <si>
    <t>94776</t>
  </si>
  <si>
    <t>ZOLPINOX</t>
  </si>
  <si>
    <t>214604</t>
  </si>
  <si>
    <t>HYPNOGEN</t>
  </si>
  <si>
    <t>10MG TBL FLM 100</t>
  </si>
  <si>
    <t>FORMOTEROL A BEKLOMETASON</t>
  </si>
  <si>
    <t>184377</t>
  </si>
  <si>
    <t>COMBAIR</t>
  </si>
  <si>
    <t>100MCG/6MCG/DÁV INH SOL PSS 18</t>
  </si>
  <si>
    <t>211304</t>
  </si>
  <si>
    <t>200MCG/6MCG/DÁV INH SOL PSS 1X</t>
  </si>
  <si>
    <t>179093</t>
  </si>
  <si>
    <t>RAPIDNORM</t>
  </si>
  <si>
    <t>3000MG POR GRA SOL 1</t>
  </si>
  <si>
    <t>*2998</t>
  </si>
  <si>
    <t>9999999</t>
  </si>
  <si>
    <t>9999910</t>
  </si>
  <si>
    <t>1013</t>
  </si>
  <si>
    <t>202888</t>
  </si>
  <si>
    <t>FYTOFARMAKA A ŽIVOČIŠNÉ PRODUKTY (ČESKÁ ATC SKUPINA)</t>
  </si>
  <si>
    <t>10045</t>
  </si>
  <si>
    <t>AGNUCASTON</t>
  </si>
  <si>
    <t>TBL FLM 30</t>
  </si>
  <si>
    <t>185392</t>
  </si>
  <si>
    <t>13705</t>
  </si>
  <si>
    <t>800MG TBL NOB 35</t>
  </si>
  <si>
    <t>ANTIBIOTIKA V KOMBINACI S OSTATNÍMI LÉČIVY</t>
  </si>
  <si>
    <t>1077</t>
  </si>
  <si>
    <t>OPHTHALMO-FRAMYKOIN COMP.</t>
  </si>
  <si>
    <t>OPH UNG 5G</t>
  </si>
  <si>
    <t>BETAXOLOL</t>
  </si>
  <si>
    <t>49909</t>
  </si>
  <si>
    <t>LOKREN</t>
  </si>
  <si>
    <t>20MG TBL FLM 28</t>
  </si>
  <si>
    <t>49910</t>
  </si>
  <si>
    <t>20MG TBL FLM 98</t>
  </si>
  <si>
    <t>216146</t>
  </si>
  <si>
    <t>3MG TBL NOB 28</t>
  </si>
  <si>
    <t>58834</t>
  </si>
  <si>
    <t>ZODAC GTT</t>
  </si>
  <si>
    <t>10MG/ML POR GTT SOL 1X20ML I</t>
  </si>
  <si>
    <t>Digoxin</t>
  </si>
  <si>
    <t>3542</t>
  </si>
  <si>
    <t>DIGOXIN 0,250 LÉČIVA</t>
  </si>
  <si>
    <t>75633</t>
  </si>
  <si>
    <t>DICLOFENAC AL RETARD</t>
  </si>
  <si>
    <t>100MG TBL PRO 100</t>
  </si>
  <si>
    <t>132750</t>
  </si>
  <si>
    <t>145124</t>
  </si>
  <si>
    <t>VAGIFEM</t>
  </si>
  <si>
    <t>10MCG VAG TBL NOB 18+18APL</t>
  </si>
  <si>
    <t>57358</t>
  </si>
  <si>
    <t>CLIMARA 50</t>
  </si>
  <si>
    <t>50MCG/24H TDR EMP 4</t>
  </si>
  <si>
    <t>98218</t>
  </si>
  <si>
    <t>40MG TBL NOB 20</t>
  </si>
  <si>
    <t>Hydrogenované námelové alkaloidy</t>
  </si>
  <si>
    <t>91032</t>
  </si>
  <si>
    <t>SECATOXIN FORTE</t>
  </si>
  <si>
    <t>2,5MG/ML POR GTT SOL 25ML</t>
  </si>
  <si>
    <t>2668</t>
  </si>
  <si>
    <t>OPHTHALMO-HYDROCORTISON LÉČIVA</t>
  </si>
  <si>
    <t>5MG/G OPH UNG 5G</t>
  </si>
  <si>
    <t>INDAPAMID</t>
  </si>
  <si>
    <t>151949</t>
  </si>
  <si>
    <t>2,5MG CPS DUR 100</t>
  </si>
  <si>
    <t>KOMBINACE RŮZNÝCH ANTIBIOTIK</t>
  </si>
  <si>
    <t>1076</t>
  </si>
  <si>
    <t>OPHTHALMO-FRAMYKOIN</t>
  </si>
  <si>
    <t>155781</t>
  </si>
  <si>
    <t>100MG/50MG TBL NOB 50</t>
  </si>
  <si>
    <t>188850</t>
  </si>
  <si>
    <t>STACYL</t>
  </si>
  <si>
    <t>100MG TBL ENT 100 I</t>
  </si>
  <si>
    <t>188857</t>
  </si>
  <si>
    <t>100MG TBL ENT 100 II</t>
  </si>
  <si>
    <t>147458</t>
  </si>
  <si>
    <t>112MCG TBL NOB 100 II</t>
  </si>
  <si>
    <t>147464</t>
  </si>
  <si>
    <t>137MCG TBL NOB 100 I</t>
  </si>
  <si>
    <t>147466</t>
  </si>
  <si>
    <t>137MCG TBL NOB 100 II</t>
  </si>
  <si>
    <t>LOSARTAN A DIURETIKA</t>
  </si>
  <si>
    <t>MEDROXYPROGESTERON</t>
  </si>
  <si>
    <t>91231</t>
  </si>
  <si>
    <t>PROVERA</t>
  </si>
  <si>
    <t>5MG TBL NOB 24</t>
  </si>
  <si>
    <t>85656</t>
  </si>
  <si>
    <t>DORSIFLEX</t>
  </si>
  <si>
    <t>96974</t>
  </si>
  <si>
    <t>CERUCAL</t>
  </si>
  <si>
    <t>10MG TBL NOB 50</t>
  </si>
  <si>
    <t>31536</t>
  </si>
  <si>
    <t>25MG TBL PRO 100</t>
  </si>
  <si>
    <t>213480</t>
  </si>
  <si>
    <t>25364</t>
  </si>
  <si>
    <t>20MG CPS ETD 14</t>
  </si>
  <si>
    <t>215606</t>
  </si>
  <si>
    <t>59104</t>
  </si>
  <si>
    <t>UROXAL</t>
  </si>
  <si>
    <t>5MG TBL NOB 60</t>
  </si>
  <si>
    <t>122690</t>
  </si>
  <si>
    <t>5MG/1,25MG TBL FLM 90</t>
  </si>
  <si>
    <t>126031</t>
  </si>
  <si>
    <t>PRENEWEL</t>
  </si>
  <si>
    <t>4MG/1,25MG TBL NOB 30 II</t>
  </si>
  <si>
    <t>126035</t>
  </si>
  <si>
    <t>4MG/1,25MG TBL NOB 90 II</t>
  </si>
  <si>
    <t>88708</t>
  </si>
  <si>
    <t>500MG/5,25MG/0,1MG TBL NOB 20</t>
  </si>
  <si>
    <t>PROMETHAZIN</t>
  </si>
  <si>
    <t>122197</t>
  </si>
  <si>
    <t>PROTHAZIN</t>
  </si>
  <si>
    <t>25MG TBL FLM 20X1</t>
  </si>
  <si>
    <t>PROPAFENON</t>
  </si>
  <si>
    <t>186337</t>
  </si>
  <si>
    <t>RYTMONORM</t>
  </si>
  <si>
    <t>150MG TBL FLM 100</t>
  </si>
  <si>
    <t>215906</t>
  </si>
  <si>
    <t>47471</t>
  </si>
  <si>
    <t>150MG TBL FLM 60</t>
  </si>
  <si>
    <t>ROSUVASTATIN</t>
  </si>
  <si>
    <t>148070</t>
  </si>
  <si>
    <t>ROSUCARD</t>
  </si>
  <si>
    <t>98194</t>
  </si>
  <si>
    <t>TELMISARTAN</t>
  </si>
  <si>
    <t>158198</t>
  </si>
  <si>
    <t>80MG TBL NOB 100</t>
  </si>
  <si>
    <t>TOLPERISON</t>
  </si>
  <si>
    <t>57525</t>
  </si>
  <si>
    <t>MYDOCALM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</si>
  <si>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</si>
  <si>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</si>
  <si>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</si>
  <si>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</si>
  <si>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</si>
  <si>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</si>
  <si>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</si>
  <si>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163149</t>
  </si>
  <si>
    <t>NOMEGESTROL A ESTRADIOL</t>
  </si>
  <si>
    <t>168395</t>
  </si>
  <si>
    <t>ZOELY</t>
  </si>
  <si>
    <t>2,5MG/1,5MG TBL FLM 84(72+12)</t>
  </si>
  <si>
    <t>*1004</t>
  </si>
  <si>
    <t>*1005</t>
  </si>
  <si>
    <t>*2002</t>
  </si>
  <si>
    <t>*3009</t>
  </si>
  <si>
    <t>*2007</t>
  </si>
  <si>
    <t>*2059</t>
  </si>
  <si>
    <t>*2011</t>
  </si>
  <si>
    <t>26329</t>
  </si>
  <si>
    <t>203289</t>
  </si>
  <si>
    <t>87805</t>
  </si>
  <si>
    <t>DEPO-PROVERA</t>
  </si>
  <si>
    <t>150MG/ML INJ SUS 1X1ML</t>
  </si>
  <si>
    <t>203954</t>
  </si>
  <si>
    <t>400MG/80MG TBL NOB 28</t>
  </si>
  <si>
    <t>TOBRAMYCIN</t>
  </si>
  <si>
    <t>86264</t>
  </si>
  <si>
    <t>3MG/ML OPH GTT SOL 1X5ML</t>
  </si>
  <si>
    <t>132709</t>
  </si>
  <si>
    <t>BENZOYL-PEROXID</t>
  </si>
  <si>
    <t>97511</t>
  </si>
  <si>
    <t>AKNEROXID 5</t>
  </si>
  <si>
    <t>50MG/G GEL 50G</t>
  </si>
  <si>
    <t>132725</t>
  </si>
  <si>
    <t>BETAMETHASON A ANTIBIOTIKA</t>
  </si>
  <si>
    <t>17170</t>
  </si>
  <si>
    <t>BELOGENT</t>
  </si>
  <si>
    <t>0,5MG/G+1MG/G CRM 30G</t>
  </si>
  <si>
    <t>17171</t>
  </si>
  <si>
    <t>0,5MG/G+1MG/G UNG 30G</t>
  </si>
  <si>
    <t>ITRAKONAZOL</t>
  </si>
  <si>
    <t>50347</t>
  </si>
  <si>
    <t>PROKANAZOL</t>
  </si>
  <si>
    <t>100MG CPS DUR 4</t>
  </si>
  <si>
    <t>JINÁ ANTIINFEKTIVA A ANTISEPTIKA</t>
  </si>
  <si>
    <t>10553</t>
  </si>
  <si>
    <t>FERMALAC VAGINAL</t>
  </si>
  <si>
    <t>2000000000CFU VAG CPS DUR 10</t>
  </si>
  <si>
    <t>25274</t>
  </si>
  <si>
    <t>0,5MG TBL NOB 2 I</t>
  </si>
  <si>
    <t>32546</t>
  </si>
  <si>
    <t>500MG TBL RET 14 DOUBLE BLI</t>
  </si>
  <si>
    <t>53190</t>
  </si>
  <si>
    <t>203290</t>
  </si>
  <si>
    <t>32547</t>
  </si>
  <si>
    <t>500MG TBL RET 16 DOUBLE BLI</t>
  </si>
  <si>
    <t>KLÍŠŤOVÁ ENCEFALITIDA, INAKTIVOVANÝ CELÝ VIRUS</t>
  </si>
  <si>
    <t>32827</t>
  </si>
  <si>
    <t>ENCEPUR PRO DOSPĚLÉ</t>
  </si>
  <si>
    <t>INJ SUS ISP 1X0,5ML+J</t>
  </si>
  <si>
    <t>42469</t>
  </si>
  <si>
    <t>ENCEPUR PRO DĚTI</t>
  </si>
  <si>
    <t>INJ SUS ISP 1X0,25ML+J</t>
  </si>
  <si>
    <t>46196</t>
  </si>
  <si>
    <t>0,5MG/G UNG 1X100G</t>
  </si>
  <si>
    <t>115308</t>
  </si>
  <si>
    <t>17162</t>
  </si>
  <si>
    <t>SPASMED 15</t>
  </si>
  <si>
    <t>15MG TBL FLM 30</t>
  </si>
  <si>
    <t>13704</t>
  </si>
  <si>
    <t>400MG TBL NOB 70</t>
  </si>
  <si>
    <t>18570</t>
  </si>
  <si>
    <t>240MCG POR LYO 100</t>
  </si>
  <si>
    <t>132796</t>
  </si>
  <si>
    <t>NOVYNETTE</t>
  </si>
  <si>
    <t>150MCG/20MCG TBL FLM 3X21</t>
  </si>
  <si>
    <t>145648</t>
  </si>
  <si>
    <t>2MG TBL NOB 168</t>
  </si>
  <si>
    <t>129842</t>
  </si>
  <si>
    <t>215718</t>
  </si>
  <si>
    <t>FEMOSTON 1/10</t>
  </si>
  <si>
    <t>1MG+1MG/10MG TBL FLM 28</t>
  </si>
  <si>
    <t>208270</t>
  </si>
  <si>
    <t>1,53MG/DÁV TDR SPR SOL 3X56DÁV</t>
  </si>
  <si>
    <t>97375</t>
  </si>
  <si>
    <t>15MG CPS RML 30</t>
  </si>
  <si>
    <t>28789</t>
  </si>
  <si>
    <t>8MG TBL PRO 98</t>
  </si>
  <si>
    <t>FLUTIKASON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</si>
  <si>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</si>
  <si>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</si>
  <si>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</si>
  <si>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</si>
  <si>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</si>
  <si>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</si>
  <si>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127349</t>
  </si>
  <si>
    <t>BIRGI</t>
  </si>
  <si>
    <t>0,060MG/0,015MG TBL FLM 6X28(2</t>
  </si>
  <si>
    <t>204338</t>
  </si>
  <si>
    <t>GENTILION</t>
  </si>
  <si>
    <t>0,075MG/0,02MG TBL NOB 3X21</t>
  </si>
  <si>
    <t>17806</t>
  </si>
  <si>
    <t>URO-VAXOM</t>
  </si>
  <si>
    <t>6MG CPS DUR 90</t>
  </si>
  <si>
    <t>62315</t>
  </si>
  <si>
    <t>100MG/ML DRM SOL 30ML</t>
  </si>
  <si>
    <t>10081</t>
  </si>
  <si>
    <t>30080</t>
  </si>
  <si>
    <t>50MG TBL NOB 30</t>
  </si>
  <si>
    <t>16469</t>
  </si>
  <si>
    <t>2,5MG TBL FLM 30(3X10)</t>
  </si>
  <si>
    <t>MĚKKÝ PARAFIN A TUKOVÉ PRODUKTY</t>
  </si>
  <si>
    <t>60091</t>
  </si>
  <si>
    <t>LINOLA-FETT</t>
  </si>
  <si>
    <t>CRM 50G</t>
  </si>
  <si>
    <t>89997</t>
  </si>
  <si>
    <t>LINOLA FETT ÖLBAD</t>
  </si>
  <si>
    <t>ADT BAL 1X400ML</t>
  </si>
  <si>
    <t>12354</t>
  </si>
  <si>
    <t>500MG TBL FLM 120 I</t>
  </si>
  <si>
    <t>208203</t>
  </si>
  <si>
    <t>500MG TBL FLM 120 II</t>
  </si>
  <si>
    <t>NAFTIFIN</t>
  </si>
  <si>
    <t>54315</t>
  </si>
  <si>
    <t>EXODERIL</t>
  </si>
  <si>
    <t>10MG/ML DRM SOL 1X20ML</t>
  </si>
  <si>
    <t>211845</t>
  </si>
  <si>
    <t>NIFURATEL</t>
  </si>
  <si>
    <t>70498</t>
  </si>
  <si>
    <t>MACMIROR</t>
  </si>
  <si>
    <t>200MG TBL OBD 20</t>
  </si>
  <si>
    <t>185373</t>
  </si>
  <si>
    <t>66818</t>
  </si>
  <si>
    <t>15MG TBL OBD 100</t>
  </si>
  <si>
    <t>19571</t>
  </si>
  <si>
    <t>TBL OBD 100</t>
  </si>
  <si>
    <t>216544</t>
  </si>
  <si>
    <t>80MG TBL RET 100 II</t>
  </si>
  <si>
    <t>18287</t>
  </si>
  <si>
    <t>TAFLUPROST</t>
  </si>
  <si>
    <t>136003</t>
  </si>
  <si>
    <t>TAFLOTAN</t>
  </si>
  <si>
    <t>15MCG/ML OPH GTT SOL MDC 90X0,</t>
  </si>
  <si>
    <t>93207</t>
  </si>
  <si>
    <t>3MG/G OPH UNG 3,5G</t>
  </si>
  <si>
    <t>155777</t>
  </si>
  <si>
    <t>15MG TBL FLM 100</t>
  </si>
  <si>
    <t>120188</t>
  </si>
  <si>
    <t>MIRABEGRON</t>
  </si>
  <si>
    <t>193800</t>
  </si>
  <si>
    <t>BETMIGA</t>
  </si>
  <si>
    <t>50MG TBL PRO 90</t>
  </si>
  <si>
    <t>58138</t>
  </si>
  <si>
    <t>TBL OBD 3X21X2MG/0,03MG</t>
  </si>
  <si>
    <t>ATORVASTATIN</t>
  </si>
  <si>
    <t>49006</t>
  </si>
  <si>
    <t>ATORIS 10</t>
  </si>
  <si>
    <t>CITALOPRAM</t>
  </si>
  <si>
    <t>114292</t>
  </si>
  <si>
    <t>20MG TBL FLM 100</t>
  </si>
  <si>
    <t>18563</t>
  </si>
  <si>
    <t>60MCG POR LYO 30</t>
  </si>
  <si>
    <t>192776</t>
  </si>
  <si>
    <t>DESOGESTREL STADA</t>
  </si>
  <si>
    <t>0,075MG TBL NOB 3X28 KALBLI II</t>
  </si>
  <si>
    <t>10204</t>
  </si>
  <si>
    <t>30109</t>
  </si>
  <si>
    <t>FEMOSTON CONTI</t>
  </si>
  <si>
    <t>1MG/5MG TBL FLM 28</t>
  </si>
  <si>
    <t>164251</t>
  </si>
  <si>
    <t>HARMONET</t>
  </si>
  <si>
    <t>20MCG/75MCG TBL OBD 3X21 I</t>
  </si>
  <si>
    <t>202458</t>
  </si>
  <si>
    <t>20MCG/75MCG TBL OBD 3X21 II</t>
  </si>
  <si>
    <t>KYSELINA ALENDRONOVÁ</t>
  </si>
  <si>
    <t>112476</t>
  </si>
  <si>
    <t>ALENDRONAT SANDOZ 70</t>
  </si>
  <si>
    <t>70MG TBL NOB 12</t>
  </si>
  <si>
    <t>164552</t>
  </si>
  <si>
    <t>70MG TBL NOB 24</t>
  </si>
  <si>
    <t>KYSELINA ASKORBOVÁ (VITAMIN C)</t>
  </si>
  <si>
    <t>201312</t>
  </si>
  <si>
    <t>VITAMIN C-INJEKTOPAS 7,5 G</t>
  </si>
  <si>
    <t>150MG/ML INF CNC SOL 50ML</t>
  </si>
  <si>
    <t>KYSELINA IBANDRONOVÁ</t>
  </si>
  <si>
    <t>200688</t>
  </si>
  <si>
    <t>GEROUSIA</t>
  </si>
  <si>
    <t>150MG TBL FLM 3</t>
  </si>
  <si>
    <t>140635</t>
  </si>
  <si>
    <t>IBANDRONÁT MYLAN</t>
  </si>
  <si>
    <t>166418</t>
  </si>
  <si>
    <t>OSAGRAND</t>
  </si>
  <si>
    <t>150MG TBL FLM 3 II</t>
  </si>
  <si>
    <t>138854</t>
  </si>
  <si>
    <t>TROZEL</t>
  </si>
  <si>
    <t>10754</t>
  </si>
  <si>
    <t>NEBIVOLOL</t>
  </si>
  <si>
    <t>213939</t>
  </si>
  <si>
    <t>NEBILET</t>
  </si>
  <si>
    <t>185699</t>
  </si>
  <si>
    <t>GYNPRODYL</t>
  </si>
  <si>
    <t>200MG CPS MOL 45</t>
  </si>
  <si>
    <t>160213</t>
  </si>
  <si>
    <t>SILDENAFIL ACCORD</t>
  </si>
  <si>
    <t>100MG TBL FLM 12</t>
  </si>
  <si>
    <t>154032</t>
  </si>
  <si>
    <t>211946</t>
  </si>
  <si>
    <t>SOLIFENACIN MYLAN</t>
  </si>
  <si>
    <t>211928</t>
  </si>
  <si>
    <t>204037</t>
  </si>
  <si>
    <t>SOLIFENACIN ACCORD</t>
  </si>
  <si>
    <t>213719</t>
  </si>
  <si>
    <t>SENTACURIN</t>
  </si>
  <si>
    <t>213729</t>
  </si>
  <si>
    <t>213715</t>
  </si>
  <si>
    <t>204027</t>
  </si>
  <si>
    <t>146877</t>
  </si>
  <si>
    <t>APO-ZOLPIDEM</t>
  </si>
  <si>
    <t>DEKVALINIUM</t>
  </si>
  <si>
    <t>191662</t>
  </si>
  <si>
    <t>NAXYL</t>
  </si>
  <si>
    <t>10MG VAG TBL 6</t>
  </si>
  <si>
    <t>13703</t>
  </si>
  <si>
    <t>200MG TBL NOB 25</t>
  </si>
  <si>
    <t>15659</t>
  </si>
  <si>
    <t>500MG TBL FLM 50(5X10)</t>
  </si>
  <si>
    <t>53761</t>
  </si>
  <si>
    <t>112572</t>
  </si>
  <si>
    <t>NEBIVOLOL SANDOZ</t>
  </si>
  <si>
    <t>155940</t>
  </si>
  <si>
    <t>HERPESIN</t>
  </si>
  <si>
    <t>50MG/G CRM 2G</t>
  </si>
  <si>
    <t>155941</t>
  </si>
  <si>
    <t>50MG/G CRM 5G</t>
  </si>
  <si>
    <t>AMANTADIN</t>
  </si>
  <si>
    <t>30073</t>
  </si>
  <si>
    <t>PK-MERZ</t>
  </si>
  <si>
    <t>100MG TBL FLM 90</t>
  </si>
  <si>
    <t>125064</t>
  </si>
  <si>
    <t>5950</t>
  </si>
  <si>
    <t>875MG/125MG TBL FLM 10</t>
  </si>
  <si>
    <t>225850</t>
  </si>
  <si>
    <t>ANTITUSIKA A EXPEKTORANCIA</t>
  </si>
  <si>
    <t>88900</t>
  </si>
  <si>
    <t>40MG/ML+100MG/ML POR GTT SOL 1</t>
  </si>
  <si>
    <t>212694</t>
  </si>
  <si>
    <t>DABIGATRAN-ETEXILÁT</t>
  </si>
  <si>
    <t>168373</t>
  </si>
  <si>
    <t>PRADAXA</t>
  </si>
  <si>
    <t>150MG CPS DUR 60X1 I</t>
  </si>
  <si>
    <t>18566</t>
  </si>
  <si>
    <t>120MCG POR LYO 30</t>
  </si>
  <si>
    <t>18567</t>
  </si>
  <si>
    <t>120MCG POR LYO 100</t>
  </si>
  <si>
    <t>18565</t>
  </si>
  <si>
    <t>120MCG POR LYO 10</t>
  </si>
  <si>
    <t>DIMETINDEN</t>
  </si>
  <si>
    <t>15496</t>
  </si>
  <si>
    <t>FENISTIL 24</t>
  </si>
  <si>
    <t>4MG CPS PRO 20</t>
  </si>
  <si>
    <t>169882</t>
  </si>
  <si>
    <t>FENISTIL</t>
  </si>
  <si>
    <t>1MG/G GEL 1X50G</t>
  </si>
  <si>
    <t>107807</t>
  </si>
  <si>
    <t>215716</t>
  </si>
  <si>
    <t>10046</t>
  </si>
  <si>
    <t>TBL FLM 60</t>
  </si>
  <si>
    <t>FYTOMENADION</t>
  </si>
  <si>
    <t>720</t>
  </si>
  <si>
    <t>20MG/ML POR GTT EML 1X5ML</t>
  </si>
  <si>
    <t>204336</t>
  </si>
  <si>
    <t>LUSIENNE</t>
  </si>
  <si>
    <t>107759</t>
  </si>
  <si>
    <t>KYSELINA AZELAOVÁ</t>
  </si>
  <si>
    <t>203012</t>
  </si>
  <si>
    <t>SKINOREN</t>
  </si>
  <si>
    <t>200MG/G CRM 30G</t>
  </si>
  <si>
    <t>54150</t>
  </si>
  <si>
    <t>EGILOK</t>
  </si>
  <si>
    <t>25MG TBL NOB 60</t>
  </si>
  <si>
    <t>185901</t>
  </si>
  <si>
    <t>Papilomavirus lidský (typ 6, 11, 16, 18)</t>
  </si>
  <si>
    <t>27879</t>
  </si>
  <si>
    <t>GARDASIL</t>
  </si>
  <si>
    <t>INJ SUS 1X0,5ML</t>
  </si>
  <si>
    <t>199163</t>
  </si>
  <si>
    <t>10MG/3,5G/12G POR PLV SOL 150X</t>
  </si>
  <si>
    <t>PREDNISOLON A ANTISEPTIKA</t>
  </si>
  <si>
    <t>16467</t>
  </si>
  <si>
    <t>IMACORT</t>
  </si>
  <si>
    <t>10MG/G+2,5MG/G+5MG/G CRM 20G</t>
  </si>
  <si>
    <t>42591</t>
  </si>
  <si>
    <t>RECTODELT</t>
  </si>
  <si>
    <t>100MG SUP 4</t>
  </si>
  <si>
    <t>Pregabalin</t>
  </si>
  <si>
    <t>26196</t>
  </si>
  <si>
    <t>LYRICA</t>
  </si>
  <si>
    <t>225MG CPS DUR 56</t>
  </si>
  <si>
    <t>RIVAROXABAN</t>
  </si>
  <si>
    <t>168897</t>
  </si>
  <si>
    <t>XARELTO</t>
  </si>
  <si>
    <t>15MG TBL FLM 28 II</t>
  </si>
  <si>
    <t>168899</t>
  </si>
  <si>
    <t>15MG TBL FLM 98 II</t>
  </si>
  <si>
    <t>ROTIGOTIN</t>
  </si>
  <si>
    <t>26080</t>
  </si>
  <si>
    <t>NEUPRO</t>
  </si>
  <si>
    <t>4MG/24H TDR EMP 28X9MG</t>
  </si>
  <si>
    <t>3378</t>
  </si>
  <si>
    <t>BISEPTOL 120</t>
  </si>
  <si>
    <t>100MG/20MG TBL NOB 20</t>
  </si>
  <si>
    <t>Sumatriptan</t>
  </si>
  <si>
    <t>207055</t>
  </si>
  <si>
    <t>ROSEMIG</t>
  </si>
  <si>
    <t>50MG TBL FLM 6 II</t>
  </si>
  <si>
    <t>193798</t>
  </si>
  <si>
    <t>58137</t>
  </si>
  <si>
    <t>TBL OBD 1X21X2MG/0,03MG</t>
  </si>
  <si>
    <t>200928</t>
  </si>
  <si>
    <t>178563</t>
  </si>
  <si>
    <t>2MG/0,03MG TBL FLM 1X21</t>
  </si>
  <si>
    <t>PROTEIN LIDSKÉHO PAPILLOMAVIRU TYPU 6, 11, 16, 18, 31, 33, 4</t>
  </si>
  <si>
    <t>210636</t>
  </si>
  <si>
    <t>GARDASIL 9</t>
  </si>
  <si>
    <t>INJ SUS ISP 1X0,5ML+2J</t>
  </si>
  <si>
    <t>ZOSTER, ŽIVÝ ATENUOVANÝ VIRUS</t>
  </si>
  <si>
    <t>26166</t>
  </si>
  <si>
    <t>ZOSTAVAX</t>
  </si>
  <si>
    <t>19400PFU INJ PSU LQF 1+1X0,65M</t>
  </si>
  <si>
    <t>KODEIN A PARACETAMOL</t>
  </si>
  <si>
    <t>109799</t>
  </si>
  <si>
    <t>ULTRACOD</t>
  </si>
  <si>
    <t>500MG/30MG TBL NOB 30</t>
  </si>
  <si>
    <t>CYPROTERON A ESTROGEN</t>
  </si>
  <si>
    <t>40416</t>
  </si>
  <si>
    <t>MINERVA</t>
  </si>
  <si>
    <t>0,035MG/2MG TBL OBD 3X21</t>
  </si>
  <si>
    <t>193619</t>
  </si>
  <si>
    <t>5MG TBL NOB 84 I</t>
  </si>
  <si>
    <t>107869</t>
  </si>
  <si>
    <t>APO-ALLOPURINOL</t>
  </si>
  <si>
    <t>62050</t>
  </si>
  <si>
    <t>500MG TBL SUS 20</t>
  </si>
  <si>
    <t>93018</t>
  </si>
  <si>
    <t>SORTIS</t>
  </si>
  <si>
    <t>155861</t>
  </si>
  <si>
    <t>125MG TBL FLM 6</t>
  </si>
  <si>
    <t>132960</t>
  </si>
  <si>
    <t>132600</t>
  </si>
  <si>
    <t>132745</t>
  </si>
  <si>
    <t>DIANE-35</t>
  </si>
  <si>
    <t>28833</t>
  </si>
  <si>
    <t>2,5MG POR TBL DIS 60</t>
  </si>
  <si>
    <t>208695</t>
  </si>
  <si>
    <t>10MG TBL NOB 20(1X20)</t>
  </si>
  <si>
    <t>DROSPIRENON A ESTROGEN</t>
  </si>
  <si>
    <t>18701</t>
  </si>
  <si>
    <t>ANGELIQ</t>
  </si>
  <si>
    <t>1MG/2MG TBL FLM 3X28</t>
  </si>
  <si>
    <t>129843</t>
  </si>
  <si>
    <t>0,02MG/3MG TBL FLM 6X28</t>
  </si>
  <si>
    <t>135928</t>
  </si>
  <si>
    <t>ESOPREX</t>
  </si>
  <si>
    <t>60102</t>
  </si>
  <si>
    <t>0,01G/100G VAG CRM 25G</t>
  </si>
  <si>
    <t>9497</t>
  </si>
  <si>
    <t>1MG TBL NOB 30</t>
  </si>
  <si>
    <t>191927</t>
  </si>
  <si>
    <t>NELYA</t>
  </si>
  <si>
    <t>0,015MG/0,06MG TBL FLM 3X28</t>
  </si>
  <si>
    <t>999999</t>
  </si>
  <si>
    <t>48261</t>
  </si>
  <si>
    <t>JINÁ LÉČIVA PODPORUJÍCÍ TVORBU JIZEV</t>
  </si>
  <si>
    <t>52266</t>
  </si>
  <si>
    <t>INFADOLAN</t>
  </si>
  <si>
    <t>1600IU/G+300IU/G UNG 30G I</t>
  </si>
  <si>
    <t>207274</t>
  </si>
  <si>
    <t>0,5MG TBL NOB 2 II</t>
  </si>
  <si>
    <t>195969</t>
  </si>
  <si>
    <t>ASUMATE</t>
  </si>
  <si>
    <t>0,1MG/0,02MG TBL FLM 3X(21+7)</t>
  </si>
  <si>
    <t>89996</t>
  </si>
  <si>
    <t>ADT BAL 1X200ML</t>
  </si>
  <si>
    <t>METHOTREXÁT</t>
  </si>
  <si>
    <t>157119</t>
  </si>
  <si>
    <t>METHOTREXAT EBEWE</t>
  </si>
  <si>
    <t>2,5MG TBL NOB 50</t>
  </si>
  <si>
    <t>163179</t>
  </si>
  <si>
    <t>METHOTREXATE HOSPIRA</t>
  </si>
  <si>
    <t>100MG/ML INJ SOL 1X10ML</t>
  </si>
  <si>
    <t>207076</t>
  </si>
  <si>
    <t>191323</t>
  </si>
  <si>
    <t>10MG/3,5G/12G POR PLV SOL 50X2</t>
  </si>
  <si>
    <t>136250</t>
  </si>
  <si>
    <t>PROPANORM</t>
  </si>
  <si>
    <t>300MG TBL FLM 100</t>
  </si>
  <si>
    <t>154031</t>
  </si>
  <si>
    <t>12687</t>
  </si>
  <si>
    <t>TRAMAL RETARD TABLETY 100 MG</t>
  </si>
  <si>
    <t>100MG TBL PRO 30</t>
  </si>
  <si>
    <t>VINPOCETIN</t>
  </si>
  <si>
    <t>10253</t>
  </si>
  <si>
    <t>CAVINTON FORTE</t>
  </si>
  <si>
    <t>10MG TBL NOB 90</t>
  </si>
  <si>
    <t>MAGNESIUM-OROTÁT</t>
  </si>
  <si>
    <t>32889</t>
  </si>
  <si>
    <t>MAGNEROT</t>
  </si>
  <si>
    <t>500MG TBL NOB 100 I</t>
  </si>
  <si>
    <t>181189</t>
  </si>
  <si>
    <t>Sinekatechiny</t>
  </si>
  <si>
    <t>197103</t>
  </si>
  <si>
    <t>VEREGEN 10% MAST</t>
  </si>
  <si>
    <t>100MG/G UNG 15G</t>
  </si>
  <si>
    <t>216285</t>
  </si>
  <si>
    <t>MILURIT 300</t>
  </si>
  <si>
    <t>300MG TBL NOB 90</t>
  </si>
  <si>
    <t>86656</t>
  </si>
  <si>
    <t>NEUROL 1,0</t>
  </si>
  <si>
    <t>90957</t>
  </si>
  <si>
    <t>XANAX</t>
  </si>
  <si>
    <t>85524</t>
  </si>
  <si>
    <t>AMOKSIKLAV 375 MG</t>
  </si>
  <si>
    <t>250MG/125MG TBL FLM 21</t>
  </si>
  <si>
    <t>ANALGETIKA A ANESTETIKA, KOMBINACE</t>
  </si>
  <si>
    <t>107143</t>
  </si>
  <si>
    <t>40MG/G+10MG/G AUR GTT SOL 16G</t>
  </si>
  <si>
    <t>50311</t>
  </si>
  <si>
    <t>BETAHISTIN</t>
  </si>
  <si>
    <t>102674</t>
  </si>
  <si>
    <t>BETAHISTIN ACTAVIS</t>
  </si>
  <si>
    <t>8MG TBL NOB 100</t>
  </si>
  <si>
    <t>Betamethason</t>
  </si>
  <si>
    <t>170302</t>
  </si>
  <si>
    <t>BELODERM</t>
  </si>
  <si>
    <t>0,5MG/G DRM SOL 1X50ML</t>
  </si>
  <si>
    <t>3801</t>
  </si>
  <si>
    <t>CONCOR COR</t>
  </si>
  <si>
    <t>2,5MG TBL FLM 28</t>
  </si>
  <si>
    <t>155685</t>
  </si>
  <si>
    <t>27899</t>
  </si>
  <si>
    <t>53503</t>
  </si>
  <si>
    <t>150MCG/30MCG TBL FLM 63</t>
  </si>
  <si>
    <t>66359</t>
  </si>
  <si>
    <t>OSPEN 1000</t>
  </si>
  <si>
    <t>1000000IU TBL FLM 12</t>
  </si>
  <si>
    <t>Chondroitin-sulfát</t>
  </si>
  <si>
    <t>14821</t>
  </si>
  <si>
    <t>CONDROSULF</t>
  </si>
  <si>
    <t>800MG TBL FLM 30</t>
  </si>
  <si>
    <t>KANDESARTAN A DIURETIKA</t>
  </si>
  <si>
    <t>159011</t>
  </si>
  <si>
    <t>CANCOMBINO</t>
  </si>
  <si>
    <t>32MG/12,5MG TBL NOB 28 I</t>
  </si>
  <si>
    <t>141036</t>
  </si>
  <si>
    <t>75MG TBL FLM 90</t>
  </si>
  <si>
    <t>16595</t>
  </si>
  <si>
    <t>MALTOFER</t>
  </si>
  <si>
    <t>50MG/ML POR GTT SOL 1X30ML</t>
  </si>
  <si>
    <t>641</t>
  </si>
  <si>
    <t>300MCG INJ SOL 5X1ML</t>
  </si>
  <si>
    <t>KYSELINA FUSIDOVÁ</t>
  </si>
  <si>
    <t>84492</t>
  </si>
  <si>
    <t>FUCIDIN</t>
  </si>
  <si>
    <t>20MG/G CRM 1X15G</t>
  </si>
  <si>
    <t>KYSELINA TIAPROFENOVÁ</t>
  </si>
  <si>
    <t>96484</t>
  </si>
  <si>
    <t>SURGAM LÉČIVA</t>
  </si>
  <si>
    <t>300MG TBL NOB 20</t>
  </si>
  <si>
    <t>Meloxikam</t>
  </si>
  <si>
    <t>112562</t>
  </si>
  <si>
    <t>RECOXA</t>
  </si>
  <si>
    <t>15MG TBL NOB 60</t>
  </si>
  <si>
    <t>192200</t>
  </si>
  <si>
    <t>1MG/G CRM 1X100G</t>
  </si>
  <si>
    <t>192196</t>
  </si>
  <si>
    <t>1MG/ML DRM SOL 1X20ML</t>
  </si>
  <si>
    <t>PAROXETIN</t>
  </si>
  <si>
    <t>30805</t>
  </si>
  <si>
    <t>REMOOD</t>
  </si>
  <si>
    <t>10142</t>
  </si>
  <si>
    <t>ECOSAL INHALER</t>
  </si>
  <si>
    <t>31867</t>
  </si>
  <si>
    <t>ASENTRA 100</t>
  </si>
  <si>
    <t>100MG TBL FLM 28</t>
  </si>
  <si>
    <t>17967</t>
  </si>
  <si>
    <t>100MG TBL FLM 84</t>
  </si>
  <si>
    <t>17965</t>
  </si>
  <si>
    <t>ASENTRA 50</t>
  </si>
  <si>
    <t>50MG TBL FLM 84</t>
  </si>
  <si>
    <t>42780</t>
  </si>
  <si>
    <t>TRALGIT SR 200</t>
  </si>
  <si>
    <t>200MG TBL PRO 30</t>
  </si>
  <si>
    <t>56847</t>
  </si>
  <si>
    <t>TRAMAL RETARD TABLETY 200 MG</t>
  </si>
  <si>
    <t>46444</t>
  </si>
  <si>
    <t>TRITTICO AC 150</t>
  </si>
  <si>
    <t>150MG TBL RET 60</t>
  </si>
  <si>
    <t>VENLAFAXIN</t>
  </si>
  <si>
    <t>24973</t>
  </si>
  <si>
    <t>OLWEXYA</t>
  </si>
  <si>
    <t>75MG CPS PRO 28</t>
  </si>
  <si>
    <t>Vitamin B1 v kombinaci s vitaminem B6 a/nebo B12</t>
  </si>
  <si>
    <t>11485</t>
  </si>
  <si>
    <t>MILGAMMA N</t>
  </si>
  <si>
    <t>214601</t>
  </si>
  <si>
    <t>CEFIXIM</t>
  </si>
  <si>
    <t>189275</t>
  </si>
  <si>
    <t>CEFIXIME INNFARM</t>
  </si>
  <si>
    <t>400MG TBL FLM 10</t>
  </si>
  <si>
    <t>APIXABAN</t>
  </si>
  <si>
    <t>193745</t>
  </si>
  <si>
    <t>ELIQUIS</t>
  </si>
  <si>
    <t>5MG TBL FLM 60</t>
  </si>
  <si>
    <t>126919</t>
  </si>
  <si>
    <t>213943</t>
  </si>
  <si>
    <t>3G POR GRA SOL 2</t>
  </si>
  <si>
    <t>Bupropion a naltrexon</t>
  </si>
  <si>
    <t>210388</t>
  </si>
  <si>
    <t>MYSIMBA</t>
  </si>
  <si>
    <t>8MG/90MG TBL PRO 112</t>
  </si>
  <si>
    <t>124903</t>
  </si>
  <si>
    <t>30MG TBL FLM 50</t>
  </si>
  <si>
    <t>171030</t>
  </si>
  <si>
    <t>178538</t>
  </si>
  <si>
    <t>FOXINETTE NEO</t>
  </si>
  <si>
    <t>BUTYLSKOPOLAMINIUM</t>
  </si>
  <si>
    <t>41155</t>
  </si>
  <si>
    <t>10MG TBL OBD 20</t>
  </si>
  <si>
    <t>64831</t>
  </si>
  <si>
    <t>1,5G INJ/INF PLV SOL 10</t>
  </si>
  <si>
    <t>54539</t>
  </si>
  <si>
    <t>DOLMINA INJ</t>
  </si>
  <si>
    <t>75MG/3ML INJ SOL 5X3ML</t>
  </si>
  <si>
    <t>129841</t>
  </si>
  <si>
    <t>0,02MG/3MG TBL FLM 1X28</t>
  </si>
  <si>
    <t>198733</t>
  </si>
  <si>
    <t>SIDRETELLA</t>
  </si>
  <si>
    <t>HYDROKORTISON-BUTYRÁT</t>
  </si>
  <si>
    <t>62047</t>
  </si>
  <si>
    <t>1MG/G CRM 30G</t>
  </si>
  <si>
    <t>16592</t>
  </si>
  <si>
    <t>10MG/ML SIR 150ML</t>
  </si>
  <si>
    <t>200214</t>
  </si>
  <si>
    <t>100MG TBL NOB 56</t>
  </si>
  <si>
    <t>26528</t>
  </si>
  <si>
    <t>PODOFYLOTOXIN</t>
  </si>
  <si>
    <t>169166</t>
  </si>
  <si>
    <t>WARTEC CREAM</t>
  </si>
  <si>
    <t>1,5MG/G CRM 5G</t>
  </si>
  <si>
    <t>23881</t>
  </si>
  <si>
    <t>SERTRALIN ACTAVIS</t>
  </si>
  <si>
    <t>92195</t>
  </si>
  <si>
    <t>247,25MG/0,35MG TBL RET 100</t>
  </si>
  <si>
    <t>6200</t>
  </si>
  <si>
    <t>TRAMAL</t>
  </si>
  <si>
    <t>50MG/ML INJ SOL 5X1ML</t>
  </si>
  <si>
    <t>TRIAMCINOLON</t>
  </si>
  <si>
    <t>162502</t>
  </si>
  <si>
    <t>TRIAMCINOLON TEVA</t>
  </si>
  <si>
    <t>1MG/G DRM EML 30G</t>
  </si>
  <si>
    <t>132860</t>
  </si>
  <si>
    <t>99366</t>
  </si>
  <si>
    <t>AMOKSIKLAV 457 MG/5 ML</t>
  </si>
  <si>
    <t>400MG/57MG/5ML POR PLV SUS 70M</t>
  </si>
  <si>
    <t>5476</t>
  </si>
  <si>
    <t>10MG TBL FLM 7</t>
  </si>
  <si>
    <t>28831</t>
  </si>
  <si>
    <t>2,5MG POR TBL DIS 30</t>
  </si>
  <si>
    <t>28839</t>
  </si>
  <si>
    <t>0,5MG/ML POR SOL 120ML+LŽIČKA</t>
  </si>
  <si>
    <t>180988</t>
  </si>
  <si>
    <t>GENTADEX</t>
  </si>
  <si>
    <t>5MG/ML+1MG/ML OPH GTT SOL 1X5M</t>
  </si>
  <si>
    <t>EPINEFRIN (ADRENALIN)</t>
  </si>
  <si>
    <t>180471</t>
  </si>
  <si>
    <t>EPIPEN</t>
  </si>
  <si>
    <t>300MCG INJ SOL PEP 1X0,3ML</t>
  </si>
  <si>
    <t>92757</t>
  </si>
  <si>
    <t>300MG CPS DUR 10</t>
  </si>
  <si>
    <t>25263</t>
  </si>
  <si>
    <t>225MG POR GRA SUS 10</t>
  </si>
  <si>
    <t>JINÁ ANTIINFEKTIVA</t>
  </si>
  <si>
    <t>200863</t>
  </si>
  <si>
    <t>OPHTHALMO-SEPTONEX</t>
  </si>
  <si>
    <t>OPH GTT SOL 1X10ML PLAST</t>
  </si>
  <si>
    <t>Kalcipotriol, kombinace</t>
  </si>
  <si>
    <t>203562</t>
  </si>
  <si>
    <t>DAIVOBET</t>
  </si>
  <si>
    <t>50MCG/G+0,5MG/G GEL 60G</t>
  </si>
  <si>
    <t>KAPTOPRIL</t>
  </si>
  <si>
    <t>49563</t>
  </si>
  <si>
    <t>TENSIOMIN</t>
  </si>
  <si>
    <t>50MG TBL NOB 90</t>
  </si>
  <si>
    <t>216199</t>
  </si>
  <si>
    <t>180173</t>
  </si>
  <si>
    <t>CANESTEN GYN 1 DEN</t>
  </si>
  <si>
    <t>0,5G VAG TBL 1</t>
  </si>
  <si>
    <t>218886</t>
  </si>
  <si>
    <t>LIPOBASE</t>
  </si>
  <si>
    <t>CRM 100G</t>
  </si>
  <si>
    <t>132718</t>
  </si>
  <si>
    <t>MOVALIS</t>
  </si>
  <si>
    <t>22901</t>
  </si>
  <si>
    <t>MELOXICAM TEVA</t>
  </si>
  <si>
    <t>15MG TBL NOB 50 I</t>
  </si>
  <si>
    <t>192198</t>
  </si>
  <si>
    <t>1MG/G CRM 1X15G</t>
  </si>
  <si>
    <t>140391</t>
  </si>
  <si>
    <t>BLESSIN PLUS H 160/12,5 MG</t>
  </si>
  <si>
    <t>SIMVASTATIN A FENOFIBRÁT</t>
  </si>
  <si>
    <t>194352</t>
  </si>
  <si>
    <t>CHOLIB</t>
  </si>
  <si>
    <t>145MG/20MG TBL FLM 30</t>
  </si>
  <si>
    <t>42845</t>
  </si>
  <si>
    <t>125MG POR GRA SUS 50ML</t>
  </si>
  <si>
    <t>47090</t>
  </si>
  <si>
    <t>0,035MG/2MG TBL OBD 21</t>
  </si>
  <si>
    <t>97557</t>
  </si>
  <si>
    <t>75MCG/20MCG TBL OBD 3X21</t>
  </si>
  <si>
    <t>MEBEVERIN</t>
  </si>
  <si>
    <t>100301</t>
  </si>
  <si>
    <t>DUSPATALIN RETARD</t>
  </si>
  <si>
    <t>200MG CPS RDR 30</t>
  </si>
  <si>
    <t>56503</t>
  </si>
  <si>
    <t>500MG TBL FLM 60 I</t>
  </si>
  <si>
    <t>OLOPATADIN</t>
  </si>
  <si>
    <t>27557</t>
  </si>
  <si>
    <t>OPATANOL</t>
  </si>
  <si>
    <t>1MG/ML OPH GTT SOL 1X5ML</t>
  </si>
  <si>
    <t>186538</t>
  </si>
  <si>
    <t>CALTRATE PLUS</t>
  </si>
  <si>
    <t>TBL FLM 90</t>
  </si>
  <si>
    <t>ITOPRIDUM</t>
  </si>
  <si>
    <t>155936</t>
  </si>
  <si>
    <t>HERPESIN 400</t>
  </si>
  <si>
    <t>400MG TBL NOB 25</t>
  </si>
  <si>
    <t>45996</t>
  </si>
  <si>
    <t>OSPEN 500</t>
  </si>
  <si>
    <t>500000IU TBL FLM 30</t>
  </si>
  <si>
    <t>31385</t>
  </si>
  <si>
    <t>12,5MG TBL NOB 30</t>
  </si>
  <si>
    <t>PYRIDOXIN (VITAMIN B6)</t>
  </si>
  <si>
    <t>584</t>
  </si>
  <si>
    <t>PYRIDOXIN LÉČIVA INJ.</t>
  </si>
  <si>
    <t>146952</t>
  </si>
  <si>
    <t>BLESSIN</t>
  </si>
  <si>
    <t>160MG TBL FLM 98</t>
  </si>
  <si>
    <t>28834</t>
  </si>
  <si>
    <t>2,5MG POR TBL DIS 90</t>
  </si>
  <si>
    <t>201315</t>
  </si>
  <si>
    <t>TORRI</t>
  </si>
  <si>
    <t>0,075MG TBL NOB 3X28</t>
  </si>
  <si>
    <t>202905</t>
  </si>
  <si>
    <t>42547</t>
  </si>
  <si>
    <t>LACTULOSE AL</t>
  </si>
  <si>
    <t>66,7MG/100ML SIR 1X500ML</t>
  </si>
  <si>
    <t>200934</t>
  </si>
  <si>
    <t>40MG/20MG RCT UNG 1X20G I</t>
  </si>
  <si>
    <t>195942</t>
  </si>
  <si>
    <t>SERTRALIN APOTEX</t>
  </si>
  <si>
    <t>100MG TBL FLM 30</t>
  </si>
  <si>
    <t>SPIRAMYCIN</t>
  </si>
  <si>
    <t>75754</t>
  </si>
  <si>
    <t>ROVAMYCINE</t>
  </si>
  <si>
    <t>3MIU TBL FLM 10</t>
  </si>
  <si>
    <t>53493</t>
  </si>
  <si>
    <t>187664</t>
  </si>
  <si>
    <t>FLUKONAZOL PMCS</t>
  </si>
  <si>
    <t>100MG CPS DUR 7</t>
  </si>
  <si>
    <t>16464</t>
  </si>
  <si>
    <t>EXCIPIAL</t>
  </si>
  <si>
    <t>UNG 100G</t>
  </si>
  <si>
    <t>99309</t>
  </si>
  <si>
    <t>132811</t>
  </si>
  <si>
    <t>96121</t>
  </si>
  <si>
    <t>0,15MG/0,03MG TBL NOB 1X21</t>
  </si>
  <si>
    <t>Dexamethason</t>
  </si>
  <si>
    <t>84090</t>
  </si>
  <si>
    <t>8MG/2ML INJ SOL 10X2ML</t>
  </si>
  <si>
    <t>172669</t>
  </si>
  <si>
    <t>VELMARI</t>
  </si>
  <si>
    <t>164777</t>
  </si>
  <si>
    <t>0,02MG/3MG TBL FLM 1X28(21+7)</t>
  </si>
  <si>
    <t>181978</t>
  </si>
  <si>
    <t>215567</t>
  </si>
  <si>
    <t>32810</t>
  </si>
  <si>
    <t>ESTRIMAX</t>
  </si>
  <si>
    <t>64940</t>
  </si>
  <si>
    <t>50MG CPS DUR 7 I</t>
  </si>
  <si>
    <t>191547</t>
  </si>
  <si>
    <t>150MG CPS DUR 1 II</t>
  </si>
  <si>
    <t>28065</t>
  </si>
  <si>
    <t>450IU/0,75ML INJ SOL PEP 1X0,7</t>
  </si>
  <si>
    <t>95615</t>
  </si>
  <si>
    <t>0,075MG/0,03MG TBL OBD 21</t>
  </si>
  <si>
    <t>103788</t>
  </si>
  <si>
    <t>15205</t>
  </si>
  <si>
    <t>75490</t>
  </si>
  <si>
    <t>71960</t>
  </si>
  <si>
    <t>100MG TBL NOB 5X10</t>
  </si>
  <si>
    <t>155780</t>
  </si>
  <si>
    <t>100MG/50MG TBL NOB 20</t>
  </si>
  <si>
    <t>188848</t>
  </si>
  <si>
    <t>100MG TBL ENT 60 I</t>
  </si>
  <si>
    <t>87680</t>
  </si>
  <si>
    <t>400MG TBL NOB 10</t>
  </si>
  <si>
    <t>185399</t>
  </si>
  <si>
    <t>2,5MG TBL FLM 14(1X14)</t>
  </si>
  <si>
    <t>216530</t>
  </si>
  <si>
    <t>ZENARO</t>
  </si>
  <si>
    <t>5MG TBL FLM 28 IV</t>
  </si>
  <si>
    <t>88630</t>
  </si>
  <si>
    <t>TBL.MAGNESII LACTICI 0,5 GLO</t>
  </si>
  <si>
    <t>15204</t>
  </si>
  <si>
    <t>180903</t>
  </si>
  <si>
    <t>600IU INJ PSO LQF 1X600IU+1ISP</t>
  </si>
  <si>
    <t>144455</t>
  </si>
  <si>
    <t>500MG TBL FLM 90</t>
  </si>
  <si>
    <t>23795</t>
  </si>
  <si>
    <t>GLUCOPHAGE</t>
  </si>
  <si>
    <t>850MG TBL FLM 100</t>
  </si>
  <si>
    <t>164625</t>
  </si>
  <si>
    <t>23793</t>
  </si>
  <si>
    <t>500MG TBL FLM 5X10</t>
  </si>
  <si>
    <t>192205</t>
  </si>
  <si>
    <t>1MG/G UNG 1X30G</t>
  </si>
  <si>
    <t>192197</t>
  </si>
  <si>
    <t>1MG/ML DRM SOL 1X30ML</t>
  </si>
  <si>
    <t>181805</t>
  </si>
  <si>
    <t>5MG TBL MND 98</t>
  </si>
  <si>
    <t>53769</t>
  </si>
  <si>
    <t>NIMED</t>
  </si>
  <si>
    <t>67015</t>
  </si>
  <si>
    <t>GYRABLOCK 400</t>
  </si>
  <si>
    <t>400MG TBL FLM 14</t>
  </si>
  <si>
    <t>25362</t>
  </si>
  <si>
    <t>HELICID 10 ZENTIVA</t>
  </si>
  <si>
    <t>202855</t>
  </si>
  <si>
    <t>HELICID</t>
  </si>
  <si>
    <t>40MG CPS ETD 28 II</t>
  </si>
  <si>
    <t>202869</t>
  </si>
  <si>
    <t>40MG CPS ETD 28 VI</t>
  </si>
  <si>
    <t>218168</t>
  </si>
  <si>
    <t>49115</t>
  </si>
  <si>
    <t>20MG TBL ENT 100</t>
  </si>
  <si>
    <t>TESTOSTERON</t>
  </si>
  <si>
    <t>188722</t>
  </si>
  <si>
    <t>TESTIM</t>
  </si>
  <si>
    <t>50MG TDR GEL 30X5G</t>
  </si>
  <si>
    <t>15008</t>
  </si>
  <si>
    <t>150IU INJ PSO LQF 1+1X1ML</t>
  </si>
  <si>
    <t>2592</t>
  </si>
  <si>
    <t>MILURIT 100</t>
  </si>
  <si>
    <t>74991</t>
  </si>
  <si>
    <t>AMOKSIKLAV 156,25 MG/5 ML</t>
  </si>
  <si>
    <t xml:space="preserve">125MG/31,25MG/5ML POR PLV SUS </t>
  </si>
  <si>
    <t>98072</t>
  </si>
  <si>
    <t>DIPROSALIC</t>
  </si>
  <si>
    <t>0,5MG/G+30MG/G UNG 15G</t>
  </si>
  <si>
    <t>47091</t>
  </si>
  <si>
    <t>ETAMSYLÁT</t>
  </si>
  <si>
    <t>40538</t>
  </si>
  <si>
    <t>DICYNONE 500</t>
  </si>
  <si>
    <t>500MG CPS DUR 30</t>
  </si>
  <si>
    <t>GLYCEROL</t>
  </si>
  <si>
    <t>3688</t>
  </si>
  <si>
    <t>SUPPOSITORIA GLYCERINI LÉČIVA</t>
  </si>
  <si>
    <t>2,06G SUP 10</t>
  </si>
  <si>
    <t>843</t>
  </si>
  <si>
    <t>DERMAZULEN</t>
  </si>
  <si>
    <t>2MG/G+1MG/G UNG 30G</t>
  </si>
  <si>
    <t>58491</t>
  </si>
  <si>
    <t>FROMILID</t>
  </si>
  <si>
    <t>125MG/5ML POR GRA SUS 1X60ML</t>
  </si>
  <si>
    <t>42953</t>
  </si>
  <si>
    <t>XYZAL</t>
  </si>
  <si>
    <t>5MG TBL FLM 28</t>
  </si>
  <si>
    <t>318</t>
  </si>
  <si>
    <t>18283</t>
  </si>
  <si>
    <t>211945</t>
  </si>
  <si>
    <t>211927</t>
  </si>
  <si>
    <t>211926</t>
  </si>
  <si>
    <t>17163</t>
  </si>
  <si>
    <t>15MG TBL FLM 50</t>
  </si>
  <si>
    <t>DARIFENACIN</t>
  </si>
  <si>
    <t>28337</t>
  </si>
  <si>
    <t>EMSELEX</t>
  </si>
  <si>
    <t>7,5MG TBL PRO 98 I</t>
  </si>
  <si>
    <t>28334</t>
  </si>
  <si>
    <t>7,5MG TBL PRO 28 I</t>
  </si>
  <si>
    <t>Pomůcky pro inkontinentní</t>
  </si>
  <si>
    <t>87736</t>
  </si>
  <si>
    <t>VLOŽKY ABSORPČNÍ TENA LADY EXTRA PLUS</t>
  </si>
  <si>
    <t>708ML,30KS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</si>
  <si>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</si>
  <si>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</si>
  <si>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</si>
  <si>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</si>
  <si>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93946</t>
  </si>
  <si>
    <t>KATÉTR LUBRIKOVANÝ JEDNORÁZOVÝ ACTREEN LITE NELATO</t>
  </si>
  <si>
    <t>STERILNÍ MOČOVÝ PRO ŽENY, 228306 - 16, CH06 (2,0MM) - CH16 (5,3MM)</t>
  </si>
  <si>
    <t>95560</t>
  </si>
  <si>
    <t>300MG CPS DUR 30</t>
  </si>
  <si>
    <t>149380</t>
  </si>
  <si>
    <t>4MG TBL PRO 100(10X10)</t>
  </si>
  <si>
    <t>28788</t>
  </si>
  <si>
    <t>4MG TBL PRO 98</t>
  </si>
  <si>
    <t>149381</t>
  </si>
  <si>
    <t>8MG TBL PRO 100(10X10)</t>
  </si>
  <si>
    <t>28786</t>
  </si>
  <si>
    <t>4MG TBL PRO 28</t>
  </si>
  <si>
    <t>17805</t>
  </si>
  <si>
    <t>6MG CPS DUR 30</t>
  </si>
  <si>
    <t>49564</t>
  </si>
  <si>
    <t>12,5MG TBL NOB 90</t>
  </si>
  <si>
    <t>KYSELINA CHROMOGLYKANOVÁ</t>
  </si>
  <si>
    <t>49932</t>
  </si>
  <si>
    <t>CROMOHEXAL</t>
  </si>
  <si>
    <t>20MG/ML NAS SPR SOL 1X15ML</t>
  </si>
  <si>
    <t>161522</t>
  </si>
  <si>
    <t>MICTONORM UNO</t>
  </si>
  <si>
    <t>30MG CPS RDR 28</t>
  </si>
  <si>
    <t>103706</t>
  </si>
  <si>
    <t>193802</t>
  </si>
  <si>
    <t>190970</t>
  </si>
  <si>
    <t>10MG/2,5MG/5MG TBL FLM 90(3X30</t>
  </si>
  <si>
    <t>78246</t>
  </si>
  <si>
    <t>MINISISTON</t>
  </si>
  <si>
    <t>0,030MG/0,125MG TBL OBD 3X21</t>
  </si>
  <si>
    <t>62052</t>
  </si>
  <si>
    <t>DUOMOX 1000</t>
  </si>
  <si>
    <t>1000MG TBL SUS 20</t>
  </si>
  <si>
    <t>94933</t>
  </si>
  <si>
    <t>875MG/125MG TBL FLM 14 II</t>
  </si>
  <si>
    <t>189294</t>
  </si>
  <si>
    <t>AZITHROMYCIN ACTAVIS</t>
  </si>
  <si>
    <t>500MG TBL FLM 3 II</t>
  </si>
  <si>
    <t>15646</t>
  </si>
  <si>
    <t>3MG/ML AUR/OPH GTT SOL 1X5ML</t>
  </si>
  <si>
    <t>187425</t>
  </si>
  <si>
    <t>66368</t>
  </si>
  <si>
    <t>500MG TBL FLM 12</t>
  </si>
  <si>
    <t>18494</t>
  </si>
  <si>
    <t>125MG TBL FLM 8</t>
  </si>
  <si>
    <t>179193</t>
  </si>
  <si>
    <t>CLARELUX</t>
  </si>
  <si>
    <t>500MCG/G DRM SPM 100G</t>
  </si>
  <si>
    <t>15539</t>
  </si>
  <si>
    <t>OLFEN-100 SR</t>
  </si>
  <si>
    <t>100MG CPS PRO 20</t>
  </si>
  <si>
    <t>158993</t>
  </si>
  <si>
    <t>16MG/12,5MG TBL NOB 28 I</t>
  </si>
  <si>
    <t>66061</t>
  </si>
  <si>
    <t>TAKROLIMUS</t>
  </si>
  <si>
    <t>27310</t>
  </si>
  <si>
    <t>PROTOPIC</t>
  </si>
  <si>
    <t>0,03% UNG 30G</t>
  </si>
  <si>
    <t>AMIDY</t>
  </si>
  <si>
    <t>2684</t>
  </si>
  <si>
    <t>10MG/G+2MG/G URT GEL 1X20G</t>
  </si>
  <si>
    <t>Dehty</t>
  </si>
  <si>
    <t>59982</t>
  </si>
  <si>
    <t>ICHTOXYL</t>
  </si>
  <si>
    <t>90MG/G UNG 30G</t>
  </si>
  <si>
    <t>15612</t>
  </si>
  <si>
    <t>VOLTAREN EMULGEL</t>
  </si>
  <si>
    <t>10MG/G GEL 50G I</t>
  </si>
  <si>
    <t>17110</t>
  </si>
  <si>
    <t>40MG/ML+12MG/ML DRM SOL 1+1X70</t>
  </si>
  <si>
    <t>93105</t>
  </si>
  <si>
    <t>DEGAN 10 MG ROZTOK PRO INJEKCI</t>
  </si>
  <si>
    <t>5MG/ML INJ SOL 50X2ML</t>
  </si>
  <si>
    <t>14479</t>
  </si>
  <si>
    <t>TOBRADEX</t>
  </si>
  <si>
    <t>3MG/G+1MG/G OPH UNG 3,5G</t>
  </si>
  <si>
    <t>57866</t>
  </si>
  <si>
    <t>3MG/ML+1MG/ML OPH GTT SUS 1X5M</t>
  </si>
  <si>
    <t>45997</t>
  </si>
  <si>
    <t>1000000IU TBL FLM 30</t>
  </si>
  <si>
    <t>49513</t>
  </si>
  <si>
    <t>109797</t>
  </si>
  <si>
    <t>500MG/30MG TBL NOB 10</t>
  </si>
  <si>
    <t>15219</t>
  </si>
  <si>
    <t>20MG/G VAG CRM 20G+3APL</t>
  </si>
  <si>
    <t>15221</t>
  </si>
  <si>
    <t>20MG/G VAG CRM 20G+7APL</t>
  </si>
  <si>
    <t>21681</t>
  </si>
  <si>
    <t>155938</t>
  </si>
  <si>
    <t>HERPESIN 200</t>
  </si>
  <si>
    <t>CEFADROXIL</t>
  </si>
  <si>
    <t>199803</t>
  </si>
  <si>
    <t>DURACEF</t>
  </si>
  <si>
    <t>500MG CPS DUR 12</t>
  </si>
  <si>
    <t>168834</t>
  </si>
  <si>
    <t>DASSELTA</t>
  </si>
  <si>
    <t>5MG TBL FLM 10</t>
  </si>
  <si>
    <t>12894</t>
  </si>
  <si>
    <t>100MG POR GRA SUS 15 I</t>
  </si>
  <si>
    <t>4343</t>
  </si>
  <si>
    <t>PARALEN 500 SUP</t>
  </si>
  <si>
    <t>500MG SUP 5</t>
  </si>
  <si>
    <t>100234</t>
  </si>
  <si>
    <t>132826</t>
  </si>
  <si>
    <t>115775</t>
  </si>
  <si>
    <t>DIECYCLEN</t>
  </si>
  <si>
    <t>2MG/0,03MG TBL FLM 3X28</t>
  </si>
  <si>
    <t>VALACIKLOVIR</t>
  </si>
  <si>
    <t>124231</t>
  </si>
  <si>
    <t>VALACICLOVIR MYLAN</t>
  </si>
  <si>
    <t>500MG TBL FLM 42</t>
  </si>
  <si>
    <t>83459</t>
  </si>
  <si>
    <t>48464</t>
  </si>
  <si>
    <t>ACYCLOSTAD GALMED</t>
  </si>
  <si>
    <t>SILIKONY</t>
  </si>
  <si>
    <t>57586</t>
  </si>
  <si>
    <t>40MG CPS MOL 50</t>
  </si>
  <si>
    <t>195261</t>
  </si>
  <si>
    <t>STRELICIA</t>
  </si>
  <si>
    <t>0,15MG/0,02MG TBL FLM 3X21 II</t>
  </si>
  <si>
    <t>17190</t>
  </si>
  <si>
    <t>667MG/ML SIR 250ML</t>
  </si>
  <si>
    <t>66039</t>
  </si>
  <si>
    <t>199970</t>
  </si>
  <si>
    <t>47033</t>
  </si>
  <si>
    <t>35MG/ML POR PLV SUS 100ML</t>
  </si>
  <si>
    <t>169102</t>
  </si>
  <si>
    <t>SOFTINE</t>
  </si>
  <si>
    <t>0,03MG/3MG TBL FLM 3X21</t>
  </si>
  <si>
    <t>185696</t>
  </si>
  <si>
    <t>66195</t>
  </si>
  <si>
    <t>3MG/0,03MG TBL FLM 1X21</t>
  </si>
  <si>
    <t>280</t>
  </si>
  <si>
    <t>PYRIDOXIN LÉČIVA</t>
  </si>
  <si>
    <t>90959</t>
  </si>
  <si>
    <t>49503</t>
  </si>
  <si>
    <t>Standardní lůžková péče</t>
  </si>
  <si>
    <t>Všeobecná ambulance</t>
  </si>
  <si>
    <t>Ambulance dětské gynekologie</t>
  </si>
  <si>
    <t>Příjmová ambulance</t>
  </si>
  <si>
    <t>Poradna pro krizovou intervenci</t>
  </si>
  <si>
    <t>IVF</t>
  </si>
  <si>
    <t>Preskripce a záchyt receptů a poukazů - orientační přehled</t>
  </si>
  <si>
    <t>Přehled plnění pozitivního listu (PL) - 
   preskripce léčivých přípravků dle objemu Kč mimo PL</t>
  </si>
  <si>
    <t>G04BD08 - SOLIFENACIN</t>
  </si>
  <si>
    <t>L02BG04 - LETROZOL</t>
  </si>
  <si>
    <t>N03AX16 - PREGABALIN</t>
  </si>
  <si>
    <t>R03AK06 - SALMETEROL A FLUTIKASON</t>
  </si>
  <si>
    <t>R03DC03 - MONTELUKAST</t>
  </si>
  <si>
    <t>R06AX27 - DESLORATADIN</t>
  </si>
  <si>
    <t>M04AA01 - ALOPURINOL</t>
  </si>
  <si>
    <t>C01BC03 - PROPAFENON</t>
  </si>
  <si>
    <t>B01AC04 - KLOPIDOGREL</t>
  </si>
  <si>
    <t>A10BA02 - METFORMIN</t>
  </si>
  <si>
    <t>N06AX16 - VENLAFAXIN</t>
  </si>
  <si>
    <t>C07AB05 - BETAXOLOL</t>
  </si>
  <si>
    <t>C09DA03 - VALSARTAN A DIURETIKA</t>
  </si>
  <si>
    <t>N02CC01 - SUMATRIPTAN</t>
  </si>
  <si>
    <t>C07AB12 - NEBIVOLOL</t>
  </si>
  <si>
    <t>N07CA01 - BETAHISTIN</t>
  </si>
  <si>
    <t>C09CA03 - VALSARTAN</t>
  </si>
  <si>
    <t>R03AC18 - INDAKATEROL</t>
  </si>
  <si>
    <t>N02AJ06 - KODEIN A PARACETAMOL</t>
  </si>
  <si>
    <t>B03AE10 - RŮZNÉ JINÉ KOMBINACE ŽELEZA</t>
  </si>
  <si>
    <t>C02CA04 - DOXAZOSIN</t>
  </si>
  <si>
    <t>R03BA05 - FLUTIKASON</t>
  </si>
  <si>
    <t>C09BA04 - PERINDOPRIL A DIURETIKA</t>
  </si>
  <si>
    <t>J05AB11 - VALACIKLOVIR</t>
  </si>
  <si>
    <t>B01AA03 - WARFARIN</t>
  </si>
  <si>
    <t>B01AF02 - APIXABAN</t>
  </si>
  <si>
    <t>N06BX18 - VINPOCETIN</t>
  </si>
  <si>
    <t>C09BX01 - PERINDOPRIL, AMLODIPIN A INDAPAMID</t>
  </si>
  <si>
    <t>M01AC06 - MELOXIKAM</t>
  </si>
  <si>
    <t>R01AC01 - KYSELINA CHROMOGLYKANOVÁ</t>
  </si>
  <si>
    <t>B03AE10</t>
  </si>
  <si>
    <t>R06AX27</t>
  </si>
  <si>
    <t>C09BX01</t>
  </si>
  <si>
    <t>10MG/2,5MG/5MG TBL FLM 90(3X30)</t>
  </si>
  <si>
    <t>B01AA03</t>
  </si>
  <si>
    <t>C09CA03</t>
  </si>
  <si>
    <t>C02CA04</t>
  </si>
  <si>
    <t>R03AC18</t>
  </si>
  <si>
    <t>R03AK06</t>
  </si>
  <si>
    <t>50MCG/250MCG INH PLV DOS 1X60DÁV</t>
  </si>
  <si>
    <t>10MG/2,5MG/10MG TBL FLM 90(3X30)</t>
  </si>
  <si>
    <t>G04BD08</t>
  </si>
  <si>
    <t>125MG/31,25MG/5ML POR PLV SUS 1</t>
  </si>
  <si>
    <t>M04AA01</t>
  </si>
  <si>
    <t>C09BA04</t>
  </si>
  <si>
    <t>A10BA02</t>
  </si>
  <si>
    <t>L02BG04</t>
  </si>
  <si>
    <t>R03DC03</t>
  </si>
  <si>
    <t>19000IU/ML INJ SOL ISP 10X0,6ML</t>
  </si>
  <si>
    <t>C09DA03</t>
  </si>
  <si>
    <t>C01BC03</t>
  </si>
  <si>
    <t>C07AB05</t>
  </si>
  <si>
    <t>400MG/57MG/5ML POR PLV SUS 70ML</t>
  </si>
  <si>
    <t>R03BA05</t>
  </si>
  <si>
    <t>C07AB12</t>
  </si>
  <si>
    <t>N02CC01</t>
  </si>
  <si>
    <t>10MG NAS SPR SOL 2X0,1ML</t>
  </si>
  <si>
    <t>N03AX16</t>
  </si>
  <si>
    <t>N02AJ06</t>
  </si>
  <si>
    <t>R01AC01</t>
  </si>
  <si>
    <t>J05AB11</t>
  </si>
  <si>
    <t>N06BX18</t>
  </si>
  <si>
    <t>B01AC04</t>
  </si>
  <si>
    <t>M01AC06</t>
  </si>
  <si>
    <t>N06AX16</t>
  </si>
  <si>
    <t>N07CA01</t>
  </si>
  <si>
    <t>B01AF02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</si>
  <si>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</si>
  <si>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</si>
  <si>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</si>
  <si>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</si>
  <si>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</si>
  <si>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</si>
  <si>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</si>
  <si>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</si>
  <si>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</si>
  <si>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</si>
  <si>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</si>
  <si>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</si>
  <si>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</si>
  <si>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</si>
  <si>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</si>
  <si>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</si>
  <si>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0864</t>
  </si>
  <si>
    <t>PORGYN: pracoviště COS</t>
  </si>
  <si>
    <t>PORGYN: pracoviště COS Celkem</t>
  </si>
  <si>
    <t>50115050</t>
  </si>
  <si>
    <t>obvazový materiál (Z502)</t>
  </si>
  <si>
    <t>ZC846</t>
  </si>
  <si>
    <t>Kompresa AB 15 x 25 cm/1 ks sterilní NT savá (1230114031) 1327114031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</si>
  <si>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</si>
  <si>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</si>
  <si>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</si>
  <si>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</si>
  <si>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</si>
  <si>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</si>
  <si>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ZA562</t>
  </si>
  <si>
    <t>Náplast cosmopor i. v. 6 x 8 cm bal. á 50 ks 9008054</t>
  </si>
  <si>
    <t>ZB084</t>
  </si>
  <si>
    <t>Náplast transpore 2,50 cm x 9,14 m 1527-1</t>
  </si>
  <si>
    <t>ZL999</t>
  </si>
  <si>
    <t>Rychloobvaz 8 x 4 cm 001445510</t>
  </si>
  <si>
    <t>ZA576</t>
  </si>
  <si>
    <t>Set sterilní pro močovou katetrizaci Mediset bal. á 10 ks 4552710</t>
  </si>
  <si>
    <t>ZC100</t>
  </si>
  <si>
    <t>Vata buničitá dělená 2 role / 500 ks 40 x 50 mm 1230200310</t>
  </si>
  <si>
    <t>ZM000</t>
  </si>
  <si>
    <t>Vata obvazová skládaná 50g 004307667</t>
  </si>
  <si>
    <t>ZN474</t>
  </si>
  <si>
    <t>Vložky porodnické maxi 7 x 25 1322300001</t>
  </si>
  <si>
    <t>50115060</t>
  </si>
  <si>
    <t>ZPr - ostatní (Z503)</t>
  </si>
  <si>
    <t>ZB771</t>
  </si>
  <si>
    <t>Držák jehly základní 450201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</si>
  <si>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</si>
  <si>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</si>
  <si>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</si>
  <si>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</si>
  <si>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</si>
  <si>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</si>
  <si>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</si>
  <si>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</si>
  <si>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</si>
  <si>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</si>
  <si>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ZE159</t>
  </si>
  <si>
    <t>Nádoba na kontaminovaný odpad 2 l 15-0003</t>
  </si>
  <si>
    <t>ZL105</t>
  </si>
  <si>
    <t>Nástavec pro odběr moče ke zkumavce vacuete 450251</t>
  </si>
  <si>
    <t>ZF549</t>
  </si>
  <si>
    <t>Náústek s filtrem výměnný k plynu Entonox 1043178 (ref.828-0002)</t>
  </si>
  <si>
    <t>ZL688</t>
  </si>
  <si>
    <t>Proužky Accu-Check Inform IIStrip 50 EU1 á 50 ks 05942861041</t>
  </si>
  <si>
    <t>ZL689</t>
  </si>
  <si>
    <t>Roztok Accu-Check Performa Int´l Controls 1+2 level 04861736</t>
  </si>
  <si>
    <t>ZA789</t>
  </si>
  <si>
    <t>Stříkačka injekční 2-dílná 2 ml L Inject Solo 4606027V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</si>
  <si>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</si>
  <si>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</si>
  <si>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</si>
  <si>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</si>
  <si>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ZH168</t>
  </si>
  <si>
    <t>Stříkačka injekční 3-dílná 1 ml L tuberculin s jehlou KD-JECT III 26G x 1/2" 0,45 x 12 mm 831786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</si>
  <si>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</si>
  <si>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</si>
  <si>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</si>
  <si>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</si>
  <si>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</si>
  <si>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</si>
  <si>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</si>
  <si>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</si>
  <si>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</si>
  <si>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</si>
  <si>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</si>
  <si>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</si>
  <si>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</si>
  <si>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</si>
  <si>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</si>
  <si>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</si>
  <si>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</si>
  <si>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</si>
  <si>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</si>
  <si>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</si>
  <si>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</si>
  <si>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</si>
  <si>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</si>
  <si>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</si>
  <si>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</si>
  <si>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</si>
  <si>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</si>
  <si>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</si>
  <si>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</si>
  <si>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</si>
  <si>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</si>
  <si>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</si>
  <si>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</si>
  <si>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</si>
  <si>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</si>
  <si>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</si>
  <si>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</si>
  <si>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</si>
  <si>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ZN125</t>
  </si>
  <si>
    <t>Rukavice operační gammex latex PF bez pudru 7,5 330048075</t>
  </si>
  <si>
    <t>ZK476</t>
  </si>
  <si>
    <t>Rukavice operační latexové s pudrem ansell, vasco surgical powderet vel. 7,5 6035534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</si>
  <si>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</si>
  <si>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</si>
  <si>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</si>
  <si>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</si>
  <si>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</si>
  <si>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</si>
  <si>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</si>
  <si>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</si>
  <si>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ZA411</t>
  </si>
  <si>
    <t>Gáza přířezy 30 cm x 30 cm 17 nití 07004</t>
  </si>
  <si>
    <t>ZA410</t>
  </si>
  <si>
    <t>Gáza v pásu 7 cm x 40 m, 17 nití 12002</t>
  </si>
  <si>
    <t>ZL801</t>
  </si>
  <si>
    <t>Houba V.A.C. Veraflo Dressing small ULTVFL05SM/1</t>
  </si>
  <si>
    <t>ZK920</t>
  </si>
  <si>
    <t>Kanystr Info V.A.C. 500 ml M8275063/1</t>
  </si>
  <si>
    <t>ZL976</t>
  </si>
  <si>
    <t>Kanystr renasys EZ 800 ml 66800912</t>
  </si>
  <si>
    <t>ZL978</t>
  </si>
  <si>
    <t>Kanystr renasys GO 300 ml 66800914</t>
  </si>
  <si>
    <t>ZL977</t>
  </si>
  <si>
    <t>Kanystr renasys GO 750 ml 66800916</t>
  </si>
  <si>
    <t>ZI977</t>
  </si>
  <si>
    <t>Kanystr s gelem V.A.C. Ultra INFO 1000 ml M8275093/1</t>
  </si>
  <si>
    <t>ZL802</t>
  </si>
  <si>
    <t>Kazeta V.A.C. Veralink Cassette ULTLNK0500/1</t>
  </si>
  <si>
    <t>ZA459</t>
  </si>
  <si>
    <t>Kompresa AB 10 x 20 cm/1 ks sterilní NT savá (1230114021) 1327114021</t>
  </si>
  <si>
    <t>Kompresa AB 10 x 20 cm/1 ks sterilní NT savá 1230114021</t>
  </si>
  <si>
    <t>ZA557</t>
  </si>
  <si>
    <t>Kompresa gáza 10 x 20 cm/5 ks sterilní 26013</t>
  </si>
  <si>
    <t>ZP200</t>
  </si>
  <si>
    <t>Krytí - roztok na ošetření ran Aqvitox D s rozprašovačem 500 ml 002745710</t>
  </si>
  <si>
    <t>ZA478</t>
  </si>
  <si>
    <t>Krytí actisorb plus 10,5 x 10,5 cm bal. á 10 ks s aktivním uhlím SYSMAP105EE</t>
  </si>
  <si>
    <t>ZA545</t>
  </si>
  <si>
    <t>Krytí hydrogelové nu-gel s algin. 15 g bal. á 10 ks SYSMNG415EE</t>
  </si>
  <si>
    <t>ZA547</t>
  </si>
  <si>
    <t>Krytí inadine nepřilnavé 9,5 x 9,5 cm 1/10 SYS01512EE</t>
  </si>
  <si>
    <t>ZE748</t>
  </si>
  <si>
    <t>Krytí melgisorb Ag alginátové absorpční 10 x 10 cm bal. á 10 ks 256100-00</t>
  </si>
  <si>
    <t>Krytí melgisorb Ag alginátové absorpční 10 x 10 cm bal. á 10 ks 256105</t>
  </si>
  <si>
    <t>ZO864</t>
  </si>
  <si>
    <t>Krytí mepilex border flex 16 x 20 cm bal. á 5 ks 283470</t>
  </si>
  <si>
    <t>ZK404</t>
  </si>
  <si>
    <t>Krytí prontosan roztok 350 ml 400416</t>
  </si>
  <si>
    <t>ZI558</t>
  </si>
  <si>
    <t>Náplast curapor   7 x   5 cm 32912  (22120,  náhrada za cosmopor )</t>
  </si>
  <si>
    <t>ZI600</t>
  </si>
  <si>
    <t>Náplast curapor 10 x 15 cm 32914 ( náhrada za cosmopor )</t>
  </si>
  <si>
    <t>ZA540</t>
  </si>
  <si>
    <t>Náplast omnifix E 15 cm x 10 m 9006513</t>
  </si>
  <si>
    <t>ZA450</t>
  </si>
  <si>
    <t>Náplast omniplast 1,25 cm x 9,1 m 9004520</t>
  </si>
  <si>
    <t>ZN366</t>
  </si>
  <si>
    <t>Náplast poinjekční elastická tkaná jednotl. baleno 19 mm x 72 mm P-CURE1972ELAST</t>
  </si>
  <si>
    <t>ZA318</t>
  </si>
  <si>
    <t>Náplast transpore 1,25 cm x 9,14 m 1527-0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</si>
  <si>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</si>
  <si>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</si>
  <si>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</si>
  <si>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</si>
  <si>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</si>
  <si>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</si>
  <si>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</si>
  <si>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</si>
  <si>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</si>
  <si>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</si>
  <si>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ZI974</t>
  </si>
  <si>
    <t>Pěna střední V.A.C M8275052/1</t>
  </si>
  <si>
    <t>ZO299</t>
  </si>
  <si>
    <t>Punčochy antitrombotické pro imobilní pacienty mediven thrombexin 18 stehenní velké 84218</t>
  </si>
  <si>
    <t>ZO300</t>
  </si>
  <si>
    <t>Punčochy antitrombotické pro imobilní pacienty mediven thrombexin 18 stehenní velké extra 84223,art.8060114</t>
  </si>
  <si>
    <t>ZA574</t>
  </si>
  <si>
    <t>Tampon sterilní stáčený 30 x 30 cm / 3 ks karton á 300 ks 1230110415</t>
  </si>
  <si>
    <t>ZA446</t>
  </si>
  <si>
    <t>Vata buničitá přířezy 20 x 30 cm 1230200129</t>
  </si>
  <si>
    <t>ZA090</t>
  </si>
  <si>
    <t>Vata buničitá přířezy 37 x 57 cm 2730152</t>
  </si>
  <si>
    <t>ZA065</t>
  </si>
  <si>
    <t>Verba č. 5 - břišní pás 105 - 115 cm 932535</t>
  </si>
  <si>
    <t>ZN618</t>
  </si>
  <si>
    <t>Brýle kyslíkové pro dospělé bal. á 100 ks A0100</t>
  </si>
  <si>
    <t>ZB367</t>
  </si>
  <si>
    <t>Cévka urologická pro ženy ster. CH12 07.032.12.100</t>
  </si>
  <si>
    <t>ZB770</t>
  </si>
  <si>
    <t>Držák jehly excentrický Holdex 450263</t>
  </si>
  <si>
    <t>ZN646</t>
  </si>
  <si>
    <t>Fonendoskop oboustranný různé barvy 710045-s</t>
  </si>
  <si>
    <t>ZN296</t>
  </si>
  <si>
    <t>Hadička spojovací Gamaplus 1,8 x 450 UNIV NO DOP 606306-ND</t>
  </si>
  <si>
    <t>ZB320</t>
  </si>
  <si>
    <t>Irigátor z PVC kompl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</si>
  <si>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</si>
  <si>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</si>
  <si>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</si>
  <si>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</si>
  <si>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</si>
  <si>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</si>
  <si>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ZD903</t>
  </si>
  <si>
    <t>Kontejner+ lopatka 30 ml nesterilní FLME25133</t>
  </si>
  <si>
    <t>ZC994</t>
  </si>
  <si>
    <t>Láhev náhradní hi-vac 400 ml 05.000.22.802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</si>
  <si>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</si>
  <si>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</si>
  <si>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</si>
  <si>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</si>
  <si>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</si>
  <si>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</si>
  <si>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ZB965</t>
  </si>
  <si>
    <t>Nůžky chirurgické rovné hrotnaté 130 mm B397113920003</t>
  </si>
  <si>
    <t>ZF911</t>
  </si>
  <si>
    <t>Nůžky oční rovné 105 mm B397113920043</t>
  </si>
  <si>
    <t>ZD481</t>
  </si>
  <si>
    <t>Pátradlo paličkové oboustranné 200 mm 397133080050</t>
  </si>
  <si>
    <t>ZB963</t>
  </si>
  <si>
    <t>Pinzeta anatomická úzká 145 mm B397114920019</t>
  </si>
  <si>
    <t>ZJ672</t>
  </si>
  <si>
    <t>Pohár na moč 250 ml UH GAMA204809</t>
  </si>
  <si>
    <t>ZA831</t>
  </si>
  <si>
    <t>Rourka rektální CH20 délka 40 cm 19-20.100</t>
  </si>
  <si>
    <t>ZA884</t>
  </si>
  <si>
    <t>Rourka rektální CH22 délka 40 cm 19-22.100</t>
  </si>
  <si>
    <t>ZB249</t>
  </si>
  <si>
    <t>Sáček močový s křížovou výpustí 2000 ml ZAR-TNU201601</t>
  </si>
  <si>
    <t>ZG724</t>
  </si>
  <si>
    <t>Spojka proplachovací urologická bal. á 50 ks LCF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</si>
  <si>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</si>
  <si>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</si>
  <si>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</si>
  <si>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</si>
  <si>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</si>
  <si>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</si>
  <si>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ZA749</t>
  </si>
  <si>
    <t>Stříkačka injekční 3-dílná 50 ml LL Omnifix Solo 4617509F</t>
  </si>
  <si>
    <t>ZB893</t>
  </si>
  <si>
    <t>Stříkačka inzulinová omnican 0,5 ml 100j s jehlou 30 G 9151125S</t>
  </si>
  <si>
    <t>ZA729</t>
  </si>
  <si>
    <t>Tyčinka vatová sterilní velká 1 bal/200 ks 9679520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</si>
  <si>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</si>
  <si>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</si>
  <si>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</si>
  <si>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</si>
  <si>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</si>
  <si>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</si>
  <si>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Zkumavka + aplikátor s chem.stabilizátorem UriSwab žlutá 802CE.A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</si>
  <si>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</si>
  <si>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</si>
  <si>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</si>
  <si>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</si>
  <si>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</si>
  <si>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</si>
  <si>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ZB985</t>
  </si>
  <si>
    <t>Zkumavka močová urin-monovette s pístem 10 ml sterilní bal. á 100 ks 10.252.020</t>
  </si>
  <si>
    <t>ZB773</t>
  </si>
  <si>
    <t>Zkumavka šedá-glykemie 454085</t>
  </si>
  <si>
    <t>ZH957</t>
  </si>
  <si>
    <t>Zrcadlo gynekologické jednorázové bal. á 100 ks ZAR-WG-M</t>
  </si>
  <si>
    <t>ZG559</t>
  </si>
  <si>
    <t>Set na břišní punkci linemed 06820</t>
  </si>
  <si>
    <t>ZE079</t>
  </si>
  <si>
    <t>Set transfúzní non PVC s odvzdušněním a bakteriálním filtrem ZAR-I-TS</t>
  </si>
  <si>
    <t>ZM293</t>
  </si>
  <si>
    <t>Rukavice nitril sempercare bez p. L bal. á 200 ks 30804</t>
  </si>
  <si>
    <t>ZM291</t>
  </si>
  <si>
    <t>Rukavice nitril sempercare bez p. S bal. á 200 ks 30802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</si>
  <si>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</si>
  <si>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</si>
  <si>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</si>
  <si>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</si>
  <si>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ZK438</t>
  </si>
  <si>
    <t>Rukavice operační latexové s pudrem sempermed classic vel. 7,0 31282</t>
  </si>
  <si>
    <t>ZK441</t>
  </si>
  <si>
    <t>Rukavice operační latexové s pudrem sempermed classic vel. 8,5 31285</t>
  </si>
  <si>
    <t>50115040</t>
  </si>
  <si>
    <t>laboratorní materiál (Z505)</t>
  </si>
  <si>
    <t>ZC065</t>
  </si>
  <si>
    <t>Kapilára heparin sodný 140 ul / 1,2 x 125 mm + drátek sklo 125/140</t>
  </si>
  <si>
    <t>ZA454</t>
  </si>
  <si>
    <t>Kompresa AB 10 x 10 cm/1 ks sterilní NT savá (1230114011) 1327114011</t>
  </si>
  <si>
    <t>Kompresa AB 10 x 10 cm/1 ks sterilní NT savá 1230114011</t>
  </si>
  <si>
    <t>ZA563</t>
  </si>
  <si>
    <t>Kompresa AB 20 x 20 cm/1 ks sterilní NT savá 1230114041</t>
  </si>
  <si>
    <t>ZB404</t>
  </si>
  <si>
    <t>Náplast cosmos 8 cm x 1 m 5403353</t>
  </si>
  <si>
    <t>ZI599</t>
  </si>
  <si>
    <t>Náplast curapor 10 x   8 cm 32913 ( 22121, 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</si>
  <si>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</si>
  <si>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</si>
  <si>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</si>
  <si>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</si>
  <si>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ZE483</t>
  </si>
  <si>
    <t>Náplast D-Fix (easi-v) transparentní fixace perif. a centr. ven. k  (49-664-M) 70.700.41.071</t>
  </si>
  <si>
    <t>ZN475</t>
  </si>
  <si>
    <t>Obinadlo elastické universal   8 cm x 5 m 1323100312</t>
  </si>
  <si>
    <t>ZN476</t>
  </si>
  <si>
    <t>Obinadlo elastické universal 15 cm x 5 m 1323100315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</si>
  <si>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</si>
  <si>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</si>
  <si>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</si>
  <si>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</si>
  <si>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</si>
  <si>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</si>
  <si>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ZJ384</t>
  </si>
  <si>
    <t>Set sterilní pro centrální žilní katetrizaci Steriset bal. á 10 ks 42001174</t>
  </si>
  <si>
    <t>ZA443</t>
  </si>
  <si>
    <t>Šátek trojcípý NT 136 x 96 x 96 cm 20002</t>
  </si>
  <si>
    <t>ZK561</t>
  </si>
  <si>
    <t>Tampon nesterilní NT 20 x 20 pr. 35 mm 12 x 250 ks 1320104211</t>
  </si>
  <si>
    <t>ZA502</t>
  </si>
  <si>
    <t>Tampon nesterilní stáčený 30 x 60 cm 1320300406</t>
  </si>
  <si>
    <t>ZB618</t>
  </si>
  <si>
    <t>Tampon nesterilní stáčený gáza 40 x 40 cm karton á 1500 ks 05007+</t>
  </si>
  <si>
    <t>ZA589</t>
  </si>
  <si>
    <t>Tampon sterilní stáčený 30 x 30 cm / 5 ks karton á 1500 ks 28007</t>
  </si>
  <si>
    <t>ZC648</t>
  </si>
  <si>
    <t>Elektroda EKG pěnová pr. 55 mm pro dospělé H-108002</t>
  </si>
  <si>
    <t>ZB844</t>
  </si>
  <si>
    <t>Esmarch - pryžové obinadlo 60 x 1250 KVS 06125</t>
  </si>
  <si>
    <t>ZA738</t>
  </si>
  <si>
    <t>Filtr mini spike zelený 4550242</t>
  </si>
  <si>
    <t>ZN299</t>
  </si>
  <si>
    <t>Hadička spojovací Gamaplus 1,8 x 1800 UNIV NO DOP 606307-ND</t>
  </si>
  <si>
    <t>Hadička spojovací Gamaplus HS 1,8 x 450 LL NO DOP 606301-ND</t>
  </si>
  <si>
    <t>ZD979</t>
  </si>
  <si>
    <t>Kanyla vasofix 17G bílá safety 4269152S-01</t>
  </si>
  <si>
    <t>ZK884</t>
  </si>
  <si>
    <t>Kohout trojcestný discofix modrý 4095111</t>
  </si>
  <si>
    <t>ZB553</t>
  </si>
  <si>
    <t>Láhev redon hi-vac 400 ml-kompletní 05.000.22.803</t>
  </si>
  <si>
    <t>ZA713</t>
  </si>
  <si>
    <t>Měřič žilního tlaku 01 646992</t>
  </si>
  <si>
    <t>ZA688</t>
  </si>
  <si>
    <t>Sáček močový curity s hod. diurézou 400 ml hadička 150 cm 8150</t>
  </si>
  <si>
    <t>ZJ695</t>
  </si>
  <si>
    <t>Sonda žaludeční CH14 1200 mm s RTG linkou bal. á 50 ks 412014</t>
  </si>
  <si>
    <t>ZJ312</t>
  </si>
  <si>
    <t>Sonda žaludeční CH16 1200 mm s RTG linkou bal. á 50 ks 412016</t>
  </si>
  <si>
    <t>ZC906</t>
  </si>
  <si>
    <t>Škrtidlo se sponou pro dospělé 25 x 500 mm KVS25500</t>
  </si>
  <si>
    <t>ZP300</t>
  </si>
  <si>
    <t>Škrtidlo se sponou pro dospělé bez latexu modré délka 400 mm 09820-B</t>
  </si>
  <si>
    <t>ZC872</t>
  </si>
  <si>
    <t>Zátka ke kapiláře 140 ul</t>
  </si>
  <si>
    <t>ZB824</t>
  </si>
  <si>
    <t>Zvlhčovač TR 200 trvalý + víko šroub. 000-070-000</t>
  </si>
  <si>
    <t>ZA999</t>
  </si>
  <si>
    <t>Jehla injekční 0,5 x 16 mm oranžová 4657853</t>
  </si>
  <si>
    <t>ZD833</t>
  </si>
  <si>
    <t>Jehla vakuová 25 mm zelená 450072</t>
  </si>
  <si>
    <t>ZP947</t>
  </si>
  <si>
    <t>Rukavice nitril basic bez p. modré M bal. á 200 ks 44751</t>
  </si>
  <si>
    <t>ZN126</t>
  </si>
  <si>
    <t>Rukavice operační gammex latex PF bez pudru 7,0 330048070</t>
  </si>
  <si>
    <t>50115070</t>
  </si>
  <si>
    <t>ZPr - katetry ostatní (Z513)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</si>
  <si>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</si>
  <si>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</si>
  <si>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</si>
  <si>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</si>
  <si>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</si>
  <si>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</si>
  <si>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DD232</t>
  </si>
  <si>
    <t>HC2 DNA Collection Devices</t>
  </si>
  <si>
    <t>DG211</t>
  </si>
  <si>
    <t>HEPTAPHAN, DIAG.PROUZKY 50 ks</t>
  </si>
  <si>
    <t>ZA464</t>
  </si>
  <si>
    <t>Kompresa NT 10 x 10 cm/2 ks sterilní 26520</t>
  </si>
  <si>
    <t>ZJ687</t>
  </si>
  <si>
    <t>Krytí hemostatické gelitaspon tampon   80 x 30 mm bal. á 5 ks GS -210</t>
  </si>
  <si>
    <t>ZA798</t>
  </si>
  <si>
    <t>Krytí hemostatické traumacel P 2g ks bal. 1 ks zásyp 10120</t>
  </si>
  <si>
    <t>Krytí hemostatické traumacel P 2g ks bal. á 5 ks zásyp 10120</t>
  </si>
  <si>
    <t>ZC718</t>
  </si>
  <si>
    <t>Náplast softpore 5,00 cm x 9,15 m bal. á 6 ks 1320103113</t>
  </si>
  <si>
    <t>ZA593</t>
  </si>
  <si>
    <t>Tampon sterilní stáčený 20 x 20 cm / 5 ks 28003+</t>
  </si>
  <si>
    <t>ZA604</t>
  </si>
  <si>
    <t>Tyčinka vatová sterilní jednotlivě balalená bal. á 1000 ks 5100/SG/CS</t>
  </si>
  <si>
    <t>ZA674</t>
  </si>
  <si>
    <t>Cévka CN-01, bal.á 40 ks, 646959</t>
  </si>
  <si>
    <t>ZE479</t>
  </si>
  <si>
    <t>Cytobrush sterilní FLME26065</t>
  </si>
  <si>
    <t>ZC498</t>
  </si>
  <si>
    <t>Držák močových sáčků UH 800800100</t>
  </si>
  <si>
    <t>Esmarch 60 x 1250 KVS 06125</t>
  </si>
  <si>
    <t>ZP022</t>
  </si>
  <si>
    <t>Katetr cystometrický 3 cestný pro UPP  9 Ch x 50 cm k urodynamickému systému bal. á 10 ks MA123209</t>
  </si>
  <si>
    <t>ZC642</t>
  </si>
  <si>
    <t>Katetr profilometrický 12F, 3 way, NX AH5312</t>
  </si>
  <si>
    <t>ZP023</t>
  </si>
  <si>
    <t>Katetr rektální s PVC balonkem 4,5 Ch x 200 cm k urodynamickému systému bal. á 25 ks MA001145</t>
  </si>
  <si>
    <t>ZC591</t>
  </si>
  <si>
    <t>Katetr rektální urodynamický 10 F NX 35 cm AH4810</t>
  </si>
  <si>
    <t>ZO930</t>
  </si>
  <si>
    <t>Kontejner 100 ml PP 72/62 mm s přiloženým uzávěrem bílé víčko sterilní na tekutý materiál 75.562.105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</si>
  <si>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</si>
  <si>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</si>
  <si>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</si>
  <si>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</si>
  <si>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</si>
  <si>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</si>
  <si>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</si>
  <si>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</si>
  <si>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ZB550</t>
  </si>
  <si>
    <t>Ochrana ultrazvukových sond - suchá á 200 ks 9040</t>
  </si>
  <si>
    <t>ZC695</t>
  </si>
  <si>
    <t>Průbojník - kruhový skalpel pr. 4 mm bal. á 10 ks 09003</t>
  </si>
  <si>
    <t>ZP021</t>
  </si>
  <si>
    <t>Snímač tlaku Medkonsult k urodynamickému systému MA9101-1</t>
  </si>
  <si>
    <t>ZA889</t>
  </si>
  <si>
    <t>Souprava urodynamická malá 606481</t>
  </si>
  <si>
    <t>ZB758</t>
  </si>
  <si>
    <t>Zkumavka 9 ml K3 edta NR 455036</t>
  </si>
  <si>
    <t>ZI180</t>
  </si>
  <si>
    <t>Zkumavka s mediem+ flovakovaný tampon eSwab minitip oranžový (oko,ucho,krk,nos,dutiny,urogenitální tra) 491CE.A</t>
  </si>
  <si>
    <t>ZI188</t>
  </si>
  <si>
    <t>Zrcadlo gynekologické jednorázové bal. á 100 ZAR-WG-S</t>
  </si>
  <si>
    <t>ZA832</t>
  </si>
  <si>
    <t>Jehla injekční 0,9 x 40 mm žlutá 4657519</t>
  </si>
  <si>
    <t>ZB769</t>
  </si>
  <si>
    <t>Jehla vakuová 206/38 mm žlutá 450077</t>
  </si>
  <si>
    <t>ZB767</t>
  </si>
  <si>
    <t>Jehla vakuová 226/38 mm černá 450075</t>
  </si>
  <si>
    <t>DB173</t>
  </si>
  <si>
    <t>AmniSure ROM test, 10t</t>
  </si>
  <si>
    <t>DH594</t>
  </si>
  <si>
    <t>Cartridge complete</t>
  </si>
  <si>
    <t>ZF352</t>
  </si>
  <si>
    <t>Náplast transpore bílá 2,50 cm x 9,14 m bal. á 12 ks 1534-1</t>
  </si>
  <si>
    <t>ZA571</t>
  </si>
  <si>
    <t>Set sterilní pro anestezii bal. á 28 ks 4706312</t>
  </si>
  <si>
    <t>ZB597</t>
  </si>
  <si>
    <t>Hadička spojovací HS 3,0 x 150LL bal. á 30 ks 606321-ND</t>
  </si>
  <si>
    <t>ZB949</t>
  </si>
  <si>
    <t>Pinzeta UH sterilní HAR478 165 (HAR999565)</t>
  </si>
  <si>
    <t>ZP509</t>
  </si>
  <si>
    <t>Pinzeta UH sterilní I0600</t>
  </si>
  <si>
    <t>ZB772</t>
  </si>
  <si>
    <t>Přechodka adaptér luer 450070</t>
  </si>
  <si>
    <t>ZN675</t>
  </si>
  <si>
    <t>Test těhotenský CheckTop pro farmakologické ukončení těhotenství 12105 (3066-1000AI)</t>
  </si>
  <si>
    <t>ZE949</t>
  </si>
  <si>
    <t>Zkumavka na moč 9,5 ml 455028</t>
  </si>
  <si>
    <t>ZE346</t>
  </si>
  <si>
    <t>Jehla bioptická ecochiba 18G x 150 mm CCH1815 (ECX 1815)</t>
  </si>
  <si>
    <t>ZE244</t>
  </si>
  <si>
    <t>Jehla bioptická ecochiba 20G x 150 mm PB2015 (CCH2015)</t>
  </si>
  <si>
    <t>Jehla bioptická ecochiba 20G x 150 mm pouze Sterylab CCH2015</t>
  </si>
  <si>
    <t>ZN041</t>
  </si>
  <si>
    <t>Rukavice operační gammex latex PF bez pudru 6,5 330048065</t>
  </si>
  <si>
    <t>ZK474</t>
  </si>
  <si>
    <t>Rukavice operační latexové s pudrem ansell, vasco surgical powderet vel. 6,5 6035518 (303503)</t>
  </si>
  <si>
    <t>DD018</t>
  </si>
  <si>
    <t>EmbryoGlue</t>
  </si>
  <si>
    <t>DE349</t>
  </si>
  <si>
    <t>Flushing medium(w.phenol red,w.pen/strep,pH7,4),w</t>
  </si>
  <si>
    <t>DE542</t>
  </si>
  <si>
    <t>G-1 v 5 PLUS</t>
  </si>
  <si>
    <t>DE543</t>
  </si>
  <si>
    <t>G-2 v 5 PLUS</t>
  </si>
  <si>
    <t>DE541</t>
  </si>
  <si>
    <t>G-GAMETE, 1x30ml</t>
  </si>
  <si>
    <t>DE713</t>
  </si>
  <si>
    <t>G-IV F PLUS</t>
  </si>
  <si>
    <t>DG680</t>
  </si>
  <si>
    <t>G-MOPS PLUS</t>
  </si>
  <si>
    <t>DF616</t>
  </si>
  <si>
    <t>ICSI Cumulase</t>
  </si>
  <si>
    <t>DB618</t>
  </si>
  <si>
    <t>Liquid Parafin, 5x60 ml</t>
  </si>
  <si>
    <t>DH852</t>
  </si>
  <si>
    <t>MACS ART Annexin V kit</t>
  </si>
  <si>
    <t>DH853</t>
  </si>
  <si>
    <t>OXISPERM</t>
  </si>
  <si>
    <t>DE504</t>
  </si>
  <si>
    <t>pH PAPIRKY 5,0-8,0  DUOTEST</t>
  </si>
  <si>
    <t>DB603</t>
  </si>
  <si>
    <t>PVP MEDIUM 1ml</t>
  </si>
  <si>
    <t>DH919</t>
  </si>
  <si>
    <t>Rapid Warm TM Omni 4x5 ml</t>
  </si>
  <si>
    <t>DA727</t>
  </si>
  <si>
    <t>RapidVit Blast 3x10 ml</t>
  </si>
  <si>
    <t>DB262</t>
  </si>
  <si>
    <t>RapidWarm Blast 3x10 ml</t>
  </si>
  <si>
    <t>DH786</t>
  </si>
  <si>
    <t>SAGE 1-Step TM with HSA</t>
  </si>
  <si>
    <t>DE369</t>
  </si>
  <si>
    <t>DD500</t>
  </si>
  <si>
    <t>Sperm Freezing Medium 10 ml</t>
  </si>
  <si>
    <t>DC385</t>
  </si>
  <si>
    <t>Sperm Preparation Medium (with phenol red)</t>
  </si>
  <si>
    <t>DE038</t>
  </si>
  <si>
    <t>SupraSperm System 2x10 ml</t>
  </si>
  <si>
    <t>DB277</t>
  </si>
  <si>
    <t>Thaw-Kit Cleave, 3x10 ml</t>
  </si>
  <si>
    <t>ZP201</t>
  </si>
  <si>
    <t>Držák manipulační plastový k uchycení skleněných mikronástrojů a kapilár s vnějším průměrem 1-2 mm 006H1</t>
  </si>
  <si>
    <t>ZK359</t>
  </si>
  <si>
    <t>Mikropipeta fixační holding bal. 20 ks 001-120-30</t>
  </si>
  <si>
    <t>ZN857</t>
  </si>
  <si>
    <t>Mikropipeta pro odběr biologického materiálu pro PGD bal. á 20 ks 004-20-30A</t>
  </si>
  <si>
    <t>ZP202</t>
  </si>
  <si>
    <t>Mikropipeta separační denudační bílá rovné zakončení průměr koncové části 150 µm vnější průměr kapiláry 1,2 mm vnitřní průměr kapiláry 0,75 mm celková délka 9,5 cm bal. á 4 ks 005-150-C</t>
  </si>
  <si>
    <t>ZP666</t>
  </si>
  <si>
    <t>Mikropipeta separační denudační bílá rovné zakončení průměr koncové části 250 µm  bal. á 4 ks 005-250-A</t>
  </si>
  <si>
    <t>ZN856</t>
  </si>
  <si>
    <t>Miska kultivační Micro Droplet Culture Dish bal. á 400 ks 16003</t>
  </si>
  <si>
    <t>ZE282</t>
  </si>
  <si>
    <t>Miska kultivační Primo Vision   9 jamek bal. á 10 ks 16604</t>
  </si>
  <si>
    <t>ZO496</t>
  </si>
  <si>
    <t>Miska kultivační Primo Vision 16 jamek bal. á 10 ks 16606</t>
  </si>
  <si>
    <t>ZC046</t>
  </si>
  <si>
    <t>Miska petri sklo 100 mm (391-2730) KAVAN632492003100</t>
  </si>
  <si>
    <t>ZC047</t>
  </si>
  <si>
    <t>Miska petri sklo 60 mm 713874</t>
  </si>
  <si>
    <t>ZE985</t>
  </si>
  <si>
    <t>Misky pro selekci spermií pro PICSI bal. á 20 ks BCT-PICSI-20</t>
  </si>
  <si>
    <t>ZO393</t>
  </si>
  <si>
    <t>Nosič na vitrifikaci Rapid-i™ Kit Vitrification device BLUE bal. á 20 ks 14421</t>
  </si>
  <si>
    <t>ZO392</t>
  </si>
  <si>
    <t>Nosič na vitrifikaci Rapid-i™ Kit Vitrification device RED bal. á 20 ks 14419</t>
  </si>
  <si>
    <t>ZE986</t>
  </si>
  <si>
    <t>Nosič na vitrifikaci Rapid-i™ Kit Vitrification device TRANSP bal. á 20 ks 14406</t>
  </si>
  <si>
    <t>ZE883</t>
  </si>
  <si>
    <t>Pipeta skleněná modrá bal. á 50 ks SG-250-50 sm</t>
  </si>
  <si>
    <t>ZE881</t>
  </si>
  <si>
    <t>Pipeta skleněná zelená bal. á 50 ks SG-140-50 sm</t>
  </si>
  <si>
    <t>ZE882</t>
  </si>
  <si>
    <t>Pipeta skleněná žlutá, bal. á 50 ks, SG-180-50</t>
  </si>
  <si>
    <t>Pipeta skleněná žlutá, bal. á 50 ks, SG-180L-50</t>
  </si>
  <si>
    <t>ZC831</t>
  </si>
  <si>
    <t>Sklo podložní mat. okraj bal. á 50 ks AA00000112E (2501)</t>
  </si>
  <si>
    <t>ZE157</t>
  </si>
  <si>
    <t>Špička epDuafilter Tips 0,1-10 ul M bal. á 960 ks 0030077512</t>
  </si>
  <si>
    <t>ZD638</t>
  </si>
  <si>
    <t>Špička epDualfilter Tips 200 ul bal. á 960 ks 0030077555</t>
  </si>
  <si>
    <t>ZE821</t>
  </si>
  <si>
    <t>Špička eppendorf Tips 50-1000 ul á 2 x 500 ks 0030000919</t>
  </si>
  <si>
    <t>ZA467</t>
  </si>
  <si>
    <t>Tyčinka vatová nesterilní 15 cm bal. á 100 ks 9679369</t>
  </si>
  <si>
    <t>ZA530</t>
  </si>
  <si>
    <t>Vložky hygienické samu 7162212</t>
  </si>
  <si>
    <t>ZA675</t>
  </si>
  <si>
    <t>Cévka pupeční CP-01 GAM646958</t>
  </si>
  <si>
    <t>ZB780</t>
  </si>
  <si>
    <t>Kontejner 120 ml sterilní á 50 ks FLME25035</t>
  </si>
  <si>
    <t>ZG990</t>
  </si>
  <si>
    <t>Kryozkumavka Cryotube 1,8 ml bal. á 450 ks 377267/4</t>
  </si>
  <si>
    <t>ZD009</t>
  </si>
  <si>
    <t>Miska 4 jamková á 120 ks 144444</t>
  </si>
  <si>
    <t>ZH865</t>
  </si>
  <si>
    <t>Miska petri dish 35 x 10 mm á 500 ks 150255</t>
  </si>
  <si>
    <t>ZC929</t>
  </si>
  <si>
    <t>Miska petri pro TK 58 x 15 mm á 400 ks ventilovatelná nunc DD055058</t>
  </si>
  <si>
    <t>ZE310</t>
  </si>
  <si>
    <t>Nádoba na kontaminovaný odpad CS 6 l pův. 077802300</t>
  </si>
  <si>
    <t>ZA755</t>
  </si>
  <si>
    <t>Ochrana ultrazvukových sond - vlhká 9041</t>
  </si>
  <si>
    <t>ZE350</t>
  </si>
  <si>
    <t>Pipeta transferová 3,5 ml 86.1172.001</t>
  </si>
  <si>
    <t>ZF037</t>
  </si>
  <si>
    <t>Špička žlutá eppendorf Tips 2-200ul bal. á 1000 ks 0030000870</t>
  </si>
  <si>
    <t>ZE348</t>
  </si>
  <si>
    <t>Zkumavka 5,0 ml 62.476.028</t>
  </si>
  <si>
    <t>ZB761</t>
  </si>
  <si>
    <t>Zkumavka červená 4 ml 454092</t>
  </si>
  <si>
    <t>ZE349</t>
  </si>
  <si>
    <t>Zkumavka pro odběr pupečníkové krve 13 ml 100/16 mm PP sterilní bal á 100 ks 62.515.028</t>
  </si>
  <si>
    <t>ZK703</t>
  </si>
  <si>
    <t>Jehla mikromanipulační ICSI bal. á 20 ks 002-5-30</t>
  </si>
  <si>
    <t>ZC510</t>
  </si>
  <si>
    <t>Jehla punkční Superior FAS 400-80-300 BC embosed 36-4551 XB-BCBT</t>
  </si>
  <si>
    <t>ZA360</t>
  </si>
  <si>
    <t>Jehla sterican 0,5 x 25 mm oranžová 9186158</t>
  </si>
  <si>
    <t>ZN901</t>
  </si>
  <si>
    <t>Rukavice nitril MOTEX sterilní bez pudru vel. L bal. á 50 párů EMDA 100.231 ref.7215</t>
  </si>
  <si>
    <t>ZN900</t>
  </si>
  <si>
    <t>Rukavice nitril MOTEX sterilní bez pudru vel. M bal. á 50 párů EMDA 100.221</t>
  </si>
  <si>
    <t>ZP778</t>
  </si>
  <si>
    <t>Rukavice nitril SAFESKIN sterilní bez pudru vel. L bal. á 50 párů 52203M</t>
  </si>
  <si>
    <t>ZP777</t>
  </si>
  <si>
    <t>Rukavice nitril SAFESKIN sterilní bez pudru vel. S bal. á 50 párů 52201M</t>
  </si>
  <si>
    <t>ZK473</t>
  </si>
  <si>
    <t>Rukavice operační latexové s pudrem ansell medigrip plus vel. 6,0 6035500</t>
  </si>
  <si>
    <t>ZK478</t>
  </si>
  <si>
    <t>Rukavice operační latexové s pudrem ansell, vasco surgical powderet vel. 8,5 6035559 (303507EU)</t>
  </si>
  <si>
    <t>ZK439</t>
  </si>
  <si>
    <t>Rukavice operační latexové s pudrem sempermed classic vel. 7,5 31283</t>
  </si>
  <si>
    <t>ZF702</t>
  </si>
  <si>
    <t>Katetr embryotransfer 23 cm wallace sure view CE123</t>
  </si>
  <si>
    <t>ZN793</t>
  </si>
  <si>
    <t>Katetr embryotransfer Semtrac Vision Set 5 bal. á 5 ks + zavaděč 36-2000SV</t>
  </si>
  <si>
    <t>ZK374</t>
  </si>
  <si>
    <t>Katetr embryotransfer. 23 cm Stylet  - zavaděč ke katetru 1816NST</t>
  </si>
  <si>
    <t>ZE371</t>
  </si>
  <si>
    <t>Katetr inseminační INCA IUI 175 mm bal. á 25 ks INCA175</t>
  </si>
  <si>
    <t>DA002</t>
  </si>
  <si>
    <t>PROUZKY TETRAPHAN DIA  KATALOGO</t>
  </si>
  <si>
    <t>DC208</t>
  </si>
  <si>
    <t>ROZTOK TEMESVARY</t>
  </si>
  <si>
    <t>ZA319</t>
  </si>
  <si>
    <t>Náplast durapore 2,50 cm x 9,14 m bal. á 12 ks 1538-1</t>
  </si>
  <si>
    <t>ZC128</t>
  </si>
  <si>
    <t>Tampon nesterilní stáčený 30 x 30 cm karton á 2500 ks 1320300405</t>
  </si>
  <si>
    <t>ZM183</t>
  </si>
  <si>
    <t>Elektroda kožní bal. á 30 ks NEV:CNS000003/30</t>
  </si>
  <si>
    <t>ZB755</t>
  </si>
  <si>
    <t>Zkumavka 1,0 ml K3 edta fialová 454034</t>
  </si>
  <si>
    <t>ZA743</t>
  </si>
  <si>
    <t>Zkumavka odběrová 0,5 ml tapval fialová 11170</t>
  </si>
  <si>
    <t>ZA888</t>
  </si>
  <si>
    <t>Zkumavka odběrová s gelem tapval bílá 19860</t>
  </si>
  <si>
    <t>50115064</t>
  </si>
  <si>
    <t>ZPr - šicí materiál (Z529)</t>
  </si>
  <si>
    <t>ZD442</t>
  </si>
  <si>
    <t>Šití safil fialový 0 (3,5) bal. á 36 ks C1048056</t>
  </si>
  <si>
    <t>ZB215</t>
  </si>
  <si>
    <t>Šití safil fialový 3/0 (2) bal. á 36 ks C1048041</t>
  </si>
  <si>
    <t>ZN130</t>
  </si>
  <si>
    <t>Rukavice operační gammex latex PF bez pudru 6,0 330048060</t>
  </si>
  <si>
    <t>ZN108</t>
  </si>
  <si>
    <t>Rukavice operační gammex latex PF bez pudru 8,0 330048080</t>
  </si>
  <si>
    <t>DB310</t>
  </si>
  <si>
    <t>Ethanolum benzino den. 4kg</t>
  </si>
  <si>
    <t>DG208</t>
  </si>
  <si>
    <t>GIEMSA-ROMANOWSKI</t>
  </si>
  <si>
    <t>DG209</t>
  </si>
  <si>
    <t>MAY-GRUNWALD</t>
  </si>
  <si>
    <t>DG901</t>
  </si>
  <si>
    <t>Orange G - fagron</t>
  </si>
  <si>
    <t>DC100</t>
  </si>
  <si>
    <t>PAPANICOLAU´S EA 50 1L</t>
  </si>
  <si>
    <t>DD191</t>
  </si>
  <si>
    <t>ROZTOK HAEMATOXYLIN HARRIS</t>
  </si>
  <si>
    <t>DH554</t>
  </si>
  <si>
    <t>Milenia® QuickLine IL-6</t>
  </si>
  <si>
    <t>ZD103</t>
  </si>
  <si>
    <t>Náplast omniplast 2,5 cm x 9,2 m 9004530</t>
  </si>
  <si>
    <t>Punčochy antitrombotické pro imobilní pacienty mediven thrombexin 18 stehenní velké 84218 8060104</t>
  </si>
  <si>
    <t>ZP962</t>
  </si>
  <si>
    <t>Tamponáda SOS BAKRI EBB dvojitý balon  Complete Tamponade Systém CTS-1000</t>
  </si>
  <si>
    <t>ZP787</t>
  </si>
  <si>
    <t>Adaptér bipolární ke koagulaci ERBE a nástroji ValleyLab (OLYMPUS) rozteč 29 mm 89102001</t>
  </si>
  <si>
    <t>ZB902</t>
  </si>
  <si>
    <t>Dilatátor dilapan-S hydros. cervikální jednorázový 4 mm x 55 mm bal. á 25 ks DS455</t>
  </si>
  <si>
    <t>ZM184</t>
  </si>
  <si>
    <t>Elektroda skalpová k ST analyzátoru (NEV:FSE-8000G) CNS000004</t>
  </si>
  <si>
    <t>ZN298</t>
  </si>
  <si>
    <t>Hadička spojovací Gamaplus 1,8 x 1800 LL NO DOP 606304-ND</t>
  </si>
  <si>
    <t>Hadička spojovací Gamaplus HS 1,8 x 1800 LL NO DOP 606304-ND</t>
  </si>
  <si>
    <t>ZG170</t>
  </si>
  <si>
    <t>Jehelec hloubkový rovný 205 TC 132 06 0620</t>
  </si>
  <si>
    <t>ZP755</t>
  </si>
  <si>
    <t>Kleště potratové NOTO okénkové rovné 270 mm 1177154027</t>
  </si>
  <si>
    <t>ZJ975</t>
  </si>
  <si>
    <t>Kyreta recamier šíře 39,5 mm tupá ER612R</t>
  </si>
  <si>
    <t>ZB947</t>
  </si>
  <si>
    <t>Manžeta TK dospělá 27-35 cm M1574A</t>
  </si>
  <si>
    <t>ZJ265</t>
  </si>
  <si>
    <t>Manžeta TK k monitoru Datex dvouhadičková NIBP 27,5-36,5 cm extra dlouhá U1886ND</t>
  </si>
  <si>
    <t>ZK395</t>
  </si>
  <si>
    <t>Nůžky rovné chirurgické standard H/T jedna branže kulatá druhá ostrá 165 mm 113 09 11016</t>
  </si>
  <si>
    <t>ZM286</t>
  </si>
  <si>
    <t>Pinzeta chirurgická 1 x 2 zuby 250 mm 114080350</t>
  </si>
  <si>
    <t>ZN854</t>
  </si>
  <si>
    <t>Stříkačka injekční arteriální 3 ml bez jehly s heparinem bal. á 100 ks safePICO Aspirator 956-622</t>
  </si>
  <si>
    <t>ZP753</t>
  </si>
  <si>
    <t>Svorka na cévy Rumel zahnutá 230 mm 1151344101</t>
  </si>
  <si>
    <t>ZB006</t>
  </si>
  <si>
    <t>Teploměr digitální thermoval basic 9250391</t>
  </si>
  <si>
    <t>ZI167</t>
  </si>
  <si>
    <t>Zkumavka EmptyTube bílá ostatní tekuté vzorky PFPM913S</t>
  </si>
  <si>
    <t>ZP754</t>
  </si>
  <si>
    <t>Zrcadlo vaginální Doyen 115 x 60 mm 1227130503</t>
  </si>
  <si>
    <t>ZD055</t>
  </si>
  <si>
    <t>Zvon porodní M Vacuumextractor VAC 6000ME</t>
  </si>
  <si>
    <t>Zvon porodní s indikátorem podtlaku a tažné síly KIWI VAC 6000ME</t>
  </si>
  <si>
    <t>ZB114</t>
  </si>
  <si>
    <t>Šití novosyn quick 0 (3,5) 90 cm HRC43 nebarvený bal. á 36 ks C3046662</t>
  </si>
  <si>
    <t>ZB878</t>
  </si>
  <si>
    <t>Šití novosyn quick undy 2/0 (3) bal. á 36 ks C3046042</t>
  </si>
  <si>
    <t>ZK436</t>
  </si>
  <si>
    <t>Rukavice operační latexové s pudrem sempermed classic vel. 6,0 31280</t>
  </si>
  <si>
    <t>ZK437</t>
  </si>
  <si>
    <t>Rukavice operační latexové s pudrem sempermed classic vel. 6,5 31281</t>
  </si>
  <si>
    <t>ZO403</t>
  </si>
  <si>
    <t>Katétr balonkový  pro zrání děložního hrdla 40cm 18 Fr 80 ml bal. á 10 ks J-CRBS-184000</t>
  </si>
  <si>
    <t>50115011</t>
  </si>
  <si>
    <t>IUTN - ostat.nákl.PZT (Z515)</t>
  </si>
  <si>
    <t>ZP177</t>
  </si>
  <si>
    <t>Páska na léčbu pánevního dna A.M.I.Multi Purpose Sling nevstřebatelná PFR5021</t>
  </si>
  <si>
    <t>ZO471</t>
  </si>
  <si>
    <t>Páska obturatorní suburetrální  retropubická TVT ALIGN RETROPUBIC BRD100R</t>
  </si>
  <si>
    <t>ZO470</t>
  </si>
  <si>
    <t>Páska obturatorní suburetrální TVT ALIGN TO HALO BRD500HL</t>
  </si>
  <si>
    <t>ZA268</t>
  </si>
  <si>
    <t>Páska obturatorní TVT device 810081L</t>
  </si>
  <si>
    <t>ZO472</t>
  </si>
  <si>
    <t>Set a síťka na léčbu pánevního dna  přední NUVIA systém anterior PF100SI</t>
  </si>
  <si>
    <t>ZO473</t>
  </si>
  <si>
    <t>Set a síťka na léčbu pánevního dna  zadní NUVIA systém posterior PF200SI</t>
  </si>
  <si>
    <t>ZO474</t>
  </si>
  <si>
    <t>Síťka na léčbu pánevního dna  přední a zadní, ALYTE nevstřebatelná ve tvaru Y Y100</t>
  </si>
  <si>
    <t>ZL721</t>
  </si>
  <si>
    <t>Síťka system elevate anterior PF100SI (720093-01) nová karta ZO472</t>
  </si>
  <si>
    <t>ZB048</t>
  </si>
  <si>
    <t>Krytí cellistyp F (fibrilar) 2,5 x 5 cm bal. á 10 ks (náhrada za okcel) 2082025</t>
  </si>
  <si>
    <t>ZP133</t>
  </si>
  <si>
    <t>Krytí hemostatické 4DryField s antiadhezivním účinkem chirurgická jednotka á 3 g včetně aplikačního katetru SK0003-EU</t>
  </si>
  <si>
    <t>Krytí hemostatické 4DryField s antiadhezivním účinkem chirurgická jednotka á 3 g včetně aplikačního katetru, bal.á 3 ks, SK0003-EU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</si>
  <si>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</si>
  <si>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</si>
  <si>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</si>
  <si>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</si>
  <si>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ZE396</t>
  </si>
  <si>
    <t>Krytí mastný tyl grassolind 7,5 x 10 cm bal. á 10 ks 499313</t>
  </si>
  <si>
    <t>ZA339</t>
  </si>
  <si>
    <t>Obinadlo hydrofilní   8 cm x   5 m 13006</t>
  </si>
  <si>
    <t>ZN109</t>
  </si>
  <si>
    <t>Rouška břišní NT Special s RTG vláknem sterilní 40 x 60 cm 130g/m2 , bal. 2x8ks, 187912</t>
  </si>
  <si>
    <t>ZC985</t>
  </si>
  <si>
    <t>Rouška břišní sterilní RTG nití 45 x 45 cm / 5 ks karton á 500 ks 37750+</t>
  </si>
  <si>
    <t>ZP707</t>
  </si>
  <si>
    <t>Set sterilní pro laparoskopické vaginální hysterektomie bal. á 2 ks 97079127</t>
  </si>
  <si>
    <t>ZP706</t>
  </si>
  <si>
    <t>Set sterilní pro robotické operace Da Vinci bal. á 3 ks 97077964</t>
  </si>
  <si>
    <t>ZD825</t>
  </si>
  <si>
    <t>Tampon stáčený s RTG 50 cm x 50 cm tkanicí karton á 1250 ks 05002+</t>
  </si>
  <si>
    <t>ZF076</t>
  </si>
  <si>
    <t>Tampon sterilní stáčený 19 x 20 cm / 3 ks 0444</t>
  </si>
  <si>
    <t>ZE052</t>
  </si>
  <si>
    <t>Tampon sterilní stáčený 30 x 30 cm / 20 ks karton á 1400 ks 28309+</t>
  </si>
  <si>
    <t>ZP461</t>
  </si>
  <si>
    <t>Tampon sterilní stáčený 30 x 30 cm /10 ks s RTG nití bal. á karton 2000 28207</t>
  </si>
  <si>
    <t>ZA618</t>
  </si>
  <si>
    <t>Tampon sterilní stáčený 30 x 30 dvouvr.(30x60) cm / 5 ks karton á 1200 ks 28020</t>
  </si>
  <si>
    <t>ZE898</t>
  </si>
  <si>
    <t>Tampon sterilní stáčený 50 x 50 cm / á 5 ks 28017</t>
  </si>
  <si>
    <t>Tampon sterilní stáčený 50 x 50 cm / á 5 ks karton á 1000 ks 28017</t>
  </si>
  <si>
    <t>ZE369</t>
  </si>
  <si>
    <t>Tampon sterilní stáčený 9 x 9 cm s RTG nití bal. á 5 ks karton á 6000 ks 28000</t>
  </si>
  <si>
    <t>ZO201</t>
  </si>
  <si>
    <t>Adaptér k optice Olympus RTQ/Storz/Wisap/Aesculap B00-21010-71</t>
  </si>
  <si>
    <t>ZO200</t>
  </si>
  <si>
    <t>Adaptér ke světelnému zdroji RFQ/Storz/Wisap/Aesculap B00-21110-70</t>
  </si>
  <si>
    <t>ZE247</t>
  </si>
  <si>
    <t>Adaptér Olympus / ACMI B00-21116-62</t>
  </si>
  <si>
    <t>ZP029</t>
  </si>
  <si>
    <t>Aplikátor tkáňového lepidla Floseal endoskopický 410 mm bal. á 6 ks 600125</t>
  </si>
  <si>
    <t>ZC753</t>
  </si>
  <si>
    <t>Čepelka skalpelová 20 BB520</t>
  </si>
  <si>
    <t>ZC755</t>
  </si>
  <si>
    <t>Čepelka skalpelová 22 BB522</t>
  </si>
  <si>
    <t>ZC756</t>
  </si>
  <si>
    <t>Čepelka skalpelová 23 BB523</t>
  </si>
  <si>
    <t>ZA758</t>
  </si>
  <si>
    <t>Drén redon CH14 50 cm U2111400</t>
  </si>
  <si>
    <t>ZA757</t>
  </si>
  <si>
    <t>Drén redon CH16 50 cm U2111600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</si>
  <si>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</si>
  <si>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</si>
  <si>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</si>
  <si>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</si>
  <si>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ZP933</t>
  </si>
  <si>
    <t>Držák elektrod monopol. s dvojitým spínačem prům. 4 mm 4 m přípojný kabel koncovka ke koagulaci ERBE resterilizovatelný 689213040</t>
  </si>
  <si>
    <t>ZP624</t>
  </si>
  <si>
    <t>Držák endoskopické kamery Aesculap PV884</t>
  </si>
  <si>
    <t>ZP584</t>
  </si>
  <si>
    <t>Elektroda koagulační a disekční L-tvar velikost 3 mm délka 360 mm 26870UFG</t>
  </si>
  <si>
    <t>ZH214</t>
  </si>
  <si>
    <t>Elektroda multifunkční předpřipojená 1 pár 989803166021</t>
  </si>
  <si>
    <t>ZG916</t>
  </si>
  <si>
    <t>Elektroda neutrální bipolární pro dospělé á 100 ks 2510</t>
  </si>
  <si>
    <t>ZP931</t>
  </si>
  <si>
    <t>Filtr hygienický k insuflátoru CO2 hydrofob.bakteriální konektor 22 mm ISO pro PG060 PG 080 PG0811 sterilní bal. á 25 ks PG019</t>
  </si>
  <si>
    <t>ZC777</t>
  </si>
  <si>
    <t>Filtr sací MSF 271-022-001</t>
  </si>
  <si>
    <t>ZH521</t>
  </si>
  <si>
    <t>Gumička spojovací k laparosk. redukci bal. 10 ks A5858</t>
  </si>
  <si>
    <t>ZH519</t>
  </si>
  <si>
    <t>Gumička těsnící k laparosk. trokarům 3 mm á 10 ks A5857</t>
  </si>
  <si>
    <t>ZG547</t>
  </si>
  <si>
    <t>Gumička těsnící k laparosk. trokarům A5839</t>
  </si>
  <si>
    <t>ZP225</t>
  </si>
  <si>
    <t>Háček oční Cushing  prodloužený délka 200 mm šířka prac. části 8 mm 1181923208</t>
  </si>
  <si>
    <t>ZM357</t>
  </si>
  <si>
    <t>Hadice insuflační s předhříváním 3D Einstein PG082</t>
  </si>
  <si>
    <t>ZP455</t>
  </si>
  <si>
    <t>Jehelec MAYO-HEGAR tvrdokový 200 mm B397132910099</t>
  </si>
  <si>
    <t>ZO452</t>
  </si>
  <si>
    <t>Kabel bipolární - bipolar High Frequency Cord pro AUTOCON a koagulace ERBE délka 300 cm 26176LE</t>
  </si>
  <si>
    <t>ZP589</t>
  </si>
  <si>
    <t>Kabel bipolární HF délka 300 cm pro AUTOCON a Valleylab 26176LV</t>
  </si>
  <si>
    <t>ZP911</t>
  </si>
  <si>
    <t>Kabel bipolární HF ke kleštím Johan OLYMPUS pro HF-300 Erbe T series a Erbe ACC/ICC/VIO  HF jednotky délka 3,5 m A60000C</t>
  </si>
  <si>
    <t>ZP784</t>
  </si>
  <si>
    <t>Kabel bipolární HF ke kleštím Johan OLYMPUS pro UES-20/-30/-40 Erbe VIO a Valleylab HF jednotky délka 3,5 m A60003C</t>
  </si>
  <si>
    <t>ZP786</t>
  </si>
  <si>
    <t>Kabel bipolární HF ke koagulaci Erbe ICC k nástroji Storz délka 3 m 80100995</t>
  </si>
  <si>
    <t>ZO204</t>
  </si>
  <si>
    <t>Kabel bipolární HF, koncovka čtvercová ke koagulaci ERBE ICC 2 banánky s propojením-proměnná rozteč pro nástroje OLYMPUS JOHAN, délka 4 m 80100262</t>
  </si>
  <si>
    <t>ZP932</t>
  </si>
  <si>
    <t>Kabel bipolární ke koagulacím ERBE VIO ICC ACC zástrčka kvadratická standard délka 5 m 680100038</t>
  </si>
  <si>
    <t>ZP588</t>
  </si>
  <si>
    <t>Kabel monopolární HF zástrčka 5 mm délka 300 cm pro AUTOCON and ERBE typ ICC 26005M</t>
  </si>
  <si>
    <t>ZP785</t>
  </si>
  <si>
    <t>Kabel monopolární ke koagulaci Erbe ICC k nástroji OLYMPUS délka 5 m 80100115</t>
  </si>
  <si>
    <t>ZH817</t>
  </si>
  <si>
    <t>Katetr močový foley CH18 180605-000180</t>
  </si>
  <si>
    <t>ZH818</t>
  </si>
  <si>
    <t>Katetr močový foley CH20 180605-000200</t>
  </si>
  <si>
    <t>ZK245</t>
  </si>
  <si>
    <t>Kleště ALLIS 5 x 6 zubů 155 mm EA016R</t>
  </si>
  <si>
    <t>ZM001</t>
  </si>
  <si>
    <t>Klička konizační FCB112150</t>
  </si>
  <si>
    <t>ZK846</t>
  </si>
  <si>
    <t>Klička konizační FCB112200</t>
  </si>
  <si>
    <t>ZK847</t>
  </si>
  <si>
    <t>Klička konizační FCB115180</t>
  </si>
  <si>
    <t>ZA727</t>
  </si>
  <si>
    <t>Kontejner 30 ml sterilní uchovávání pevných i kapalných vzorků (nesterilní obal) bal. á 500 ks FLME25175</t>
  </si>
  <si>
    <t>ZA862</t>
  </si>
  <si>
    <t>Kyreta aspirační  7 x 200 mm 646681</t>
  </si>
  <si>
    <t>ZC903</t>
  </si>
  <si>
    <t>Kyreta aspirační  8 x 200 mm, bal. á 20 ks, 646682</t>
  </si>
  <si>
    <t>ZB103</t>
  </si>
  <si>
    <t>Láhev k odsávačce flovac 2l hadice 1,8 m 000-036-021</t>
  </si>
  <si>
    <t>ZB332</t>
  </si>
  <si>
    <t>Láhev ke kompaktní odsávač. 0,5 l P00340</t>
  </si>
  <si>
    <t>ZO289</t>
  </si>
  <si>
    <t>Lžíce pro zrcadlo SCHERBACK 85 x 35 mm B397122910138</t>
  </si>
  <si>
    <t>ZG922</t>
  </si>
  <si>
    <t>Lžíce pro zrcadlo SCHERBACK 90 x 40 mm B397122910139</t>
  </si>
  <si>
    <t>ZC166</t>
  </si>
  <si>
    <t>Manžeta přetlaková   500 ml 100 ZIT-500 (100 051-018-803)</t>
  </si>
  <si>
    <t>ZC291</t>
  </si>
  <si>
    <t>Manžeta přetlaková 1000 ml 100 ZIT-1000 (051-018-804)</t>
  </si>
  <si>
    <t>ZM541</t>
  </si>
  <si>
    <t>Můstek sterilní pooperační smyčkový 70 mm bal. á 10 ks 5025</t>
  </si>
  <si>
    <t>ZH808</t>
  </si>
  <si>
    <t>Nádoba na histologický mat. s pufrovaným formalínem HISTOFOR 20 ml bal. á 100 ks BFS-20</t>
  </si>
  <si>
    <t>ZM358</t>
  </si>
  <si>
    <t>Návlek na kameru sterilní 3D Einstein bal. á 16 ks EV2-000056</t>
  </si>
  <si>
    <t>ZO947</t>
  </si>
  <si>
    <t>Návlek na laparoskopickou sondu EuroProbe sterilní bal. á 10 ks 2002EUREXP</t>
  </si>
  <si>
    <t>ZP454</t>
  </si>
  <si>
    <t>Nůžky chirurgické rovné hrotnaté 130 mm 397113080010</t>
  </si>
  <si>
    <t>ZD597</t>
  </si>
  <si>
    <t>Obal na laparoskop. nástroj z UH 5 x 330 mm A60800A</t>
  </si>
  <si>
    <t>ZO203</t>
  </si>
  <si>
    <t>Pinzeta bipolární CLARIS non stick 180mm hrot 2 mm 680518212</t>
  </si>
  <si>
    <t>ZP934</t>
  </si>
  <si>
    <t>Pinzeta bipolární krátce zahnutá 45° hrot 0,6 mm - jemný délka 180 mm 681518216</t>
  </si>
  <si>
    <t>ZN537</t>
  </si>
  <si>
    <t>Pinzeta bipolární zalomená 200 mm hrot 2 mm 663101422</t>
  </si>
  <si>
    <t>ZP456</t>
  </si>
  <si>
    <t>Pinzeta chirurgická OEHLER tvrdokový 1 x 2 zuby 160 mm B397114910478</t>
  </si>
  <si>
    <t>ZK142</t>
  </si>
  <si>
    <t>Pinzeta chirurgická ruský model 200 mm BD760R</t>
  </si>
  <si>
    <t>ZB100</t>
  </si>
  <si>
    <t>Sáček kolostomický draina S vision 75 mm bal. á 10 ks H28566U</t>
  </si>
  <si>
    <t>ZA920</t>
  </si>
  <si>
    <t>Sáček laparoskopický Endo bag 100 mm x 160 mm EB-100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</si>
  <si>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</si>
  <si>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</si>
  <si>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</si>
  <si>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</si>
  <si>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ZO652</t>
  </si>
  <si>
    <t>Stříkačka injekční předplněná kys. hyaluronová HYALOBARRIER GEL ENDO, sterilní 1 x 10 ml + kanyla 30 cm</t>
  </si>
  <si>
    <t>ZB066</t>
  </si>
  <si>
    <t>Stříkačka janett 3-dílná 100 ml sterilní vyplachovací adaptér TS-100ML( PLS1710)</t>
  </si>
  <si>
    <t>ZD492</t>
  </si>
  <si>
    <t>Svěrka držáku flovac-plast 100 11-5122 (230-500)</t>
  </si>
  <si>
    <t>ZJ840</t>
  </si>
  <si>
    <t>Svorka hemostatická HEISS tenká zahnutá 200mm BH207R</t>
  </si>
  <si>
    <t>ZP450</t>
  </si>
  <si>
    <t>Svorka na cévy OCHSNER-KOCHER rovná 200 mm B397115910136</t>
  </si>
  <si>
    <t>ZP453</t>
  </si>
  <si>
    <t>Svorka na cévy Pean-Delicate zahnutá 160 mm B397115910154</t>
  </si>
  <si>
    <t>ZP451</t>
  </si>
  <si>
    <t>Svorka na cévy ROCHESTER-PEAN rovná 200 mm B397115910120</t>
  </si>
  <si>
    <t>ZP452</t>
  </si>
  <si>
    <t>Svorka nacévy Pean-Delicate rovná 160 mm B397115910151</t>
  </si>
  <si>
    <t>ZP462</t>
  </si>
  <si>
    <t>Svorka preparační Kelly GEMINI zahnutá 230mm BJ104R</t>
  </si>
  <si>
    <t>ZA792</t>
  </si>
  <si>
    <t>Svorka šicí 16 x 3 mm michel 132 276 6016</t>
  </si>
  <si>
    <t>ZA882</t>
  </si>
  <si>
    <t>Vacufix  bal. á 30 ks 4307879</t>
  </si>
  <si>
    <t>ZB308</t>
  </si>
  <si>
    <t>Vacufix 25CH bal. á 45 ks 4307607</t>
  </si>
  <si>
    <t>ZB452</t>
  </si>
  <si>
    <t>Víko kompletní kompaktní podtl. odsáv. P00341</t>
  </si>
  <si>
    <t>ZG921</t>
  </si>
  <si>
    <t>Závaží pro zrcadlo SCHERBACK 400 g B397122910143</t>
  </si>
  <si>
    <t>ZP077</t>
  </si>
  <si>
    <t>Zkumavka 15 ml PP 101/16,5 mm bílý šroubový uzávěr sterilní jednotlivě balená 10362/MO/SG/CS</t>
  </si>
  <si>
    <t>ZM356</t>
  </si>
  <si>
    <t>Set hadic luer s trnem 3D Einstein PG131</t>
  </si>
  <si>
    <t>Set oplachových hadic LUER s trnem 3D Einstein PG131</t>
  </si>
  <si>
    <t>ZD222</t>
  </si>
  <si>
    <t>Šití dafilon modrý 3/0 (2) bal. á 36 ks C0932469</t>
  </si>
  <si>
    <t>ZB033</t>
  </si>
  <si>
    <t>Šití dafilon modrý 3/0 (2) bal. á 36 ks C0935468</t>
  </si>
  <si>
    <t>ZD189</t>
  </si>
  <si>
    <t>Šití monocryl un 4-0 bal. á 12 ks W3201</t>
  </si>
  <si>
    <t>ZD308</t>
  </si>
  <si>
    <t>Šití monocryl vi 3-0 bal. á 12 ks W3664</t>
  </si>
  <si>
    <t>ZE726</t>
  </si>
  <si>
    <t>Šití monoplus fialový 2/0 (3) bal. á 36 ks C0024146</t>
  </si>
  <si>
    <t>ZL917</t>
  </si>
  <si>
    <t>Šití novosyn fial. 0 (3,5) bal. á 12 ks G0058717</t>
  </si>
  <si>
    <t>ZL916</t>
  </si>
  <si>
    <t>Šití novosyn fial. 0 (3,5) bal. á 36 ks C0068061</t>
  </si>
  <si>
    <t>ZL918</t>
  </si>
  <si>
    <t>Šití novosyn fial. 1 (4) bal. á 12 ks G0058719</t>
  </si>
  <si>
    <t>ZL914</t>
  </si>
  <si>
    <t>Šití novosyn fial. 1/0 (3) bal. á 36 ks C0068391</t>
  </si>
  <si>
    <t>ZL913</t>
  </si>
  <si>
    <t>Šití novosyn fial. 2 (5) bal. á 36 ks C0068063</t>
  </si>
  <si>
    <t>ZL915</t>
  </si>
  <si>
    <t>Šití novosyn fial. 2/0 (3) bal. á 36 ks C0068095</t>
  </si>
  <si>
    <t>ZB113</t>
  </si>
  <si>
    <t>Šití novosyn quick und 1/0 (4) 90 cm HRC37S bal. á 36 ks C3046653</t>
  </si>
  <si>
    <t>ZA854</t>
  </si>
  <si>
    <t>Šití PDSII vi 1 bal. á 24 ks W9262T</t>
  </si>
  <si>
    <t>ZE878</t>
  </si>
  <si>
    <t>Šití PDSII vi 1 bal. á 24 ks W9286T</t>
  </si>
  <si>
    <t>ZG876</t>
  </si>
  <si>
    <t>Šití premicron 0 (3,5) bal. á 12 ks G0120062</t>
  </si>
  <si>
    <t>ZG886</t>
  </si>
  <si>
    <t>Šití premicron 1 (4) bal. á 12 ks G0120063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</si>
  <si>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</si>
  <si>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</si>
  <si>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</si>
  <si>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</si>
  <si>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</si>
  <si>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</si>
  <si>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</si>
  <si>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</si>
  <si>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</si>
  <si>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</si>
  <si>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ZG004</t>
  </si>
  <si>
    <t>Šití safil fialový 1 (4) bal. á 12 ks G1038719</t>
  </si>
  <si>
    <t>ZB036</t>
  </si>
  <si>
    <t>Šití safil fialový 2 (5) bal. á 36 ks C1038210</t>
  </si>
  <si>
    <t>ZB508</t>
  </si>
  <si>
    <t>Šití safil fialový 2/0 (3) bal. á 12 ks G1038716</t>
  </si>
  <si>
    <t>ZB214</t>
  </si>
  <si>
    <t>Šití safil fialový 4/0 (1.5) bal. á 36 ks C1048029</t>
  </si>
  <si>
    <t>ZB025</t>
  </si>
  <si>
    <t>Šití safil fialový 7/0 (0,5) bal. á 12 ks (G1048621) G0047621</t>
  </si>
  <si>
    <t>ZO402</t>
  </si>
  <si>
    <t>Šití stratafix spiral PGA-PCL 2-0 jehla 2 x 26 mm kulatá bal. á 12 ks SXPD2B414</t>
  </si>
  <si>
    <t>ZB052</t>
  </si>
  <si>
    <t>Šití vicryl plus vi 1 bal. á 36 ks VCP519H</t>
  </si>
  <si>
    <t>ZC679</t>
  </si>
  <si>
    <t>Šití vicryl plus vi 2-0 bal. á 36 ks VCP9900H</t>
  </si>
  <si>
    <t>ZI487</t>
  </si>
  <si>
    <t>Šití vicryl rapide un 4-0 bal. á 12 ks W9930</t>
  </si>
  <si>
    <t>ZI622</t>
  </si>
  <si>
    <t>Jehla bioptická magnum 18G x 300 mm bal. á 10 ks MN1830</t>
  </si>
  <si>
    <t>ZB480</t>
  </si>
  <si>
    <t>Jehla chirurgická 0,7 x 28 G10</t>
  </si>
  <si>
    <t>ZB996</t>
  </si>
  <si>
    <t>Jehla chirurgická B9</t>
  </si>
  <si>
    <t>ZM695</t>
  </si>
  <si>
    <t>Jehla chirurgická E2</t>
  </si>
  <si>
    <t>ZB489</t>
  </si>
  <si>
    <t>Jehla chirurgická E3</t>
  </si>
  <si>
    <t>ZO017</t>
  </si>
  <si>
    <t>Jehla chirurgická GA5, 1,3 x 40, zakřivení 4/8 kruhu, trojhranný hrot, pérové ouško 405</t>
  </si>
  <si>
    <t>ZH089</t>
  </si>
  <si>
    <t>Jehla chirurgická GA7</t>
  </si>
  <si>
    <t>ZH201</t>
  </si>
  <si>
    <t>Jehla injekční 0,8 x 120 mm zelená 4665643</t>
  </si>
  <si>
    <t>ZC554</t>
  </si>
  <si>
    <t>Jehla perican 16G 1,70  x 80 mm pro epid.anest. bal. á 25 ks 4512782</t>
  </si>
  <si>
    <t>ZB288</t>
  </si>
  <si>
    <t>Jehla spinální spinocan 20 G x 88 mm žlutá bal. 25 ks 4509900</t>
  </si>
  <si>
    <t>ZA784</t>
  </si>
  <si>
    <t>Jehla spinální spinocan 22 G x 75 mm černá bal. á 25 ks 4507754-13</t>
  </si>
  <si>
    <t>ZD888</t>
  </si>
  <si>
    <t>Jehla veressova insuflační 120 mm 05151.1</t>
  </si>
  <si>
    <t>ZL346</t>
  </si>
  <si>
    <t>Rukavice operační gammex PF sensitive vel. 8,5 bal. á 50 párů 330051085</t>
  </si>
  <si>
    <t>ZO933</t>
  </si>
  <si>
    <t>Rukavice operační latexové bez pudru sempermed derma PF vel. 6,0 39471</t>
  </si>
  <si>
    <t>ZP019</t>
  </si>
  <si>
    <t>Rukavice operační latexové bez pudru sempermed derma PF vel. 7,5 39474</t>
  </si>
  <si>
    <t>ZC887</t>
  </si>
  <si>
    <t>Set punkční CH12 bal. á 10 ks 170718-000120</t>
  </si>
  <si>
    <t>50115075</t>
  </si>
  <si>
    <t>ZPr - stenty (Z538)</t>
  </si>
  <si>
    <t>KH800</t>
  </si>
  <si>
    <t>stent D-J 6/28 EN-360628</t>
  </si>
  <si>
    <t>KH804</t>
  </si>
  <si>
    <t>stent D-J 7/30 EN-330730</t>
  </si>
  <si>
    <t>50115080</t>
  </si>
  <si>
    <t>ZPr - staplery, extraktory, endoskop.mat. (Z523)</t>
  </si>
  <si>
    <t>ZK237</t>
  </si>
  <si>
    <t>Čelisti - část pracovní vnitřní bipolární Johann Forceps jaws insert 330 mm working lenght WA64120C</t>
  </si>
  <si>
    <t>ZJ500</t>
  </si>
  <si>
    <t>Čelisti HIQ + bipol. 5 x 330 mm - část pracovní vnitřní bipolární LSK maryland olympus WA64320C</t>
  </si>
  <si>
    <t>ZE054</t>
  </si>
  <si>
    <t>Čelisti k laparostopickým nůžkám A64820A</t>
  </si>
  <si>
    <t>ZP359</t>
  </si>
  <si>
    <t>Čelisti ke kleštím bipolárním RoBi Grasping Forceps CLERMONT-FERRAND obě branže aktivní 5 mm délka 36 cm 38651ON</t>
  </si>
  <si>
    <t>KH859</t>
  </si>
  <si>
    <t>enseal G2 délka 35 mm NSLG2C35</t>
  </si>
  <si>
    <t>ZP585</t>
  </si>
  <si>
    <t>Jehelec endoskopický KOH pravý přímá ručka s aretací velikost 3 mm délka 360 mm 26167FKL</t>
  </si>
  <si>
    <t>ZP586</t>
  </si>
  <si>
    <t>Kanyla irrigační a sací pro použití s stopcock 26167 H velikost 3 mm délka 300 mm 26167LH</t>
  </si>
  <si>
    <t>KI350</t>
  </si>
  <si>
    <t>kleště bipolární ENSEAL G2 s flexí 25mm NSLG2C25A-X</t>
  </si>
  <si>
    <t>KI351</t>
  </si>
  <si>
    <t>kleště bipolární ENSEAL G2 s flexí 35mm NSLG2C35A-X</t>
  </si>
  <si>
    <t>ZP578</t>
  </si>
  <si>
    <t>Kleště bipolární RoBi velikost 3,5 mm délka 360 mm obě branže aktivní 38151 RoBi ručka 38910 ON RoBi insert s vnějším pláštěm 38951ON</t>
  </si>
  <si>
    <t>KK345</t>
  </si>
  <si>
    <t>kleště koagulační EnSeal na otevřenou operativu, zahnuté čelisti k harmonickému skalpelu GEN 11 NSLX120L</t>
  </si>
  <si>
    <t>KG986</t>
  </si>
  <si>
    <t>kleště na otevřenou operativu jednorázové NSEAL X 22L-X</t>
  </si>
  <si>
    <t>ZP581</t>
  </si>
  <si>
    <t>Kleště úchopové CLICKLINE velikost 3 mm délka 360 mm obě branže aktivní atraumatické fenestrated skloženy z 33141 kovová ručka s odjímatelnou aretací 30310AFG vnější pouzdro s insertem 30371AFG</t>
  </si>
  <si>
    <t>ZP580</t>
  </si>
  <si>
    <t>Kleště úchopové CLICKLINE velikost 3 mm délka 360 mm obě branže aktivní složeny z 33156 plastová ručka s odjímatelnou aretací 30310KG vnější pouzdro s insertem 30356KG</t>
  </si>
  <si>
    <t>ZP583</t>
  </si>
  <si>
    <t>Kleště úchopové RoBi® KELLY CLERMONT-FERRAND model disekční,obě branže aktivní velikost 3.5 mm délka 360 mm složeny z: 38151 RoBi plastová ručka 38910 MD RoBi vnější plášť s insertem 38951MD</t>
  </si>
  <si>
    <t>ZP627</t>
  </si>
  <si>
    <t>Klička Brucker/Messroghli ručka 26183MA</t>
  </si>
  <si>
    <t>ZP625</t>
  </si>
  <si>
    <t>Klička Brucker/Messroghli Supra Loop  120 x 85 mm jednorázová 26183MC</t>
  </si>
  <si>
    <t>ZP626</t>
  </si>
  <si>
    <t>Klička Brucker/Messroghli vnější plášť 5 x 300 mm 26183MB</t>
  </si>
  <si>
    <t>KC486</t>
  </si>
  <si>
    <t>klip titanový střední LT300-X</t>
  </si>
  <si>
    <t>KH232</t>
  </si>
  <si>
    <t>nábojnice do EGIA60AMT</t>
  </si>
  <si>
    <t>KH617</t>
  </si>
  <si>
    <t>nábojnice EGIA 45 Artic med thick sulu EGIA45AMT</t>
  </si>
  <si>
    <t>KE305</t>
  </si>
  <si>
    <t>nůžky harmonické laparoskopické ACE36E-X</t>
  </si>
  <si>
    <t>ZO449</t>
  </si>
  <si>
    <t>Nůžky laparoskopické jednorázové koagulační  prům. 5 mm délka 330 mm branže 17mm  radiální monopolární konektor IC5330</t>
  </si>
  <si>
    <t>ZP582</t>
  </si>
  <si>
    <t>Nůžky Micro Hook CLICKLINE jedna branže aktivní velikost 3 mm délka 360 mm složeny z 33151 plastová ručka bez aretace 30310 EHG vnější pouzdro s insertem 30351EHG</t>
  </si>
  <si>
    <t>ZP575</t>
  </si>
  <si>
    <t>Optika KARL STORZ HOPKINS s úhlem pohledu 0° prům. 5 mm délka 29 cm autoklávovatelná 26046AA</t>
  </si>
  <si>
    <t>ZP867</t>
  </si>
  <si>
    <t>Plášť vnější ke kleštím KARL STORZ CLICKLINE SAWALHE Tenaculum Forceps 33553 UM průměr 15 mm</t>
  </si>
  <si>
    <t>ZD125</t>
  </si>
  <si>
    <t>Převodník k harmonickému skalpelu HP054</t>
  </si>
  <si>
    <t>ZG552</t>
  </si>
  <si>
    <t>Rukojeť bez aretace k monopolár. lapar. nůžkám ERGO Olympus A60101A</t>
  </si>
  <si>
    <t>KD311</t>
  </si>
  <si>
    <t>sáček laparoskopický endo cath gold 10 173050G</t>
  </si>
  <si>
    <t>ZM632</t>
  </si>
  <si>
    <t>Smyčka bipolární PKS Bill bal. á 5 ks EGBL0533</t>
  </si>
  <si>
    <t>KI073</t>
  </si>
  <si>
    <t>stapler - endo GIA universal 12mm EGIAUSTND</t>
  </si>
  <si>
    <t>ZP587</t>
  </si>
  <si>
    <t>Stopcoc doufázový k pro sání a irigaci pro použití s 26167 LH/LHS/LHL 26167H</t>
  </si>
  <si>
    <t>ZP577</t>
  </si>
  <si>
    <t>Trokar 3,9 mm délka 100 mm složen z 30117G1 pyramidální hrot 30117P trokar 30117L1 těsnění 30117GP</t>
  </si>
  <si>
    <t>ZP576</t>
  </si>
  <si>
    <t>Trokar 5,0 mm délka 105 mm složen z 30160H2 pyramidální hrot 30160P trokar 30160M1 multifunkční tešnění 30160MP</t>
  </si>
  <si>
    <t>KD633</t>
  </si>
  <si>
    <t>trokar xcel 11 x 100 mm D11LT-X</t>
  </si>
  <si>
    <t>50115066</t>
  </si>
  <si>
    <t>ZPr - šicí materiál robot (Z531)</t>
  </si>
  <si>
    <t>ZI401</t>
  </si>
  <si>
    <t>Šití V-LOC délka stehu 30 cm bal. á 12 ks VLOCL0615</t>
  </si>
  <si>
    <t>Šití V-LOC délka stehu 30 cm bal. á 12 ks VLOCL0615  výpadek do 1.11.2017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</si>
  <si>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</si>
  <si>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</si>
  <si>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</si>
  <si>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</si>
  <si>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</si>
  <si>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</si>
  <si>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</si>
  <si>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</si>
  <si>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</si>
  <si>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</si>
  <si>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</si>
  <si>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</si>
  <si>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</si>
  <si>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</si>
  <si>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</si>
  <si>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</si>
  <si>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</si>
  <si>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</si>
  <si>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</si>
  <si>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</si>
  <si>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</si>
  <si>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</si>
  <si>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</si>
  <si>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</si>
  <si>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</si>
  <si>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</si>
  <si>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porodní asistenti</t>
  </si>
  <si>
    <t>zdravotní laboranti</t>
  </si>
  <si>
    <t>sanitáři</t>
  </si>
  <si>
    <t>THP</t>
  </si>
  <si>
    <t>Specializovaná ambulantní péče</t>
  </si>
  <si>
    <t>003 - Pracoviště LSPP</t>
  </si>
  <si>
    <t>208 - Pracoviště lékařské genetiky</t>
  </si>
  <si>
    <t>302 - Pracoviště dětské kardiologie</t>
  </si>
  <si>
    <t>601 - Pracoviště plastické chirurgie</t>
  </si>
  <si>
    <t>603 - Pracoviště gynekologie a porodnictví</t>
  </si>
  <si>
    <t>604 - Pracoviště dětské gynekologie</t>
  </si>
  <si>
    <t>613 - Pracoviště akreditovaného centra asistované reprod</t>
  </si>
  <si>
    <t>706 - Pracoviště urologie</t>
  </si>
  <si>
    <t>901 - Pracoviště klinické psychologie</t>
  </si>
  <si>
    <t xml:space="preserve">7I8 - Pracov. resuscitační ústavní lůžkové péče - ARO - </t>
  </si>
  <si>
    <t>Ambulantní péče ve vyjmenovaných odbornostech (§9) *</t>
  </si>
  <si>
    <t>809 - Pracoviště radiodiagnostiky</t>
  </si>
  <si>
    <t>822 - Laboratoř mykologická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</si>
  <si>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</si>
  <si>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</si>
  <si>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</si>
  <si>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</si>
  <si>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</si>
  <si>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</si>
  <si>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Aujeský René</t>
  </si>
  <si>
    <t>Bajorek Jan</t>
  </si>
  <si>
    <t>Dubrava Lubomír</t>
  </si>
  <si>
    <t>Feit Petr</t>
  </si>
  <si>
    <t>Gregar Jan</t>
  </si>
  <si>
    <t>Hálek Jan</t>
  </si>
  <si>
    <t>Herzig Roman</t>
  </si>
  <si>
    <t>Heřman Miroslav</t>
  </si>
  <si>
    <t>Horák Pavel</t>
  </si>
  <si>
    <t>Hrabalová Monika</t>
  </si>
  <si>
    <t>Hudínková Lucia</t>
  </si>
  <si>
    <t>Chlup Rudolf</t>
  </si>
  <si>
    <t>Kilián Tomáš</t>
  </si>
  <si>
    <t>Klásková Eva</t>
  </si>
  <si>
    <t>Kotas Martin</t>
  </si>
  <si>
    <t>Krč Ivo</t>
  </si>
  <si>
    <t>Kubíček Zdenek</t>
  </si>
  <si>
    <t>Kurašová Jitka</t>
  </si>
  <si>
    <t>Ľubušký Marek</t>
  </si>
  <si>
    <t>MaděrkováTozzi Michaela</t>
  </si>
  <si>
    <t>Machač Štěpán</t>
  </si>
  <si>
    <t>Michnová Lucie</t>
  </si>
  <si>
    <t>Mlčáková Kateřina</t>
  </si>
  <si>
    <t>Muller Otakar</t>
  </si>
  <si>
    <t>Stehlík Daniel</t>
  </si>
  <si>
    <t>Steriovský Andrea</t>
  </si>
  <si>
    <t>Šilhánková Jiřina</t>
  </si>
  <si>
    <t>Urbánková Helena</t>
  </si>
  <si>
    <t>Urbanová Renata</t>
  </si>
  <si>
    <t>Větr Miroslav</t>
  </si>
  <si>
    <t>Zezula Radek</t>
  </si>
  <si>
    <t>ZvonařováSkalická Jitka</t>
  </si>
  <si>
    <t>Zdravotní výkony vykázané na pracovišti v rámci ambulantní péče dle lékařů *</t>
  </si>
  <si>
    <t>7I8</t>
  </si>
  <si>
    <t>V</t>
  </si>
  <si>
    <t>63701</t>
  </si>
  <si>
    <t>63703</t>
  </si>
  <si>
    <t>06</t>
  </si>
  <si>
    <t>208</t>
  </si>
  <si>
    <t>1</t>
  </si>
  <si>
    <t>0088353</t>
  </si>
  <si>
    <t>RHESONATIV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</si>
  <si>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</si>
  <si>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</si>
  <si>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</si>
  <si>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</si>
  <si>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</si>
  <si>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</si>
  <si>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09215</t>
  </si>
  <si>
    <t>INJEKCE I. M., S. C., I. D.</t>
  </si>
  <si>
    <t>28103</t>
  </si>
  <si>
    <t>PŘÍPRAVA  BIOLOGICKÉHO MATERIÁLU PROBANDA K TRANSP</t>
  </si>
  <si>
    <t>302</t>
  </si>
  <si>
    <t>09511</t>
  </si>
  <si>
    <t>MINIMÁLNÍ KONTAKT LÉKAŘE S PACIENTEM</t>
  </si>
  <si>
    <t>09513</t>
  </si>
  <si>
    <t>TELEFONICKÁ KONZULTACE OŠETŘUJÍCÍHO LÉKAŘE PACIENT</t>
  </si>
  <si>
    <t>32420</t>
  </si>
  <si>
    <t>SPECIALIZOVANÉ PRENATÁLNÍ  ECHOKARDIOGRAFICKÉ VYŠE</t>
  </si>
  <si>
    <t>601</t>
  </si>
  <si>
    <t>706</t>
  </si>
  <si>
    <t>76125</t>
  </si>
  <si>
    <t>UROFLOWMETRIE</t>
  </si>
  <si>
    <t>901</t>
  </si>
  <si>
    <t>35520</t>
  </si>
  <si>
    <t>PSYCHOTERAPIE INDIVIDUÁLNÍ SYSTEMATICKÁ, PROVÁDĚNÁ</t>
  </si>
  <si>
    <t>37115</t>
  </si>
  <si>
    <t>KRIZOVÁ INTERVENCE(Á 30 MINUT)</t>
  </si>
  <si>
    <t>07</t>
  </si>
  <si>
    <t>603</t>
  </si>
  <si>
    <t>0027607</t>
  </si>
  <si>
    <t>0088354</t>
  </si>
  <si>
    <t>0015003</t>
  </si>
  <si>
    <t>IGAMAD</t>
  </si>
  <si>
    <t>3</t>
  </si>
  <si>
    <t>0051347</t>
  </si>
  <si>
    <t>KATETR URODYNAMICKÝ,DOUBLE LUMEN U-020</t>
  </si>
  <si>
    <t>0051477</t>
  </si>
  <si>
    <t>KATETR VODÍCÍ VNĚJŠÍ CPS DIRECT SL</t>
  </si>
  <si>
    <t>0052477</t>
  </si>
  <si>
    <t>KATETR PRO URODYNAMICKÉ VYŠ.,TROJC. - AH53..AH56..</t>
  </si>
  <si>
    <t>0051397</t>
  </si>
  <si>
    <t>KATETR NEFROSTOMICKÝ,10F,MALECOT U-082210</t>
  </si>
  <si>
    <t>0051374</t>
  </si>
  <si>
    <t>KATETR NEFROSTOMICKÝ,MALECOT,10F,12F U-082410</t>
  </si>
  <si>
    <t>0058215</t>
  </si>
  <si>
    <t>KATETR URODYNAMICKÝ REKTÁLNÍ BALÓNKOVÝ, 395763</t>
  </si>
  <si>
    <t>09117</t>
  </si>
  <si>
    <t>ODBĚR KRVE ZE ŽÍLY U DÍTĚTĚ DO 10 LET</t>
  </si>
  <si>
    <t>09237</t>
  </si>
  <si>
    <t>OŠETŘENÍ A PŘEVAZ RÁNY VČETNĚ OŠETŘENÍ KOŽNÍCH A P</t>
  </si>
  <si>
    <t>09532</t>
  </si>
  <si>
    <t>PROHLÍDKA OSOBY DISPENZARIZOVANÉ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</si>
  <si>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</si>
  <si>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</si>
  <si>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</si>
  <si>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</si>
  <si>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</si>
  <si>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39115</t>
  </si>
  <si>
    <t>KOMPLETNÍ SPERMIOGRAM</t>
  </si>
  <si>
    <t>63022</t>
  </si>
  <si>
    <t>CÍLENÉ VYŠETŘENÍ GYNEKOLOGEM A PORODNÍKEM</t>
  </si>
  <si>
    <t>63023</t>
  </si>
  <si>
    <t>KONTROLNÍ VYŠETŘENÍ GYNEKOLOGEM A PORODNÍKEM</t>
  </si>
  <si>
    <t>63053</t>
  </si>
  <si>
    <t>KOMPLEXNÍ PRENATÁLNÍ VYŠETŘENÍ</t>
  </si>
  <si>
    <t>63063</t>
  </si>
  <si>
    <t>KOLPOSKOPICKÁ EXPERTÍZA</t>
  </si>
  <si>
    <t>63413</t>
  </si>
  <si>
    <t xml:space="preserve">SCREENINGOVÉ ULTRASONOGRAFICKÉ VYŠETŘENÍ VE 30. - </t>
  </si>
  <si>
    <t>63417</t>
  </si>
  <si>
    <t>ULTRASONOGRAFICKÉ VYŠETŘENÍ PÁNVE U GYNEKOLOGICKÝC</t>
  </si>
  <si>
    <t>63519</t>
  </si>
  <si>
    <t>MARSUPIALIZACE, EXSTIRPACE NEBO INCIZE ABSCESU NEB</t>
  </si>
  <si>
    <t>63532</t>
  </si>
  <si>
    <t>ODBĚR MATERIÁLU Z POCHVY, ČÍPKU A HRDLA DĚLOŽNÍHO</t>
  </si>
  <si>
    <t>63547</t>
  </si>
  <si>
    <t>KYRETÁŽ HRDLA DĚLOŽNÍHO, ABLACE POLYPU (PŘIČTI EV.</t>
  </si>
  <si>
    <t>63553</t>
  </si>
  <si>
    <t>ZAVEDENÍ NITRODĚLOŽNÍHO TĚLÍSKA (IUD), PŘIČTI DILA</t>
  </si>
  <si>
    <t>63557</t>
  </si>
  <si>
    <t>EXTRAKCE IUD ZA SILON</t>
  </si>
  <si>
    <t>63559</t>
  </si>
  <si>
    <t>PROBATORNÍ ABRAZE DUTINY DĚLOŽNÍ</t>
  </si>
  <si>
    <t>63597</t>
  </si>
  <si>
    <t>PUNKCE CYSTY VAJEČNÍKU VAGINÁLNÍ CESTOU</t>
  </si>
  <si>
    <t>76127</t>
  </si>
  <si>
    <t>CYSTOMETRIE PLNÍCÍ</t>
  </si>
  <si>
    <t>09547</t>
  </si>
  <si>
    <t>REGULAČNÍ POPLATEK -- POJIŠTĚNEC OD ÚHRADY POPLATK</t>
  </si>
  <si>
    <t>09544</t>
  </si>
  <si>
    <t>SIGNÁLNÍ VÝKON POBYTU V ZAŘÍZENÍ LŮŽKOVÉ PÉČE / DO</t>
  </si>
  <si>
    <t>09119</t>
  </si>
  <si>
    <t xml:space="preserve">ODBĚR KRVE ZE ŽÍLY U DOSPĚLÉHO NEBO DÍTĚTE NAD 10 </t>
  </si>
  <si>
    <t>09233</t>
  </si>
  <si>
    <t>INJEKČNÍ OKRSKOVÁ ANESTÉZIE</t>
  </si>
  <si>
    <t>09545</t>
  </si>
  <si>
    <t>REGULAČNÍ POPLATEK ZA POHOTOVOSTNÍ SLUŽBU -- POPLA</t>
  </si>
  <si>
    <t>63415</t>
  </si>
  <si>
    <t xml:space="preserve">SUPERKONZILIÁRNÍ ULTRAZVUKOVÉ VYŠETŘENÍ V PRŮBĚHU </t>
  </si>
  <si>
    <t>09563</t>
  </si>
  <si>
    <t>VÝKON ÚSTAVNÍ POHOTOVOSTNÍ SLUŽBY</t>
  </si>
  <si>
    <t>63055</t>
  </si>
  <si>
    <t>VYŠETŘENÍ V PRENATÁLNÍ PORADNĚ</t>
  </si>
  <si>
    <t>09219</t>
  </si>
  <si>
    <t xml:space="preserve">INTRAVENÓZNÍ INJEKCE U DOSPĚLÉHO ČI DÍTĚTE NAD 10 </t>
  </si>
  <si>
    <t>76531</t>
  </si>
  <si>
    <t>CYSTOURETROSKOPIE</t>
  </si>
  <si>
    <t>09239</t>
  </si>
  <si>
    <t>SUTURA RÁNY A PODKOŽÍ DO 5 CM</t>
  </si>
  <si>
    <t>09115</t>
  </si>
  <si>
    <t>ODBĚR BIOLOGICKÉHO MATERIÁLU JINÉHO NEŽ KREV NA KV</t>
  </si>
  <si>
    <t>63611</t>
  </si>
  <si>
    <t>HYSTEROSKOPIE DIAGNOSTICKÁ</t>
  </si>
  <si>
    <t>51881</t>
  </si>
  <si>
    <t>MULTIDISCIPLINÁRNÍ INDIKAČNÍ SEMINÁŘ K URČENÍ OPTI</t>
  </si>
  <si>
    <t>63531</t>
  </si>
  <si>
    <t>EXCIZE  Z ČÍPKU DĚLOŽNÍHO</t>
  </si>
  <si>
    <t>63115</t>
  </si>
  <si>
    <t>EXTERNÍ KARDIOTOKOGRAFICKÉ VYŠETŘENÍ</t>
  </si>
  <si>
    <t>63545</t>
  </si>
  <si>
    <t>DILATACE HRDLA DĚLOŽNÍHO</t>
  </si>
  <si>
    <t>64111</t>
  </si>
  <si>
    <t>VAGINOSKOPIE</t>
  </si>
  <si>
    <t>09123</t>
  </si>
  <si>
    <t>ANALÝZA MOČI CHEMICKY</t>
  </si>
  <si>
    <t>63021</t>
  </si>
  <si>
    <t>KOMPLEXNÍ VYŠETŘENÍ GYNEKOLOGEM A PORODNÍKEM</t>
  </si>
  <si>
    <t>63511</t>
  </si>
  <si>
    <t>EXCIZE VULVY</t>
  </si>
  <si>
    <t>63555</t>
  </si>
  <si>
    <t>EXTRAKCE IUD HÁČKEM</t>
  </si>
  <si>
    <t>76131</t>
  </si>
  <si>
    <t>URETRÁLNÍ TLAKOVÝ PROFIL</t>
  </si>
  <si>
    <t>63535</t>
  </si>
  <si>
    <t>EXSTIRPACE TUMORU Z POCHVY</t>
  </si>
  <si>
    <t>63411</t>
  </si>
  <si>
    <t>SCREENINGOVÉ ULTRASONOGRAFICKÉ VYŠETŘENÍ V 18. - 2</t>
  </si>
  <si>
    <t>63050</t>
  </si>
  <si>
    <t>PREVENTIVNÍ PROHLÍDKA GYNEKOLOGEM A PÉČE S NÍ SOUV</t>
  </si>
  <si>
    <t>09213</t>
  </si>
  <si>
    <t>NEODKLADNÁ KARDIOPULMONÁLNÍ RESUSCITACE ZÁKLADNÍ Á</t>
  </si>
  <si>
    <t>82053</t>
  </si>
  <si>
    <t>MIKROSKOPICKÉ VYŠETŘENÍ NATIVNÍHO PREPARÁTU</t>
  </si>
  <si>
    <t>VYŠETŘENÍ UROGYNEKOLOGEM</t>
  </si>
  <si>
    <t>ULTRAZVUKOVÉ VYŠETŘENÍ UROGYNEKOLOGEM</t>
  </si>
  <si>
    <t>0192143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</si>
  <si>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</si>
  <si>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</si>
  <si>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</si>
  <si>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</si>
  <si>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</si>
  <si>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</si>
  <si>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63311</t>
  </si>
  <si>
    <t>ODBĚR PLODOVÉ VODY TRANSABDOMINÁLNÍ AMNIOCENTÉZOU</t>
  </si>
  <si>
    <t>0001656</t>
  </si>
  <si>
    <t>0015006</t>
  </si>
  <si>
    <t>0015007</t>
  </si>
  <si>
    <t>0015203</t>
  </si>
  <si>
    <t>0015204</t>
  </si>
  <si>
    <t>0028065</t>
  </si>
  <si>
    <t>0097910</t>
  </si>
  <si>
    <t>HUMAN ALBUMIN GRIFOLS 20%</t>
  </si>
  <si>
    <t>0104051</t>
  </si>
  <si>
    <t>HUMAN ALBUMIN 200 G/L BAXTER</t>
  </si>
  <si>
    <t>0028066</t>
  </si>
  <si>
    <t>GONAL-F 900 IU/1,5 ML (66 MIKROGRAMŮ/1,5 ML)</t>
  </si>
  <si>
    <t>0180902</t>
  </si>
  <si>
    <t>09227</t>
  </si>
  <si>
    <t>I. V. APLIKACE KRVE NEBO KREVNÍCH DERIVÁTŮ</t>
  </si>
  <si>
    <t>63212</t>
  </si>
  <si>
    <t>PORADA S PARTNERSKÝM PÁREM SPOJENÁ S PODROBNÝM VYS</t>
  </si>
  <si>
    <t>63213</t>
  </si>
  <si>
    <t>KRYOPREZERVACE EJAKULÁTU</t>
  </si>
  <si>
    <t>63214</t>
  </si>
  <si>
    <t>PREPARACE EJAKULÁTU PRO INSEMINACI</t>
  </si>
  <si>
    <t>63227</t>
  </si>
  <si>
    <t>UMĚLÁ INSEMINACE INTRAKAVITÁLNÍ NEBO INTRATUBÁRNÍ</t>
  </si>
  <si>
    <t>99999</t>
  </si>
  <si>
    <t>Nespecifikovany vykon</t>
  </si>
  <si>
    <t>63211</t>
  </si>
  <si>
    <t>VYPRACOVÁNÍ OPTIMÁLNÍHO STIMULAČNÍHO PROTOKOLU V A</t>
  </si>
  <si>
    <t>63215</t>
  </si>
  <si>
    <t>VYŠETŘENÍ HLENU DĚLOŽNÍHO HRDLA</t>
  </si>
  <si>
    <t>63225</t>
  </si>
  <si>
    <t>UMĚLÁ INSEMINACE CERVIKO-VAGINÁLNÍ</t>
  </si>
  <si>
    <t>63591</t>
  </si>
  <si>
    <t xml:space="preserve">TEST PRŮCHODNOSTI TUB (PERTUBACE, HYDROPERTUBACE, </t>
  </si>
  <si>
    <t>63419</t>
  </si>
  <si>
    <t>ULTRAZVUKOVÁ  HYSTEROSALPINGOGRAFIE</t>
  </si>
  <si>
    <t>63221</t>
  </si>
  <si>
    <t>POSTKOITÁLNÍ TEST</t>
  </si>
  <si>
    <t>63598</t>
  </si>
  <si>
    <t>PUNKCE DOUGLASOVA PROSTORU DIAGNOSTICKÁ</t>
  </si>
  <si>
    <t>82056</t>
  </si>
  <si>
    <t>MIKROSKOPICKÉ STANOVENÍ MIKROBIÁLNÍHO OBRAZU POŠEV</t>
  </si>
  <si>
    <t>63113</t>
  </si>
  <si>
    <t>ODSTRANĚNÍ STEHU CERKLÁŽE</t>
  </si>
  <si>
    <t>63325</t>
  </si>
  <si>
    <t>TERAPEUTICKÁ PUNKCE DUTÝCH ORGÁNŮ PLODU</t>
  </si>
  <si>
    <t>604</t>
  </si>
  <si>
    <t>64022</t>
  </si>
  <si>
    <t>CÍLENÉ VYŠETŘENÍ DĚTSKÝM GYNEKOLOGEM</t>
  </si>
  <si>
    <t>09555</t>
  </si>
  <si>
    <t>OŠETŘENÍ DÍTĚTE DO 6 LET</t>
  </si>
  <si>
    <t>64311</t>
  </si>
  <si>
    <t>OPERAČNÍ LÉČENÍ SYNECHIE VULVY</t>
  </si>
  <si>
    <t>613</t>
  </si>
  <si>
    <t>0025527</t>
  </si>
  <si>
    <t>GONAL-F 75 IU (5,5 MIKROGRAMŮ)</t>
  </si>
  <si>
    <t>0027066</t>
  </si>
  <si>
    <t>0027072</t>
  </si>
  <si>
    <t>0027087</t>
  </si>
  <si>
    <t>0027088</t>
  </si>
  <si>
    <t>0027419</t>
  </si>
  <si>
    <t>0028200</t>
  </si>
  <si>
    <t>0058623</t>
  </si>
  <si>
    <t>0180901</t>
  </si>
  <si>
    <t>0167371</t>
  </si>
  <si>
    <t>0167372</t>
  </si>
  <si>
    <t>0028064</t>
  </si>
  <si>
    <t>GONAL-F 300 IU/0,5 ML (22 MIKROGRAMŮ/0,5 ML)</t>
  </si>
  <si>
    <t>0180903</t>
  </si>
  <si>
    <t>0180904</t>
  </si>
  <si>
    <t>0185975</t>
  </si>
  <si>
    <t>EIGENORM SET</t>
  </si>
  <si>
    <t>0210005</t>
  </si>
  <si>
    <t>0210004</t>
  </si>
  <si>
    <t>0210003</t>
  </si>
  <si>
    <t>63902</t>
  </si>
  <si>
    <t>(VZP) IVF CYKLUS S ODBĚREM OOCYTŮ K IN VITRO FERTI</t>
  </si>
  <si>
    <t>63903</t>
  </si>
  <si>
    <t>(VZP) IVF CYKLUS S PŘENOSEM EMBRIÍ - 3X ZA ŽIVOT -</t>
  </si>
  <si>
    <t>63908</t>
  </si>
  <si>
    <t>(VZP) KOMPLETNÍ IVF CYKLUS S TRANSFEREM POUZE 1 EM</t>
  </si>
  <si>
    <t>63909</t>
  </si>
  <si>
    <t>(VZP) KÓD PRO VYKÁZÁNÍ ZULP PŘI PÉČI IVF - POUZE P</t>
  </si>
  <si>
    <t>63901</t>
  </si>
  <si>
    <t>(VZP) IVF CYKLUS PŘERUŠENÝ PŘED ODBĚREM OOCYTŮ - 4</t>
  </si>
  <si>
    <t>09</t>
  </si>
  <si>
    <t>809</t>
  </si>
  <si>
    <t>89517</t>
  </si>
  <si>
    <t>UZ DUPLEXNÍ VYŠETŘENÍ DVOU A VÍCE CÉV, T. J. MORFO</t>
  </si>
  <si>
    <t>822</t>
  </si>
  <si>
    <t>14</t>
  </si>
  <si>
    <t>003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</si>
  <si>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</si>
  <si>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</si>
  <si>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</si>
  <si>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</si>
  <si>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</si>
  <si>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</si>
  <si>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</si>
  <si>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</si>
  <si>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</si>
  <si>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</si>
  <si>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</si>
  <si>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</si>
  <si>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</si>
  <si>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</si>
  <si>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</si>
  <si>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</si>
  <si>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</si>
  <si>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</si>
  <si>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</si>
  <si>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</si>
  <si>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</si>
  <si>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</si>
  <si>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</si>
  <si>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</si>
  <si>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</si>
  <si>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</si>
  <si>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</si>
  <si>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</si>
  <si>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</si>
  <si>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501</t>
  </si>
  <si>
    <t>10419</t>
  </si>
  <si>
    <t>Hernioplastika - kombinace triselne a pupecni kyly</t>
  </si>
  <si>
    <t>5F1</t>
  </si>
  <si>
    <t>51313</t>
  </si>
  <si>
    <t>ZÁCHOVNÉ OPERACE SLEZINY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</si>
  <si>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</si>
  <si>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</si>
  <si>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</si>
  <si>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</si>
  <si>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</si>
  <si>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</si>
  <si>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51387</t>
  </si>
  <si>
    <t>TOTÁLNÍ GASTREKTOMIE, SUBTOTÁLNÍ GASTREKTOMIE</t>
  </si>
  <si>
    <t>51388</t>
  </si>
  <si>
    <t>GASTROENTEROANASTOMÓZA  NEBO RESEKCE A (NEBO) ANAS</t>
  </si>
  <si>
    <t>51392</t>
  </si>
  <si>
    <t>RELAPAROTOMIE PRO POOPERAČNÍ KRVÁCENÍ, PERITONITID</t>
  </si>
  <si>
    <t>51397</t>
  </si>
  <si>
    <t>OTEVŘENÁ LAVÁŽ PERITONEÁLNÍ DUTINY, SEC. LOOK, LAP</t>
  </si>
  <si>
    <t>51419</t>
  </si>
  <si>
    <t>MÍSTNÍ EXCIZE LÉZE REKTA TRANSSFINKTERICKÁ, TRANSV</t>
  </si>
  <si>
    <t>51513</t>
  </si>
  <si>
    <t>INQUINÁLNÍ, FEMORÁLNÍ KÝLA PRO USKŘINUTÍ VYŽADUJÍC</t>
  </si>
  <si>
    <t>51518</t>
  </si>
  <si>
    <t>OPERACE VNITŘNÍ KÝLY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</si>
  <si>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</si>
  <si>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</si>
  <si>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</si>
  <si>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</si>
  <si>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</si>
  <si>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</si>
  <si>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66829</t>
  </si>
  <si>
    <t>ZAVEDENÍ PROPLACHOVÉ LAVÁŽE</t>
  </si>
  <si>
    <t>07546</t>
  </si>
  <si>
    <t>(DRG) OTEVŘENÝ PŘÍSTUP</t>
  </si>
  <si>
    <t>07376</t>
  </si>
  <si>
    <t>(VZP) BYPASS NEBO NÁHRADA ILIKO - ILICKÁ PROTETICK</t>
  </si>
  <si>
    <t>07543</t>
  </si>
  <si>
    <t>(DRG) PRIMOOPERACE</t>
  </si>
  <si>
    <t>51396</t>
  </si>
  <si>
    <t>PUNKCE DUTINY BŘIŠNÍ S DRENÁŽÍ EV. LAVAŽÍ</t>
  </si>
  <si>
    <t>54190</t>
  </si>
  <si>
    <t>OSTATNÍ REKONSTRUKCE TEPEN A BY-PASSY</t>
  </si>
  <si>
    <t>51386</t>
  </si>
  <si>
    <t>SUTURA EV. EXCIZE A SUTURA LÉZE STĚNY ŽALUDKU NEBO</t>
  </si>
  <si>
    <t>51367</t>
  </si>
  <si>
    <t>APENDEKTOMIE NEBO OPERAČNÍ DRENÁŽ PERIAPENDIKULÁRN</t>
  </si>
  <si>
    <t>07564</t>
  </si>
  <si>
    <t>(DRG) EMERGENTNÍ OPERACE KVCH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</si>
  <si>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</si>
  <si>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</si>
  <si>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</si>
  <si>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</si>
  <si>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</si>
  <si>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</si>
  <si>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51517</t>
  </si>
  <si>
    <t>OPERACE KÝLY S POUŽITÍM ŠTĚPU ČI IMPLANTÁTU, OPERA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</si>
  <si>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</si>
  <si>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</si>
  <si>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</si>
  <si>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</si>
  <si>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</si>
  <si>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</si>
  <si>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</si>
  <si>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</si>
  <si>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51421</t>
  </si>
  <si>
    <t>KOREKCE ANÁLNÍHO SFINKTERU A ANOREKTÁLNÍHO PŘECHOD</t>
  </si>
  <si>
    <t>54310</t>
  </si>
  <si>
    <t>AORTOILICKÝ ÚSEK - ENDARTEREKTOMIE</t>
  </si>
  <si>
    <t>07499</t>
  </si>
  <si>
    <t>(VZP) INTERPOZICE ŽILNÍHO ÚSEKU</t>
  </si>
  <si>
    <t>51810</t>
  </si>
  <si>
    <t>EXENTERACE PÁNEVNÍCH ORGÁNŮ</t>
  </si>
  <si>
    <t>07511</t>
  </si>
  <si>
    <t>(VZP) TROMBECTOMIE HLUBOKÉHO ŽILNÍHO SYSTÉMU DOLNÍ</t>
  </si>
  <si>
    <t>61123</t>
  </si>
  <si>
    <t>EXCIZE KOŽNÍ LÉZE OD 2 DO 10 CM^2, BEZ UZAVŘENÍ VZ</t>
  </si>
  <si>
    <t>61147</t>
  </si>
  <si>
    <t>UZAVŘENÍ DEFEKTU KOŽNÍM LALOKEM MÍSTNÍM DO 10 CM^2</t>
  </si>
  <si>
    <t>62410</t>
  </si>
  <si>
    <t>ŠTĚP PŘI POPÁLENÍ - DLAŇ, DORSUM RUKY, NOHY NEBO D</t>
  </si>
  <si>
    <t>61165</t>
  </si>
  <si>
    <t>ROZPROSTŘENÍ NEBO MODELACE LALOKU</t>
  </si>
  <si>
    <t>NEKREKTOMIE DO 5 % POVRCHU TĚLA - TANGENCIÁLNÍ NEB</t>
  </si>
  <si>
    <t>6F3</t>
  </si>
  <si>
    <t>0004234</t>
  </si>
  <si>
    <t>0008807</t>
  </si>
  <si>
    <t>0008808</t>
  </si>
  <si>
    <t>0010734</t>
  </si>
  <si>
    <t>0016600</t>
  </si>
  <si>
    <t>0020605</t>
  </si>
  <si>
    <t>COLOMYCIN INJEKCE 1 000 000 MEZINÁRODNÍCH JEDNOTEK</t>
  </si>
  <si>
    <t>0026127</t>
  </si>
  <si>
    <t>0029980</t>
  </si>
  <si>
    <t>0058092</t>
  </si>
  <si>
    <t>CEFAZOLIN SANDOZ</t>
  </si>
  <si>
    <t>0062464</t>
  </si>
  <si>
    <t>0064831</t>
  </si>
  <si>
    <t>0065989</t>
  </si>
  <si>
    <t>MYCOMAX INF</t>
  </si>
  <si>
    <t>0066020</t>
  </si>
  <si>
    <t>AUGMENTIN 1,2 G</t>
  </si>
  <si>
    <t>0066137</t>
  </si>
  <si>
    <t>OFLOXIN INF</t>
  </si>
  <si>
    <t>0068998</t>
  </si>
  <si>
    <t>0068999</t>
  </si>
  <si>
    <t>0072972</t>
  </si>
  <si>
    <t>AMOKSIKLAV 1,2 G</t>
  </si>
  <si>
    <t>0076353</t>
  </si>
  <si>
    <t>FORTUM</t>
  </si>
  <si>
    <t>0076360</t>
  </si>
  <si>
    <t>ZINACEF</t>
  </si>
  <si>
    <t>0077018</t>
  </si>
  <si>
    <t>ULTRAVIST 370</t>
  </si>
  <si>
    <t>0083417</t>
  </si>
  <si>
    <t>MERONEM</t>
  </si>
  <si>
    <t>0091148</t>
  </si>
  <si>
    <t>0093405</t>
  </si>
  <si>
    <t>PENICILIN G 5,0 DRASELNÁ SOĹ BIOTIKA</t>
  </si>
  <si>
    <t>0094155</t>
  </si>
  <si>
    <t>ABAKTAL 400 MG/5 ML</t>
  </si>
  <si>
    <t>0094176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</si>
  <si>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</si>
  <si>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</si>
  <si>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</si>
  <si>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</si>
  <si>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</si>
  <si>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</si>
  <si>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</si>
  <si>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0138455</t>
  </si>
  <si>
    <t>0142077</t>
  </si>
  <si>
    <t>0151458</t>
  </si>
  <si>
    <t>CEFUROXIM KABI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</si>
  <si>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</si>
  <si>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</si>
  <si>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</si>
  <si>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</si>
  <si>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</si>
  <si>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</si>
  <si>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0129056</t>
  </si>
  <si>
    <t>0164407</t>
  </si>
  <si>
    <t>0198192</t>
  </si>
  <si>
    <t>0129057</t>
  </si>
  <si>
    <t>0107955</t>
  </si>
  <si>
    <t>0201030</t>
  </si>
  <si>
    <t>0092359</t>
  </si>
  <si>
    <t>PROSTAPHLIN</t>
  </si>
  <si>
    <t>0134595</t>
  </si>
  <si>
    <t>MEDOCLAV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</si>
  <si>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</si>
  <si>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</si>
  <si>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</si>
  <si>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</si>
  <si>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</si>
  <si>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</si>
  <si>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</si>
  <si>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</si>
  <si>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0183926</t>
  </si>
  <si>
    <t>AZEPO</t>
  </si>
  <si>
    <t>0064630</t>
  </si>
  <si>
    <t>KLIMICIN</t>
  </si>
  <si>
    <t>0113424</t>
  </si>
  <si>
    <t>PIPERACILLIN/TAZOBACTAM IBIGEN</t>
  </si>
  <si>
    <t>0141263</t>
  </si>
  <si>
    <t>PIPERACILLIN/TAZOBACTAM MYLAN</t>
  </si>
  <si>
    <t>0183812</t>
  </si>
  <si>
    <t>0183817</t>
  </si>
  <si>
    <t>0203855</t>
  </si>
  <si>
    <t>0201961</t>
  </si>
  <si>
    <t>0201967</t>
  </si>
  <si>
    <t>0155862</t>
  </si>
  <si>
    <t>0029981</t>
  </si>
  <si>
    <t>0171966</t>
  </si>
  <si>
    <t>0201977</t>
  </si>
  <si>
    <t>0047749</t>
  </si>
  <si>
    <t>OCTAPLAS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</si>
  <si>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</si>
  <si>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</si>
  <si>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</si>
  <si>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</si>
  <si>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</si>
  <si>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</si>
  <si>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</si>
  <si>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</si>
  <si>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</si>
  <si>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</si>
  <si>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</si>
  <si>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</si>
  <si>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</si>
  <si>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</si>
  <si>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</si>
  <si>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</si>
  <si>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</si>
  <si>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0012886</t>
  </si>
  <si>
    <t>JEHLA ULTRA VERESSIHO                  (PN 150)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</si>
  <si>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</si>
  <si>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</si>
  <si>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</si>
  <si>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</si>
  <si>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0028338</t>
  </si>
  <si>
    <t>SET RENÁLNÍ A NEFROSTOMICKÝ RE400740,400840,400940</t>
  </si>
  <si>
    <t>0030515</t>
  </si>
  <si>
    <t xml:space="preserve">ZÁSOBNÍK PRO LINEÁRNÍ STAPLER - TA PREMIUM 55-4.8 </t>
  </si>
  <si>
    <t>0030647</t>
  </si>
  <si>
    <t>SÍŤKA SURGIPRO MESH</t>
  </si>
  <si>
    <t>0037180</t>
  </si>
  <si>
    <t>PROTÉZA GORE-TEX CÉVNÍ - PRUŽNÁ TENK.S ODSTR.KROUŽ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</si>
  <si>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</si>
  <si>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</si>
  <si>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</si>
  <si>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</si>
  <si>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</si>
  <si>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</si>
  <si>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0056292</t>
  </si>
  <si>
    <t>KATETR BALÓNKOVÝ FOGARTY EMBOLEKTOMICKÝ - 120805F</t>
  </si>
  <si>
    <t>0056490</t>
  </si>
  <si>
    <t>STAPLER CIRKULÁRNÍ - EEA</t>
  </si>
  <si>
    <t>0058179</t>
  </si>
  <si>
    <t>SÁČEK - ENDOBAG POUCH</t>
  </si>
  <si>
    <t>0058352</t>
  </si>
  <si>
    <t>CÍLENÝ ODBĚR BIOPSIE DRG 90781</t>
  </si>
  <si>
    <t>0058362</t>
  </si>
  <si>
    <t>APPENDEKTOMIE DRG 90795</t>
  </si>
  <si>
    <t>0058378</t>
  </si>
  <si>
    <t>LYMFADENEKTOMIE PÁNEVNÍ ELEKTIVNÍ DRG 90825</t>
  </si>
  <si>
    <t>0058407</t>
  </si>
  <si>
    <t>PÁNEVNÍ LYMFADENEKTOMIE DRG 90872</t>
  </si>
  <si>
    <t>0058418</t>
  </si>
  <si>
    <t>ODSTRANĚNÍ ENDOMETRIÓZY I.A II.STUPNĚ DRG 90790</t>
  </si>
  <si>
    <t>0058419</t>
  </si>
  <si>
    <t>STERILIZACE DRG 90791</t>
  </si>
  <si>
    <t>0058422</t>
  </si>
  <si>
    <t>RESEKCE OVARIA DRG 90804</t>
  </si>
  <si>
    <t>0058423</t>
  </si>
  <si>
    <t>ENUKLEACE JEDNODUCHÉ CYSTY DRG 90805</t>
  </si>
  <si>
    <t>0058424</t>
  </si>
  <si>
    <t>SALPINGOTOMIE LINEÁRNÍ DRG 90806</t>
  </si>
  <si>
    <t>0058425</t>
  </si>
  <si>
    <t>SALPINGEKTOMIE DRG 90807</t>
  </si>
  <si>
    <t>0058427</t>
  </si>
  <si>
    <t>ADNEXEKTOMIE DRG 90809</t>
  </si>
  <si>
    <t>0058429</t>
  </si>
  <si>
    <t>MYOMEKT.DO 5CM SUBS.N.PEDUNK.MYOM DO 5CM DRG 90811</t>
  </si>
  <si>
    <t>0058430</t>
  </si>
  <si>
    <t>SUTURA DĚLOHY PO IATROGENNÍ PERFORACI DRG 90812</t>
  </si>
  <si>
    <t>0058433</t>
  </si>
  <si>
    <t>VENTROSUSP.DLE GIL.SC OVARIOPEX.-OVARIÁL.DRG 90815</t>
  </si>
  <si>
    <t>0058434</t>
  </si>
  <si>
    <t>DRENÁŽ ABSCESU DRG 90816</t>
  </si>
  <si>
    <t>0058435</t>
  </si>
  <si>
    <t>ADHESIOLÝZA I.STUPNĚ DRG 90817</t>
  </si>
  <si>
    <t>0058437</t>
  </si>
  <si>
    <t>ASIST.VAGIN.HYSTEREKT.(LAVH)DĚLOHA MENŠÍ NEŽ GRAV.</t>
  </si>
  <si>
    <t>0058438</t>
  </si>
  <si>
    <t>NEOSTOMIE A FIMBRIOPLASTIKA DRG 90832</t>
  </si>
  <si>
    <t>0058441</t>
  </si>
  <si>
    <t>ODSTRAN.ENDOMETRIOZ III.ST.OVAR.ENDOMETR.DRG 90835</t>
  </si>
  <si>
    <t>0058442</t>
  </si>
  <si>
    <t>ADHESIOLÝZA II.STUPNĚ DRG 90836</t>
  </si>
  <si>
    <t>0058443</t>
  </si>
  <si>
    <t>ASIST.VAGIN.HYSTEREKT.(LAVH)DĚLOHA VĚTŠÍ NEŽ GRAV.</t>
  </si>
  <si>
    <t>0058445</t>
  </si>
  <si>
    <t>ADHESIOLÝZA III.STUPNĚ DRG 90847</t>
  </si>
  <si>
    <t>0058448</t>
  </si>
  <si>
    <t>MYOMEKTOMIE NAD 5CM SUBSERÓZNÍ A INTRAM.DRG 90850</t>
  </si>
  <si>
    <t>0058449</t>
  </si>
  <si>
    <t>TOTÁLNÍ HYSTEREKTOMIE (TLH) DRG 90859</t>
  </si>
  <si>
    <t>0058450</t>
  </si>
  <si>
    <t>EXTENZIVNÍ ADHESIOLÝZA IV.STUPNĚ DRG 90860</t>
  </si>
  <si>
    <t>0058455</t>
  </si>
  <si>
    <t>ZÁVĚSNÁ OPERACE SÍŤKOU PRO PROLAPS DĚLOHY DRG90874</t>
  </si>
  <si>
    <t>0058457</t>
  </si>
  <si>
    <t>ASIS.VAG.HYST.NEBO TOT.HYST.A PÁN.LYMFAD.DRG 90882</t>
  </si>
  <si>
    <t>0058458</t>
  </si>
  <si>
    <t>ASIS.RADIK.VAG.HYSTER.A PÁNEV.LYMFADENECTDRG 90883</t>
  </si>
  <si>
    <t>0058459</t>
  </si>
  <si>
    <t>RADIK.HYSTER.WERTHEIM A PÁNEV LYMFADENECTDRG 90885</t>
  </si>
  <si>
    <t>0058460</t>
  </si>
  <si>
    <t>LYMFADENEKTOM.RADIK.PARAAORT.A PARAKAVÁL.DRG 90886</t>
  </si>
  <si>
    <t>0067162</t>
  </si>
  <si>
    <t>IMPLANTÁT UROLOGICKÝ ZÁVĚS.TVT PÁSKA GYNECARE SECU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</si>
  <si>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</si>
  <si>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</si>
  <si>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</si>
  <si>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</si>
  <si>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</si>
  <si>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</si>
  <si>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</si>
  <si>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</si>
  <si>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0092078</t>
  </si>
  <si>
    <t>STAPLER LINEÁRNÍ S NOŽEM - CONTOUR; ZAHNUTÝ, NÍZKÁ</t>
  </si>
  <si>
    <t>0151180</t>
  </si>
  <si>
    <t>KAUTER MONOPOLÁRNÍ - 8MM (STAND+S/SI) - ZAHNUTÉ NŮ</t>
  </si>
  <si>
    <t>0151181</t>
  </si>
  <si>
    <t>KAUTER MONOPOLÁRNÍ - 8MM (STAND+S/SI) - HÁČEK</t>
  </si>
  <si>
    <t>0151183</t>
  </si>
  <si>
    <t>KAUTER BIPOLÁRNÍ - 8MM (STAND+S/SI) - KLEŠTĚ MARYL</t>
  </si>
  <si>
    <t>0151185</t>
  </si>
  <si>
    <t>KAUTER BIPOLÁRNÍ - 8MM (STAND+S/SI) - KLEŠTĚ OKÉNK</t>
  </si>
  <si>
    <t>0151190</t>
  </si>
  <si>
    <t>JEHELEC - 8MM - SE STŘIHEM</t>
  </si>
  <si>
    <t>0151191</t>
  </si>
  <si>
    <t>JEHELEC - 8MM (STAND+S/SI) - MEGA JEHELEC</t>
  </si>
  <si>
    <t>0151194</t>
  </si>
  <si>
    <t>KLEŠTĚ - 8MM (STAND+S/SI) - CADIERE</t>
  </si>
  <si>
    <t>0151210</t>
  </si>
  <si>
    <t>PŘÍSLUŠENSTVÍ - KRYTKA NA MONOPOLÁRNÍ NŮŽKY (PRO P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</si>
  <si>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</si>
  <si>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</si>
  <si>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</si>
  <si>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</si>
  <si>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</si>
  <si>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</si>
  <si>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</si>
  <si>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0067167</t>
  </si>
  <si>
    <t>IMPLANTÁT UROLOGICKÝ ZÁVĚS.TVT PÁSKA</t>
  </si>
  <si>
    <t>0058454</t>
  </si>
  <si>
    <t>ZÁVĚSNÁ OPERACE PRO VAGINÁLNÍ PROLAPS DRG 90873</t>
  </si>
  <si>
    <t>0058353</t>
  </si>
  <si>
    <t>LAVÁŽ A ODSÁTÍ DUTINY PERITONEÁLNÍ DRG 90782</t>
  </si>
  <si>
    <t>0058360</t>
  </si>
  <si>
    <t>KOAGULACE V MALÉ PÁNVI DRG 90789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</si>
  <si>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</si>
  <si>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</si>
  <si>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</si>
  <si>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</si>
  <si>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</si>
  <si>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</si>
  <si>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0082731</t>
  </si>
  <si>
    <t>NPWT-V.A.C. INFOVAC KANYSTR S GELEM</t>
  </si>
  <si>
    <t>0058351</t>
  </si>
  <si>
    <t>CÍLENÁ PUNKCE ORGÁNU NEBO LOŽISKA DRG 90780</t>
  </si>
  <si>
    <t>0058410</t>
  </si>
  <si>
    <t>PARAAORTÁLNÍ LYMFADENEKTOMIE-RADIKÁLNÍ DRG 90877</t>
  </si>
  <si>
    <t>0082143</t>
  </si>
  <si>
    <t>NPWT-RENASYS F PŘEVAZOVÝ SET VELKÝ L</t>
  </si>
  <si>
    <t>0058444</t>
  </si>
  <si>
    <t>SUPRACERV.HYSTEREKT.(LSH)DĚLOHA VĚTŠÍ NEŽ GRAVID.</t>
  </si>
  <si>
    <t>0058456</t>
  </si>
  <si>
    <t>OPERACE NEOVAGINY DRG 90878</t>
  </si>
  <si>
    <t>0058436</t>
  </si>
  <si>
    <t>SUPRACERVIKÁLNÍ HYSTEREKTOMIE (LSH) DRG 90830</t>
  </si>
  <si>
    <t>0151464</t>
  </si>
  <si>
    <t>SÍŤKA PRO LÉČBU PÁNEVNÍHO DNA - PŘEDNÍ A ZADNÍ ODD</t>
  </si>
  <si>
    <t>0112241</t>
  </si>
  <si>
    <t>SET A SÍŤKA NA LÉČBU PÁNEVNÍHO DNA; NUVIA SI</t>
  </si>
  <si>
    <t>0096697</t>
  </si>
  <si>
    <t>IMPLANTÁT UROLOGICKÝ ZÁVĚS.TVT PÁSKA ALIGN TO</t>
  </si>
  <si>
    <t>0058387</t>
  </si>
  <si>
    <t>LYMFADENEKTOMIE PARAAORTÁLNÍ DRG 90841</t>
  </si>
  <si>
    <t>51393</t>
  </si>
  <si>
    <t>EXPLORATIVNÍ LAPAROTOMIE</t>
  </si>
  <si>
    <t>63117</t>
  </si>
  <si>
    <t>KARDIOTOKOGRAFICKÉ SLEDOVÁNÍ RODIČKY V PRŮBĚHU POR</t>
  </si>
  <si>
    <t>63119</t>
  </si>
  <si>
    <t>VEDENÍ PORODU VAGINÁLNĚ - HLAVIČKOU</t>
  </si>
  <si>
    <t>63123</t>
  </si>
  <si>
    <t xml:space="preserve">UKONČENÍ PORODU VAKUUMEXTRAKCÍ, KLEŠTĚMI, OBRATEM </t>
  </si>
  <si>
    <t>63127</t>
  </si>
  <si>
    <t>SECTIO CAESAREA</t>
  </si>
  <si>
    <t>63133</t>
  </si>
  <si>
    <t>MANUÁLNÍ VYBAVENÍ ZADRŽENÉ PLACENTY</t>
  </si>
  <si>
    <t>63137</t>
  </si>
  <si>
    <t>SUTURA RUPTURY (NÁSTŘIHU) HRDLA DĚLOŽNÍHO NEBO POC</t>
  </si>
  <si>
    <t>63139</t>
  </si>
  <si>
    <t xml:space="preserve">SUTURA RUPTURY HRÁZE III. - IV. ST. NEBO RESUTURA </t>
  </si>
  <si>
    <t>63143</t>
  </si>
  <si>
    <t>PŘERUŠENÍ TĚHOTENSTVÍ V I. TRIMESTRU</t>
  </si>
  <si>
    <t>63147</t>
  </si>
  <si>
    <t>INDUKCE POTRATU VE II. TRIMESTRU S NÁSLEDNOU REVIZ</t>
  </si>
  <si>
    <t>63149</t>
  </si>
  <si>
    <t>REVIZE PO SPONTÁNNÍM POTRATU</t>
  </si>
  <si>
    <t>63239</t>
  </si>
  <si>
    <t xml:space="preserve">UVOLNĚNÍ DOLNÍHO PÓLU PLODOVÉHO VEJCE, PŘÍPADNĚ S </t>
  </si>
  <si>
    <t>63329</t>
  </si>
  <si>
    <t>INTRAUTERINNÍ FETÁLNÍ TRANSFÚZE NEBO INFÚZE, PŘIČT</t>
  </si>
  <si>
    <t>63513</t>
  </si>
  <si>
    <t>VULVEKTOMIE JEDNODUCHÁ</t>
  </si>
  <si>
    <t>63523</t>
  </si>
  <si>
    <t>KOLPOKLEISIS NEBO SEMIKOLPOKLEISIS LIBOVOLNOU TECH</t>
  </si>
  <si>
    <t>63527</t>
  </si>
  <si>
    <t>PLASTIKA POŠEVNÍ PŘEDNÍ NEBO ZADNÍ S PLASTIKOU DNA</t>
  </si>
  <si>
    <t>63529</t>
  </si>
  <si>
    <t>REKONSTRUKČNÍ OPERACE CYSTOURETRO - ENTEROKÉLY EV.</t>
  </si>
  <si>
    <t>63533</t>
  </si>
  <si>
    <t>KONIZACE CERVIXU, JAKÁKOLIV TECHNIKA S VYJÍMKOU UŽ</t>
  </si>
  <si>
    <t>63567</t>
  </si>
  <si>
    <t>ENUKLEACE MYOMŮ DĚLOŽNÍCH ABDOMINÁLNĚ NEBO VAGINÁL</t>
  </si>
  <si>
    <t>63573</t>
  </si>
  <si>
    <t>HYSTEREKTOMIE ABDOMINÁLNÍ NEBO VAGINÁLNÍ S NEBO BE</t>
  </si>
  <si>
    <t>63579</t>
  </si>
  <si>
    <t>HYSTEREKTOMIE A ADNEXEKTOMIE S OMENTEKTOMIÍ PRO MA</t>
  </si>
  <si>
    <t>63587</t>
  </si>
  <si>
    <t>PERTUBACE TERAPEUTICKÁ</t>
  </si>
  <si>
    <t>63589</t>
  </si>
  <si>
    <t>SALPINGEKTOMIE NEBO ADNEXEKTOMIE A NEBO RESEKCE OV</t>
  </si>
  <si>
    <t>63613</t>
  </si>
  <si>
    <t>OPERAČNÍ HYSTEROSKOPIE</t>
  </si>
  <si>
    <t>63657</t>
  </si>
  <si>
    <t xml:space="preserve">REKONSTRUKČNÍ OPERACE PÁNEVNÍHO DNA - KOMBINOVANÁ </t>
  </si>
  <si>
    <t>76329</t>
  </si>
  <si>
    <t>SNESENÍ PERIGENITÁLNÍCH KONDYLOMAT</t>
  </si>
  <si>
    <t>00880</t>
  </si>
  <si>
    <t>ROZLIŠENÍ VYKÁZANÉ HOSPITALIZACE JAKO: = NOVÁ HOSP</t>
  </si>
  <si>
    <t>00881</t>
  </si>
  <si>
    <t>ROZLIŠENÍ VYKÁZANÉ HOSPITALIZACE JAKO: = POKRAČOVÁ</t>
  </si>
  <si>
    <t>90781</t>
  </si>
  <si>
    <t>(DRG) CÍLENÝ ODBĚR BIOPSIE LAPAROSKOPICKY NEBO THO</t>
  </si>
  <si>
    <t>90790</t>
  </si>
  <si>
    <t>(DRG) ODSTRANĚNÍ ENDOMETRIÓZY PRVNÍHO A DRUHÉHO ST</t>
  </si>
  <si>
    <t>90835</t>
  </si>
  <si>
    <t>(DRG) ODSTRANĚNÍ ENDOMETRIÓZY TŘETÍHO STUPNĚ, OVAR</t>
  </si>
  <si>
    <t>63999</t>
  </si>
  <si>
    <t>(VZP) ROBOTICKY ASISTOVANÁ RADIKÁLNÍ SLOŽITÁ GYNEK</t>
  </si>
  <si>
    <t>90807</t>
  </si>
  <si>
    <t>(DRG) SALPINGEKTOMIE LAPAROSKOPICKY</t>
  </si>
  <si>
    <t>90791</t>
  </si>
  <si>
    <t>(DRG) STERILIZACE LAPAROSKOPICKY</t>
  </si>
  <si>
    <t>90836</t>
  </si>
  <si>
    <t>(DRG) ADHEZIOLÝZA DRUHÉHO STUPNĚ LAPAROSKOPICKY NE</t>
  </si>
  <si>
    <t>90845</t>
  </si>
  <si>
    <t>(DRG) LAPAROSKOPICKY ASISTOVANÁ VAGINÁLNÍ HYSTEREK</t>
  </si>
  <si>
    <t>90850</t>
  </si>
  <si>
    <t>(DRG) MYOMEKTOMIE NAD 5 CENTIMETRŮ SUBSEROZNÍ A IN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</si>
  <si>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</si>
  <si>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</si>
  <si>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</si>
  <si>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</si>
  <si>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</si>
  <si>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</si>
  <si>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90811</t>
  </si>
  <si>
    <t>(DRG) MYOMEKTOMIE DO 5CH SUBSERÓZNÍ, PEDUNKULOVANÝ</t>
  </si>
  <si>
    <t>90831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</si>
  <si>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</si>
  <si>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</si>
  <si>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</si>
  <si>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</si>
  <si>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</si>
  <si>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</si>
  <si>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90860</t>
  </si>
  <si>
    <t>(DRG) EXTENZIVNÍ ADHEZIOLÝZA ČTVRTÉHO STUPNĚ LAPAR</t>
  </si>
  <si>
    <t>90886</t>
  </si>
  <si>
    <t>(DRG) LAPAROSKOPICKÁ LYMFADENEKTOMIE RADIKÁLNÍ PAR</t>
  </si>
  <si>
    <t>90812</t>
  </si>
  <si>
    <t>(DRG) SUTURA DĚLOHY PO IATROGENNÍ PERFORACI LAPARO</t>
  </si>
  <si>
    <t>90832</t>
  </si>
  <si>
    <t>(DRG) NEOSTOMIE A FIMBRIOPLASTIKA LAPAROSKOPICKY</t>
  </si>
  <si>
    <t>63092</t>
  </si>
  <si>
    <t>Totalni roboticka hysterektomie</t>
  </si>
  <si>
    <t>90885</t>
  </si>
  <si>
    <t>(DRG) RADIKÁLNÍ HYSTEREKTOMIE TYPU WERTHEIM A PÁNE</t>
  </si>
  <si>
    <t>00602</t>
  </si>
  <si>
    <t>OD TYPU 02 - PRO NEMOCNICE TYPU 3, (KATEGORIE 6)</t>
  </si>
  <si>
    <t>51825</t>
  </si>
  <si>
    <t>SEKUNDÁRNÍ SUTURA RÁNY</t>
  </si>
  <si>
    <t>51850</t>
  </si>
  <si>
    <t>PŘEVAZ RÁNY METODOU V. A. C. (VACUUM ASISTED CLOSU</t>
  </si>
  <si>
    <t>63135</t>
  </si>
  <si>
    <t>REVIZE DUTINY DĚLOŽNÍ PO PORODU</t>
  </si>
  <si>
    <t>63121</t>
  </si>
  <si>
    <t>VEDENÍ PORODU KONCEM PÁNEVNÍM NEBO POROD DVOJČAT</t>
  </si>
  <si>
    <t>51711</t>
  </si>
  <si>
    <t>VÝKON LAPAROSKOPICKÝ A TORAKOSKOPICKÝ</t>
  </si>
  <si>
    <t>63574</t>
  </si>
  <si>
    <t>HYSTEREKTOMIE VAGINÁLNÍ S PŘEDNÍ  A NEBO ZADNÍ POŠ</t>
  </si>
  <si>
    <t>76365</t>
  </si>
  <si>
    <t>PUNKČNÍ EPICYSTOSTOMIE</t>
  </si>
  <si>
    <t>51395</t>
  </si>
  <si>
    <t>PUNKCE PERITONEÁLNÍ DIAGNOSTICKÁ ČI TERAPEUTICKÁ</t>
  </si>
  <si>
    <t>63125</t>
  </si>
  <si>
    <t>VEDENÍ PORODU VAGINÁLNĚ - UKONČENÍ CÍSAŘSKÝM ŘEZEM</t>
  </si>
  <si>
    <t>90825</t>
  </si>
  <si>
    <t>(DRG) LYMFADENEKTOMIE PÁNEVNÍ LAPAROSKOPICKY</t>
  </si>
  <si>
    <t>90809</t>
  </si>
  <si>
    <t>(DRG) ADNEXEKTOMIE LAPAROSKOPICKY</t>
  </si>
  <si>
    <t>76601</t>
  </si>
  <si>
    <t>MINIMÁLNĚ INVAZIVNÍ URETROPEXE K LÉČBĚ STRESSOVÉ I</t>
  </si>
  <si>
    <t>63575</t>
  </si>
  <si>
    <t>HYSTEREKTOMIE RADIKÁLNÍ (WERTHEIM, MACKENRODT, MEI</t>
  </si>
  <si>
    <t>90873</t>
  </si>
  <si>
    <t>(DRG) ZÁVĚSNÁ OPERACE PRO VAGINÁLNÍ PROLAPS LAPARO</t>
  </si>
  <si>
    <t>90805</t>
  </si>
  <si>
    <t>(DRG) ENUKLEACE JEDNODUCHÉ CYSTY LAPAROSKOPICKY</t>
  </si>
  <si>
    <t>76471</t>
  </si>
  <si>
    <t>LYMFADENEKTOMIE PÁNEVNÍ</t>
  </si>
  <si>
    <t>63561</t>
  </si>
  <si>
    <t>MIKROABRAZE DUTINY DĚLOŽNÍ</t>
  </si>
  <si>
    <t>90815</t>
  </si>
  <si>
    <t>(DRG) VENTROSUSPENSE DLE GILLIAM-SCHAUTAOVARIOPEXE</t>
  </si>
  <si>
    <t>90883</t>
  </si>
  <si>
    <t>(DRG) LAPAROSKOPICKY ASISTOVANÁ RADIKÁLNÍ VAGINÁLN</t>
  </si>
  <si>
    <t>63111</t>
  </si>
  <si>
    <t>CERKLÁŽ ISTMU DĚLOŽNÍHO JAKOUKOLIV TECHNIKOU</t>
  </si>
  <si>
    <t>90782</t>
  </si>
  <si>
    <t>(DRG) LAVÁŽ A ODSÁTÍ DUTINY PERITONEÁLNÍ LAPAROSKO</t>
  </si>
  <si>
    <t>90804</t>
  </si>
  <si>
    <t>(DRG) RESEKCE OVARIA LAPAROSKOPICKY</t>
  </si>
  <si>
    <t>63596</t>
  </si>
  <si>
    <t>TOTÁLNÍ OMENTEKTOMIE</t>
  </si>
  <si>
    <t>63594</t>
  </si>
  <si>
    <t>RADIKÁLNÍ OPERACE PRO CA OVÁRIA</t>
  </si>
  <si>
    <t>90789</t>
  </si>
  <si>
    <t>(DRG) KOAGULACE V MALÉ PÁNVI LAPAROSKOPICKY</t>
  </si>
  <si>
    <t>90794</t>
  </si>
  <si>
    <t xml:space="preserve">(DRG) VÝKON NA LYMFATICKÉM SYSTÉMU LAPAROSKOPICKY </t>
  </si>
  <si>
    <t>90859</t>
  </si>
  <si>
    <t>(DRG) TOTÁLNÍ LAPAROSKOPICKÁ HYSTEREKTOMIE (TLH)</t>
  </si>
  <si>
    <t>90799</t>
  </si>
  <si>
    <t>(DRG) DESTRUKCE NÁDORU NEBO METASTÁZ LAPAROSKOPICK</t>
  </si>
  <si>
    <t>63515</t>
  </si>
  <si>
    <t>VULVEKTOMIE RADIKÁLNÍ (VČETNĚ UZLIN)</t>
  </si>
  <si>
    <t>90882</t>
  </si>
  <si>
    <t>63655</t>
  </si>
  <si>
    <t>REKONSTRUKČNÍ OPERACE DEFEKTU PÁNEVNÍHO DNA PŘEDNÍ</t>
  </si>
  <si>
    <t>76331</t>
  </si>
  <si>
    <t>LYMFADENEKTOMIE ILIOINGUINÁLNÍ JEDNOSTRANNÁ</t>
  </si>
  <si>
    <t>A0001</t>
  </si>
  <si>
    <t>Signalni kod pro navazne doklady</t>
  </si>
  <si>
    <t>63541</t>
  </si>
  <si>
    <t>AMPUTACE CERVIXU</t>
  </si>
  <si>
    <t>90874</t>
  </si>
  <si>
    <t>(DRG) ZÁVĚSNÁ OPERACE SÍŤKOU PRO PROLAPS DĚLOHY LA</t>
  </si>
  <si>
    <t>63131</t>
  </si>
  <si>
    <t>SECTIO CESAREA S NÁSLEDNOU HYSTEREKTOMIÍ (S NEBO B</t>
  </si>
  <si>
    <t>63525</t>
  </si>
  <si>
    <t>KOLPEKTOMIE PRO CA</t>
  </si>
  <si>
    <t>63595</t>
  </si>
  <si>
    <t>DRUHÁ LAPAROTOMIE PRO CA OVÁRIÍ (SECOND LOOK OPERA</t>
  </si>
  <si>
    <t>90846</t>
  </si>
  <si>
    <t>(DRG) SUPRACERVIKÁLNÍ HYSTEREKTOMIE (LSH) - DĚLOHA</t>
  </si>
  <si>
    <t>63577</t>
  </si>
  <si>
    <t>SUPRAVAGINÁLNÍ AMPUTACE DĚLOHY BEZ A NEBO S ADNEXE</t>
  </si>
  <si>
    <t>63593</t>
  </si>
  <si>
    <t xml:space="preserve">TRANSPOSICE OVÁRIÍ (ADNEX) - PROVEDENO SOUČASNĚ S </t>
  </si>
  <si>
    <t>90877</t>
  </si>
  <si>
    <t>(DRG) PARAAORTÁLNÍ LYMFADENEKTOMIE LAPAROSKOPICKY</t>
  </si>
  <si>
    <t>90872</t>
  </si>
  <si>
    <t>(DRG) PÁNEVNÍ LYMFADENEKTOMIE LAPAROSKOPICKY</t>
  </si>
  <si>
    <t>90878</t>
  </si>
  <si>
    <t>(DRG) LAPAROSKOPICKÁ OPERACE NEOVAGINY</t>
  </si>
  <si>
    <t>90830</t>
  </si>
  <si>
    <t>64317</t>
  </si>
  <si>
    <t>RESEKCE MALÉHO STYDKÉHO PYSKU JEDNOSTRANNÁ (S PLAS</t>
  </si>
  <si>
    <t>63528</t>
  </si>
  <si>
    <t>POŠEVNÍ PLASTIKY S ELEVACÍ DĚLOHY VAGINÁLNÍ CESTOU</t>
  </si>
  <si>
    <t>D0008</t>
  </si>
  <si>
    <t>RadikalnÝ hyterektomie pro malignitu - roboticky p</t>
  </si>
  <si>
    <t>63537</t>
  </si>
  <si>
    <t>PLASTICKÁ OPERACE ČÍPKU DĚLOŽNÍHO - TRACHELOPLASTI</t>
  </si>
  <si>
    <t>63599</t>
  </si>
  <si>
    <t>PUNKCE DOUGLASOVA PROSTORU S INCIZÍ A DRENÁŽÍ</t>
  </si>
  <si>
    <t>63120</t>
  </si>
  <si>
    <t>VEDENÍ PORODU VAGINÁLNĚ - HLAVIČKOU PORODNÍ ASISTE</t>
  </si>
  <si>
    <t>6P3</t>
  </si>
  <si>
    <t>00680</t>
  </si>
  <si>
    <t>OD TYPU 80 - PRO NEMOCNICE TYPU 3, (KATEGORIE 6) -</t>
  </si>
  <si>
    <t>00682</t>
  </si>
  <si>
    <t>OD TYPU 82 - PRO NEMOCNICE TYPU 3, (KATEGORIE 6) -</t>
  </si>
  <si>
    <t>7F6</t>
  </si>
  <si>
    <t>76343</t>
  </si>
  <si>
    <t>RESEKCE, SUTURA URETERU JEDNOSTRANNÁ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</si>
  <si>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</si>
  <si>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</si>
  <si>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</si>
  <si>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</si>
  <si>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</si>
  <si>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</si>
  <si>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76377</t>
  </si>
  <si>
    <t>OŠETŘENÍ RUPTURY MĚCHÝŘE, EV. PERFORACE MĚCHÝŘE</t>
  </si>
  <si>
    <t>76121</t>
  </si>
  <si>
    <t>NEFROSTOMOGRAM (JEN KLINICKÝ VÝKON)</t>
  </si>
  <si>
    <t>76215</t>
  </si>
  <si>
    <t>KATETRIZACE URETERU, NEBO EXTRAKCE KONKREMENTU Z M</t>
  </si>
  <si>
    <t>76345</t>
  </si>
  <si>
    <t>REIMPLANTACE URETERU (UCNA)</t>
  </si>
  <si>
    <t>76399</t>
  </si>
  <si>
    <t>OPERACE KARUNKULY NEBO PROLAPSU URETRY (VČETNĚ ZAV</t>
  </si>
  <si>
    <t>76335</t>
  </si>
  <si>
    <t>OPERAČNÍ REVIZE PERIRENÁLNÍCH NEBO PERIURETERÁLNÍC</t>
  </si>
  <si>
    <t>76341</t>
  </si>
  <si>
    <t>URETEROTOMIE- NEBO URETEREKTOMIE VČ. URETEROVEZIKÁ</t>
  </si>
  <si>
    <t>89173</t>
  </si>
  <si>
    <t>ANTEGRÁDNÍ PYELOGRAFIE JEDNOSTRANNÁ</t>
  </si>
  <si>
    <t>89455</t>
  </si>
  <si>
    <t>PERKUTÁNNÍ NEFROSTOMIE JEDNOSTRANNÁ</t>
  </si>
  <si>
    <t>10</t>
  </si>
  <si>
    <t>12</t>
  </si>
  <si>
    <t>13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</si>
  <si>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</si>
  <si>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</si>
  <si>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</si>
  <si>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</si>
  <si>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</si>
  <si>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</si>
  <si>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</si>
  <si>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</si>
  <si>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</si>
  <si>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</si>
  <si>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</si>
  <si>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</si>
  <si>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04310</t>
  </si>
  <si>
    <t>A</t>
  </si>
  <si>
    <t xml:space="preserve">RESPIRAČNÍ SELHÁNÍ   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</si>
  <si>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</si>
  <si>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</si>
  <si>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</si>
  <si>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</si>
  <si>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</si>
  <si>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</si>
  <si>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</si>
  <si>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</si>
  <si>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</si>
  <si>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</si>
  <si>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</si>
  <si>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</si>
  <si>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</si>
  <si>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</si>
  <si>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</si>
  <si>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</si>
  <si>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</si>
  <si>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</si>
  <si>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</si>
  <si>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</si>
  <si>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</si>
  <si>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</si>
  <si>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06052</t>
  </si>
  <si>
    <t xml:space="preserve">VÝKONY NA APENDIXU S CC  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</si>
  <si>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</si>
  <si>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</si>
  <si>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</si>
  <si>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</si>
  <si>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</si>
  <si>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</si>
  <si>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</si>
  <si>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07331</t>
  </si>
  <si>
    <t xml:space="preserve">PORUCHY JATER, KROMĚ MALIGNÍ CIRHÓZY A ALKOHOLICKÉ HEPATITIDY                                       </t>
  </si>
  <si>
    <t>09031</t>
  </si>
  <si>
    <t xml:space="preserve">JINÉ VÝKONY PŘI PORUCHÁCH A ONEMOCNĚNÍCH KŮŽE, PODKOŽNÍ TKÁNĚ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</si>
  <si>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</si>
  <si>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</si>
  <si>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</si>
  <si>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</si>
  <si>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</si>
  <si>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</si>
  <si>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</si>
  <si>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</si>
  <si>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11321</t>
  </si>
  <si>
    <t xml:space="preserve">INFEKCE LEDVIN A MOČOVÝCH CEST BEZ CC                                                               </t>
  </si>
  <si>
    <t>11351</t>
  </si>
  <si>
    <t xml:space="preserve">SELHÁNÍ, REAKCE A KOMPLIKACE GENITOURETRÁLNÍHO PŘÍSTROJE, ŠTĚ                                       </t>
  </si>
  <si>
    <t>11352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</si>
  <si>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</si>
  <si>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</si>
  <si>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</si>
  <si>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</si>
  <si>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</si>
  <si>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</si>
  <si>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</si>
  <si>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</si>
  <si>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</si>
  <si>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</si>
  <si>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</si>
  <si>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</si>
  <si>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</si>
  <si>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13023</t>
  </si>
  <si>
    <t>13031</t>
  </si>
  <si>
    <t xml:space="preserve">VÝKONY NA DĚLOZE A ADNEXECH PŘI MALIGNÍM ONEMOCNĚNÍ JINDE NEŽ                                       </t>
  </si>
  <si>
    <t>13032</t>
  </si>
  <si>
    <t>13033</t>
  </si>
  <si>
    <t>13041</t>
  </si>
  <si>
    <t xml:space="preserve">DĚLOŽNÍ A ADNEXÁLNÍ VÝKONY PŘI CA IN SITU A NEZHOUBNÝCH ONEMO                                       </t>
  </si>
  <si>
    <t>13042</t>
  </si>
  <si>
    <t>13043</t>
  </si>
  <si>
    <t>13051</t>
  </si>
  <si>
    <t xml:space="preserve">GYNEKOLOGICKÁ LAPAROSKOPIE NEBO LAPAROTOMICKÁ STERILIZACE BEZ                                       </t>
  </si>
  <si>
    <t>13052</t>
  </si>
  <si>
    <t xml:space="preserve">GYNEKOLOGICKÁ LAPAROSKOPIE NEBO LAPAROTOMICKÁ STERILIZACE S C                                       </t>
  </si>
  <si>
    <t>13053</t>
  </si>
  <si>
    <t xml:space="preserve">GYNEKOLOGICKÁ LAPAROSKOPIE NEBO LAPAROTOMICKÁ STERILIZACE S M                                       </t>
  </si>
  <si>
    <t>13061</t>
  </si>
  <si>
    <t xml:space="preserve">REKONSTRUKČNÍ VÝKONY NA ŽENSKÉM REPRODUKČNÍM SYSTÉMU BEZ CC                                         </t>
  </si>
  <si>
    <t>13062</t>
  </si>
  <si>
    <t xml:space="preserve">REKONSTRUKČNÍ VÝKONY NA ŽENSKÉM REPRODUKČNÍM SYSTÉMU S CC                                           </t>
  </si>
  <si>
    <t>13063</t>
  </si>
  <si>
    <t xml:space="preserve">REKONSTRUKČNÍ VÝKONY NA ŽENSKÉM REPRODUKČNÍM SYSTÉMU S MCC                                          </t>
  </si>
  <si>
    <t>13071</t>
  </si>
  <si>
    <t xml:space="preserve">VAGINÁLNÍ, CERVIKÁLNÍ A VULVOVÉ VÝKONY BEZ CC                                                       </t>
  </si>
  <si>
    <t>13072</t>
  </si>
  <si>
    <t xml:space="preserve">VAGINÁLNÍ, CERVIKÁLNÍ A VULVOVÉ VÝKONY S CC                                                         </t>
  </si>
  <si>
    <t>13081</t>
  </si>
  <si>
    <t xml:space="preserve">ENDOSKOPICKÉ PŘERUŠENÍ VEJCOVODU BEZ CC                                                             </t>
  </si>
  <si>
    <t>13091</t>
  </si>
  <si>
    <t xml:space="preserve">DILATACE, KYRETÁŽ A KÓNIZACE BEZ CC                                                                 </t>
  </si>
  <si>
    <t>13092</t>
  </si>
  <si>
    <t xml:space="preserve">DILATACE, KYRETÁŽ A KÓNIZACE S CC                                                                   </t>
  </si>
  <si>
    <t>13093</t>
  </si>
  <si>
    <t xml:space="preserve">DILATACE, KYRETÁŽ A KÓNIZACE S MCC                           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</si>
  <si>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</si>
  <si>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</si>
  <si>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</si>
  <si>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</si>
  <si>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</si>
  <si>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</si>
  <si>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</si>
  <si>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</si>
  <si>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</si>
  <si>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</si>
  <si>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</si>
  <si>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</si>
  <si>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</si>
  <si>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</si>
  <si>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</si>
  <si>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</si>
  <si>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</si>
  <si>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</si>
  <si>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</si>
  <si>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</si>
  <si>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</si>
  <si>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14603</t>
  </si>
  <si>
    <t xml:space="preserve">POROD CÍSAŘSKÝM ŘEZEM S MCC                                                                         </t>
  </si>
  <si>
    <t>14611</t>
  </si>
  <si>
    <t xml:space="preserve">VAGINÁLNÍ POROD SE STERILIZACÍ A/NEBO DILATACÍ A KYRETÁŽÍ BEZ                                       </t>
  </si>
  <si>
    <t>14612</t>
  </si>
  <si>
    <t xml:space="preserve">VAGINÁLNÍ POROD SE STERILIZACÍ A/NEBO DILATACÍ A KYRETÁŽÍ S C                                       </t>
  </si>
  <si>
    <t>14613</t>
  </si>
  <si>
    <t xml:space="preserve">VAGINÁLNÍ POROD SE STERILIZACÍ A/NEBO DILATACÍ A KYRETÁŽÍ S M                                       </t>
  </si>
  <si>
    <t>14621</t>
  </si>
  <si>
    <t xml:space="preserve">VAGINÁLNÍ POROD S VÝKONEM, KROMĚ STERILIZACE A/NEBO DILATACE                                        </t>
  </si>
  <si>
    <t>14622</t>
  </si>
  <si>
    <t>14623</t>
  </si>
  <si>
    <t>14631</t>
  </si>
  <si>
    <t xml:space="preserve">VAGINÁLNÍ POROD BEZ CC    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</si>
  <si>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</si>
  <si>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</si>
  <si>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14633</t>
  </si>
  <si>
    <t xml:space="preserve">VAGINÁLNÍ POROD S MCC                                                                               </t>
  </si>
  <si>
    <t>14641</t>
  </si>
  <si>
    <t xml:space="preserve">POTRAT S DILATACÍ A KYRETÁŽÍ, ASPIRAČNÍ KYRETÁŽÍ NEBO HYSTERE                                       </t>
  </si>
  <si>
    <t>14642</t>
  </si>
  <si>
    <t>14643</t>
  </si>
  <si>
    <t>14651</t>
  </si>
  <si>
    <t xml:space="preserve">POTRAT BEZ DILATACE A KYRETÁŽE, ASPIRAČNÍ KYRETÁŽE NEBO HYSTE                                       </t>
  </si>
  <si>
    <t>14652</t>
  </si>
  <si>
    <t>14653</t>
  </si>
  <si>
    <t>14661</t>
  </si>
  <si>
    <t xml:space="preserve">POPORODNÍ A POPOTRATOVÉ DIAGNÓZY S VÝKONEM BEZ CC                                                   </t>
  </si>
  <si>
    <t>14662</t>
  </si>
  <si>
    <t xml:space="preserve">POPORODNÍ A POPOTRATOVÉ DIAGNÓZY S VÝKONEM S CC                                                     </t>
  </si>
  <si>
    <t>14671</t>
  </si>
  <si>
    <t xml:space="preserve">POPORODNÍ A POPOTRATOVÉ DIAGNÓZY BEZ VÝKONU BEZ CC                                                  </t>
  </si>
  <si>
    <t>14681</t>
  </si>
  <si>
    <t xml:space="preserve">MIMODĚLOŽNÍ TĚHOTENSTVÍ S VÝKONEM BEZ CC                                                            </t>
  </si>
  <si>
    <t>14683</t>
  </si>
  <si>
    <t xml:space="preserve">MIMODĚLOŽNÍ TĚHOTENSTVÍ S VÝKONEM S MCC                                                             </t>
  </si>
  <si>
    <t>14693</t>
  </si>
  <si>
    <t xml:space="preserve">MIMODĚLOŽNÍ TĚHOTENSTVÍ BEZ VÝKONU S MCC                                                            </t>
  </si>
  <si>
    <t>14701</t>
  </si>
  <si>
    <t xml:space="preserve">HROZÍCÍ POTRAT BEZ CC                                                                               </t>
  </si>
  <si>
    <t>14702</t>
  </si>
  <si>
    <t xml:space="preserve">HROZÍCÍ POTRAT S CC                                                                                 </t>
  </si>
  <si>
    <t>14703</t>
  </si>
  <si>
    <t xml:space="preserve">HROZÍCÍ POTRAT S MCC                                                                                </t>
  </si>
  <si>
    <t>14721</t>
  </si>
  <si>
    <t xml:space="preserve">JINÉ PŘEDPORODNÍ DIAGNÓZY S VÝKONEM BEZ CC                                                          </t>
  </si>
  <si>
    <t>14722</t>
  </si>
  <si>
    <t xml:space="preserve">JINÉ PŘEDPORODNÍ DIAGNÓZY S VÝKONEM S CC                                                            </t>
  </si>
  <si>
    <t>14723</t>
  </si>
  <si>
    <t xml:space="preserve">JINÉ PŘEDPORODNÍ DIAGNÓZY S VÝKONEM S MCC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</si>
  <si>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</si>
  <si>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</si>
  <si>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</si>
  <si>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</si>
  <si>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14733</t>
  </si>
  <si>
    <t xml:space="preserve">JINÉ PŘEDPORODNÍ DIAGNÓZY BEZ VÝKONU S MCC                                                          </t>
  </si>
  <si>
    <t>16021</t>
  </si>
  <si>
    <t xml:space="preserve">JINÉ VÝKONY PRO KREVNÍ ONEMOCNĚNÍ A NA KRVETVORNÝCH ORGÁNECH                                        </t>
  </si>
  <si>
    <t>16341</t>
  </si>
  <si>
    <t xml:space="preserve">JINÉ PORUCHY KRVE A KRVETVORNÝCH ORGÁNŮ BEZ CC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</si>
  <si>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</si>
  <si>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</si>
  <si>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</si>
  <si>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</si>
  <si>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17321</t>
  </si>
  <si>
    <t xml:space="preserve">RADIOTERAPIE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</si>
  <si>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</si>
  <si>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</si>
  <si>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</si>
  <si>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</si>
  <si>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</si>
  <si>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</si>
  <si>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</si>
  <si>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</si>
  <si>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</si>
  <si>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</si>
  <si>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</si>
  <si>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</si>
  <si>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</si>
  <si>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</si>
  <si>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</si>
  <si>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</si>
  <si>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</si>
  <si>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</si>
  <si>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</si>
  <si>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</si>
  <si>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</si>
  <si>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</si>
  <si>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</si>
  <si>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</si>
  <si>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</si>
  <si>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</si>
  <si>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</si>
  <si>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</si>
  <si>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</si>
  <si>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</si>
  <si>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</si>
  <si>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</si>
  <si>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</si>
  <si>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</si>
  <si>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</si>
  <si>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</si>
  <si>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</si>
  <si>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</si>
  <si>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</si>
  <si>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</si>
  <si>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</si>
  <si>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</si>
  <si>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</si>
  <si>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</si>
  <si>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</si>
  <si>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</si>
  <si>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</si>
  <si>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</si>
  <si>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</si>
  <si>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</si>
  <si>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</si>
  <si>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</si>
  <si>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</si>
  <si>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</si>
  <si>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</si>
  <si>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</si>
  <si>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</si>
  <si>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</si>
  <si>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</si>
  <si>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</si>
  <si>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89198</t>
  </si>
  <si>
    <t>SKIASKOPIE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</si>
  <si>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</si>
  <si>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</si>
  <si>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</si>
  <si>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</si>
  <si>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</si>
  <si>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</si>
  <si>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</si>
  <si>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</si>
  <si>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</si>
  <si>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</si>
  <si>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</si>
  <si>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</si>
  <si>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</si>
  <si>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</si>
  <si>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</si>
  <si>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</si>
  <si>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</si>
  <si>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</si>
  <si>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</si>
  <si>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</si>
  <si>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</si>
  <si>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</si>
  <si>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</si>
  <si>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</si>
  <si>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</si>
  <si>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</si>
  <si>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</si>
  <si>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</si>
  <si>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</si>
  <si>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</si>
  <si>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</si>
  <si>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</si>
  <si>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</si>
  <si>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</si>
  <si>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</si>
  <si>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</si>
  <si>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</si>
  <si>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</si>
  <si>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</si>
  <si>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</si>
  <si>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</si>
  <si>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</si>
  <si>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</si>
  <si>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</si>
  <si>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</si>
  <si>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</si>
  <si>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</si>
  <si>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</si>
  <si>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94165</t>
  </si>
  <si>
    <t>G PRUHOVÁNÍ CHROMOZOMŮ</t>
  </si>
  <si>
    <t>94153</t>
  </si>
  <si>
    <t>VYŠETŘENÍ CHROMOZOMŮ Z PLODOVÉ VODY</t>
  </si>
  <si>
    <t>94163</t>
  </si>
  <si>
    <t>VYŠETŘENÍ CHROMOZOMŮ Z TKÁNÍ DLOUHODOBĚ KULTIVOVAN</t>
  </si>
  <si>
    <t>94191</t>
  </si>
  <si>
    <t>FOTOGRAFIE GELU</t>
  </si>
  <si>
    <t>94193</t>
  </si>
  <si>
    <t>ELEKTROFORÉZA NUKLEOVÝCH KYSELIN</t>
  </si>
  <si>
    <t>94199</t>
  </si>
  <si>
    <t>AMPLIFIKACE METODOU PCR</t>
  </si>
  <si>
    <t>94295</t>
  </si>
  <si>
    <t>(VZP) VÝSLEDEK VYŠETŘENÍ NEGATIVNÍ</t>
  </si>
  <si>
    <t>94974</t>
  </si>
  <si>
    <t xml:space="preserve">(VZP) VYŠETŘENÍ TŘÍ TROMBOFILNÍCH MUTACÍ SPOLEČNĚ </t>
  </si>
  <si>
    <t>94973</t>
  </si>
  <si>
    <t>(VZP) VYŠETŘENÍ DVOU TROMBOFILNÍCH MUTACÍ SPOLEČNĚ</t>
  </si>
  <si>
    <t>818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</si>
  <si>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</si>
  <si>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</si>
  <si>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</si>
  <si>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</si>
  <si>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</si>
  <si>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</si>
  <si>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</si>
  <si>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</si>
  <si>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</si>
  <si>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</si>
  <si>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</si>
  <si>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</si>
  <si>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</si>
  <si>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</si>
  <si>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</si>
  <si>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</si>
  <si>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</si>
  <si>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</si>
  <si>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</si>
  <si>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</si>
  <si>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</si>
  <si>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</si>
  <si>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</si>
  <si>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</si>
  <si>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</si>
  <si>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</si>
  <si>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</si>
  <si>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</si>
  <si>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</si>
  <si>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</si>
  <si>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</si>
  <si>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</si>
  <si>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</si>
  <si>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</si>
  <si>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</si>
  <si>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</si>
  <si>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</si>
  <si>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</si>
  <si>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</si>
  <si>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</si>
  <si>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</si>
  <si>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</si>
  <si>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</si>
  <si>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</si>
  <si>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</si>
  <si>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</si>
  <si>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</si>
  <si>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</si>
  <si>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</si>
  <si>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</si>
  <si>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</si>
  <si>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</si>
  <si>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</si>
  <si>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</si>
  <si>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</si>
  <si>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</si>
  <si>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</si>
  <si>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</si>
  <si>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</si>
  <si>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</si>
  <si>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</si>
  <si>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</si>
  <si>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</si>
  <si>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</si>
  <si>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</si>
  <si>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</si>
  <si>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</si>
  <si>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</si>
  <si>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</si>
  <si>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</si>
  <si>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</si>
  <si>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</si>
  <si>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</si>
  <si>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</si>
  <si>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</si>
  <si>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</si>
  <si>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</si>
  <si>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</si>
  <si>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</si>
  <si>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</si>
  <si>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</si>
  <si>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</si>
  <si>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</si>
  <si>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</si>
  <si>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</si>
  <si>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</si>
  <si>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</si>
  <si>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</si>
  <si>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</si>
  <si>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</si>
  <si>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</si>
  <si>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</si>
  <si>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</si>
  <si>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</si>
  <si>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</si>
  <si>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</si>
  <si>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</si>
  <si>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</si>
  <si>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</si>
  <si>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</si>
  <si>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</si>
  <si>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</si>
  <si>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</si>
  <si>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</si>
  <si>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</si>
  <si>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</si>
  <si>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</si>
  <si>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</si>
  <si>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</si>
  <si>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</si>
  <si>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</si>
  <si>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</si>
  <si>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</si>
  <si>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</si>
  <si>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</si>
  <si>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</si>
  <si>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</si>
  <si>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</si>
  <si>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</si>
  <si>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</si>
  <si>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</si>
  <si>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</si>
  <si>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</si>
  <si>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</si>
  <si>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</si>
  <si>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</si>
  <si>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</si>
  <si>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</si>
  <si>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</si>
  <si>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</si>
  <si>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</si>
  <si>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</si>
  <si>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</si>
  <si>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</si>
  <si>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</si>
  <si>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</si>
  <si>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</si>
  <si>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</si>
  <si>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</si>
  <si>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</si>
  <si>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</si>
  <si>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</si>
  <si>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</si>
  <si>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</si>
  <si>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</si>
  <si>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</si>
  <si>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</si>
  <si>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</si>
  <si>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</si>
  <si>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</si>
  <si>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</si>
  <si>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</si>
  <si>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</si>
  <si>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</si>
  <si>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</si>
  <si>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</si>
  <si>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</si>
  <si>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</si>
  <si>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</si>
  <si>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</si>
  <si>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</si>
  <si>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93141</t>
  </si>
  <si>
    <t>KALCITONIN</t>
  </si>
  <si>
    <t>93151</t>
  </si>
  <si>
    <t>FERRITIN</t>
  </si>
  <si>
    <t>93161</t>
  </si>
  <si>
    <t>INZULÍN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</si>
  <si>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</si>
  <si>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</si>
  <si>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</si>
  <si>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</si>
  <si>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</si>
  <si>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</si>
  <si>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</si>
  <si>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</si>
  <si>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</si>
  <si>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</si>
  <si>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</si>
  <si>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</si>
  <si>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</si>
  <si>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</si>
  <si>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</si>
  <si>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</si>
  <si>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</si>
  <si>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</si>
  <si>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</si>
  <si>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</si>
  <si>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</si>
  <si>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</si>
  <si>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</si>
  <si>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</si>
  <si>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</si>
  <si>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</si>
  <si>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</si>
  <si>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</si>
  <si>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</si>
  <si>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</si>
  <si>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</si>
  <si>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</si>
  <si>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</si>
  <si>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</si>
  <si>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</si>
  <si>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</si>
  <si>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</si>
  <si>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</si>
  <si>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</si>
  <si>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</si>
  <si>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</si>
  <si>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</si>
  <si>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</si>
  <si>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</si>
  <si>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</si>
  <si>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</si>
  <si>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</si>
  <si>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</si>
  <si>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</si>
  <si>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</si>
  <si>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</si>
  <si>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</si>
  <si>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</si>
  <si>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</si>
  <si>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</si>
  <si>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</si>
  <si>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</si>
  <si>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</si>
  <si>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</si>
  <si>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</si>
  <si>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</si>
  <si>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</si>
  <si>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</si>
  <si>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</si>
  <si>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</si>
  <si>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</si>
  <si>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</si>
  <si>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</si>
  <si>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</si>
  <si>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</si>
  <si>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</si>
  <si>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</si>
  <si>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</si>
  <si>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</si>
  <si>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</si>
  <si>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</si>
  <si>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</si>
  <si>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</si>
  <si>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</si>
  <si>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</si>
  <si>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</si>
  <si>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</si>
  <si>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</si>
  <si>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</si>
  <si>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</si>
  <si>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</si>
  <si>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</si>
  <si>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</si>
  <si>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</si>
  <si>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</si>
  <si>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</si>
  <si>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</si>
  <si>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</si>
  <si>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</si>
  <si>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</si>
  <si>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</si>
  <si>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</si>
  <si>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</si>
  <si>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</si>
  <si>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</si>
  <si>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</si>
  <si>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</si>
  <si>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</si>
  <si>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</si>
  <si>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</si>
  <si>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</si>
  <si>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</si>
  <si>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</si>
  <si>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</si>
  <si>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</si>
  <si>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</si>
  <si>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</si>
  <si>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</si>
  <si>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</si>
  <si>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</si>
  <si>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</si>
  <si>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</si>
  <si>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</si>
  <si>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</si>
  <si>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</si>
  <si>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</si>
  <si>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</si>
  <si>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</si>
  <si>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</si>
  <si>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</si>
  <si>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</si>
  <si>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</si>
  <si>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</si>
  <si>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</si>
  <si>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</si>
  <si>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</si>
  <si>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</si>
  <si>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</si>
  <si>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</si>
  <si>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</si>
  <si>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</si>
  <si>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</si>
  <si>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</si>
  <si>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</si>
  <si>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</si>
  <si>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</si>
  <si>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</si>
  <si>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</si>
  <si>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</si>
  <si>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</si>
  <si>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</si>
  <si>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</si>
  <si>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</si>
  <si>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</si>
  <si>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</si>
  <si>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</si>
  <si>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</si>
  <si>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</si>
  <si>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</si>
  <si>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</si>
  <si>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</si>
  <si>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</si>
  <si>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</si>
  <si>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</si>
  <si>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</si>
  <si>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</si>
  <si>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</si>
  <si>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</si>
  <si>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</si>
  <si>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</si>
  <si>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</si>
  <si>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</si>
  <si>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</si>
  <si>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</si>
  <si>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</si>
  <si>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</si>
  <si>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93229</t>
  </si>
  <si>
    <t>TKÁŇOVÝ POLYPEPTIDICKÝ ANTIGEN (TPA)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</si>
  <si>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</si>
  <si>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</si>
  <si>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</si>
  <si>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</si>
  <si>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</si>
  <si>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</si>
  <si>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</si>
  <si>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</si>
  <si>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</si>
  <si>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</si>
  <si>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</si>
  <si>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</si>
  <si>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</si>
  <si>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</si>
  <si>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</si>
  <si>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</si>
  <si>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</si>
  <si>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</si>
  <si>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</si>
  <si>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</si>
  <si>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</si>
  <si>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</si>
  <si>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</si>
  <si>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</si>
  <si>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</si>
  <si>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</si>
  <si>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</si>
  <si>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</si>
  <si>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806</t>
  </si>
  <si>
    <t>68003</t>
  </si>
  <si>
    <t>vyÜet°enÝ ultrazvukem pro ZP 207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</si>
  <si>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</si>
  <si>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</si>
  <si>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</si>
  <si>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</si>
  <si>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</si>
  <si>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</si>
  <si>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</si>
  <si>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</si>
  <si>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</si>
  <si>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</si>
  <si>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</si>
  <si>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</si>
  <si>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</si>
  <si>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</si>
  <si>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</si>
  <si>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</si>
  <si>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</si>
  <si>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</si>
  <si>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0038498</t>
  </si>
  <si>
    <t>KATETR ANGIOGRAFICKÝ GLIDECATH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</si>
  <si>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</si>
  <si>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</si>
  <si>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</si>
  <si>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</si>
  <si>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</si>
  <si>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</si>
  <si>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0056300</t>
  </si>
  <si>
    <t>KATETR BALÓNKOVÝ FOGARTY EMBOLEKTOMICKÝ - TRU-LUME</t>
  </si>
  <si>
    <t>0056301</t>
  </si>
  <si>
    <t>0056361</t>
  </si>
  <si>
    <t>ZAVADĚČ FLEXOR BALKIN RADIOOPÁKNÍ ZNAČKA</t>
  </si>
  <si>
    <t>0056365</t>
  </si>
  <si>
    <t>ZAVADĚČ MIKROPUNKČNÍ, NITINOLOVÝ VODIČ</t>
  </si>
  <si>
    <t>0056503</t>
  </si>
  <si>
    <t>SPIRÁLA GDC VORTX 3530XX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</si>
  <si>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</si>
  <si>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</si>
  <si>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</si>
  <si>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</si>
  <si>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</si>
  <si>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</si>
  <si>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</si>
  <si>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</si>
  <si>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</si>
  <si>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</si>
  <si>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</si>
  <si>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</si>
  <si>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</si>
  <si>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</si>
  <si>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</si>
  <si>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</si>
  <si>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</si>
  <si>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</si>
  <si>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</si>
  <si>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</si>
  <si>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</si>
  <si>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</si>
  <si>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</si>
  <si>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0151038</t>
  </si>
  <si>
    <t>FILTR VENAKAVÁLNÍ</t>
  </si>
  <si>
    <t>0151037</t>
  </si>
  <si>
    <t>EXTRAKTOR PRO FILTR VENAKAVÁLNÍ</t>
  </si>
  <si>
    <t>0059796</t>
  </si>
  <si>
    <t>DRÁT VODÍCÍ ANGIODYN J3 SFC-FS 150-0,35</t>
  </si>
  <si>
    <t>0056356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</si>
  <si>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</si>
  <si>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</si>
  <si>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</si>
  <si>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</si>
  <si>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</si>
  <si>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</si>
  <si>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</si>
  <si>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</si>
  <si>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</si>
  <si>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</si>
  <si>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</si>
  <si>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</si>
  <si>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</si>
  <si>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</si>
  <si>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</si>
  <si>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</si>
  <si>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</si>
  <si>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89177</t>
  </si>
  <si>
    <t>HYSTEROSALPINGOGRAFIE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</si>
  <si>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</si>
  <si>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</si>
  <si>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</si>
  <si>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</si>
  <si>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</si>
  <si>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</si>
  <si>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</si>
  <si>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</si>
  <si>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</si>
  <si>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</si>
  <si>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89513</t>
  </si>
  <si>
    <t>UZ VYŠETŘENÍ HORNÍ POLOVINY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</si>
  <si>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</si>
  <si>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</si>
  <si>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</si>
  <si>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</si>
  <si>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</si>
  <si>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</si>
  <si>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</si>
  <si>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</si>
  <si>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</si>
  <si>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</si>
  <si>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</si>
  <si>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</si>
  <si>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</si>
  <si>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</si>
  <si>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</si>
  <si>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</si>
  <si>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</si>
  <si>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</si>
  <si>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</si>
  <si>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</si>
  <si>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</si>
  <si>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</si>
  <si>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</si>
  <si>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</si>
  <si>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</si>
  <si>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</si>
  <si>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</si>
  <si>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</si>
  <si>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</si>
  <si>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</si>
  <si>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</si>
  <si>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</si>
  <si>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</si>
  <si>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</si>
  <si>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</si>
  <si>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</si>
  <si>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</si>
  <si>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</si>
  <si>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</si>
  <si>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</si>
  <si>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</si>
  <si>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</si>
  <si>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</si>
  <si>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</si>
  <si>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</si>
  <si>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</si>
  <si>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</si>
  <si>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</si>
  <si>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</si>
  <si>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</si>
  <si>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</si>
  <si>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</si>
  <si>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</si>
  <si>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</si>
  <si>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</si>
  <si>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</si>
  <si>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</si>
  <si>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</si>
  <si>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</si>
  <si>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</si>
  <si>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</si>
  <si>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</si>
  <si>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</si>
  <si>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</si>
  <si>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</si>
  <si>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</si>
  <si>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</si>
  <si>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</si>
  <si>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</si>
  <si>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</si>
  <si>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</si>
  <si>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</si>
  <si>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</si>
  <si>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</si>
  <si>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</si>
  <si>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</si>
  <si>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</si>
  <si>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</si>
  <si>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</si>
  <si>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</si>
  <si>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</si>
  <si>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</si>
  <si>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</si>
  <si>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</si>
  <si>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</si>
  <si>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</si>
  <si>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</si>
  <si>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</si>
  <si>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</si>
  <si>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</si>
  <si>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</si>
  <si>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</si>
  <si>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</si>
  <si>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</si>
  <si>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</si>
  <si>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</si>
  <si>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</si>
  <si>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</si>
  <si>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</si>
  <si>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</si>
  <si>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</si>
  <si>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</si>
  <si>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</si>
  <si>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</si>
  <si>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</si>
  <si>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</si>
  <si>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</si>
  <si>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</si>
  <si>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</si>
  <si>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</si>
  <si>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</si>
  <si>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</si>
  <si>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</si>
  <si>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</si>
  <si>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</si>
  <si>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</si>
  <si>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</si>
  <si>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</si>
  <si>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</si>
  <si>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</si>
  <si>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</si>
  <si>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</si>
  <si>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</si>
  <si>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</si>
  <si>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</si>
  <si>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</si>
  <si>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</si>
  <si>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</si>
  <si>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</si>
  <si>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</si>
  <si>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</si>
  <si>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</si>
  <si>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</si>
  <si>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</si>
  <si>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</si>
  <si>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</si>
  <si>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</si>
  <si>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</si>
  <si>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</si>
  <si>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</si>
  <si>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</si>
  <si>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</si>
  <si>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</si>
  <si>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</si>
  <si>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</si>
  <si>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</si>
  <si>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</si>
  <si>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</si>
  <si>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</si>
  <si>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</si>
  <si>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</si>
  <si>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</si>
  <si>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</si>
  <si>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</si>
  <si>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</si>
  <si>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</si>
  <si>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</si>
  <si>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</si>
  <si>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</si>
  <si>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</si>
  <si>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</si>
  <si>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</si>
  <si>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</si>
  <si>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</si>
  <si>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</si>
  <si>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</si>
  <si>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</si>
  <si>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</si>
  <si>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</si>
  <si>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</si>
  <si>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</si>
  <si>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</si>
  <si>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</si>
  <si>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</si>
  <si>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</si>
  <si>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</si>
  <si>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</si>
  <si>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</si>
  <si>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</si>
  <si>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</si>
  <si>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</si>
  <si>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</si>
  <si>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</si>
  <si>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</si>
  <si>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</si>
  <si>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</si>
  <si>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</si>
  <si>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</si>
  <si>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</si>
  <si>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</si>
  <si>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</si>
  <si>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</si>
  <si>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</si>
  <si>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</si>
  <si>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</si>
  <si>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</si>
  <si>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</si>
  <si>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</si>
  <si>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</si>
  <si>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</si>
  <si>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</si>
  <si>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</si>
  <si>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</si>
  <si>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</si>
  <si>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</si>
  <si>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</si>
  <si>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</si>
  <si>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</si>
  <si>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</si>
  <si>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</si>
  <si>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</si>
  <si>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</si>
  <si>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</si>
  <si>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</si>
  <si>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</si>
  <si>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</si>
  <si>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</si>
  <si>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</si>
  <si>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</si>
  <si>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</si>
  <si>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</si>
  <si>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</si>
  <si>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</si>
  <si>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</si>
  <si>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</si>
  <si>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</si>
  <si>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</si>
  <si>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41</t>
  </si>
  <si>
    <t>86217</t>
  </si>
  <si>
    <t>URČOVÁNÍ HLA-B 27</t>
  </si>
  <si>
    <t>86413</t>
  </si>
  <si>
    <t>SCREENING PROTILÁTEK NA PANELU 30TI DÁRCŮ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</si>
  <si>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</si>
  <si>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</si>
  <si>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</si>
  <si>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</si>
  <si>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</si>
  <si>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</si>
  <si>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</si>
  <si>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</si>
  <si>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</si>
  <si>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</si>
  <si>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</si>
  <si>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</si>
  <si>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</si>
  <si>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</si>
  <si>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</si>
  <si>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</si>
  <si>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</si>
  <si>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</si>
  <si>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</si>
  <si>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</si>
  <si>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</si>
  <si>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</si>
  <si>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</si>
  <si>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</si>
  <si>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</si>
  <si>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</si>
  <si>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</si>
  <si>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</si>
  <si>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</si>
  <si>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</si>
  <si>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</si>
  <si>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</si>
  <si>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</si>
  <si>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</si>
  <si>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</si>
  <si>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</si>
  <si>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</si>
  <si>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</si>
  <si>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</si>
  <si>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</si>
  <si>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</si>
  <si>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</si>
  <si>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</si>
  <si>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</si>
  <si>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</si>
  <si>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</si>
  <si>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</si>
  <si>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</si>
  <si>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</si>
  <si>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</si>
  <si>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</si>
  <si>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</si>
  <si>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</si>
  <si>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</si>
  <si>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</si>
  <si>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</si>
  <si>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</si>
  <si>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</si>
  <si>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91273</t>
  </si>
  <si>
    <t>STANOVENÍ ANTI GBM Ab ELISA</t>
  </si>
  <si>
    <t>44</t>
  </si>
  <si>
    <t>94211</t>
  </si>
  <si>
    <t>DLOUHODOBÁ KULTIVACE BUNĚK RŮZNÝCH TKÁNÍ Z PRENATÁ</t>
  </si>
  <si>
    <t>99791</t>
  </si>
  <si>
    <t>(VZP) AMPLIFIKACE HER2-ISH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</si>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</sst>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2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34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4" xfId="0" applyNumberFormat="1" applyFont="1" applyBorder="1" applyAlignment="1">
      <alignment horizontal="center"/>
    </xf>
    <xf numFmtId="3" fontId="34" fillId="0" borderId="165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5" fillId="0" borderId="165" xfId="0" applyNumberFormat="1" applyFont="1" applyBorder="1"/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6" xfId="0" applyNumberFormat="1" applyFont="1" applyBorder="1"/>
    <xf numFmtId="49" fontId="3" fillId="0" borderId="167" xfId="0" applyNumberFormat="1" applyFont="1" applyBorder="1" applyAlignment="1">
      <alignment horizontal="center"/>
    </xf>
    <xf numFmtId="166" fontId="5" fillId="0" borderId="168" xfId="0" applyNumberFormat="1" applyFont="1" applyBorder="1" applyAlignment="1">
      <alignment horizontal="right"/>
    </xf>
    <xf numFmtId="166" fontId="5" fillId="0" borderId="169" xfId="0" applyNumberFormat="1" applyFont="1" applyBorder="1" applyAlignment="1">
      <alignment horizontal="right"/>
    </xf>
    <xf numFmtId="3" fontId="5" fillId="0" borderId="168" xfId="0" applyNumberFormat="1" applyFont="1" applyBorder="1" applyAlignment="1">
      <alignment horizontal="right"/>
    </xf>
    <xf numFmtId="178" fontId="5" fillId="0" borderId="168" xfId="0" applyNumberFormat="1" applyFont="1" applyBorder="1" applyAlignment="1">
      <alignment horizontal="right"/>
    </xf>
    <xf numFmtId="4" fontId="5" fillId="0" borderId="168" xfId="0" applyNumberFormat="1" applyFont="1" applyBorder="1" applyAlignment="1">
      <alignment horizontal="right"/>
    </xf>
    <xf numFmtId="0" fontId="5" fillId="0" borderId="168" xfId="0" applyFont="1" applyBorder="1"/>
    <xf numFmtId="3" fontId="5" fillId="0" borderId="168" xfId="0" applyNumberFormat="1" applyFont="1" applyBorder="1"/>
    <xf numFmtId="3" fontId="34" fillId="0" borderId="168" xfId="0" applyNumberFormat="1" applyFont="1" applyBorder="1"/>
    <xf numFmtId="166" fontId="34" fillId="0" borderId="168" xfId="0" applyNumberFormat="1" applyFont="1" applyBorder="1"/>
    <xf numFmtId="166" fontId="34" fillId="0" borderId="169" xfId="0" applyNumberFormat="1" applyFont="1" applyBorder="1"/>
    <xf numFmtId="3" fontId="69" fillId="0" borderId="168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66" fontId="69" fillId="0" borderId="169" xfId="0" applyNumberFormat="1" applyFont="1" applyBorder="1" applyAlignment="1">
      <alignment horizontal="right"/>
    </xf>
    <xf numFmtId="3" fontId="5" fillId="0" borderId="56" xfId="0" applyNumberFormat="1" applyFont="1" applyBorder="1"/>
    <xf numFmtId="3" fontId="5" fillId="0" borderId="166" xfId="0" applyNumberFormat="1" applyFont="1" applyBorder="1"/>
    <xf numFmtId="3" fontId="5" fillId="0" borderId="169" xfId="0" applyNumberFormat="1" applyFont="1" applyBorder="1"/>
    <xf numFmtId="3" fontId="5" fillId="0" borderId="19" xfId="0" applyNumberFormat="1" applyFont="1" applyBorder="1"/>
    <xf numFmtId="49" fontId="3" fillId="0" borderId="170" xfId="0" applyNumberFormat="1" applyFont="1" applyBorder="1" applyAlignment="1">
      <alignment horizontal="center"/>
    </xf>
    <xf numFmtId="3" fontId="69" fillId="0" borderId="171" xfId="0" applyNumberFormat="1" applyFont="1" applyBorder="1"/>
    <xf numFmtId="166" fontId="69" fillId="0" borderId="171" xfId="0" applyNumberFormat="1" applyFont="1" applyBorder="1"/>
    <xf numFmtId="166" fontId="69" fillId="0" borderId="172" xfId="0" applyNumberFormat="1" applyFont="1" applyBorder="1"/>
    <xf numFmtId="3" fontId="34" fillId="0" borderId="171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3" fontId="5" fillId="0" borderId="171" xfId="0" applyNumberFormat="1" applyFont="1" applyBorder="1" applyAlignment="1">
      <alignment horizontal="right"/>
    </xf>
    <xf numFmtId="178" fontId="5" fillId="0" borderId="171" xfId="0" applyNumberFormat="1" applyFont="1" applyBorder="1" applyAlignment="1">
      <alignment horizontal="right"/>
    </xf>
    <xf numFmtId="4" fontId="5" fillId="0" borderId="171" xfId="0" applyNumberFormat="1" applyFont="1" applyBorder="1" applyAlignment="1">
      <alignment horizontal="right"/>
    </xf>
    <xf numFmtId="0" fontId="5" fillId="0" borderId="171" xfId="0" applyFont="1" applyBorder="1"/>
    <xf numFmtId="3" fontId="5" fillId="0" borderId="171" xfId="0" applyNumberFormat="1" applyFont="1" applyBorder="1"/>
    <xf numFmtId="3" fontId="5" fillId="0" borderId="172" xfId="0" applyNumberFormat="1" applyFont="1" applyBorder="1"/>
    <xf numFmtId="3" fontId="34" fillId="0" borderId="171" xfId="0" applyNumberFormat="1" applyFont="1" applyBorder="1"/>
    <xf numFmtId="166" fontId="34" fillId="0" borderId="171" xfId="0" applyNumberFormat="1" applyFont="1" applyBorder="1"/>
    <xf numFmtId="166" fontId="34" fillId="0" borderId="172" xfId="0" applyNumberFormat="1" applyFont="1" applyBorder="1"/>
    <xf numFmtId="3" fontId="69" fillId="0" borderId="171" xfId="0" applyNumberFormat="1" applyFont="1" applyBorder="1" applyAlignment="1">
      <alignment horizontal="right"/>
    </xf>
    <xf numFmtId="166" fontId="69" fillId="0" borderId="171" xfId="0" applyNumberFormat="1" applyFont="1" applyBorder="1" applyAlignment="1">
      <alignment horizontal="right"/>
    </xf>
    <xf numFmtId="166" fontId="69" fillId="0" borderId="172" xfId="0" applyNumberFormat="1" applyFont="1" applyBorder="1" applyAlignment="1">
      <alignment horizontal="right"/>
    </xf>
    <xf numFmtId="49" fontId="3" fillId="0" borderId="173" xfId="0" applyNumberFormat="1" applyFont="1" applyBorder="1" applyAlignment="1">
      <alignment horizontal="center"/>
    </xf>
    <xf numFmtId="3" fontId="34" fillId="0" borderId="174" xfId="0" applyNumberFormat="1" applyFont="1" applyBorder="1"/>
    <xf numFmtId="166" fontId="34" fillId="0" borderId="174" xfId="0" applyNumberFormat="1" applyFont="1" applyBorder="1"/>
    <xf numFmtId="166" fontId="34" fillId="0" borderId="175" xfId="0" applyNumberFormat="1" applyFont="1" applyBorder="1"/>
    <xf numFmtId="3" fontId="34" fillId="0" borderId="174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3" fontId="69" fillId="0" borderId="174" xfId="0" applyNumberFormat="1" applyFont="1" applyBorder="1" applyAlignment="1">
      <alignment horizontal="right"/>
    </xf>
    <xf numFmtId="166" fontId="69" fillId="0" borderId="174" xfId="0" applyNumberFormat="1" applyFont="1" applyBorder="1" applyAlignment="1">
      <alignment horizontal="right"/>
    </xf>
    <xf numFmtId="166" fontId="70" fillId="0" borderId="175" xfId="0" applyNumberFormat="1" applyFont="1" applyBorder="1" applyAlignment="1">
      <alignment horizontal="right"/>
    </xf>
    <xf numFmtId="178" fontId="5" fillId="0" borderId="174" xfId="0" applyNumberFormat="1" applyFont="1" applyBorder="1" applyAlignment="1">
      <alignment horizontal="right"/>
    </xf>
    <xf numFmtId="3" fontId="5" fillId="0" borderId="174" xfId="0" applyNumberFormat="1" applyFont="1" applyBorder="1" applyAlignment="1">
      <alignment horizontal="right"/>
    </xf>
    <xf numFmtId="4" fontId="5" fillId="0" borderId="174" xfId="0" applyNumberFormat="1" applyFont="1" applyBorder="1" applyAlignment="1">
      <alignment horizontal="right"/>
    </xf>
    <xf numFmtId="0" fontId="5" fillId="0" borderId="174" xfId="0" applyFont="1" applyBorder="1"/>
    <xf numFmtId="3" fontId="5" fillId="0" borderId="174" xfId="0" applyNumberFormat="1" applyFont="1" applyBorder="1"/>
    <xf numFmtId="3" fontId="5" fillId="0" borderId="175" xfId="0" applyNumberFormat="1" applyFont="1" applyBorder="1"/>
    <xf numFmtId="49" fontId="3" fillId="0" borderId="176" xfId="0" applyNumberFormat="1" applyFont="1" applyBorder="1" applyAlignment="1">
      <alignment horizontal="center"/>
    </xf>
    <xf numFmtId="3" fontId="34" fillId="0" borderId="177" xfId="0" applyNumberFormat="1" applyFont="1" applyBorder="1"/>
    <xf numFmtId="166" fontId="34" fillId="0" borderId="177" xfId="0" applyNumberFormat="1" applyFont="1" applyBorder="1"/>
    <xf numFmtId="166" fontId="34" fillId="0" borderId="178" xfId="0" applyNumberFormat="1" applyFont="1" applyBorder="1"/>
    <xf numFmtId="3" fontId="69" fillId="0" borderId="177" xfId="0" applyNumberFormat="1" applyFont="1" applyBorder="1" applyAlignment="1">
      <alignment horizontal="right"/>
    </xf>
    <xf numFmtId="166" fontId="69" fillId="0" borderId="177" xfId="0" applyNumberFormat="1" applyFont="1" applyBorder="1" applyAlignment="1">
      <alignment horizontal="right"/>
    </xf>
    <xf numFmtId="166" fontId="69" fillId="0" borderId="178" xfId="0" applyNumberFormat="1" applyFont="1" applyBorder="1" applyAlignment="1">
      <alignment horizontal="right"/>
    </xf>
    <xf numFmtId="3" fontId="5" fillId="0" borderId="177" xfId="0" applyNumberFormat="1" applyFont="1" applyBorder="1" applyAlignment="1">
      <alignment horizontal="right"/>
    </xf>
    <xf numFmtId="166" fontId="5" fillId="0" borderId="177" xfId="0" applyNumberFormat="1" applyFont="1" applyBorder="1" applyAlignment="1">
      <alignment horizontal="right"/>
    </xf>
    <xf numFmtId="166" fontId="5" fillId="0" borderId="178" xfId="0" applyNumberFormat="1" applyFont="1" applyBorder="1" applyAlignment="1">
      <alignment horizontal="right"/>
    </xf>
    <xf numFmtId="178" fontId="5" fillId="0" borderId="177" xfId="0" applyNumberFormat="1" applyFont="1" applyBorder="1" applyAlignment="1">
      <alignment horizontal="right"/>
    </xf>
    <xf numFmtId="4" fontId="5" fillId="0" borderId="177" xfId="0" applyNumberFormat="1" applyFont="1" applyBorder="1" applyAlignment="1">
      <alignment horizontal="right"/>
    </xf>
    <xf numFmtId="0" fontId="5" fillId="0" borderId="177" xfId="0" applyFont="1" applyBorder="1"/>
    <xf numFmtId="3" fontId="5" fillId="0" borderId="177" xfId="0" applyNumberFormat="1" applyFont="1" applyBorder="1"/>
    <xf numFmtId="3" fontId="5" fillId="0" borderId="178" xfId="0" applyNumberFormat="1" applyFont="1" applyBorder="1"/>
    <xf numFmtId="49" fontId="3" fillId="0" borderId="179" xfId="0" applyNumberFormat="1" applyFont="1" applyBorder="1" applyAlignment="1">
      <alignment horizontal="center"/>
    </xf>
    <xf numFmtId="3" fontId="34" fillId="0" borderId="180" xfId="0" applyNumberFormat="1" applyFont="1" applyBorder="1"/>
    <xf numFmtId="166" fontId="34" fillId="0" borderId="180" xfId="0" applyNumberFormat="1" applyFont="1" applyBorder="1"/>
    <xf numFmtId="166" fontId="34" fillId="0" borderId="181" xfId="0" applyNumberFormat="1" applyFont="1" applyBorder="1"/>
    <xf numFmtId="3" fontId="34" fillId="0" borderId="180" xfId="0" applyNumberFormat="1" applyFont="1" applyBorder="1" applyAlignment="1">
      <alignment horizontal="right"/>
    </xf>
    <xf numFmtId="166" fontId="5" fillId="0" borderId="180" xfId="0" applyNumberFormat="1" applyFont="1" applyBorder="1" applyAlignment="1">
      <alignment horizontal="right"/>
    </xf>
    <xf numFmtId="166" fontId="5" fillId="0" borderId="181" xfId="0" applyNumberFormat="1" applyFont="1" applyBorder="1" applyAlignment="1">
      <alignment horizontal="right"/>
    </xf>
    <xf numFmtId="3" fontId="69" fillId="0" borderId="180" xfId="0" applyNumberFormat="1" applyFont="1" applyBorder="1" applyAlignment="1">
      <alignment horizontal="right"/>
    </xf>
    <xf numFmtId="166" fontId="69" fillId="0" borderId="180" xfId="0" applyNumberFormat="1" applyFont="1" applyBorder="1" applyAlignment="1">
      <alignment horizontal="right"/>
    </xf>
    <xf numFmtId="166" fontId="70" fillId="0" borderId="181" xfId="0" applyNumberFormat="1" applyFont="1" applyBorder="1" applyAlignment="1">
      <alignment horizontal="right"/>
    </xf>
    <xf numFmtId="178" fontId="5" fillId="0" borderId="180" xfId="0" applyNumberFormat="1" applyFont="1" applyBorder="1" applyAlignment="1">
      <alignment horizontal="right"/>
    </xf>
    <xf numFmtId="3" fontId="5" fillId="0" borderId="180" xfId="0" applyNumberFormat="1" applyFont="1" applyBorder="1" applyAlignment="1">
      <alignment horizontal="right"/>
    </xf>
    <xf numFmtId="4" fontId="5" fillId="0" borderId="180" xfId="0" applyNumberFormat="1" applyFont="1" applyBorder="1" applyAlignment="1">
      <alignment horizontal="right"/>
    </xf>
    <xf numFmtId="0" fontId="5" fillId="0" borderId="180" xfId="0" applyFont="1" applyBorder="1"/>
    <xf numFmtId="3" fontId="5" fillId="0" borderId="180" xfId="0" applyNumberFormat="1" applyFont="1" applyBorder="1"/>
    <xf numFmtId="3" fontId="5" fillId="0" borderId="181" xfId="0" applyNumberFormat="1" applyFont="1" applyBorder="1"/>
    <xf numFmtId="49" fontId="3" fillId="0" borderId="182" xfId="0" applyNumberFormat="1" applyFont="1" applyBorder="1" applyAlignment="1">
      <alignment horizontal="center"/>
    </xf>
    <xf numFmtId="3" fontId="69" fillId="0" borderId="183" xfId="0" applyNumberFormat="1" applyFont="1" applyBorder="1"/>
    <xf numFmtId="166" fontId="69" fillId="0" borderId="183" xfId="0" applyNumberFormat="1" applyFont="1" applyBorder="1"/>
    <xf numFmtId="166" fontId="69" fillId="0" borderId="184" xfId="0" applyNumberFormat="1" applyFont="1" applyBorder="1"/>
    <xf numFmtId="3" fontId="34" fillId="0" borderId="183" xfId="0" applyNumberFormat="1" applyFont="1" applyBorder="1" applyAlignment="1">
      <alignment horizontal="right"/>
    </xf>
    <xf numFmtId="166" fontId="5" fillId="0" borderId="183" xfId="0" applyNumberFormat="1" applyFont="1" applyBorder="1" applyAlignment="1">
      <alignment horizontal="right"/>
    </xf>
    <xf numFmtId="166" fontId="5" fillId="0" borderId="184" xfId="0" applyNumberFormat="1" applyFont="1" applyBorder="1" applyAlignment="1">
      <alignment horizontal="right"/>
    </xf>
    <xf numFmtId="3" fontId="5" fillId="0" borderId="183" xfId="0" applyNumberFormat="1" applyFont="1" applyBorder="1" applyAlignment="1">
      <alignment horizontal="right"/>
    </xf>
    <xf numFmtId="178" fontId="5" fillId="0" borderId="183" xfId="0" applyNumberFormat="1" applyFont="1" applyBorder="1" applyAlignment="1">
      <alignment horizontal="right"/>
    </xf>
    <xf numFmtId="4" fontId="5" fillId="0" borderId="183" xfId="0" applyNumberFormat="1" applyFont="1" applyBorder="1" applyAlignment="1">
      <alignment horizontal="right"/>
    </xf>
    <xf numFmtId="0" fontId="5" fillId="0" borderId="183" xfId="0" applyFont="1" applyBorder="1"/>
    <xf numFmtId="3" fontId="5" fillId="0" borderId="183" xfId="0" applyNumberFormat="1" applyFont="1" applyBorder="1"/>
    <xf numFmtId="3" fontId="5" fillId="0" borderId="184" xfId="0" applyNumberFormat="1" applyFont="1" applyBorder="1"/>
    <xf numFmtId="49" fontId="3" fillId="0" borderId="185" xfId="0" applyNumberFormat="1" applyFont="1" applyBorder="1" applyAlignment="1">
      <alignment horizontal="center"/>
    </xf>
    <xf numFmtId="3" fontId="34" fillId="0" borderId="186" xfId="0" applyNumberFormat="1" applyFont="1" applyBorder="1"/>
    <xf numFmtId="166" fontId="34" fillId="0" borderId="186" xfId="0" applyNumberFormat="1" applyFont="1" applyBorder="1"/>
    <xf numFmtId="166" fontId="34" fillId="0" borderId="187" xfId="0" applyNumberFormat="1" applyFont="1" applyBorder="1"/>
    <xf numFmtId="3" fontId="69" fillId="0" borderId="186" xfId="0" applyNumberFormat="1" applyFont="1" applyBorder="1" applyAlignment="1">
      <alignment horizontal="right"/>
    </xf>
    <xf numFmtId="166" fontId="69" fillId="0" borderId="186" xfId="0" applyNumberFormat="1" applyFont="1" applyBorder="1" applyAlignment="1">
      <alignment horizontal="right"/>
    </xf>
    <xf numFmtId="166" fontId="69" fillId="0" borderId="187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166" fontId="5" fillId="0" borderId="186" xfId="0" applyNumberFormat="1" applyFont="1" applyBorder="1" applyAlignment="1">
      <alignment horizontal="right"/>
    </xf>
    <xf numFmtId="166" fontId="5" fillId="0" borderId="187" xfId="0" applyNumberFormat="1" applyFont="1" applyBorder="1" applyAlignment="1">
      <alignment horizontal="right"/>
    </xf>
    <xf numFmtId="178" fontId="5" fillId="0" borderId="186" xfId="0" applyNumberFormat="1" applyFont="1" applyBorder="1" applyAlignment="1">
      <alignment horizontal="right"/>
    </xf>
    <xf numFmtId="4" fontId="5" fillId="0" borderId="186" xfId="0" applyNumberFormat="1" applyFont="1" applyBorder="1" applyAlignment="1">
      <alignment horizontal="right"/>
    </xf>
    <xf numFmtId="0" fontId="5" fillId="0" borderId="186" xfId="0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49" fontId="3" fillId="0" borderId="188" xfId="0" applyNumberFormat="1" applyFont="1" applyBorder="1" applyAlignment="1">
      <alignment horizontal="center"/>
    </xf>
    <xf numFmtId="3" fontId="34" fillId="0" borderId="189" xfId="0" applyNumberFormat="1" applyFont="1" applyBorder="1"/>
    <xf numFmtId="166" fontId="34" fillId="0" borderId="189" xfId="0" applyNumberFormat="1" applyFont="1" applyBorder="1"/>
    <xf numFmtId="166" fontId="34" fillId="0" borderId="190" xfId="0" applyNumberFormat="1" applyFont="1" applyBorder="1"/>
    <xf numFmtId="3" fontId="34" fillId="0" borderId="189" xfId="0" applyNumberFormat="1" applyFont="1" applyBorder="1" applyAlignment="1">
      <alignment horizontal="right"/>
    </xf>
    <xf numFmtId="166" fontId="5" fillId="0" borderId="189" xfId="0" applyNumberFormat="1" applyFont="1" applyBorder="1" applyAlignment="1">
      <alignment horizontal="right"/>
    </xf>
    <xf numFmtId="166" fontId="5" fillId="0" borderId="190" xfId="0" applyNumberFormat="1" applyFont="1" applyBorder="1" applyAlignment="1">
      <alignment horizontal="right"/>
    </xf>
    <xf numFmtId="3" fontId="69" fillId="0" borderId="189" xfId="0" applyNumberFormat="1" applyFont="1" applyBorder="1" applyAlignment="1">
      <alignment horizontal="right"/>
    </xf>
    <xf numFmtId="166" fontId="69" fillId="0" borderId="189" xfId="0" applyNumberFormat="1" applyFont="1" applyBorder="1" applyAlignment="1">
      <alignment horizontal="right"/>
    </xf>
    <xf numFmtId="166" fontId="69" fillId="0" borderId="190" xfId="0" applyNumberFormat="1" applyFont="1" applyBorder="1" applyAlignment="1">
      <alignment horizontal="right"/>
    </xf>
    <xf numFmtId="178" fontId="5" fillId="0" borderId="189" xfId="0" applyNumberFormat="1" applyFont="1" applyBorder="1" applyAlignment="1">
      <alignment horizontal="right"/>
    </xf>
    <xf numFmtId="3" fontId="5" fillId="0" borderId="189" xfId="0" applyNumberFormat="1" applyFont="1" applyBorder="1" applyAlignment="1">
      <alignment horizontal="right"/>
    </xf>
    <xf numFmtId="4" fontId="5" fillId="0" borderId="189" xfId="0" applyNumberFormat="1" applyFont="1" applyBorder="1" applyAlignment="1">
      <alignment horizontal="right"/>
    </xf>
    <xf numFmtId="0" fontId="5" fillId="0" borderId="189" xfId="0" applyFont="1" applyBorder="1"/>
    <xf numFmtId="3" fontId="5" fillId="0" borderId="189" xfId="0" applyNumberFormat="1" applyFont="1" applyBorder="1"/>
    <xf numFmtId="3" fontId="5" fillId="0" borderId="190" xfId="0" applyNumberFormat="1" applyFont="1" applyBorder="1"/>
    <xf numFmtId="49" fontId="3" fillId="0" borderId="191" xfId="0" applyNumberFormat="1" applyFont="1" applyBorder="1" applyAlignment="1">
      <alignment horizontal="center"/>
    </xf>
    <xf numFmtId="3" fontId="69" fillId="0" borderId="192" xfId="0" applyNumberFormat="1" applyFont="1" applyBorder="1"/>
    <xf numFmtId="166" fontId="69" fillId="0" borderId="192" xfId="0" applyNumberFormat="1" applyFont="1" applyBorder="1"/>
    <xf numFmtId="166" fontId="69" fillId="0" borderId="193" xfId="0" applyNumberFormat="1" applyFont="1" applyBorder="1"/>
    <xf numFmtId="3" fontId="34" fillId="0" borderId="192" xfId="0" applyNumberFormat="1" applyFont="1" applyBorder="1" applyAlignment="1">
      <alignment horizontal="right"/>
    </xf>
    <xf numFmtId="166" fontId="5" fillId="0" borderId="192" xfId="0" applyNumberFormat="1" applyFont="1" applyBorder="1" applyAlignment="1">
      <alignment horizontal="right"/>
    </xf>
    <xf numFmtId="166" fontId="5" fillId="0" borderId="193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166" fontId="70" fillId="0" borderId="193" xfId="0" applyNumberFormat="1" applyFont="1" applyBorder="1" applyAlignment="1">
      <alignment horizontal="right"/>
    </xf>
    <xf numFmtId="178" fontId="5" fillId="0" borderId="192" xfId="0" applyNumberFormat="1" applyFont="1" applyBorder="1" applyAlignment="1">
      <alignment horizontal="right"/>
    </xf>
    <xf numFmtId="4" fontId="5" fillId="0" borderId="192" xfId="0" applyNumberFormat="1" applyFont="1" applyBorder="1" applyAlignment="1">
      <alignment horizontal="right"/>
    </xf>
    <xf numFmtId="0" fontId="5" fillId="0" borderId="192" xfId="0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49" fontId="3" fillId="0" borderId="194" xfId="0" applyNumberFormat="1" applyFont="1" applyBorder="1" applyAlignment="1">
      <alignment horizontal="center"/>
    </xf>
    <xf numFmtId="3" fontId="34" fillId="0" borderId="195" xfId="0" applyNumberFormat="1" applyFont="1" applyBorder="1"/>
    <xf numFmtId="166" fontId="34" fillId="0" borderId="195" xfId="0" applyNumberFormat="1" applyFont="1" applyBorder="1"/>
    <xf numFmtId="166" fontId="34" fillId="0" borderId="196" xfId="0" applyNumberFormat="1" applyFont="1" applyBorder="1"/>
    <xf numFmtId="3" fontId="69" fillId="0" borderId="195" xfId="0" applyNumberFormat="1" applyFont="1" applyBorder="1" applyAlignment="1">
      <alignment horizontal="right"/>
    </xf>
    <xf numFmtId="166" fontId="69" fillId="0" borderId="195" xfId="0" applyNumberFormat="1" applyFont="1" applyBorder="1" applyAlignment="1">
      <alignment horizontal="right"/>
    </xf>
    <xf numFmtId="166" fontId="69" fillId="0" borderId="196" xfId="0" applyNumberFormat="1" applyFont="1" applyBorder="1" applyAlignment="1">
      <alignment horizontal="right"/>
    </xf>
    <xf numFmtId="3" fontId="5" fillId="0" borderId="195" xfId="0" applyNumberFormat="1" applyFont="1" applyBorder="1" applyAlignment="1">
      <alignment horizontal="right"/>
    </xf>
    <xf numFmtId="166" fontId="5" fillId="0" borderId="195" xfId="0" applyNumberFormat="1" applyFont="1" applyBorder="1" applyAlignment="1">
      <alignment horizontal="right"/>
    </xf>
    <xf numFmtId="166" fontId="5" fillId="0" borderId="196" xfId="0" applyNumberFormat="1" applyFont="1" applyBorder="1" applyAlignment="1">
      <alignment horizontal="right"/>
    </xf>
    <xf numFmtId="178" fontId="5" fillId="0" borderId="195" xfId="0" applyNumberFormat="1" applyFont="1" applyBorder="1" applyAlignment="1">
      <alignment horizontal="right"/>
    </xf>
    <xf numFmtId="4" fontId="5" fillId="0" borderId="195" xfId="0" applyNumberFormat="1" applyFont="1" applyBorder="1" applyAlignment="1">
      <alignment horizontal="right"/>
    </xf>
    <xf numFmtId="0" fontId="5" fillId="0" borderId="195" xfId="0" applyFont="1" applyBorder="1"/>
    <xf numFmtId="3" fontId="5" fillId="0" borderId="195" xfId="0" applyNumberFormat="1" applyFont="1" applyBorder="1"/>
    <xf numFmtId="3" fontId="5" fillId="0" borderId="196" xfId="0" applyNumberFormat="1" applyFont="1" applyBorder="1"/>
    <xf numFmtId="49" fontId="3" fillId="0" borderId="197" xfId="0" applyNumberFormat="1" applyFont="1" applyBorder="1" applyAlignment="1">
      <alignment horizontal="center"/>
    </xf>
    <xf numFmtId="3" fontId="34" fillId="0" borderId="198" xfId="0" applyNumberFormat="1" applyFont="1" applyBorder="1"/>
    <xf numFmtId="166" fontId="34" fillId="0" borderId="198" xfId="0" applyNumberFormat="1" applyFont="1" applyBorder="1"/>
    <xf numFmtId="166" fontId="34" fillId="0" borderId="199" xfId="0" applyNumberFormat="1" applyFont="1" applyBorder="1"/>
    <xf numFmtId="3" fontId="34" fillId="0" borderId="198" xfId="0" applyNumberFormat="1" applyFont="1" applyBorder="1" applyAlignment="1">
      <alignment horizontal="right"/>
    </xf>
    <xf numFmtId="166" fontId="5" fillId="0" borderId="198" xfId="0" applyNumberFormat="1" applyFont="1" applyBorder="1" applyAlignment="1">
      <alignment horizontal="right"/>
    </xf>
    <xf numFmtId="166" fontId="5" fillId="0" borderId="199" xfId="0" applyNumberFormat="1" applyFont="1" applyBorder="1" applyAlignment="1">
      <alignment horizontal="right"/>
    </xf>
    <xf numFmtId="3" fontId="69" fillId="0" borderId="198" xfId="0" applyNumberFormat="1" applyFont="1" applyBorder="1" applyAlignment="1">
      <alignment horizontal="right"/>
    </xf>
    <xf numFmtId="166" fontId="69" fillId="0" borderId="198" xfId="0" applyNumberFormat="1" applyFont="1" applyBorder="1" applyAlignment="1">
      <alignment horizontal="right"/>
    </xf>
    <xf numFmtId="166" fontId="69" fillId="0" borderId="199" xfId="0" applyNumberFormat="1" applyFont="1" applyBorder="1" applyAlignment="1">
      <alignment horizontal="right"/>
    </xf>
    <xf numFmtId="178" fontId="5" fillId="0" borderId="198" xfId="0" applyNumberFormat="1" applyFont="1" applyBorder="1" applyAlignment="1">
      <alignment horizontal="right"/>
    </xf>
    <xf numFmtId="3" fontId="5" fillId="0" borderId="198" xfId="0" applyNumberFormat="1" applyFont="1" applyBorder="1" applyAlignment="1">
      <alignment horizontal="right"/>
    </xf>
    <xf numFmtId="4" fontId="5" fillId="0" borderId="198" xfId="0" applyNumberFormat="1" applyFont="1" applyBorder="1" applyAlignment="1">
      <alignment horizontal="right"/>
    </xf>
    <xf numFmtId="0" fontId="5" fillId="0" borderId="198" xfId="0" applyFont="1" applyBorder="1"/>
    <xf numFmtId="3" fontId="5" fillId="0" borderId="198" xfId="0" applyNumberFormat="1" applyFont="1" applyBorder="1"/>
    <xf numFmtId="3" fontId="5" fillId="0" borderId="199" xfId="0" applyNumberFormat="1" applyFont="1" applyBorder="1"/>
    <xf numFmtId="3" fontId="69" fillId="0" borderId="198" xfId="0" applyNumberFormat="1" applyFont="1" applyBorder="1"/>
    <xf numFmtId="166" fontId="69" fillId="0" borderId="198" xfId="0" applyNumberFormat="1" applyFont="1" applyBorder="1"/>
    <xf numFmtId="166" fontId="69" fillId="0" borderId="199" xfId="0" applyNumberFormat="1" applyFont="1" applyBorder="1"/>
    <xf numFmtId="49" fontId="3" fillId="0" borderId="200" xfId="0" applyNumberFormat="1" applyFont="1" applyBorder="1" applyAlignment="1">
      <alignment horizontal="center"/>
    </xf>
    <xf numFmtId="3" fontId="34" fillId="0" borderId="201" xfId="0" applyNumberFormat="1" applyFont="1" applyBorder="1"/>
    <xf numFmtId="166" fontId="34" fillId="0" borderId="201" xfId="0" applyNumberFormat="1" applyFont="1" applyBorder="1"/>
    <xf numFmtId="166" fontId="34" fillId="0" borderId="202" xfId="0" applyNumberFormat="1" applyFont="1" applyBorder="1"/>
    <xf numFmtId="3" fontId="34" fillId="0" borderId="201" xfId="0" applyNumberFormat="1" applyFont="1" applyBorder="1" applyAlignment="1">
      <alignment horizontal="right"/>
    </xf>
    <xf numFmtId="166" fontId="5" fillId="0" borderId="201" xfId="0" applyNumberFormat="1" applyFont="1" applyBorder="1" applyAlignment="1">
      <alignment horizontal="right"/>
    </xf>
    <xf numFmtId="166" fontId="5" fillId="0" borderId="202" xfId="0" applyNumberFormat="1" applyFont="1" applyBorder="1" applyAlignment="1">
      <alignment horizontal="right"/>
    </xf>
    <xf numFmtId="3" fontId="69" fillId="0" borderId="201" xfId="0" applyNumberFormat="1" applyFont="1" applyBorder="1" applyAlignment="1">
      <alignment horizontal="right"/>
    </xf>
    <xf numFmtId="166" fontId="69" fillId="0" borderId="201" xfId="0" applyNumberFormat="1" applyFont="1" applyBorder="1" applyAlignment="1">
      <alignment horizontal="right"/>
    </xf>
    <xf numFmtId="166" fontId="69" fillId="0" borderId="202" xfId="0" applyNumberFormat="1" applyFont="1" applyBorder="1" applyAlignment="1">
      <alignment horizontal="right"/>
    </xf>
    <xf numFmtId="178" fontId="5" fillId="0" borderId="201" xfId="0" applyNumberFormat="1" applyFont="1" applyBorder="1" applyAlignment="1">
      <alignment horizontal="right"/>
    </xf>
    <xf numFmtId="3" fontId="5" fillId="0" borderId="201" xfId="0" applyNumberFormat="1" applyFont="1" applyBorder="1" applyAlignment="1">
      <alignment horizontal="right"/>
    </xf>
    <xf numFmtId="4" fontId="5" fillId="0" borderId="201" xfId="0" applyNumberFormat="1" applyFont="1" applyBorder="1" applyAlignment="1">
      <alignment horizontal="right"/>
    </xf>
    <xf numFmtId="0" fontId="5" fillId="0" borderId="201" xfId="0" applyFont="1" applyBorder="1"/>
    <xf numFmtId="3" fontId="5" fillId="0" borderId="201" xfId="0" applyNumberFormat="1" applyFont="1" applyBorder="1"/>
    <xf numFmtId="3" fontId="5" fillId="0" borderId="202" xfId="0" applyNumberFormat="1" applyFont="1" applyBorder="1"/>
    <xf numFmtId="166" fontId="70" fillId="0" borderId="202" xfId="0" applyNumberFormat="1" applyFont="1" applyBorder="1" applyAlignment="1">
      <alignment horizontal="right"/>
    </xf>
    <xf numFmtId="49" fontId="3" fillId="0" borderId="203" xfId="0" applyNumberFormat="1" applyFont="1" applyBorder="1" applyAlignment="1">
      <alignment horizontal="center"/>
    </xf>
    <xf numFmtId="3" fontId="69" fillId="0" borderId="204" xfId="0" applyNumberFormat="1" applyFont="1" applyBorder="1"/>
    <xf numFmtId="166" fontId="69" fillId="0" borderId="204" xfId="0" applyNumberFormat="1" applyFont="1" applyBorder="1"/>
    <xf numFmtId="166" fontId="69" fillId="0" borderId="205" xfId="0" applyNumberFormat="1" applyFont="1" applyBorder="1"/>
    <xf numFmtId="3" fontId="34" fillId="0" borderId="204" xfId="0" applyNumberFormat="1" applyFont="1" applyBorder="1" applyAlignment="1">
      <alignment horizontal="right"/>
    </xf>
    <xf numFmtId="166" fontId="5" fillId="0" borderId="204" xfId="0" applyNumberFormat="1" applyFont="1" applyBorder="1" applyAlignment="1">
      <alignment horizontal="right"/>
    </xf>
    <xf numFmtId="166" fontId="5" fillId="0" borderId="205" xfId="0" applyNumberFormat="1" applyFont="1" applyBorder="1" applyAlignment="1">
      <alignment horizontal="right"/>
    </xf>
    <xf numFmtId="3" fontId="5" fillId="0" borderId="204" xfId="0" applyNumberFormat="1" applyFont="1" applyBorder="1" applyAlignment="1">
      <alignment horizontal="right"/>
    </xf>
    <xf numFmtId="178" fontId="5" fillId="0" borderId="204" xfId="0" applyNumberFormat="1" applyFont="1" applyBorder="1" applyAlignment="1">
      <alignment horizontal="right"/>
    </xf>
    <xf numFmtId="4" fontId="5" fillId="0" borderId="204" xfId="0" applyNumberFormat="1" applyFont="1" applyBorder="1" applyAlignment="1">
      <alignment horizontal="right"/>
    </xf>
    <xf numFmtId="0" fontId="5" fillId="0" borderId="204" xfId="0" applyFont="1" applyBorder="1"/>
    <xf numFmtId="3" fontId="5" fillId="0" borderId="204" xfId="0" applyNumberFormat="1" applyFont="1" applyBorder="1"/>
    <xf numFmtId="3" fontId="5" fillId="0" borderId="205" xfId="0" applyNumberFormat="1" applyFont="1" applyBorder="1"/>
    <xf numFmtId="49" fontId="3" fillId="0" borderId="206" xfId="0" applyNumberFormat="1" applyFont="1" applyBorder="1" applyAlignment="1">
      <alignment horizontal="center"/>
    </xf>
    <xf numFmtId="3" fontId="34" fillId="0" borderId="207" xfId="0" applyNumberFormat="1" applyFont="1" applyBorder="1"/>
    <xf numFmtId="166" fontId="34" fillId="0" borderId="207" xfId="0" applyNumberFormat="1" applyFont="1" applyBorder="1"/>
    <xf numFmtId="166" fontId="34" fillId="0" borderId="208" xfId="0" applyNumberFormat="1" applyFont="1" applyBorder="1"/>
    <xf numFmtId="3" fontId="34" fillId="0" borderId="207" xfId="0" applyNumberFormat="1" applyFont="1" applyBorder="1" applyAlignment="1">
      <alignment horizontal="right"/>
    </xf>
    <xf numFmtId="166" fontId="5" fillId="0" borderId="207" xfId="0" applyNumberFormat="1" applyFont="1" applyBorder="1" applyAlignment="1">
      <alignment horizontal="right"/>
    </xf>
    <xf numFmtId="166" fontId="5" fillId="0" borderId="208" xfId="0" applyNumberFormat="1" applyFont="1" applyBorder="1" applyAlignment="1">
      <alignment horizontal="right"/>
    </xf>
    <xf numFmtId="3" fontId="69" fillId="0" borderId="207" xfId="0" applyNumberFormat="1" applyFont="1" applyBorder="1" applyAlignment="1">
      <alignment horizontal="right"/>
    </xf>
    <xf numFmtId="166" fontId="69" fillId="0" borderId="207" xfId="0" applyNumberFormat="1" applyFont="1" applyBorder="1" applyAlignment="1">
      <alignment horizontal="right"/>
    </xf>
    <xf numFmtId="166" fontId="70" fillId="0" borderId="208" xfId="0" applyNumberFormat="1" applyFont="1" applyBorder="1" applyAlignment="1">
      <alignment horizontal="right"/>
    </xf>
    <xf numFmtId="178" fontId="5" fillId="0" borderId="207" xfId="0" applyNumberFormat="1" applyFont="1" applyBorder="1" applyAlignment="1">
      <alignment horizontal="right"/>
    </xf>
    <xf numFmtId="3" fontId="5" fillId="0" borderId="207" xfId="0" applyNumberFormat="1" applyFont="1" applyBorder="1" applyAlignment="1">
      <alignment horizontal="right"/>
    </xf>
    <xf numFmtId="4" fontId="5" fillId="0" borderId="207" xfId="0" applyNumberFormat="1" applyFont="1" applyBorder="1" applyAlignment="1">
      <alignment horizontal="right"/>
    </xf>
    <xf numFmtId="0" fontId="5" fillId="0" borderId="207" xfId="0" applyFont="1" applyBorder="1"/>
    <xf numFmtId="3" fontId="5" fillId="0" borderId="207" xfId="0" applyNumberFormat="1" applyFont="1" applyBorder="1"/>
    <xf numFmtId="3" fontId="5" fillId="0" borderId="208" xfId="0" applyNumberFormat="1" applyFont="1" applyBorder="1"/>
    <xf numFmtId="166" fontId="69" fillId="0" borderId="208" xfId="0" applyNumberFormat="1" applyFont="1" applyBorder="1" applyAlignment="1">
      <alignment horizontal="right"/>
    </xf>
    <xf numFmtId="3" fontId="69" fillId="0" borderId="207" xfId="0" applyNumberFormat="1" applyFont="1" applyBorder="1"/>
    <xf numFmtId="166" fontId="69" fillId="0" borderId="207" xfId="0" applyNumberFormat="1" applyFont="1" applyBorder="1"/>
    <xf numFmtId="166" fontId="69" fillId="0" borderId="208" xfId="0" applyNumberFormat="1" applyFont="1" applyBorder="1"/>
    <xf numFmtId="49" fontId="3" fillId="0" borderId="209" xfId="0" applyNumberFormat="1" applyFont="1" applyBorder="1" applyAlignment="1">
      <alignment horizontal="center"/>
    </xf>
    <xf numFmtId="3" fontId="69" fillId="0" borderId="210" xfId="0" applyNumberFormat="1" applyFont="1" applyBorder="1"/>
    <xf numFmtId="166" fontId="69" fillId="0" borderId="210" xfId="0" applyNumberFormat="1" applyFont="1" applyBorder="1"/>
    <xf numFmtId="166" fontId="69" fillId="0" borderId="211" xfId="0" applyNumberFormat="1" applyFont="1" applyBorder="1"/>
    <xf numFmtId="3" fontId="34" fillId="0" borderId="210" xfId="0" applyNumberFormat="1" applyFont="1" applyBorder="1" applyAlignment="1">
      <alignment horizontal="right"/>
    </xf>
    <xf numFmtId="166" fontId="5" fillId="0" borderId="210" xfId="0" applyNumberFormat="1" applyFont="1" applyBorder="1" applyAlignment="1">
      <alignment horizontal="right"/>
    </xf>
    <xf numFmtId="166" fontId="5" fillId="0" borderId="211" xfId="0" applyNumberFormat="1" applyFont="1" applyBorder="1" applyAlignment="1">
      <alignment horizontal="right"/>
    </xf>
    <xf numFmtId="3" fontId="5" fillId="0" borderId="210" xfId="0" applyNumberFormat="1" applyFont="1" applyBorder="1" applyAlignment="1">
      <alignment horizontal="right"/>
    </xf>
    <xf numFmtId="178" fontId="5" fillId="0" borderId="210" xfId="0" applyNumberFormat="1" applyFont="1" applyBorder="1" applyAlignment="1">
      <alignment horizontal="right"/>
    </xf>
    <xf numFmtId="4" fontId="5" fillId="0" borderId="210" xfId="0" applyNumberFormat="1" applyFont="1" applyBorder="1" applyAlignment="1">
      <alignment horizontal="right"/>
    </xf>
    <xf numFmtId="0" fontId="5" fillId="0" borderId="210" xfId="0" applyFont="1" applyBorder="1"/>
    <xf numFmtId="3" fontId="5" fillId="0" borderId="210" xfId="0" applyNumberFormat="1" applyFont="1" applyBorder="1"/>
    <xf numFmtId="3" fontId="5" fillId="0" borderId="211" xfId="0" applyNumberFormat="1" applyFont="1" applyBorder="1"/>
    <xf numFmtId="49" fontId="3" fillId="0" borderId="212" xfId="0" applyNumberFormat="1" applyFont="1" applyBorder="1" applyAlignment="1">
      <alignment horizontal="center"/>
    </xf>
    <xf numFmtId="3" fontId="34" fillId="0" borderId="213" xfId="0" applyNumberFormat="1" applyFont="1" applyBorder="1"/>
    <xf numFmtId="166" fontId="34" fillId="0" borderId="213" xfId="0" applyNumberFormat="1" applyFont="1" applyBorder="1"/>
    <xf numFmtId="166" fontId="34" fillId="0" borderId="214" xfId="0" applyNumberFormat="1" applyFont="1" applyBorder="1"/>
    <xf numFmtId="3" fontId="69" fillId="0" borderId="213" xfId="0" applyNumberFormat="1" applyFont="1" applyBorder="1" applyAlignment="1">
      <alignment horizontal="right"/>
    </xf>
    <xf numFmtId="166" fontId="69" fillId="0" borderId="213" xfId="0" applyNumberFormat="1" applyFont="1" applyBorder="1" applyAlignment="1">
      <alignment horizontal="right"/>
    </xf>
    <xf numFmtId="166" fontId="69" fillId="0" borderId="214" xfId="0" applyNumberFormat="1" applyFont="1" applyBorder="1" applyAlignment="1">
      <alignment horizontal="right"/>
    </xf>
    <xf numFmtId="3" fontId="5" fillId="0" borderId="213" xfId="0" applyNumberFormat="1" applyFont="1" applyBorder="1" applyAlignment="1">
      <alignment horizontal="right"/>
    </xf>
    <xf numFmtId="166" fontId="5" fillId="0" borderId="213" xfId="0" applyNumberFormat="1" applyFont="1" applyBorder="1" applyAlignment="1">
      <alignment horizontal="right"/>
    </xf>
    <xf numFmtId="166" fontId="70" fillId="0" borderId="214" xfId="0" applyNumberFormat="1" applyFont="1" applyBorder="1" applyAlignment="1">
      <alignment horizontal="right"/>
    </xf>
    <xf numFmtId="178" fontId="5" fillId="0" borderId="213" xfId="0" applyNumberFormat="1" applyFont="1" applyBorder="1" applyAlignment="1">
      <alignment horizontal="right"/>
    </xf>
    <xf numFmtId="4" fontId="5" fillId="0" borderId="213" xfId="0" applyNumberFormat="1" applyFont="1" applyBorder="1" applyAlignment="1">
      <alignment horizontal="right"/>
    </xf>
    <xf numFmtId="0" fontId="5" fillId="0" borderId="213" xfId="0" applyFont="1" applyBorder="1"/>
    <xf numFmtId="3" fontId="5" fillId="0" borderId="213" xfId="0" applyNumberFormat="1" applyFont="1" applyBorder="1"/>
    <xf numFmtId="3" fontId="5" fillId="0" borderId="214" xfId="0" applyNumberFormat="1" applyFont="1" applyBorder="1"/>
    <xf numFmtId="49" fontId="3" fillId="0" borderId="215" xfId="0" applyNumberFormat="1" applyFont="1" applyBorder="1" applyAlignment="1">
      <alignment horizontal="center"/>
    </xf>
    <xf numFmtId="3" fontId="34" fillId="0" borderId="216" xfId="0" applyNumberFormat="1" applyFont="1" applyBorder="1"/>
    <xf numFmtId="166" fontId="34" fillId="0" borderId="216" xfId="0" applyNumberFormat="1" applyFont="1" applyBorder="1"/>
    <xf numFmtId="166" fontId="34" fillId="0" borderId="217" xfId="0" applyNumberFormat="1" applyFont="1" applyBorder="1"/>
    <xf numFmtId="3" fontId="69" fillId="0" borderId="216" xfId="0" applyNumberFormat="1" applyFont="1" applyBorder="1" applyAlignment="1">
      <alignment horizontal="right"/>
    </xf>
    <xf numFmtId="166" fontId="69" fillId="0" borderId="216" xfId="0" applyNumberFormat="1" applyFont="1" applyBorder="1" applyAlignment="1">
      <alignment horizontal="right"/>
    </xf>
    <xf numFmtId="166" fontId="69" fillId="0" borderId="217" xfId="0" applyNumberFormat="1" applyFont="1" applyBorder="1" applyAlignment="1">
      <alignment horizontal="right"/>
    </xf>
    <xf numFmtId="3" fontId="5" fillId="0" borderId="216" xfId="0" applyNumberFormat="1" applyFont="1" applyBorder="1" applyAlignment="1">
      <alignment horizontal="right"/>
    </xf>
    <xf numFmtId="166" fontId="5" fillId="0" borderId="216" xfId="0" applyNumberFormat="1" applyFont="1" applyBorder="1" applyAlignment="1">
      <alignment horizontal="right"/>
    </xf>
    <xf numFmtId="166" fontId="70" fillId="0" borderId="217" xfId="0" applyNumberFormat="1" applyFont="1" applyBorder="1" applyAlignment="1">
      <alignment horizontal="right"/>
    </xf>
    <xf numFmtId="178" fontId="5" fillId="0" borderId="216" xfId="0" applyNumberFormat="1" applyFont="1" applyBorder="1" applyAlignment="1">
      <alignment horizontal="right"/>
    </xf>
    <xf numFmtId="4" fontId="5" fillId="0" borderId="216" xfId="0" applyNumberFormat="1" applyFont="1" applyBorder="1" applyAlignment="1">
      <alignment horizontal="right"/>
    </xf>
    <xf numFmtId="0" fontId="5" fillId="0" borderId="216" xfId="0" applyFont="1" applyBorder="1"/>
    <xf numFmtId="3" fontId="5" fillId="0" borderId="216" xfId="0" applyNumberFormat="1" applyFont="1" applyBorder="1"/>
    <xf numFmtId="3" fontId="5" fillId="0" borderId="217" xfId="0" applyNumberFormat="1" applyFont="1" applyBorder="1"/>
    <xf numFmtId="3" fontId="34" fillId="0" borderId="216" xfId="0" applyNumberFormat="1" applyFont="1" applyBorder="1" applyAlignment="1">
      <alignment horizontal="right"/>
    </xf>
    <xf numFmtId="166" fontId="5" fillId="0" borderId="217" xfId="0" applyNumberFormat="1" applyFont="1" applyBorder="1" applyAlignment="1">
      <alignment horizontal="right"/>
    </xf>
    <xf numFmtId="3" fontId="69" fillId="0" borderId="216" xfId="0" applyNumberFormat="1" applyFont="1" applyBorder="1"/>
    <xf numFmtId="166" fontId="69" fillId="0" borderId="216" xfId="0" applyNumberFormat="1" applyFont="1" applyBorder="1"/>
    <xf numFmtId="166" fontId="69" fillId="0" borderId="217" xfId="0" applyNumberFormat="1" applyFont="1" applyBorder="1"/>
    <xf numFmtId="49" fontId="3" fillId="0" borderId="218" xfId="0" applyNumberFormat="1" applyFont="1" applyBorder="1" applyAlignment="1">
      <alignment horizontal="center"/>
    </xf>
    <xf numFmtId="3" fontId="34" fillId="0" borderId="219" xfId="0" applyNumberFormat="1" applyFont="1" applyBorder="1"/>
    <xf numFmtId="166" fontId="34" fillId="0" borderId="219" xfId="0" applyNumberFormat="1" applyFont="1" applyBorder="1"/>
    <xf numFmtId="166" fontId="34" fillId="0" borderId="220" xfId="0" applyNumberFormat="1" applyFont="1" applyBorder="1"/>
    <xf numFmtId="3" fontId="34" fillId="0" borderId="219" xfId="0" applyNumberFormat="1" applyFont="1" applyBorder="1" applyAlignment="1">
      <alignment horizontal="right"/>
    </xf>
    <xf numFmtId="166" fontId="5" fillId="0" borderId="219" xfId="0" applyNumberFormat="1" applyFont="1" applyBorder="1" applyAlignment="1">
      <alignment horizontal="right"/>
    </xf>
    <xf numFmtId="166" fontId="5" fillId="0" borderId="220" xfId="0" applyNumberFormat="1" applyFont="1" applyBorder="1" applyAlignment="1">
      <alignment horizontal="right"/>
    </xf>
    <xf numFmtId="3" fontId="69" fillId="0" borderId="219" xfId="0" applyNumberFormat="1" applyFont="1" applyBorder="1" applyAlignment="1">
      <alignment horizontal="right"/>
    </xf>
    <xf numFmtId="166" fontId="69" fillId="0" borderId="219" xfId="0" applyNumberFormat="1" applyFont="1" applyBorder="1" applyAlignment="1">
      <alignment horizontal="right"/>
    </xf>
    <xf numFmtId="166" fontId="69" fillId="0" borderId="220" xfId="0" applyNumberFormat="1" applyFont="1" applyBorder="1" applyAlignment="1">
      <alignment horizontal="right"/>
    </xf>
    <xf numFmtId="178" fontId="5" fillId="0" borderId="219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4" fontId="5" fillId="0" borderId="219" xfId="0" applyNumberFormat="1" applyFont="1" applyBorder="1" applyAlignment="1">
      <alignment horizontal="right"/>
    </xf>
    <xf numFmtId="0" fontId="5" fillId="0" borderId="219" xfId="0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3" fontId="69" fillId="0" borderId="219" xfId="0" applyNumberFormat="1" applyFont="1" applyBorder="1"/>
    <xf numFmtId="166" fontId="69" fillId="0" borderId="219" xfId="0" applyNumberFormat="1" applyFont="1" applyBorder="1"/>
    <xf numFmtId="166" fontId="69" fillId="0" borderId="220" xfId="0" applyNumberFormat="1" applyFont="1" applyBorder="1"/>
    <xf numFmtId="166" fontId="70" fillId="0" borderId="220" xfId="0" applyNumberFormat="1" applyFont="1" applyBorder="1" applyAlignment="1">
      <alignment horizontal="right"/>
    </xf>
    <xf numFmtId="49" fontId="3" fillId="0" borderId="221" xfId="0" applyNumberFormat="1" applyFont="1" applyBorder="1" applyAlignment="1">
      <alignment horizontal="center"/>
    </xf>
    <xf numFmtId="3" fontId="69" fillId="0" borderId="222" xfId="0" applyNumberFormat="1" applyFont="1" applyBorder="1"/>
    <xf numFmtId="166" fontId="69" fillId="0" borderId="222" xfId="0" applyNumberFormat="1" applyFont="1" applyBorder="1"/>
    <xf numFmtId="166" fontId="69" fillId="0" borderId="223" xfId="0" applyNumberFormat="1" applyFont="1" applyBorder="1"/>
    <xf numFmtId="3" fontId="34" fillId="0" borderId="222" xfId="0" applyNumberFormat="1" applyFont="1" applyBorder="1" applyAlignment="1">
      <alignment horizontal="right"/>
    </xf>
    <xf numFmtId="166" fontId="5" fillId="0" borderId="222" xfId="0" applyNumberFormat="1" applyFont="1" applyBorder="1" applyAlignment="1">
      <alignment horizontal="right"/>
    </xf>
    <xf numFmtId="166" fontId="5" fillId="0" borderId="223" xfId="0" applyNumberFormat="1" applyFont="1" applyBorder="1" applyAlignment="1">
      <alignment horizontal="right"/>
    </xf>
    <xf numFmtId="3" fontId="5" fillId="0" borderId="222" xfId="0" applyNumberFormat="1" applyFont="1" applyBorder="1" applyAlignment="1">
      <alignment horizontal="right"/>
    </xf>
    <xf numFmtId="178" fontId="5" fillId="0" borderId="222" xfId="0" applyNumberFormat="1" applyFont="1" applyBorder="1" applyAlignment="1">
      <alignment horizontal="right"/>
    </xf>
    <xf numFmtId="4" fontId="5" fillId="0" borderId="222" xfId="0" applyNumberFormat="1" applyFont="1" applyBorder="1" applyAlignment="1">
      <alignment horizontal="right"/>
    </xf>
    <xf numFmtId="0" fontId="5" fillId="0" borderId="222" xfId="0" applyFont="1" applyBorder="1"/>
    <xf numFmtId="3" fontId="5" fillId="0" borderId="222" xfId="0" applyNumberFormat="1" applyFont="1" applyBorder="1"/>
    <xf numFmtId="3" fontId="5" fillId="0" borderId="223" xfId="0" applyNumberFormat="1" applyFont="1" applyBorder="1"/>
    <xf numFmtId="3" fontId="34" fillId="0" borderId="222" xfId="0" applyNumberFormat="1" applyFont="1" applyBorder="1"/>
    <xf numFmtId="166" fontId="34" fillId="0" borderId="222" xfId="0" applyNumberFormat="1" applyFont="1" applyBorder="1"/>
    <xf numFmtId="166" fontId="34" fillId="0" borderId="223" xfId="0" applyNumberFormat="1" applyFont="1" applyBorder="1"/>
    <xf numFmtId="3" fontId="69" fillId="0" borderId="222" xfId="0" applyNumberFormat="1" applyFont="1" applyBorder="1" applyAlignment="1">
      <alignment horizontal="right"/>
    </xf>
    <xf numFmtId="166" fontId="69" fillId="0" borderId="222" xfId="0" applyNumberFormat="1" applyFont="1" applyBorder="1" applyAlignment="1">
      <alignment horizontal="right"/>
    </xf>
    <xf numFmtId="166" fontId="69" fillId="0" borderId="223" xfId="0" applyNumberFormat="1" applyFont="1" applyBorder="1" applyAlignment="1">
      <alignment horizontal="right"/>
    </xf>
    <xf numFmtId="166" fontId="70" fillId="0" borderId="223" xfId="0" applyNumberFormat="1" applyFont="1" applyBorder="1" applyAlignment="1">
      <alignment horizontal="right"/>
    </xf>
    <xf numFmtId="49" fontId="3" fillId="0" borderId="224" xfId="0" applyNumberFormat="1" applyFont="1" applyBorder="1" applyAlignment="1">
      <alignment horizontal="center"/>
    </xf>
    <xf numFmtId="3" fontId="34" fillId="0" borderId="225" xfId="0" applyNumberFormat="1" applyFont="1" applyBorder="1"/>
    <xf numFmtId="166" fontId="34" fillId="0" borderId="225" xfId="0" applyNumberFormat="1" applyFont="1" applyBorder="1"/>
    <xf numFmtId="166" fontId="34" fillId="0" borderId="226" xfId="0" applyNumberFormat="1" applyFont="1" applyBorder="1"/>
    <xf numFmtId="3" fontId="34" fillId="0" borderId="225" xfId="0" applyNumberFormat="1" applyFont="1" applyBorder="1" applyAlignment="1">
      <alignment horizontal="right"/>
    </xf>
    <xf numFmtId="166" fontId="5" fillId="0" borderId="225" xfId="0" applyNumberFormat="1" applyFont="1" applyBorder="1" applyAlignment="1">
      <alignment horizontal="right"/>
    </xf>
    <xf numFmtId="166" fontId="5" fillId="0" borderId="226" xfId="0" applyNumberFormat="1" applyFont="1" applyBorder="1" applyAlignment="1">
      <alignment horizontal="right"/>
    </xf>
    <xf numFmtId="3" fontId="69" fillId="0" borderId="225" xfId="0" applyNumberFormat="1" applyFont="1" applyBorder="1" applyAlignment="1">
      <alignment horizontal="right"/>
    </xf>
    <xf numFmtId="166" fontId="69" fillId="0" borderId="225" xfId="0" applyNumberFormat="1" applyFont="1" applyBorder="1" applyAlignment="1">
      <alignment horizontal="right"/>
    </xf>
    <xf numFmtId="166" fontId="69" fillId="0" borderId="226" xfId="0" applyNumberFormat="1" applyFont="1" applyBorder="1" applyAlignment="1">
      <alignment horizontal="right"/>
    </xf>
    <xf numFmtId="178" fontId="5" fillId="0" borderId="225" xfId="0" applyNumberFormat="1" applyFont="1" applyBorder="1" applyAlignment="1">
      <alignment horizontal="right"/>
    </xf>
    <xf numFmtId="3" fontId="5" fillId="0" borderId="225" xfId="0" applyNumberFormat="1" applyFont="1" applyBorder="1" applyAlignment="1">
      <alignment horizontal="right"/>
    </xf>
    <xf numFmtId="4" fontId="5" fillId="0" borderId="225" xfId="0" applyNumberFormat="1" applyFont="1" applyBorder="1" applyAlignment="1">
      <alignment horizontal="right"/>
    </xf>
    <xf numFmtId="0" fontId="5" fillId="0" borderId="225" xfId="0" applyFont="1" applyBorder="1"/>
    <xf numFmtId="3" fontId="5" fillId="0" borderId="225" xfId="0" applyNumberFormat="1" applyFont="1" applyBorder="1"/>
    <xf numFmtId="3" fontId="5" fillId="0" borderId="226" xfId="0" applyNumberFormat="1" applyFont="1" applyBorder="1"/>
    <xf numFmtId="3" fontId="11" fillId="0" borderId="34" xfId="0" applyNumberFormat="1" applyFont="1" applyBorder="1" applyAlignment="1">
      <alignment horizontal="center"/>
    </xf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227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3" fontId="34" fillId="0" borderId="228" xfId="0" applyNumberFormat="1" applyFont="1" applyBorder="1"/>
    <xf numFmtId="3" fontId="34" fillId="0" borderId="229" xfId="0" applyNumberFormat="1" applyFont="1" applyBorder="1"/>
    <xf numFmtId="9" fontId="34" fillId="0" borderId="229" xfId="0" applyNumberFormat="1" applyFont="1" applyBorder="1"/>
    <xf numFmtId="3" fontId="11" fillId="0" borderId="230" xfId="0" applyNumberFormat="1" applyFont="1" applyBorder="1" applyAlignment="1">
      <alignment horizontal="center"/>
    </xf>
    <xf numFmtId="3" fontId="34" fillId="0" borderId="231" xfId="0" applyNumberFormat="1" applyFont="1" applyBorder="1"/>
    <xf numFmtId="3" fontId="34" fillId="0" borderId="232" xfId="0" applyNumberFormat="1" applyFont="1" applyBorder="1"/>
    <xf numFmtId="9" fontId="34" fillId="0" borderId="232" xfId="0" applyNumberFormat="1" applyFont="1" applyBorder="1"/>
    <xf numFmtId="3" fontId="11" fillId="0" borderId="233" xfId="0" applyNumberFormat="1" applyFont="1" applyBorder="1" applyAlignment="1">
      <alignment horizontal="center"/>
    </xf>
    <xf numFmtId="3" fontId="34" fillId="0" borderId="234" xfId="0" applyNumberFormat="1" applyFont="1" applyBorder="1"/>
    <xf numFmtId="3" fontId="34" fillId="0" borderId="235" xfId="0" applyNumberFormat="1" applyFont="1" applyBorder="1"/>
    <xf numFmtId="9" fontId="34" fillId="0" borderId="235" xfId="0" applyNumberFormat="1" applyFont="1" applyBorder="1"/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236" xfId="0" applyFont="1" applyFill="1" applyBorder="1"/>
    <xf numFmtId="169" fontId="34" fillId="0" borderId="237" xfId="0" applyNumberFormat="1" applyFont="1" applyFill="1" applyBorder="1"/>
    <xf numFmtId="0" fontId="34" fillId="0" borderId="237" xfId="0" applyFont="1" applyFill="1" applyBorder="1"/>
    <xf numFmtId="9" fontId="34" fillId="0" borderId="237" xfId="0" applyNumberFormat="1" applyFont="1" applyFill="1" applyBorder="1"/>
    <xf numFmtId="9" fontId="34" fillId="0" borderId="238" xfId="0" applyNumberFormat="1" applyFont="1" applyFill="1" applyBorder="1"/>
    <xf numFmtId="169" fontId="34" fillId="0" borderId="239" xfId="0" applyNumberFormat="1" applyFont="1" applyFill="1" applyBorder="1"/>
    <xf numFmtId="0" fontId="34" fillId="0" borderId="239" xfId="0" applyFont="1" applyFill="1" applyBorder="1"/>
    <xf numFmtId="9" fontId="34" fillId="0" borderId="239" xfId="0" applyNumberFormat="1" applyFont="1" applyFill="1" applyBorder="1"/>
    <xf numFmtId="9" fontId="34" fillId="0" borderId="240" xfId="0" applyNumberFormat="1" applyFont="1" applyFill="1" applyBorder="1"/>
    <xf numFmtId="0" fontId="41" fillId="0" borderId="236" xfId="0" applyFont="1" applyFill="1" applyBorder="1"/>
    <xf numFmtId="3" fontId="34" fillId="0" borderId="237" xfId="0" applyNumberFormat="1" applyFont="1" applyFill="1" applyBorder="1"/>
    <xf numFmtId="3" fontId="34" fillId="0" borderId="238" xfId="0" applyNumberFormat="1" applyFont="1" applyFill="1" applyBorder="1"/>
    <xf numFmtId="3" fontId="34" fillId="0" borderId="239" xfId="0" applyNumberFormat="1" applyFont="1" applyFill="1" applyBorder="1"/>
    <xf numFmtId="3" fontId="34" fillId="0" borderId="240" xfId="0" applyNumberFormat="1" applyFont="1" applyFill="1" applyBorder="1"/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236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241" xfId="76" applyFont="1" applyFill="1" applyBorder="1"/>
    <xf numFmtId="0" fontId="31" fillId="0" borderId="242" xfId="76" applyFont="1" applyFill="1" applyBorder="1"/>
    <xf numFmtId="0" fontId="33" fillId="2" borderId="243" xfId="76" applyNumberFormat="1" applyFont="1" applyFill="1" applyBorder="1" applyAlignment="1">
      <alignment horizontal="left"/>
    </xf>
    <xf numFmtId="0" fontId="33" fillId="2" borderId="24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236" xfId="76" applyNumberFormat="1" applyFont="1" applyFill="1" applyBorder="1"/>
    <xf numFmtId="3" fontId="31" fillId="0" borderId="237" xfId="76" applyNumberFormat="1" applyFont="1" applyFill="1" applyBorder="1"/>
    <xf numFmtId="3" fontId="31" fillId="0" borderId="156" xfId="76" applyNumberFormat="1" applyFont="1" applyFill="1" applyBorder="1"/>
    <xf numFmtId="3" fontId="31" fillId="0" borderId="239" xfId="76" applyNumberFormat="1" applyFont="1" applyFill="1" applyBorder="1"/>
    <xf numFmtId="9" fontId="31" fillId="0" borderId="63" xfId="76" applyNumberFormat="1" applyFont="1" applyFill="1" applyBorder="1"/>
    <xf numFmtId="9" fontId="31" fillId="0" borderId="241" xfId="76" applyNumberFormat="1" applyFont="1" applyFill="1" applyBorder="1"/>
    <xf numFmtId="9" fontId="31" fillId="0" borderId="242" xfId="76" applyNumberFormat="1" applyFont="1" applyFill="1" applyBorder="1"/>
    <xf numFmtId="0" fontId="33" fillId="2" borderId="245" xfId="76" applyNumberFormat="1" applyFont="1" applyFill="1" applyBorder="1" applyAlignment="1">
      <alignment horizontal="left"/>
    </xf>
    <xf numFmtId="0" fontId="33" fillId="2" borderId="246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238" xfId="76" applyNumberFormat="1" applyFont="1" applyFill="1" applyBorder="1"/>
    <xf numFmtId="3" fontId="31" fillId="0" borderId="24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1.1094717324173788</c:v>
                </c:pt>
                <c:pt idx="1">
                  <c:v>1.1728576042214975</c:v>
                </c:pt>
                <c:pt idx="2">
                  <c:v>1.2083202890465745</c:v>
                </c:pt>
                <c:pt idx="3">
                  <c:v>1.2247033851371252</c:v>
                </c:pt>
                <c:pt idx="4">
                  <c:v>1.2002845569848999</c:v>
                </c:pt>
                <c:pt idx="5">
                  <c:v>1.2554211010633998</c:v>
                </c:pt>
                <c:pt idx="6">
                  <c:v>1.211752790805557</c:v>
                </c:pt>
                <c:pt idx="7">
                  <c:v>1.2171635227421724</c:v>
                </c:pt>
                <c:pt idx="8">
                  <c:v>1.2269689662555641</c:v>
                </c:pt>
                <c:pt idx="9">
                  <c:v>1.2164198677444575</c:v>
                </c:pt>
                <c:pt idx="10">
                  <c:v>1.2061667432457697</c:v>
                </c:pt>
                <c:pt idx="11">
                  <c:v>1.1832899812144779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2432"/>
        <c:axId val="-926712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1.2063510227665766</c:v>
                </c:pt>
                <c:pt idx="1">
                  <c:v>1.2063510227665766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11136"/>
        <c:axId val="-926712224"/>
      </c:scatterChart>
      <c:catAx>
        <c:axId val="-9267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12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2432"/>
        <c:crosses val="autoZero"/>
        <c:crossBetween val="between"/>
      </c:valAx>
      <c:valAx>
        <c:axId val="-92671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12224"/>
        <c:crosses val="max"/>
        <c:crossBetween val="midCat"/>
      </c:valAx>
      <c:valAx>
        <c:axId val="-926712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71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0.96125000000000005</c:v>
                </c:pt>
                <c:pt idx="1">
                  <c:v>0.94283995186522263</c:v>
                </c:pt>
                <c:pt idx="2">
                  <c:v>0.96274850414977808</c:v>
                </c:pt>
                <c:pt idx="3">
                  <c:v>0.95737197523916717</c:v>
                </c:pt>
                <c:pt idx="4">
                  <c:v>0.95746637544545354</c:v>
                </c:pt>
                <c:pt idx="5">
                  <c:v>0.94580879021295872</c:v>
                </c:pt>
                <c:pt idx="6">
                  <c:v>0.93936327547287302</c:v>
                </c:pt>
                <c:pt idx="7">
                  <c:v>0.93962008141112618</c:v>
                </c:pt>
                <c:pt idx="8">
                  <c:v>0.93542446385076927</c:v>
                </c:pt>
                <c:pt idx="9">
                  <c:v>0.93726956986374566</c:v>
                </c:pt>
                <c:pt idx="10">
                  <c:v>0.93394486507474272</c:v>
                </c:pt>
                <c:pt idx="11">
                  <c:v>0.93363168494070259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9504"/>
        <c:axId val="-9267040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703520"/>
        <c:axId val="-926702976"/>
      </c:scatterChart>
      <c:catAx>
        <c:axId val="-9267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40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26709504"/>
        <c:crosses val="autoZero"/>
        <c:crossBetween val="between"/>
      </c:valAx>
      <c:valAx>
        <c:axId val="-926703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02976"/>
        <c:crosses val="max"/>
        <c:crossBetween val="midCat"/>
      </c:valAx>
      <c:valAx>
        <c:axId val="-926702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267035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04" totalsRowShown="0">
  <autoFilter ref="C3:S20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2024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4380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4381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4449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5543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5587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5625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5879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5880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6508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6743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7586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128565.62935911751</v>
      </c>
      <c r="D4" s="280">
        <f ca="1">IF(ISERROR(VLOOKUP("Náklady celkem",INDIRECT("HI!$A:$G"),5,0)),0,VLOOKUP("Náklady celkem",INDIRECT("HI!$A:$G"),5,0))</f>
        <v>131476.10737000001</v>
      </c>
      <c r="E4" s="281">
        <f ca="1">IF(C4=0,0,D4/C4)</f>
        <v>1.0226380722856556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9811.9996652069094</v>
      </c>
      <c r="D7" s="288">
        <f>IF(ISERROR(HI!E5),"",HI!E5)</f>
        <v>10012.994410000001</v>
      </c>
      <c r="E7" s="285">
        <f t="shared" ref="E7:E15" si="0">IF(C7=0,0,D7/C7)</f>
        <v>1.0204845853700764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0.97631773094753294</v>
      </c>
      <c r="E8" s="285">
        <f t="shared" si="0"/>
        <v>1.0847974788305921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0.25514893617021278</v>
      </c>
      <c r="E9" s="285">
        <f>IF(C9=0,0,D9/C9)</f>
        <v>0.85049645390070927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0.67210475227839639</v>
      </c>
      <c r="E11" s="285">
        <f t="shared" si="0"/>
        <v>1.1201745871306608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0.87332271051574595</v>
      </c>
      <c r="E12" s="285">
        <f t="shared" si="0"/>
        <v>1.0916533881446824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13151.306498626709</v>
      </c>
      <c r="D15" s="288">
        <f>IF(ISERROR(HI!E6),"",HI!E6)</f>
        <v>11516.787109999999</v>
      </c>
      <c r="E15" s="285">
        <f t="shared" si="0"/>
        <v>0.87571429585361804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82180</v>
      </c>
      <c r="D16" s="284">
        <f ca="1">IF(ISERROR(VLOOKUP("Osobní náklady (Kč) *",INDIRECT("HI!$A:$G"),5,0)),0,VLOOKUP("Osobní náklady (Kč) *",INDIRECT("HI!$A:$G"),5,0))</f>
        <v>88641.690309999991</v>
      </c>
      <c r="E16" s="285">
        <f ca="1">IF(C16=0,0,D16/C16)</f>
        <v>1.0786285021903139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155095.27847000002</v>
      </c>
      <c r="D18" s="303">
        <f ca="1">IF(ISERROR(VLOOKUP("Výnosy celkem",INDIRECT("HI!$A:$G"),5,0)),0,VLOOKUP("Výnosy celkem",INDIRECT("HI!$A:$G"),5,0))</f>
        <v>155574.36317999999</v>
      </c>
      <c r="E18" s="304">
        <f t="shared" ref="E18:E31" ca="1" si="1">IF(C18=0,0,D18/C18)</f>
        <v>1.003088970307324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32741.688470000008</v>
      </c>
      <c r="D19" s="284">
        <f ca="1">IF(ISERROR(VLOOKUP("Ambulance *",INDIRECT("HI!$A:$G"),5,0)),0,VLOOKUP("Ambulance *",INDIRECT("HI!$A:$G"),5,0))</f>
        <v>32558.493179999983</v>
      </c>
      <c r="E19" s="285">
        <f t="shared" ca="1" si="1"/>
        <v>0.99440483070480989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0.99440483070480989</v>
      </c>
      <c r="E20" s="285">
        <f t="shared" si="1"/>
        <v>0.99440483070480989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0.99741884353490484</v>
      </c>
      <c r="E21" s="285">
        <f t="shared" si="1"/>
        <v>0.99741884353490484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0.96723224052407863</v>
      </c>
      <c r="E22" s="285">
        <f>IF(OR(C22=0,D22=""),0,IF(C22="","",D22/C22))</f>
        <v>0.96723224052407863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1.0227323617739041</v>
      </c>
      <c r="E23" s="285">
        <f t="shared" si="1"/>
        <v>1.2032145432634167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122353.59000000001</v>
      </c>
      <c r="D24" s="284">
        <f ca="1">IF(ISERROR(VLOOKUP("Hospitalizace *",INDIRECT("HI!$A:$G"),5,0)),0,VLOOKUP("Hospitalizace *",INDIRECT("HI!$A:$G"),5,0))</f>
        <v>123015.87000000001</v>
      </c>
      <c r="E24" s="285">
        <f ca="1">IF(C24=0,0,D24/C24)</f>
        <v>1.0054128366809669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1.0054128366809669</v>
      </c>
      <c r="E25" s="285">
        <f t="shared" si="1"/>
        <v>1.0054128366809669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0.98427601119420105</v>
      </c>
      <c r="E26" s="285">
        <f t="shared" si="1"/>
        <v>0.98427601119420105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1.0189048355116221</v>
      </c>
      <c r="E28" s="285">
        <f t="shared" ref="E28" si="2">IF(C28=0,0,D28/C28)</f>
        <v>1.0189048355116221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0.99904534606205253</v>
      </c>
      <c r="E29" s="285">
        <f t="shared" si="1"/>
        <v>1.0516266800653185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0.93363168494070259</v>
      </c>
      <c r="E30" s="285">
        <f t="shared" si="1"/>
        <v>0.93363168494070259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0.98565882950766248</v>
      </c>
      <c r="E31" s="285">
        <f t="shared" si="1"/>
        <v>1.0375356100080657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8318.4086099999986</v>
      </c>
      <c r="C5" s="33">
        <v>9296.043319999997</v>
      </c>
      <c r="D5" s="12"/>
      <c r="E5" s="226">
        <v>10012.994410000001</v>
      </c>
      <c r="F5" s="32">
        <v>9811.9996652069094</v>
      </c>
      <c r="G5" s="225">
        <f>E5-F5</f>
        <v>200.99474479309174</v>
      </c>
      <c r="H5" s="231">
        <f>IF(F5&lt;0.00000001,"",E5/F5)</f>
        <v>1.0204845853700764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10426.050090000001</v>
      </c>
      <c r="C6" s="35">
        <v>10956.534479999998</v>
      </c>
      <c r="D6" s="12"/>
      <c r="E6" s="227">
        <v>11516.787109999999</v>
      </c>
      <c r="F6" s="34">
        <v>13151.306498626709</v>
      </c>
      <c r="G6" s="228">
        <f>E6-F6</f>
        <v>-1634.5193886267098</v>
      </c>
      <c r="H6" s="232">
        <f>IF(F6&lt;0.00000001,"",E6/F6)</f>
        <v>0.87571429585361804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76579.016239999997</v>
      </c>
      <c r="C7" s="35">
        <v>81174.735140000004</v>
      </c>
      <c r="D7" s="12"/>
      <c r="E7" s="227">
        <v>88641.690309999991</v>
      </c>
      <c r="F7" s="34">
        <v>82180</v>
      </c>
      <c r="G7" s="228">
        <f>E7-F7</f>
        <v>6461.6903099999909</v>
      </c>
      <c r="H7" s="232">
        <f>IF(F7&lt;0.00000001,"",E7/F7)</f>
        <v>1.0786285021903139</v>
      </c>
    </row>
    <row r="8" spans="1:10" ht="14.4" customHeight="1" thickBot="1" x14ac:dyDescent="0.35">
      <c r="A8" s="1" t="s">
        <v>96</v>
      </c>
      <c r="B8" s="15">
        <v>21866.482269999997</v>
      </c>
      <c r="C8" s="37">
        <v>23662.915729999997</v>
      </c>
      <c r="D8" s="12"/>
      <c r="E8" s="229">
        <v>21304.635540000025</v>
      </c>
      <c r="F8" s="36">
        <v>23422.323195283887</v>
      </c>
      <c r="G8" s="230">
        <f>E8-F8</f>
        <v>-2117.6876552838621</v>
      </c>
      <c r="H8" s="233">
        <f>IF(F8&lt;0.00000001,"",E8/F8)</f>
        <v>0.90958678019991368</v>
      </c>
    </row>
    <row r="9" spans="1:10" ht="14.4" customHeight="1" thickBot="1" x14ac:dyDescent="0.35">
      <c r="A9" s="2" t="s">
        <v>97</v>
      </c>
      <c r="B9" s="3">
        <v>117189.95720999999</v>
      </c>
      <c r="C9" s="39">
        <v>125090.22867</v>
      </c>
      <c r="D9" s="12"/>
      <c r="E9" s="3">
        <v>131476.10737000001</v>
      </c>
      <c r="F9" s="38">
        <v>128565.62935911751</v>
      </c>
      <c r="G9" s="38">
        <f>E9-F9</f>
        <v>2910.4780108825071</v>
      </c>
      <c r="H9" s="234">
        <f>IF(F9&lt;0.00000001,"",E9/F9)</f>
        <v>1.0226380722856556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28639.850120000017</v>
      </c>
      <c r="C11" s="33">
        <f>IF(ISERROR(VLOOKUP("Celkem:",'ZV Vykáz.-A'!A:H,5,0)),0,VLOOKUP("Celkem:",'ZV Vykáz.-A'!A:H,5,0)/1000)</f>
        <v>32741.688470000008</v>
      </c>
      <c r="D11" s="12"/>
      <c r="E11" s="226">
        <f>IF(ISERROR(VLOOKUP("Celkem:",'ZV Vykáz.-A'!A:H,8,0)),0,VLOOKUP("Celkem:",'ZV Vykáz.-A'!A:H,8,0)/1000)</f>
        <v>32558.493179999983</v>
      </c>
      <c r="F11" s="32">
        <f>C11</f>
        <v>32741.688470000008</v>
      </c>
      <c r="G11" s="225">
        <f>E11-F11</f>
        <v>-183.19529000002512</v>
      </c>
      <c r="H11" s="231">
        <f>IF(F11&lt;0.00000001,"",E11/F11)</f>
        <v>0.99440483070480989</v>
      </c>
      <c r="I11" s="225">
        <f>E11-B11</f>
        <v>3918.6430599999658</v>
      </c>
      <c r="J11" s="231">
        <f>IF(B11&lt;0.00000001,"",E11/B11)</f>
        <v>1.1368248452272265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119694.36</v>
      </c>
      <c r="C12" s="37">
        <f>IF(ISERROR(VLOOKUP("Celkem",CaseMix!A:D,3,0)),0,VLOOKUP("Celkem",CaseMix!A:D,3,0)*30)</f>
        <v>122353.59000000001</v>
      </c>
      <c r="D12" s="12"/>
      <c r="E12" s="229">
        <f>IF(ISERROR(VLOOKUP("Celkem",CaseMix!A:D,4,0)),0,VLOOKUP("Celkem",CaseMix!A:D,4,0)*30)</f>
        <v>123015.87000000001</v>
      </c>
      <c r="F12" s="36">
        <f>C12</f>
        <v>122353.59000000001</v>
      </c>
      <c r="G12" s="230">
        <f>E12-F12</f>
        <v>662.27999999999884</v>
      </c>
      <c r="H12" s="233">
        <f>IF(F12&lt;0.00000001,"",E12/F12)</f>
        <v>1.0054128366809669</v>
      </c>
      <c r="I12" s="230">
        <f>E12-B12</f>
        <v>3321.5100000000093</v>
      </c>
      <c r="J12" s="233">
        <f>IF(B12&lt;0.00000001,"",E12/B12)</f>
        <v>1.0277499290693397</v>
      </c>
    </row>
    <row r="13" spans="1:10" ht="14.4" customHeight="1" thickBot="1" x14ac:dyDescent="0.35">
      <c r="A13" s="4" t="s">
        <v>100</v>
      </c>
      <c r="B13" s="9">
        <f>SUM(B11:B12)</f>
        <v>148334.21012</v>
      </c>
      <c r="C13" s="41">
        <f>SUM(C11:C12)</f>
        <v>155095.27847000002</v>
      </c>
      <c r="D13" s="12"/>
      <c r="E13" s="9">
        <f>SUM(E11:E12)</f>
        <v>155574.36317999999</v>
      </c>
      <c r="F13" s="40">
        <f>SUM(F11:F12)</f>
        <v>155095.27847000002</v>
      </c>
      <c r="G13" s="40">
        <f>E13-F13</f>
        <v>479.08470999996644</v>
      </c>
      <c r="H13" s="235">
        <f>IF(F13&lt;0.00000001,"",E13/F13)</f>
        <v>1.003088970307324</v>
      </c>
      <c r="I13" s="40">
        <f>SUM(I11:I12)</f>
        <v>7240.1530599999751</v>
      </c>
      <c r="J13" s="235">
        <f>IF(B13&lt;0.00000001,"",E13/B13)</f>
        <v>1.0488097321187257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1.2657587190188206</v>
      </c>
      <c r="C15" s="43">
        <f>IF(C9=0,"",C13/C9)</f>
        <v>1.2398672551727139</v>
      </c>
      <c r="D15" s="12"/>
      <c r="E15" s="10">
        <f>IF(E9=0,"",E13/E9)</f>
        <v>1.1832900006856961</v>
      </c>
      <c r="F15" s="42">
        <f>IF(F9=0,"",F13/F9)</f>
        <v>1.2063510227665766</v>
      </c>
      <c r="G15" s="42">
        <f>IF(ISERROR(F15-E15),"",E15-F15)</f>
        <v>-2.3061022080880456E-2</v>
      </c>
      <c r="H15" s="236">
        <f>IF(ISERROR(F15-E15),"",IF(F15&lt;0.00000001,"",E15/F15))</f>
        <v>0.98088365521670995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1.1094717324173788</v>
      </c>
      <c r="C4" s="323">
        <f t="shared" ref="C4:M4" si="0">(C10+C8)/C6</f>
        <v>1.1728576042214975</v>
      </c>
      <c r="D4" s="323">
        <f t="shared" si="0"/>
        <v>1.2083202890465745</v>
      </c>
      <c r="E4" s="323">
        <f t="shared" si="0"/>
        <v>1.2247033851371252</v>
      </c>
      <c r="F4" s="323">
        <f t="shared" si="0"/>
        <v>1.2002845569848999</v>
      </c>
      <c r="G4" s="323">
        <f t="shared" si="0"/>
        <v>1.2554211010633998</v>
      </c>
      <c r="H4" s="323">
        <f t="shared" si="0"/>
        <v>1.211752790805557</v>
      </c>
      <c r="I4" s="323">
        <f t="shared" si="0"/>
        <v>1.2171635227421724</v>
      </c>
      <c r="J4" s="323">
        <f t="shared" si="0"/>
        <v>1.2269689662555641</v>
      </c>
      <c r="K4" s="323">
        <f t="shared" si="0"/>
        <v>1.2164198677444575</v>
      </c>
      <c r="L4" s="323">
        <f t="shared" si="0"/>
        <v>1.2061667432457697</v>
      </c>
      <c r="M4" s="323">
        <f t="shared" si="0"/>
        <v>1.1832899812144779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10443.86989</v>
      </c>
      <c r="C5" s="323">
        <f>IF(ISERROR(VLOOKUP($A5,'Man Tab'!$A:$Q,COLUMN()+2,0)),0,VLOOKUP($A5,'Man Tab'!$A:$Q,COLUMN()+2,0))</f>
        <v>10140.23317</v>
      </c>
      <c r="D5" s="323">
        <f>IF(ISERROR(VLOOKUP($A5,'Man Tab'!$A:$Q,COLUMN()+2,0)),0,VLOOKUP($A5,'Man Tab'!$A:$Q,COLUMN()+2,0))</f>
        <v>10011.890729999999</v>
      </c>
      <c r="E5" s="323">
        <f>IF(ISERROR(VLOOKUP($A5,'Man Tab'!$A:$Q,COLUMN()+2,0)),0,VLOOKUP($A5,'Man Tab'!$A:$Q,COLUMN()+2,0))</f>
        <v>10502.61429</v>
      </c>
      <c r="F5" s="323">
        <f>IF(ISERROR(VLOOKUP($A5,'Man Tab'!$A:$Q,COLUMN()+2,0)),0,VLOOKUP($A5,'Man Tab'!$A:$Q,COLUMN()+2,0))</f>
        <v>10595.15022</v>
      </c>
      <c r="G5" s="323">
        <f>IF(ISERROR(VLOOKUP($A5,'Man Tab'!$A:$Q,COLUMN()+2,0)),0,VLOOKUP($A5,'Man Tab'!$A:$Q,COLUMN()+2,0))</f>
        <v>10456.539870000001</v>
      </c>
      <c r="H5" s="323">
        <f>IF(ISERROR(VLOOKUP($A5,'Man Tab'!$A:$Q,COLUMN()+2,0)),0,VLOOKUP($A5,'Man Tab'!$A:$Q,COLUMN()+2,0))</f>
        <v>12144.441559999999</v>
      </c>
      <c r="I5" s="323">
        <f>IF(ISERROR(VLOOKUP($A5,'Man Tab'!$A:$Q,COLUMN()+2,0)),0,VLOOKUP($A5,'Man Tab'!$A:$Q,COLUMN()+2,0))</f>
        <v>10396.415800000001</v>
      </c>
      <c r="J5" s="323">
        <f>IF(ISERROR(VLOOKUP($A5,'Man Tab'!$A:$Q,COLUMN()+2,0)),0,VLOOKUP($A5,'Man Tab'!$A:$Q,COLUMN()+2,0))</f>
        <v>10954.2029</v>
      </c>
      <c r="K5" s="323">
        <f>IF(ISERROR(VLOOKUP($A5,'Man Tab'!$A:$Q,COLUMN()+2,0)),0,VLOOKUP($A5,'Man Tab'!$A:$Q,COLUMN()+2,0))</f>
        <v>11477.67894</v>
      </c>
      <c r="L5" s="323">
        <f>IF(ISERROR(VLOOKUP($A5,'Man Tab'!$A:$Q,COLUMN()+2,0)),0,VLOOKUP($A5,'Man Tab'!$A:$Q,COLUMN()+2,0))</f>
        <v>12125.96566</v>
      </c>
      <c r="M5" s="323">
        <f>IF(ISERROR(VLOOKUP($A5,'Man Tab'!$A:$Q,COLUMN()+2,0)),0,VLOOKUP($A5,'Man Tab'!$A:$Q,COLUMN()+2,0))</f>
        <v>12227.10434</v>
      </c>
    </row>
    <row r="6" spans="1:13" ht="14.4" customHeight="1" x14ac:dyDescent="0.3">
      <c r="A6" s="324" t="s">
        <v>97</v>
      </c>
      <c r="B6" s="325">
        <f>B5</f>
        <v>10443.86989</v>
      </c>
      <c r="C6" s="325">
        <f t="shared" ref="C6:M6" si="1">C5+B6</f>
        <v>20584.103060000001</v>
      </c>
      <c r="D6" s="325">
        <f t="shared" si="1"/>
        <v>30595.99379</v>
      </c>
      <c r="E6" s="325">
        <f t="shared" si="1"/>
        <v>41098.608079999998</v>
      </c>
      <c r="F6" s="325">
        <f t="shared" si="1"/>
        <v>51693.758300000001</v>
      </c>
      <c r="G6" s="325">
        <f t="shared" si="1"/>
        <v>62150.298170000002</v>
      </c>
      <c r="H6" s="325">
        <f t="shared" si="1"/>
        <v>74294.739730000001</v>
      </c>
      <c r="I6" s="325">
        <f t="shared" si="1"/>
        <v>84691.155530000004</v>
      </c>
      <c r="J6" s="325">
        <f t="shared" si="1"/>
        <v>95645.358430000008</v>
      </c>
      <c r="K6" s="325">
        <f t="shared" si="1"/>
        <v>107123.03737000001</v>
      </c>
      <c r="L6" s="325">
        <f t="shared" si="1"/>
        <v>119249.00303000001</v>
      </c>
      <c r="M6" s="325">
        <f t="shared" si="1"/>
        <v>131476.10737000001</v>
      </c>
    </row>
    <row r="7" spans="1:13" ht="14.4" customHeight="1" x14ac:dyDescent="0.3">
      <c r="A7" s="324" t="s">
        <v>125</v>
      </c>
      <c r="B7" s="324">
        <v>296.21100000000001</v>
      </c>
      <c r="C7" s="324">
        <v>612.80700000000002</v>
      </c>
      <c r="D7" s="324">
        <v>938.35599999999999</v>
      </c>
      <c r="E7" s="324">
        <v>1293.1420000000001</v>
      </c>
      <c r="F7" s="324">
        <v>1590.1669999999999</v>
      </c>
      <c r="G7" s="324">
        <v>2029.479</v>
      </c>
      <c r="H7" s="324">
        <v>2348.44</v>
      </c>
      <c r="I7" s="324">
        <v>2683.0680000000002</v>
      </c>
      <c r="J7" s="324">
        <v>3078.1979999999999</v>
      </c>
      <c r="K7" s="324">
        <v>3416.2139999999999</v>
      </c>
      <c r="L7" s="324">
        <v>3774.0390000000002</v>
      </c>
      <c r="M7" s="324">
        <v>4100.5290000000005</v>
      </c>
    </row>
    <row r="8" spans="1:13" ht="14.4" customHeight="1" x14ac:dyDescent="0.3">
      <c r="A8" s="324" t="s">
        <v>98</v>
      </c>
      <c r="B8" s="325">
        <f>B7*30</f>
        <v>8886.33</v>
      </c>
      <c r="C8" s="325">
        <f t="shared" ref="C8:M8" si="2">C7*30</f>
        <v>18384.21</v>
      </c>
      <c r="D8" s="325">
        <f t="shared" si="2"/>
        <v>28150.68</v>
      </c>
      <c r="E8" s="325">
        <f t="shared" si="2"/>
        <v>38794.26</v>
      </c>
      <c r="F8" s="325">
        <f t="shared" si="2"/>
        <v>47705.009999999995</v>
      </c>
      <c r="G8" s="325">
        <f t="shared" si="2"/>
        <v>60884.37</v>
      </c>
      <c r="H8" s="325">
        <f t="shared" si="2"/>
        <v>70453.2</v>
      </c>
      <c r="I8" s="325">
        <f t="shared" si="2"/>
        <v>80492.040000000008</v>
      </c>
      <c r="J8" s="325">
        <f t="shared" si="2"/>
        <v>92345.94</v>
      </c>
      <c r="K8" s="325">
        <f t="shared" si="2"/>
        <v>102486.42</v>
      </c>
      <c r="L8" s="325">
        <f t="shared" si="2"/>
        <v>113221.17000000001</v>
      </c>
      <c r="M8" s="325">
        <f t="shared" si="2"/>
        <v>123015.87000000001</v>
      </c>
    </row>
    <row r="9" spans="1:13" ht="14.4" customHeight="1" x14ac:dyDescent="0.3">
      <c r="A9" s="324" t="s">
        <v>126</v>
      </c>
      <c r="B9" s="324">
        <v>2700848.42</v>
      </c>
      <c r="C9" s="324">
        <v>3057163.3799999994</v>
      </c>
      <c r="D9" s="324">
        <v>3061068.26</v>
      </c>
      <c r="E9" s="324">
        <v>2720264.38</v>
      </c>
      <c r="F9" s="324">
        <v>2802865.34</v>
      </c>
      <c r="G9" s="324">
        <v>2798215.9799999991</v>
      </c>
      <c r="H9" s="324">
        <v>2433232.4499999997</v>
      </c>
      <c r="I9" s="324">
        <v>3017287</v>
      </c>
      <c r="J9" s="324">
        <v>2417001.3499999987</v>
      </c>
      <c r="K9" s="324">
        <v>2812224.39</v>
      </c>
      <c r="L9" s="324">
        <v>2792840.67</v>
      </c>
      <c r="M9" s="324">
        <v>1945479</v>
      </c>
    </row>
    <row r="10" spans="1:13" ht="14.4" customHeight="1" x14ac:dyDescent="0.3">
      <c r="A10" s="324" t="s">
        <v>99</v>
      </c>
      <c r="B10" s="325">
        <f>B9/1000</f>
        <v>2700.8484199999998</v>
      </c>
      <c r="C10" s="325">
        <f t="shared" ref="C10:M10" si="3">C9/1000+B10</f>
        <v>5758.0117999999993</v>
      </c>
      <c r="D10" s="325">
        <f t="shared" si="3"/>
        <v>8819.0800599999984</v>
      </c>
      <c r="E10" s="325">
        <f t="shared" si="3"/>
        <v>11539.344439999999</v>
      </c>
      <c r="F10" s="325">
        <f t="shared" si="3"/>
        <v>14342.209779999999</v>
      </c>
      <c r="G10" s="325">
        <f t="shared" si="3"/>
        <v>17140.425759999998</v>
      </c>
      <c r="H10" s="325">
        <f t="shared" si="3"/>
        <v>19573.658209999998</v>
      </c>
      <c r="I10" s="325">
        <f t="shared" si="3"/>
        <v>22590.945209999998</v>
      </c>
      <c r="J10" s="325">
        <f t="shared" si="3"/>
        <v>25007.946559999997</v>
      </c>
      <c r="K10" s="325">
        <f t="shared" si="3"/>
        <v>27820.170949999996</v>
      </c>
      <c r="L10" s="325">
        <f t="shared" si="3"/>
        <v>30613.011619999997</v>
      </c>
      <c r="M10" s="325">
        <f t="shared" si="3"/>
        <v>32558.490619999997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1.2063510227665766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1.2063510227665766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9812</v>
      </c>
      <c r="C7" s="56">
        <v>817.66666666666697</v>
      </c>
      <c r="D7" s="56">
        <v>889.67169000000001</v>
      </c>
      <c r="E7" s="56">
        <v>864.68854999999996</v>
      </c>
      <c r="F7" s="56">
        <v>812.55602000000101</v>
      </c>
      <c r="G7" s="56">
        <v>700.84894999999995</v>
      </c>
      <c r="H7" s="56">
        <v>1324.0544299999999</v>
      </c>
      <c r="I7" s="56">
        <v>927.30661999999995</v>
      </c>
      <c r="J7" s="56">
        <v>625.4434</v>
      </c>
      <c r="K7" s="56">
        <v>819.485070000002</v>
      </c>
      <c r="L7" s="56">
        <v>931.12531999999999</v>
      </c>
      <c r="M7" s="56">
        <v>844.03864999999996</v>
      </c>
      <c r="N7" s="56">
        <v>638.54160999999897</v>
      </c>
      <c r="O7" s="56">
        <v>635.23409999999899</v>
      </c>
      <c r="P7" s="57">
        <v>10012.994409999999</v>
      </c>
      <c r="Q7" s="185">
        <v>1.02048455055</v>
      </c>
    </row>
    <row r="8" spans="1:17" ht="14.4" customHeight="1" x14ac:dyDescent="0.3">
      <c r="A8" s="19" t="s">
        <v>36</v>
      </c>
      <c r="B8" s="55">
        <v>1079.2355712901699</v>
      </c>
      <c r="C8" s="56">
        <v>89.936297607514007</v>
      </c>
      <c r="D8" s="56">
        <v>106.31399999999999</v>
      </c>
      <c r="E8" s="56">
        <v>54.87</v>
      </c>
      <c r="F8" s="56">
        <v>65.78</v>
      </c>
      <c r="G8" s="56">
        <v>73.650000000000006</v>
      </c>
      <c r="H8" s="56">
        <v>62.69</v>
      </c>
      <c r="I8" s="56">
        <v>135.07</v>
      </c>
      <c r="J8" s="56">
        <v>33.24</v>
      </c>
      <c r="K8" s="56">
        <v>138.82</v>
      </c>
      <c r="L8" s="56">
        <v>86.23</v>
      </c>
      <c r="M8" s="56">
        <v>113.24</v>
      </c>
      <c r="N8" s="56">
        <v>91.279999999999006</v>
      </c>
      <c r="O8" s="56">
        <v>129.19</v>
      </c>
      <c r="P8" s="57">
        <v>1090.374</v>
      </c>
      <c r="Q8" s="185">
        <v>1.0103206649280001</v>
      </c>
    </row>
    <row r="9" spans="1:17" ht="14.4" customHeight="1" x14ac:dyDescent="0.3">
      <c r="A9" s="19" t="s">
        <v>37</v>
      </c>
      <c r="B9" s="55">
        <v>13151.3064931971</v>
      </c>
      <c r="C9" s="56">
        <v>1095.9422077664201</v>
      </c>
      <c r="D9" s="56">
        <v>974.85676999999998</v>
      </c>
      <c r="E9" s="56">
        <v>983.40562999999997</v>
      </c>
      <c r="F9" s="56">
        <v>985.98359000000096</v>
      </c>
      <c r="G9" s="56">
        <v>879.74032999999997</v>
      </c>
      <c r="H9" s="56">
        <v>865.00487999999996</v>
      </c>
      <c r="I9" s="56">
        <v>1055.60412</v>
      </c>
      <c r="J9" s="56">
        <v>493.68096000000003</v>
      </c>
      <c r="K9" s="56">
        <v>732.83483000000194</v>
      </c>
      <c r="L9" s="56">
        <v>935.09802000000002</v>
      </c>
      <c r="M9" s="56">
        <v>1220.64994</v>
      </c>
      <c r="N9" s="56">
        <v>1078.88905</v>
      </c>
      <c r="O9" s="56">
        <v>1311.03899</v>
      </c>
      <c r="P9" s="57">
        <v>11516.787109999999</v>
      </c>
      <c r="Q9" s="185">
        <v>0.87571429621499997</v>
      </c>
    </row>
    <row r="10" spans="1:17" ht="14.4" customHeight="1" x14ac:dyDescent="0.3">
      <c r="A10" s="19" t="s">
        <v>38</v>
      </c>
      <c r="B10" s="55">
        <v>1474.13424796452</v>
      </c>
      <c r="C10" s="56">
        <v>122.84452066371</v>
      </c>
      <c r="D10" s="56">
        <v>116.62317</v>
      </c>
      <c r="E10" s="56">
        <v>119.53445000000001</v>
      </c>
      <c r="F10" s="56">
        <v>123.06825000000001</v>
      </c>
      <c r="G10" s="56">
        <v>115.24384999999999</v>
      </c>
      <c r="H10" s="56">
        <v>128.792</v>
      </c>
      <c r="I10" s="56">
        <v>121.92773</v>
      </c>
      <c r="J10" s="56">
        <v>125.58483</v>
      </c>
      <c r="K10" s="56">
        <v>125.38697999999999</v>
      </c>
      <c r="L10" s="56">
        <v>129.32213999999999</v>
      </c>
      <c r="M10" s="56">
        <v>124.64910999999999</v>
      </c>
      <c r="N10" s="56">
        <v>113.57492999999999</v>
      </c>
      <c r="O10" s="56">
        <v>104.33566999999999</v>
      </c>
      <c r="P10" s="57">
        <v>1448.0431100000001</v>
      </c>
      <c r="Q10" s="185">
        <v>0.98230070429399996</v>
      </c>
    </row>
    <row r="11" spans="1:17" ht="14.4" customHeight="1" x14ac:dyDescent="0.3">
      <c r="A11" s="19" t="s">
        <v>39</v>
      </c>
      <c r="B11" s="55">
        <v>1119.6729760006399</v>
      </c>
      <c r="C11" s="56">
        <v>93.306081333386004</v>
      </c>
      <c r="D11" s="56">
        <v>114.02916</v>
      </c>
      <c r="E11" s="56">
        <v>69.214640000000003</v>
      </c>
      <c r="F11" s="56">
        <v>100.07031000000001</v>
      </c>
      <c r="G11" s="56">
        <v>101.39666</v>
      </c>
      <c r="H11" s="56">
        <v>88.066209999999998</v>
      </c>
      <c r="I11" s="56">
        <v>158.84906000000001</v>
      </c>
      <c r="J11" s="56">
        <v>73.240849999999995</v>
      </c>
      <c r="K11" s="56">
        <v>84.170640000000006</v>
      </c>
      <c r="L11" s="56">
        <v>109.21531</v>
      </c>
      <c r="M11" s="56">
        <v>111.71268000000001</v>
      </c>
      <c r="N11" s="56">
        <v>112.98576</v>
      </c>
      <c r="O11" s="56">
        <v>118.26246999999999</v>
      </c>
      <c r="P11" s="57">
        <v>1241.2137499999999</v>
      </c>
      <c r="Q11" s="185">
        <v>1.1085502433329999</v>
      </c>
    </row>
    <row r="12" spans="1:17" ht="14.4" customHeight="1" x14ac:dyDescent="0.3">
      <c r="A12" s="19" t="s">
        <v>40</v>
      </c>
      <c r="B12" s="55">
        <v>210.60080719473001</v>
      </c>
      <c r="C12" s="56">
        <v>17.550067266227</v>
      </c>
      <c r="D12" s="56">
        <v>30.912960000000002</v>
      </c>
      <c r="E12" s="56">
        <v>19.207709999999999</v>
      </c>
      <c r="F12" s="56">
        <v>25.300219999999999</v>
      </c>
      <c r="G12" s="56">
        <v>-6.4827000000000004</v>
      </c>
      <c r="H12" s="56">
        <v>2.2311700000000001</v>
      </c>
      <c r="I12" s="56">
        <v>12.010400000000001</v>
      </c>
      <c r="J12" s="56">
        <v>0.43574000000000002</v>
      </c>
      <c r="K12" s="56">
        <v>6.8039699999999996</v>
      </c>
      <c r="L12" s="56">
        <v>12.373860000000001</v>
      </c>
      <c r="M12" s="56">
        <v>2.7519900000000002</v>
      </c>
      <c r="N12" s="56">
        <v>5.1532999999989997</v>
      </c>
      <c r="O12" s="56">
        <v>44.958409999998999</v>
      </c>
      <c r="P12" s="57">
        <v>155.65702999999999</v>
      </c>
      <c r="Q12" s="185">
        <v>0.73910937034500002</v>
      </c>
    </row>
    <row r="13" spans="1:17" ht="14.4" customHeight="1" x14ac:dyDescent="0.3">
      <c r="A13" s="19" t="s">
        <v>41</v>
      </c>
      <c r="B13" s="55">
        <v>2269.25233550761</v>
      </c>
      <c r="C13" s="56">
        <v>189.10436129230101</v>
      </c>
      <c r="D13" s="56">
        <v>157.99787000000001</v>
      </c>
      <c r="E13" s="56">
        <v>206.25409999999999</v>
      </c>
      <c r="F13" s="56">
        <v>164.7987</v>
      </c>
      <c r="G13" s="56">
        <v>194.67510999999999</v>
      </c>
      <c r="H13" s="56">
        <v>185.28447</v>
      </c>
      <c r="I13" s="56">
        <v>228.76186999999999</v>
      </c>
      <c r="J13" s="56">
        <v>129.25928999999999</v>
      </c>
      <c r="K13" s="56">
        <v>188.71617000000001</v>
      </c>
      <c r="L13" s="56">
        <v>208.79706999999999</v>
      </c>
      <c r="M13" s="56">
        <v>198.12431000000001</v>
      </c>
      <c r="N13" s="56">
        <v>234.68887000000001</v>
      </c>
      <c r="O13" s="56">
        <v>137.07514</v>
      </c>
      <c r="P13" s="57">
        <v>2234.4329699999998</v>
      </c>
      <c r="Q13" s="185">
        <v>0.98465601865300001</v>
      </c>
    </row>
    <row r="14" spans="1:17" ht="14.4" customHeight="1" x14ac:dyDescent="0.3">
      <c r="A14" s="19" t="s">
        <v>42</v>
      </c>
      <c r="B14" s="55">
        <v>3007.7514757296899</v>
      </c>
      <c r="C14" s="56">
        <v>250.645956310808</v>
      </c>
      <c r="D14" s="56">
        <v>410.94</v>
      </c>
      <c r="E14" s="56">
        <v>319.45600000000002</v>
      </c>
      <c r="F14" s="56">
        <v>282.745</v>
      </c>
      <c r="G14" s="56">
        <v>232.20500000000001</v>
      </c>
      <c r="H14" s="56">
        <v>194.41499999999999</v>
      </c>
      <c r="I14" s="56">
        <v>150.21199999999999</v>
      </c>
      <c r="J14" s="56">
        <v>159.517</v>
      </c>
      <c r="K14" s="56">
        <v>141.303</v>
      </c>
      <c r="L14" s="56">
        <v>177.798</v>
      </c>
      <c r="M14" s="56">
        <v>241.82900000000001</v>
      </c>
      <c r="N14" s="56">
        <v>292.058999999999</v>
      </c>
      <c r="O14" s="56">
        <v>323.04199999999901</v>
      </c>
      <c r="P14" s="57">
        <v>2925.5210000000002</v>
      </c>
      <c r="Q14" s="185">
        <v>0.97266048195999999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3619.1527884883299</v>
      </c>
      <c r="C17" s="56">
        <v>301.59606570736099</v>
      </c>
      <c r="D17" s="56">
        <v>73.546610000000001</v>
      </c>
      <c r="E17" s="56">
        <v>66.772660000000002</v>
      </c>
      <c r="F17" s="56">
        <v>93.581010000000006</v>
      </c>
      <c r="G17" s="56">
        <v>289.62297000000001</v>
      </c>
      <c r="H17" s="56">
        <v>58.702330000000003</v>
      </c>
      <c r="I17" s="56">
        <v>45.298639999999999</v>
      </c>
      <c r="J17" s="56">
        <v>77.465620000000001</v>
      </c>
      <c r="K17" s="56">
        <v>76.280249999999995</v>
      </c>
      <c r="L17" s="56">
        <v>99.786090000000002</v>
      </c>
      <c r="M17" s="56">
        <v>81.908600000000007</v>
      </c>
      <c r="N17" s="56">
        <v>75.075499999998996</v>
      </c>
      <c r="O17" s="56">
        <v>82.242259999999007</v>
      </c>
      <c r="P17" s="57">
        <v>1120.2825399999999</v>
      </c>
      <c r="Q17" s="185">
        <v>0.309542759168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4.8869999999999996</v>
      </c>
      <c r="E18" s="56">
        <v>3.4159999999999999</v>
      </c>
      <c r="F18" s="56">
        <v>14.09</v>
      </c>
      <c r="G18" s="56">
        <v>33.53</v>
      </c>
      <c r="H18" s="56">
        <v>77.326999999999998</v>
      </c>
      <c r="I18" s="56">
        <v>8.8970000000000002</v>
      </c>
      <c r="J18" s="56">
        <v>72.661000000000001</v>
      </c>
      <c r="K18" s="56">
        <v>1.66</v>
      </c>
      <c r="L18" s="56">
        <v>49.957999999999998</v>
      </c>
      <c r="M18" s="56">
        <v>23.259</v>
      </c>
      <c r="N18" s="56">
        <v>16.280999999999999</v>
      </c>
      <c r="O18" s="56">
        <v>-31.835999999999</v>
      </c>
      <c r="P18" s="57">
        <v>274.13</v>
      </c>
      <c r="Q18" s="185" t="s">
        <v>330</v>
      </c>
    </row>
    <row r="19" spans="1:17" ht="14.4" customHeight="1" x14ac:dyDescent="0.3">
      <c r="A19" s="19" t="s">
        <v>47</v>
      </c>
      <c r="B19" s="55">
        <v>3709.3801800804499</v>
      </c>
      <c r="C19" s="56">
        <v>309.11501500670499</v>
      </c>
      <c r="D19" s="56">
        <v>411.1902</v>
      </c>
      <c r="E19" s="56">
        <v>296.87015000000002</v>
      </c>
      <c r="F19" s="56">
        <v>310.08648000000102</v>
      </c>
      <c r="G19" s="56">
        <v>358.09251</v>
      </c>
      <c r="H19" s="56">
        <v>255.03730999999999</v>
      </c>
      <c r="I19" s="56">
        <v>263.86543999999998</v>
      </c>
      <c r="J19" s="56">
        <v>285.73755999999997</v>
      </c>
      <c r="K19" s="56">
        <v>385.63076000000098</v>
      </c>
      <c r="L19" s="56">
        <v>289.04489999999998</v>
      </c>
      <c r="M19" s="56">
        <v>373.84107999999998</v>
      </c>
      <c r="N19" s="56">
        <v>332.21322999999899</v>
      </c>
      <c r="O19" s="56">
        <v>410.30410999999901</v>
      </c>
      <c r="P19" s="57">
        <v>3971.9137300000002</v>
      </c>
      <c r="Q19" s="185">
        <v>1.0707755843760001</v>
      </c>
    </row>
    <row r="20" spans="1:17" ht="14.4" customHeight="1" x14ac:dyDescent="0.3">
      <c r="A20" s="19" t="s">
        <v>48</v>
      </c>
      <c r="B20" s="55">
        <v>82180</v>
      </c>
      <c r="C20" s="56">
        <v>6848.3333333333303</v>
      </c>
      <c r="D20" s="56">
        <v>6581.8533900000002</v>
      </c>
      <c r="E20" s="56">
        <v>6615.8227699999998</v>
      </c>
      <c r="F20" s="56">
        <v>6492.9020600000104</v>
      </c>
      <c r="G20" s="56">
        <v>7003.5822200000002</v>
      </c>
      <c r="H20" s="56">
        <v>6792.8944700000002</v>
      </c>
      <c r="I20" s="56">
        <v>6597.4466700000003</v>
      </c>
      <c r="J20" s="56">
        <v>9452.7085000000006</v>
      </c>
      <c r="K20" s="56">
        <v>7152.07161000002</v>
      </c>
      <c r="L20" s="56">
        <v>7340.4006600000002</v>
      </c>
      <c r="M20" s="56">
        <v>7617.3377799999998</v>
      </c>
      <c r="N20" s="56">
        <v>8594.9504499999803</v>
      </c>
      <c r="O20" s="56">
        <v>8399.7197299999898</v>
      </c>
      <c r="P20" s="57">
        <v>88641.690310000005</v>
      </c>
      <c r="Q20" s="185">
        <v>1.0786285021899999</v>
      </c>
    </row>
    <row r="21" spans="1:17" ht="14.4" customHeight="1" x14ac:dyDescent="0.3">
      <c r="A21" s="20" t="s">
        <v>49</v>
      </c>
      <c r="B21" s="55">
        <v>6002.00000000001</v>
      </c>
      <c r="C21" s="56">
        <v>500.16666666666703</v>
      </c>
      <c r="D21" s="56">
        <v>502.52499999999998</v>
      </c>
      <c r="E21" s="56">
        <v>495.80700000000002</v>
      </c>
      <c r="F21" s="56">
        <v>495.80600000000101</v>
      </c>
      <c r="G21" s="56">
        <v>496.553</v>
      </c>
      <c r="H21" s="56">
        <v>496.55099999999999</v>
      </c>
      <c r="I21" s="56">
        <v>496.55</v>
      </c>
      <c r="J21" s="56">
        <v>496.548</v>
      </c>
      <c r="K21" s="56">
        <v>497.19200000000097</v>
      </c>
      <c r="L21" s="56">
        <v>504.05200000000002</v>
      </c>
      <c r="M21" s="56">
        <v>494.94900000000001</v>
      </c>
      <c r="N21" s="56">
        <v>494.94899999999899</v>
      </c>
      <c r="O21" s="56">
        <v>488.45999999999901</v>
      </c>
      <c r="P21" s="57">
        <v>5959.942</v>
      </c>
      <c r="Q21" s="185">
        <v>0.99299266910999995</v>
      </c>
    </row>
    <row r="22" spans="1:17" ht="14.4" customHeight="1" x14ac:dyDescent="0.3">
      <c r="A22" s="19" t="s">
        <v>50</v>
      </c>
      <c r="B22" s="55">
        <v>835</v>
      </c>
      <c r="C22" s="56">
        <v>69.583333333333002</v>
      </c>
      <c r="D22" s="56">
        <v>61.620800000000003</v>
      </c>
      <c r="E22" s="56">
        <v>8.6809999999999992</v>
      </c>
      <c r="F22" s="56">
        <v>18.316389999999998</v>
      </c>
      <c r="G22" s="56">
        <v>3.2669999999999999</v>
      </c>
      <c r="H22" s="56">
        <v>3.2669999999999999</v>
      </c>
      <c r="I22" s="56">
        <v>244.26154</v>
      </c>
      <c r="J22" s="56">
        <v>67.798720000000003</v>
      </c>
      <c r="K22" s="56">
        <v>20.654800000000002</v>
      </c>
      <c r="L22" s="56">
        <v>53.6877</v>
      </c>
      <c r="M22" s="56">
        <v>12.34686</v>
      </c>
      <c r="N22" s="56">
        <v>31.377739999999001</v>
      </c>
      <c r="O22" s="56">
        <v>69.134749999999002</v>
      </c>
      <c r="P22" s="57">
        <v>594.41430000000003</v>
      </c>
      <c r="Q22" s="185">
        <v>0.71187341317300001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96.142831243298005</v>
      </c>
      <c r="C24" s="56">
        <v>8.0119026036059999</v>
      </c>
      <c r="D24" s="56">
        <v>6.9012700000000002</v>
      </c>
      <c r="E24" s="56">
        <v>16.232509999998001</v>
      </c>
      <c r="F24" s="56">
        <v>26.806700000001001</v>
      </c>
      <c r="G24" s="56">
        <v>26.689390000003002</v>
      </c>
      <c r="H24" s="56">
        <v>60.832950000000999</v>
      </c>
      <c r="I24" s="56">
        <v>10.478780000001001</v>
      </c>
      <c r="J24" s="56">
        <v>51.120089999995997</v>
      </c>
      <c r="K24" s="56">
        <v>25.405719999999999</v>
      </c>
      <c r="L24" s="56">
        <v>27.313829999999001</v>
      </c>
      <c r="M24" s="56">
        <v>17.040939999999999</v>
      </c>
      <c r="N24" s="56">
        <v>13.946220000005001</v>
      </c>
      <c r="O24" s="56">
        <v>5.9427099999989998</v>
      </c>
      <c r="P24" s="57">
        <v>288.71111000000701</v>
      </c>
      <c r="Q24" s="185"/>
    </row>
    <row r="25" spans="1:17" ht="14.4" customHeight="1" x14ac:dyDescent="0.3">
      <c r="A25" s="21" t="s">
        <v>53</v>
      </c>
      <c r="B25" s="58">
        <v>128565.629706697</v>
      </c>
      <c r="C25" s="59">
        <v>10713.802475558001</v>
      </c>
      <c r="D25" s="59">
        <v>10443.86989</v>
      </c>
      <c r="E25" s="59">
        <v>10140.23317</v>
      </c>
      <c r="F25" s="59">
        <v>10011.890729999999</v>
      </c>
      <c r="G25" s="59">
        <v>10502.61429</v>
      </c>
      <c r="H25" s="59">
        <v>10595.15022</v>
      </c>
      <c r="I25" s="59">
        <v>10456.539870000001</v>
      </c>
      <c r="J25" s="59">
        <v>12144.441559999999</v>
      </c>
      <c r="K25" s="59">
        <v>10396.415800000001</v>
      </c>
      <c r="L25" s="59">
        <v>10954.2029</v>
      </c>
      <c r="M25" s="59">
        <v>11477.67894</v>
      </c>
      <c r="N25" s="59">
        <v>12125.96566</v>
      </c>
      <c r="O25" s="59">
        <v>12227.10434</v>
      </c>
      <c r="P25" s="60">
        <v>131476.10737000001</v>
      </c>
      <c r="Q25" s="186">
        <v>1.0226380695199999</v>
      </c>
    </row>
    <row r="26" spans="1:17" ht="14.4" customHeight="1" x14ac:dyDescent="0.3">
      <c r="A26" s="19" t="s">
        <v>54</v>
      </c>
      <c r="B26" s="55">
        <v>11434.756217406501</v>
      </c>
      <c r="C26" s="56">
        <v>952.89635145054103</v>
      </c>
      <c r="D26" s="56">
        <v>998.23936000000003</v>
      </c>
      <c r="E26" s="56">
        <v>971.36590999999999</v>
      </c>
      <c r="F26" s="56">
        <v>1047.5856100000001</v>
      </c>
      <c r="G26" s="56">
        <v>1104.8240599999999</v>
      </c>
      <c r="H26" s="56">
        <v>1120.4919199999999</v>
      </c>
      <c r="I26" s="56">
        <v>1167.90506</v>
      </c>
      <c r="J26" s="56">
        <v>1338.8663799999999</v>
      </c>
      <c r="K26" s="56">
        <v>1401.4621999999999</v>
      </c>
      <c r="L26" s="56">
        <v>1033.0083199999999</v>
      </c>
      <c r="M26" s="56">
        <v>1419.49315</v>
      </c>
      <c r="N26" s="56">
        <v>1177.64012</v>
      </c>
      <c r="O26" s="56">
        <v>1433.1509000000001</v>
      </c>
      <c r="P26" s="57">
        <v>14214.03299</v>
      </c>
      <c r="Q26" s="185">
        <v>1.2430551836649999</v>
      </c>
    </row>
    <row r="27" spans="1:17" ht="14.4" customHeight="1" x14ac:dyDescent="0.3">
      <c r="A27" s="22" t="s">
        <v>55</v>
      </c>
      <c r="B27" s="58">
        <v>140000.385924103</v>
      </c>
      <c r="C27" s="59">
        <v>11666.6988270086</v>
      </c>
      <c r="D27" s="59">
        <v>11442.10925</v>
      </c>
      <c r="E27" s="59">
        <v>11111.59908</v>
      </c>
      <c r="F27" s="59">
        <v>11059.476339999999</v>
      </c>
      <c r="G27" s="59">
        <v>11607.43835</v>
      </c>
      <c r="H27" s="59">
        <v>11715.64214</v>
      </c>
      <c r="I27" s="59">
        <v>11624.44493</v>
      </c>
      <c r="J27" s="59">
        <v>13483.307940000001</v>
      </c>
      <c r="K27" s="59">
        <v>11797.878000000001</v>
      </c>
      <c r="L27" s="59">
        <v>11987.211219999999</v>
      </c>
      <c r="M27" s="59">
        <v>12897.17209</v>
      </c>
      <c r="N27" s="59">
        <v>13303.60578</v>
      </c>
      <c r="O27" s="59">
        <v>13660.25524</v>
      </c>
      <c r="P27" s="60">
        <v>145690.14035999999</v>
      </c>
      <c r="Q27" s="186">
        <v>1.040640991082</v>
      </c>
    </row>
    <row r="28" spans="1:17" ht="14.4" customHeight="1" x14ac:dyDescent="0.3">
      <c r="A28" s="20" t="s">
        <v>56</v>
      </c>
      <c r="B28" s="55">
        <v>8503.5</v>
      </c>
      <c r="C28" s="56">
        <v>708.625</v>
      </c>
      <c r="D28" s="56">
        <v>388.77913999999998</v>
      </c>
      <c r="E28" s="56">
        <v>831.90488000000005</v>
      </c>
      <c r="F28" s="56">
        <v>985.54760999999996</v>
      </c>
      <c r="G28" s="56">
        <v>725.85906999999997</v>
      </c>
      <c r="H28" s="56">
        <v>750.49</v>
      </c>
      <c r="I28" s="56">
        <v>781.45010000000002</v>
      </c>
      <c r="J28" s="56">
        <v>578.16202999999996</v>
      </c>
      <c r="K28" s="56">
        <v>988.86436000000003</v>
      </c>
      <c r="L28" s="56">
        <v>750.29172000000005</v>
      </c>
      <c r="M28" s="56">
        <v>909.87554</v>
      </c>
      <c r="N28" s="56">
        <v>962.92745000000104</v>
      </c>
      <c r="O28" s="56">
        <v>800.81116999999995</v>
      </c>
      <c r="P28" s="57">
        <v>9454.9630699999998</v>
      </c>
      <c r="Q28" s="185">
        <v>1.1118907590989999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122237.123519468</v>
      </c>
      <c r="C6" s="701">
        <v>125090.22867</v>
      </c>
      <c r="D6" s="702">
        <v>2853.1051505323098</v>
      </c>
      <c r="E6" s="703">
        <v>1.0233407418980001</v>
      </c>
      <c r="F6" s="701">
        <v>128565.629706697</v>
      </c>
      <c r="G6" s="702">
        <v>128565.629706697</v>
      </c>
      <c r="H6" s="704">
        <v>12227.10434</v>
      </c>
      <c r="I6" s="701">
        <v>131476.10737000001</v>
      </c>
      <c r="J6" s="702">
        <v>2910.4776633034899</v>
      </c>
      <c r="K6" s="705">
        <v>1.0226380695199999</v>
      </c>
    </row>
    <row r="7" spans="1:11" ht="14.4" customHeight="1" thickBot="1" x14ac:dyDescent="0.35">
      <c r="A7" s="720" t="s">
        <v>333</v>
      </c>
      <c r="B7" s="701">
        <v>33315.047094729904</v>
      </c>
      <c r="C7" s="701">
        <v>29165.080549999999</v>
      </c>
      <c r="D7" s="702">
        <v>-4149.9665447298503</v>
      </c>
      <c r="E7" s="703">
        <v>0.87543266761899996</v>
      </c>
      <c r="F7" s="701">
        <v>32123.953906884501</v>
      </c>
      <c r="G7" s="702">
        <v>32123.953906884501</v>
      </c>
      <c r="H7" s="704">
        <v>2803.1344899999999</v>
      </c>
      <c r="I7" s="701">
        <v>30625.020120000001</v>
      </c>
      <c r="J7" s="702">
        <v>-1498.93378688446</v>
      </c>
      <c r="K7" s="705">
        <v>0.95333906307899996</v>
      </c>
    </row>
    <row r="8" spans="1:11" ht="14.4" customHeight="1" thickBot="1" x14ac:dyDescent="0.35">
      <c r="A8" s="721" t="s">
        <v>334</v>
      </c>
      <c r="B8" s="701">
        <v>30324.4335017421</v>
      </c>
      <c r="C8" s="701">
        <v>26179.725549999999</v>
      </c>
      <c r="D8" s="702">
        <v>-4144.7079517421098</v>
      </c>
      <c r="E8" s="703">
        <v>0.863321174606</v>
      </c>
      <c r="F8" s="701">
        <v>29116.202431154801</v>
      </c>
      <c r="G8" s="702">
        <v>29116.202431154801</v>
      </c>
      <c r="H8" s="704">
        <v>2480.09249</v>
      </c>
      <c r="I8" s="701">
        <v>27699.49912</v>
      </c>
      <c r="J8" s="702">
        <v>-1416.7033111547601</v>
      </c>
      <c r="K8" s="705">
        <v>0.95134312881200001</v>
      </c>
    </row>
    <row r="9" spans="1:11" ht="14.4" customHeight="1" thickBot="1" x14ac:dyDescent="0.35">
      <c r="A9" s="722" t="s">
        <v>335</v>
      </c>
      <c r="B9" s="706">
        <v>0</v>
      </c>
      <c r="C9" s="706">
        <v>-2.2200000000000002E-3</v>
      </c>
      <c r="D9" s="707">
        <v>-2.2200000000000002E-3</v>
      </c>
      <c r="E9" s="708" t="s">
        <v>330</v>
      </c>
      <c r="F9" s="706">
        <v>0</v>
      </c>
      <c r="G9" s="707">
        <v>0</v>
      </c>
      <c r="H9" s="709">
        <v>-2.2899999999999999E-3</v>
      </c>
      <c r="I9" s="706">
        <v>-3.2599999989999999E-3</v>
      </c>
      <c r="J9" s="707">
        <v>-3.2599999989999999E-3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-2.2200000000000002E-3</v>
      </c>
      <c r="D10" s="702">
        <v>-2.2200000000000002E-3</v>
      </c>
      <c r="E10" s="711" t="s">
        <v>330</v>
      </c>
      <c r="F10" s="701">
        <v>0</v>
      </c>
      <c r="G10" s="702">
        <v>0</v>
      </c>
      <c r="H10" s="704">
        <v>-2.2899999999999999E-3</v>
      </c>
      <c r="I10" s="701">
        <v>-3.2599999989999999E-3</v>
      </c>
      <c r="J10" s="702">
        <v>-3.2599999989999999E-3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11013.7807225456</v>
      </c>
      <c r="C11" s="706">
        <v>9296.0433200000007</v>
      </c>
      <c r="D11" s="707">
        <v>-1717.7374025455799</v>
      </c>
      <c r="E11" s="713">
        <v>0.84403744310700002</v>
      </c>
      <c r="F11" s="706">
        <v>9812</v>
      </c>
      <c r="G11" s="707">
        <v>9812</v>
      </c>
      <c r="H11" s="709">
        <v>635.23409999999899</v>
      </c>
      <c r="I11" s="706">
        <v>10012.994409999999</v>
      </c>
      <c r="J11" s="707">
        <v>200.99440999999899</v>
      </c>
      <c r="K11" s="714">
        <v>1.02048455055</v>
      </c>
    </row>
    <row r="12" spans="1:11" ht="14.4" customHeight="1" thickBot="1" x14ac:dyDescent="0.35">
      <c r="A12" s="723" t="s">
        <v>338</v>
      </c>
      <c r="B12" s="701">
        <v>9323.7732515234802</v>
      </c>
      <c r="C12" s="701">
        <v>7292.9375499999996</v>
      </c>
      <c r="D12" s="702">
        <v>-2030.8357015234801</v>
      </c>
      <c r="E12" s="703">
        <v>0.78218735626199998</v>
      </c>
      <c r="F12" s="701">
        <v>7794</v>
      </c>
      <c r="G12" s="702">
        <v>7794</v>
      </c>
      <c r="H12" s="704">
        <v>434.546439999999</v>
      </c>
      <c r="I12" s="701">
        <v>7175.1950200000001</v>
      </c>
      <c r="J12" s="702">
        <v>-618.80498</v>
      </c>
      <c r="K12" s="705">
        <v>0.920604955093</v>
      </c>
    </row>
    <row r="13" spans="1:11" ht="14.4" customHeight="1" thickBot="1" x14ac:dyDescent="0.35">
      <c r="A13" s="723" t="s">
        <v>339</v>
      </c>
      <c r="B13" s="701">
        <v>20.000001805589001</v>
      </c>
      <c r="C13" s="701">
        <v>27.738050000000001</v>
      </c>
      <c r="D13" s="702">
        <v>7.7380481944100001</v>
      </c>
      <c r="E13" s="703">
        <v>1.3869023747910001</v>
      </c>
      <c r="F13" s="701">
        <v>20</v>
      </c>
      <c r="G13" s="702">
        <v>20</v>
      </c>
      <c r="H13" s="704">
        <v>0.97727999999899995</v>
      </c>
      <c r="I13" s="701">
        <v>27.122260000000001</v>
      </c>
      <c r="J13" s="702">
        <v>7.1222599999989997</v>
      </c>
      <c r="K13" s="705">
        <v>1.3561129999999999</v>
      </c>
    </row>
    <row r="14" spans="1:11" ht="14.4" customHeight="1" thickBot="1" x14ac:dyDescent="0.35">
      <c r="A14" s="723" t="s">
        <v>340</v>
      </c>
      <c r="B14" s="701">
        <v>2.0000001805580001</v>
      </c>
      <c r="C14" s="701">
        <v>13.38456</v>
      </c>
      <c r="D14" s="702">
        <v>11.384559819441</v>
      </c>
      <c r="E14" s="703">
        <v>6.6922793958240003</v>
      </c>
      <c r="F14" s="701">
        <v>15</v>
      </c>
      <c r="G14" s="702">
        <v>15</v>
      </c>
      <c r="H14" s="704">
        <v>0.92750999999899997</v>
      </c>
      <c r="I14" s="701">
        <v>14.786619999999999</v>
      </c>
      <c r="J14" s="702">
        <v>-0.21337999999999999</v>
      </c>
      <c r="K14" s="705">
        <v>0.985774666666</v>
      </c>
    </row>
    <row r="15" spans="1:11" ht="14.4" customHeight="1" thickBot="1" x14ac:dyDescent="0.35">
      <c r="A15" s="723" t="s">
        <v>341</v>
      </c>
      <c r="B15" s="701">
        <v>535.000048299524</v>
      </c>
      <c r="C15" s="701">
        <v>473.83890000000002</v>
      </c>
      <c r="D15" s="702">
        <v>-61.161148299524001</v>
      </c>
      <c r="E15" s="703">
        <v>0.88568010695699995</v>
      </c>
      <c r="F15" s="701">
        <v>500</v>
      </c>
      <c r="G15" s="702">
        <v>500</v>
      </c>
      <c r="H15" s="704">
        <v>44.423719999999001</v>
      </c>
      <c r="I15" s="701">
        <v>1096.01234</v>
      </c>
      <c r="J15" s="702">
        <v>596.01233999999999</v>
      </c>
      <c r="K15" s="705">
        <v>2.1920246799999998</v>
      </c>
    </row>
    <row r="16" spans="1:11" ht="14.4" customHeight="1" thickBot="1" x14ac:dyDescent="0.35">
      <c r="A16" s="723" t="s">
        <v>342</v>
      </c>
      <c r="B16" s="701">
        <v>0</v>
      </c>
      <c r="C16" s="701">
        <v>20.206689999999998</v>
      </c>
      <c r="D16" s="702">
        <v>20.206689999999998</v>
      </c>
      <c r="E16" s="711" t="s">
        <v>343</v>
      </c>
      <c r="F16" s="701">
        <v>25</v>
      </c>
      <c r="G16" s="702">
        <v>25</v>
      </c>
      <c r="H16" s="704">
        <v>0</v>
      </c>
      <c r="I16" s="701">
        <v>0</v>
      </c>
      <c r="J16" s="702">
        <v>-25</v>
      </c>
      <c r="K16" s="705">
        <v>0</v>
      </c>
    </row>
    <row r="17" spans="1:11" ht="14.4" customHeight="1" thickBot="1" x14ac:dyDescent="0.35">
      <c r="A17" s="723" t="s">
        <v>344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71.039100000000005</v>
      </c>
      <c r="J17" s="702">
        <v>71.039100000000005</v>
      </c>
      <c r="K17" s="712" t="s">
        <v>343</v>
      </c>
    </row>
    <row r="18" spans="1:11" ht="14.4" customHeight="1" thickBot="1" x14ac:dyDescent="0.35">
      <c r="A18" s="723" t="s">
        <v>345</v>
      </c>
      <c r="B18" s="701">
        <v>329.73739508653102</v>
      </c>
      <c r="C18" s="701">
        <v>347.94875000000002</v>
      </c>
      <c r="D18" s="702">
        <v>18.211354913468998</v>
      </c>
      <c r="E18" s="703">
        <v>1.055229874393</v>
      </c>
      <c r="F18" s="701">
        <v>380</v>
      </c>
      <c r="G18" s="702">
        <v>380</v>
      </c>
      <c r="H18" s="704">
        <v>21.255269999999999</v>
      </c>
      <c r="I18" s="701">
        <v>334.03019</v>
      </c>
      <c r="J18" s="702">
        <v>-45.969809999999001</v>
      </c>
      <c r="K18" s="705">
        <v>0.87902681578899999</v>
      </c>
    </row>
    <row r="19" spans="1:11" ht="14.4" customHeight="1" thickBot="1" x14ac:dyDescent="0.35">
      <c r="A19" s="723" t="s">
        <v>346</v>
      </c>
      <c r="B19" s="701">
        <v>2.999901561932</v>
      </c>
      <c r="C19" s="701">
        <v>2.0683199999999999</v>
      </c>
      <c r="D19" s="702">
        <v>-0.93158156193200004</v>
      </c>
      <c r="E19" s="703">
        <v>0.68946262312200002</v>
      </c>
      <c r="F19" s="701">
        <v>3</v>
      </c>
      <c r="G19" s="702">
        <v>3</v>
      </c>
      <c r="H19" s="704">
        <v>0.53408999999899998</v>
      </c>
      <c r="I19" s="701">
        <v>3.5000399999999998</v>
      </c>
      <c r="J19" s="702">
        <v>0.50003999999899995</v>
      </c>
      <c r="K19" s="705">
        <v>1.1666799999999999</v>
      </c>
    </row>
    <row r="20" spans="1:11" ht="14.4" customHeight="1" thickBot="1" x14ac:dyDescent="0.35">
      <c r="A20" s="723" t="s">
        <v>347</v>
      </c>
      <c r="B20" s="701">
        <v>800.27012408796202</v>
      </c>
      <c r="C20" s="701">
        <v>1117.9204999999999</v>
      </c>
      <c r="D20" s="702">
        <v>317.65037591203799</v>
      </c>
      <c r="E20" s="703">
        <v>1.396928944803</v>
      </c>
      <c r="F20" s="701">
        <v>1075</v>
      </c>
      <c r="G20" s="702">
        <v>1075</v>
      </c>
      <c r="H20" s="704">
        <v>132.56979000000001</v>
      </c>
      <c r="I20" s="701">
        <v>1291.3088399999999</v>
      </c>
      <c r="J20" s="702">
        <v>216.30884</v>
      </c>
      <c r="K20" s="705">
        <v>1.201217525581</v>
      </c>
    </row>
    <row r="21" spans="1:11" ht="14.4" customHeight="1" thickBot="1" x14ac:dyDescent="0.35">
      <c r="A21" s="722" t="s">
        <v>348</v>
      </c>
      <c r="B21" s="706">
        <v>1147.9755066522901</v>
      </c>
      <c r="C21" s="706">
        <v>988.84799999999996</v>
      </c>
      <c r="D21" s="707">
        <v>-159.127506652287</v>
      </c>
      <c r="E21" s="713">
        <v>0.86138423186699997</v>
      </c>
      <c r="F21" s="706">
        <v>1079.2355712901699</v>
      </c>
      <c r="G21" s="707">
        <v>1079.2355712901699</v>
      </c>
      <c r="H21" s="709">
        <v>129.19</v>
      </c>
      <c r="I21" s="706">
        <v>1090.374</v>
      </c>
      <c r="J21" s="707">
        <v>11.138428709827</v>
      </c>
      <c r="K21" s="714">
        <v>1.0103206649280001</v>
      </c>
    </row>
    <row r="22" spans="1:11" ht="14.4" customHeight="1" thickBot="1" x14ac:dyDescent="0.35">
      <c r="A22" s="723" t="s">
        <v>349</v>
      </c>
      <c r="B22" s="701">
        <v>953.45487507088797</v>
      </c>
      <c r="C22" s="701">
        <v>814.26</v>
      </c>
      <c r="D22" s="702">
        <v>-139.194875070888</v>
      </c>
      <c r="E22" s="703">
        <v>0.85401000224500001</v>
      </c>
      <c r="F22" s="701">
        <v>887.10043060534804</v>
      </c>
      <c r="G22" s="702">
        <v>887.10043060534804</v>
      </c>
      <c r="H22" s="704">
        <v>114.73</v>
      </c>
      <c r="I22" s="701">
        <v>965.21</v>
      </c>
      <c r="J22" s="702">
        <v>78.109569394651999</v>
      </c>
      <c r="K22" s="705">
        <v>1.088050424393</v>
      </c>
    </row>
    <row r="23" spans="1:11" ht="14.4" customHeight="1" thickBot="1" x14ac:dyDescent="0.35">
      <c r="A23" s="723" t="s">
        <v>350</v>
      </c>
      <c r="B23" s="701">
        <v>194.52063158140001</v>
      </c>
      <c r="C23" s="701">
        <v>174.58799999999999</v>
      </c>
      <c r="D23" s="702">
        <v>-19.932631581399001</v>
      </c>
      <c r="E23" s="703">
        <v>0.89752947325200005</v>
      </c>
      <c r="F23" s="701">
        <v>192.13514068482499</v>
      </c>
      <c r="G23" s="702">
        <v>192.13514068482499</v>
      </c>
      <c r="H23" s="704">
        <v>14.46</v>
      </c>
      <c r="I23" s="701">
        <v>125.164</v>
      </c>
      <c r="J23" s="702">
        <v>-66.971140684823993</v>
      </c>
      <c r="K23" s="705">
        <v>0.65143731414100003</v>
      </c>
    </row>
    <row r="24" spans="1:11" ht="14.4" customHeight="1" thickBot="1" x14ac:dyDescent="0.35">
      <c r="A24" s="722" t="s">
        <v>351</v>
      </c>
      <c r="B24" s="706">
        <v>13137.511285295799</v>
      </c>
      <c r="C24" s="706">
        <v>10956.53448</v>
      </c>
      <c r="D24" s="707">
        <v>-2180.9768052957602</v>
      </c>
      <c r="E24" s="713">
        <v>0.83398858749299998</v>
      </c>
      <c r="F24" s="706">
        <v>13151.3064931971</v>
      </c>
      <c r="G24" s="707">
        <v>13151.3064931971</v>
      </c>
      <c r="H24" s="709">
        <v>1311.03899</v>
      </c>
      <c r="I24" s="706">
        <v>11516.787109999999</v>
      </c>
      <c r="J24" s="707">
        <v>-1634.5193831970901</v>
      </c>
      <c r="K24" s="714">
        <v>0.87571429621499997</v>
      </c>
    </row>
    <row r="25" spans="1:11" ht="14.4" customHeight="1" thickBot="1" x14ac:dyDescent="0.35">
      <c r="A25" s="723" t="s">
        <v>352</v>
      </c>
      <c r="B25" s="701">
        <v>1600.00014444718</v>
      </c>
      <c r="C25" s="701">
        <v>1422.3579500000001</v>
      </c>
      <c r="D25" s="702">
        <v>-177.642194447175</v>
      </c>
      <c r="E25" s="703">
        <v>0.88897363849300004</v>
      </c>
      <c r="F25" s="701">
        <v>1799.84860861931</v>
      </c>
      <c r="G25" s="702">
        <v>1799.84860861931</v>
      </c>
      <c r="H25" s="704">
        <v>399.46054999999899</v>
      </c>
      <c r="I25" s="701">
        <v>1755.3070499999999</v>
      </c>
      <c r="J25" s="702">
        <v>-44.541558619306997</v>
      </c>
      <c r="K25" s="705">
        <v>0.97525260824299997</v>
      </c>
    </row>
    <row r="26" spans="1:11" ht="14.4" customHeight="1" thickBot="1" x14ac:dyDescent="0.35">
      <c r="A26" s="723" t="s">
        <v>353</v>
      </c>
      <c r="B26" s="701">
        <v>1658.84263761076</v>
      </c>
      <c r="C26" s="701">
        <v>1491.7678699999999</v>
      </c>
      <c r="D26" s="702">
        <v>-167.07476761076001</v>
      </c>
      <c r="E26" s="703">
        <v>0.89928232864099999</v>
      </c>
      <c r="F26" s="701">
        <v>1738.78528109689</v>
      </c>
      <c r="G26" s="702">
        <v>1738.78528109689</v>
      </c>
      <c r="H26" s="704">
        <v>109.07422</v>
      </c>
      <c r="I26" s="701">
        <v>1626.77367</v>
      </c>
      <c r="J26" s="702">
        <v>-112.011611096894</v>
      </c>
      <c r="K26" s="705">
        <v>0.93558053871500002</v>
      </c>
    </row>
    <row r="27" spans="1:11" ht="14.4" customHeight="1" thickBot="1" x14ac:dyDescent="0.35">
      <c r="A27" s="723" t="s">
        <v>354</v>
      </c>
      <c r="B27" s="701">
        <v>700.68418008574997</v>
      </c>
      <c r="C27" s="701">
        <v>579.87900999999999</v>
      </c>
      <c r="D27" s="702">
        <v>-120.80517008575001</v>
      </c>
      <c r="E27" s="703">
        <v>0.82758969944000005</v>
      </c>
      <c r="F27" s="701">
        <v>710</v>
      </c>
      <c r="G27" s="702">
        <v>710</v>
      </c>
      <c r="H27" s="704">
        <v>29.293599999999</v>
      </c>
      <c r="I27" s="701">
        <v>787.91815999999994</v>
      </c>
      <c r="J27" s="702">
        <v>77.91816</v>
      </c>
      <c r="K27" s="705">
        <v>1.1097438873229999</v>
      </c>
    </row>
    <row r="28" spans="1:11" ht="14.4" customHeight="1" thickBot="1" x14ac:dyDescent="0.35">
      <c r="A28" s="723" t="s">
        <v>355</v>
      </c>
      <c r="B28" s="701">
        <v>549.99450821008304</v>
      </c>
      <c r="C28" s="701">
        <v>547.20276999999999</v>
      </c>
      <c r="D28" s="702">
        <v>-2.7917382100819998</v>
      </c>
      <c r="E28" s="703">
        <v>0.994924061661</v>
      </c>
      <c r="F28" s="701">
        <v>600.72179704058101</v>
      </c>
      <c r="G28" s="702">
        <v>600.72179704058101</v>
      </c>
      <c r="H28" s="704">
        <v>78.681239999998994</v>
      </c>
      <c r="I28" s="701">
        <v>657.77948000000004</v>
      </c>
      <c r="J28" s="702">
        <v>57.057682959418997</v>
      </c>
      <c r="K28" s="705">
        <v>1.094981875537</v>
      </c>
    </row>
    <row r="29" spans="1:11" ht="14.4" customHeight="1" thickBot="1" x14ac:dyDescent="0.35">
      <c r="A29" s="723" t="s">
        <v>356</v>
      </c>
      <c r="B29" s="701">
        <v>1633.15111904114</v>
      </c>
      <c r="C29" s="701">
        <v>1663.8217999999999</v>
      </c>
      <c r="D29" s="702">
        <v>30.670680958862</v>
      </c>
      <c r="E29" s="703">
        <v>1.0187800630329999</v>
      </c>
      <c r="F29" s="701">
        <v>1712.11747310697</v>
      </c>
      <c r="G29" s="702">
        <v>1712.11747310697</v>
      </c>
      <c r="H29" s="704">
        <v>253.02476999999999</v>
      </c>
      <c r="I29" s="701">
        <v>2168.4002300000002</v>
      </c>
      <c r="J29" s="702">
        <v>456.282756893027</v>
      </c>
      <c r="K29" s="705">
        <v>1.2665020152290001</v>
      </c>
    </row>
    <row r="30" spans="1:11" ht="14.4" customHeight="1" thickBot="1" x14ac:dyDescent="0.35">
      <c r="A30" s="723" t="s">
        <v>357</v>
      </c>
      <c r="B30" s="701">
        <v>3866.5258529058501</v>
      </c>
      <c r="C30" s="701">
        <v>2182.0592200000001</v>
      </c>
      <c r="D30" s="702">
        <v>-1684.46663290585</v>
      </c>
      <c r="E30" s="703">
        <v>0.56434621233899995</v>
      </c>
      <c r="F30" s="701">
        <v>3500</v>
      </c>
      <c r="G30" s="702">
        <v>3500</v>
      </c>
      <c r="H30" s="704">
        <v>156.76</v>
      </c>
      <c r="I30" s="701">
        <v>1386.5239999999999</v>
      </c>
      <c r="J30" s="702">
        <v>-2113.4760000000001</v>
      </c>
      <c r="K30" s="705">
        <v>0.39614971428500001</v>
      </c>
    </row>
    <row r="31" spans="1:11" ht="14.4" customHeight="1" thickBot="1" x14ac:dyDescent="0.35">
      <c r="A31" s="723" t="s">
        <v>358</v>
      </c>
      <c r="B31" s="701">
        <v>74.226813545682006</v>
      </c>
      <c r="C31" s="701">
        <v>71.00027</v>
      </c>
      <c r="D31" s="702">
        <v>-3.2265435456809999</v>
      </c>
      <c r="E31" s="703">
        <v>0.95653129386000002</v>
      </c>
      <c r="F31" s="701">
        <v>70</v>
      </c>
      <c r="G31" s="702">
        <v>70</v>
      </c>
      <c r="H31" s="704">
        <v>8.2604999999990003</v>
      </c>
      <c r="I31" s="701">
        <v>98.262349999999998</v>
      </c>
      <c r="J31" s="702">
        <v>28.262350000000001</v>
      </c>
      <c r="K31" s="705">
        <v>1.4037478571419999</v>
      </c>
    </row>
    <row r="32" spans="1:11" ht="14.4" customHeight="1" thickBot="1" x14ac:dyDescent="0.35">
      <c r="A32" s="723" t="s">
        <v>359</v>
      </c>
      <c r="B32" s="701">
        <v>615.15776773008997</v>
      </c>
      <c r="C32" s="701">
        <v>598.64111000000003</v>
      </c>
      <c r="D32" s="702">
        <v>-16.516657730089999</v>
      </c>
      <c r="E32" s="703">
        <v>0.97315053373799998</v>
      </c>
      <c r="F32" s="701">
        <v>615</v>
      </c>
      <c r="G32" s="702">
        <v>615</v>
      </c>
      <c r="H32" s="704">
        <v>48.450439999998999</v>
      </c>
      <c r="I32" s="701">
        <v>609.59569999999997</v>
      </c>
      <c r="J32" s="702">
        <v>-5.404299999999</v>
      </c>
      <c r="K32" s="705">
        <v>0.99121252032499996</v>
      </c>
    </row>
    <row r="33" spans="1:11" ht="14.4" customHeight="1" thickBot="1" x14ac:dyDescent="0.35">
      <c r="A33" s="723" t="s">
        <v>360</v>
      </c>
      <c r="B33" s="701">
        <v>532.02361168414598</v>
      </c>
      <c r="C33" s="701">
        <v>541.54314999999997</v>
      </c>
      <c r="D33" s="702">
        <v>9.5195383158529996</v>
      </c>
      <c r="E33" s="703">
        <v>1.017893074868</v>
      </c>
      <c r="F33" s="701">
        <v>560</v>
      </c>
      <c r="G33" s="702">
        <v>560</v>
      </c>
      <c r="H33" s="704">
        <v>28.884270000000001</v>
      </c>
      <c r="I33" s="701">
        <v>586.86000999999999</v>
      </c>
      <c r="J33" s="702">
        <v>26.860009999999999</v>
      </c>
      <c r="K33" s="705">
        <v>1.047964303571</v>
      </c>
    </row>
    <row r="34" spans="1:11" ht="14.4" customHeight="1" thickBot="1" x14ac:dyDescent="0.35">
      <c r="A34" s="723" t="s">
        <v>361</v>
      </c>
      <c r="B34" s="701">
        <v>45.000004062575996</v>
      </c>
      <c r="C34" s="701">
        <v>45.4572</v>
      </c>
      <c r="D34" s="702">
        <v>0.45719593742300002</v>
      </c>
      <c r="E34" s="703">
        <v>1.010159908803</v>
      </c>
      <c r="F34" s="701">
        <v>89.833333333333002</v>
      </c>
      <c r="G34" s="702">
        <v>89.833333333333002</v>
      </c>
      <c r="H34" s="704">
        <v>15.1524</v>
      </c>
      <c r="I34" s="701">
        <v>83.338200000000001</v>
      </c>
      <c r="J34" s="702">
        <v>-6.4951333333330004</v>
      </c>
      <c r="K34" s="705">
        <v>0.92769795918300002</v>
      </c>
    </row>
    <row r="35" spans="1:11" ht="14.4" customHeight="1" thickBot="1" x14ac:dyDescent="0.35">
      <c r="A35" s="723" t="s">
        <v>362</v>
      </c>
      <c r="B35" s="701">
        <v>499.90976416585897</v>
      </c>
      <c r="C35" s="701">
        <v>430.46413000000001</v>
      </c>
      <c r="D35" s="702">
        <v>-69.445634165857996</v>
      </c>
      <c r="E35" s="703">
        <v>0.86108366120400004</v>
      </c>
      <c r="F35" s="701">
        <v>500</v>
      </c>
      <c r="G35" s="702">
        <v>500</v>
      </c>
      <c r="H35" s="704">
        <v>48.644979999999002</v>
      </c>
      <c r="I35" s="701">
        <v>460.18446</v>
      </c>
      <c r="J35" s="702">
        <v>-39.815539999999999</v>
      </c>
      <c r="K35" s="705">
        <v>0.92036892000000003</v>
      </c>
    </row>
    <row r="36" spans="1:11" ht="14.4" customHeight="1" thickBot="1" x14ac:dyDescent="0.35">
      <c r="A36" s="723" t="s">
        <v>363</v>
      </c>
      <c r="B36" s="701">
        <v>555.94517803051497</v>
      </c>
      <c r="C36" s="701">
        <v>475.99678</v>
      </c>
      <c r="D36" s="702">
        <v>-79.948398030513999</v>
      </c>
      <c r="E36" s="703">
        <v>0.85619373781800001</v>
      </c>
      <c r="F36" s="701">
        <v>550</v>
      </c>
      <c r="G36" s="702">
        <v>550</v>
      </c>
      <c r="H36" s="704">
        <v>44.892879999999003</v>
      </c>
      <c r="I36" s="701">
        <v>466.57524000000001</v>
      </c>
      <c r="J36" s="702">
        <v>-83.424760000000006</v>
      </c>
      <c r="K36" s="705">
        <v>0.84831861818099996</v>
      </c>
    </row>
    <row r="37" spans="1:11" ht="14.4" customHeight="1" thickBot="1" x14ac:dyDescent="0.35">
      <c r="A37" s="723" t="s">
        <v>364</v>
      </c>
      <c r="B37" s="701">
        <v>0</v>
      </c>
      <c r="C37" s="701">
        <v>2.6358000000000001</v>
      </c>
      <c r="D37" s="702">
        <v>2.6358000000000001</v>
      </c>
      <c r="E37" s="711" t="s">
        <v>343</v>
      </c>
      <c r="F37" s="701">
        <v>0</v>
      </c>
      <c r="G37" s="702">
        <v>0</v>
      </c>
      <c r="H37" s="704">
        <v>0</v>
      </c>
      <c r="I37" s="701">
        <v>3.6255999999999999</v>
      </c>
      <c r="J37" s="702">
        <v>3.6255999999999999</v>
      </c>
      <c r="K37" s="712" t="s">
        <v>330</v>
      </c>
    </row>
    <row r="38" spans="1:11" ht="14.4" customHeight="1" thickBot="1" x14ac:dyDescent="0.35">
      <c r="A38" s="723" t="s">
        <v>365</v>
      </c>
      <c r="B38" s="701">
        <v>6.0000005416760001</v>
      </c>
      <c r="C38" s="701">
        <v>1.4170799999999999</v>
      </c>
      <c r="D38" s="702">
        <v>-4.5829205416759997</v>
      </c>
      <c r="E38" s="703">
        <v>0.236179978677</v>
      </c>
      <c r="F38" s="701">
        <v>5</v>
      </c>
      <c r="G38" s="702">
        <v>5</v>
      </c>
      <c r="H38" s="704">
        <v>0.1996</v>
      </c>
      <c r="I38" s="701">
        <v>0.1996</v>
      </c>
      <c r="J38" s="702">
        <v>-4.8003999999999998</v>
      </c>
      <c r="K38" s="705">
        <v>3.9919999998999998E-2</v>
      </c>
    </row>
    <row r="39" spans="1:11" ht="14.4" customHeight="1" thickBot="1" x14ac:dyDescent="0.35">
      <c r="A39" s="723" t="s">
        <v>366</v>
      </c>
      <c r="B39" s="701">
        <v>800.04970323446503</v>
      </c>
      <c r="C39" s="701">
        <v>902.29034000000001</v>
      </c>
      <c r="D39" s="702">
        <v>102.240636765535</v>
      </c>
      <c r="E39" s="703">
        <v>1.1277928563090001</v>
      </c>
      <c r="F39" s="701">
        <v>700</v>
      </c>
      <c r="G39" s="702">
        <v>700</v>
      </c>
      <c r="H39" s="704">
        <v>90.259539999999006</v>
      </c>
      <c r="I39" s="701">
        <v>825.44335999999998</v>
      </c>
      <c r="J39" s="702">
        <v>125.44336</v>
      </c>
      <c r="K39" s="705">
        <v>1.1792047999999999</v>
      </c>
    </row>
    <row r="40" spans="1:11" ht="14.4" customHeight="1" thickBot="1" x14ac:dyDescent="0.35">
      <c r="A40" s="722" t="s">
        <v>367</v>
      </c>
      <c r="B40" s="706">
        <v>1444.73966429951</v>
      </c>
      <c r="C40" s="706">
        <v>1363.1946600000001</v>
      </c>
      <c r="D40" s="707">
        <v>-81.545004299512001</v>
      </c>
      <c r="E40" s="713">
        <v>0.94355730218</v>
      </c>
      <c r="F40" s="706">
        <v>1474.13424796452</v>
      </c>
      <c r="G40" s="707">
        <v>1474.13424796452</v>
      </c>
      <c r="H40" s="709">
        <v>104.33566999999999</v>
      </c>
      <c r="I40" s="706">
        <v>1448.0431100000001</v>
      </c>
      <c r="J40" s="707">
        <v>-26.091137964522002</v>
      </c>
      <c r="K40" s="714">
        <v>0.98230070429399996</v>
      </c>
    </row>
    <row r="41" spans="1:11" ht="14.4" customHeight="1" thickBot="1" x14ac:dyDescent="0.35">
      <c r="A41" s="723" t="s">
        <v>368</v>
      </c>
      <c r="B41" s="701">
        <v>1277.9786608105401</v>
      </c>
      <c r="C41" s="701">
        <v>1121.54132</v>
      </c>
      <c r="D41" s="702">
        <v>-156.43734081053699</v>
      </c>
      <c r="E41" s="703">
        <v>0.877590021173</v>
      </c>
      <c r="F41" s="701">
        <v>1405.02324071468</v>
      </c>
      <c r="G41" s="702">
        <v>1405.02324071468</v>
      </c>
      <c r="H41" s="704">
        <v>83.362069999998994</v>
      </c>
      <c r="I41" s="701">
        <v>1209.1301699999999</v>
      </c>
      <c r="J41" s="702">
        <v>-195.893070714684</v>
      </c>
      <c r="K41" s="705">
        <v>0.86057663315499999</v>
      </c>
    </row>
    <row r="42" spans="1:11" ht="14.4" customHeight="1" thickBot="1" x14ac:dyDescent="0.35">
      <c r="A42" s="723" t="s">
        <v>369</v>
      </c>
      <c r="B42" s="701">
        <v>166.761003488976</v>
      </c>
      <c r="C42" s="701">
        <v>241.65333999999999</v>
      </c>
      <c r="D42" s="702">
        <v>74.892336511023998</v>
      </c>
      <c r="E42" s="703">
        <v>1.4490998191669999</v>
      </c>
      <c r="F42" s="701">
        <v>69.111007249837002</v>
      </c>
      <c r="G42" s="702">
        <v>69.111007249837002</v>
      </c>
      <c r="H42" s="704">
        <v>20.973600000000001</v>
      </c>
      <c r="I42" s="701">
        <v>238.91293999999999</v>
      </c>
      <c r="J42" s="702">
        <v>169.80193275016299</v>
      </c>
      <c r="K42" s="705">
        <v>3.4569448414530002</v>
      </c>
    </row>
    <row r="43" spans="1:11" ht="14.4" customHeight="1" thickBot="1" x14ac:dyDescent="0.35">
      <c r="A43" s="722" t="s">
        <v>370</v>
      </c>
      <c r="B43" s="706">
        <v>1111.7457175299</v>
      </c>
      <c r="C43" s="706">
        <v>1128.5960600000001</v>
      </c>
      <c r="D43" s="707">
        <v>16.850342470097999</v>
      </c>
      <c r="E43" s="713">
        <v>1.0151566515649999</v>
      </c>
      <c r="F43" s="706">
        <v>1119.6729760006399</v>
      </c>
      <c r="G43" s="707">
        <v>1119.6729760006399</v>
      </c>
      <c r="H43" s="709">
        <v>118.26246999999999</v>
      </c>
      <c r="I43" s="706">
        <v>1241.2137499999999</v>
      </c>
      <c r="J43" s="707">
        <v>121.54077399936099</v>
      </c>
      <c r="K43" s="714">
        <v>1.1085502433329999</v>
      </c>
    </row>
    <row r="44" spans="1:11" ht="14.4" customHeight="1" thickBot="1" x14ac:dyDescent="0.35">
      <c r="A44" s="723" t="s">
        <v>371</v>
      </c>
      <c r="B44" s="701">
        <v>40.504003300557997</v>
      </c>
      <c r="C44" s="701">
        <v>23.304300000000001</v>
      </c>
      <c r="D44" s="702">
        <v>-17.199703300557999</v>
      </c>
      <c r="E44" s="703">
        <v>0.57535794245000005</v>
      </c>
      <c r="F44" s="701">
        <v>0</v>
      </c>
      <c r="G44" s="702">
        <v>0</v>
      </c>
      <c r="H44" s="704">
        <v>3.1578999999990001</v>
      </c>
      <c r="I44" s="701">
        <v>72.333539999999999</v>
      </c>
      <c r="J44" s="702">
        <v>72.333539999999999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49.142097732700996</v>
      </c>
      <c r="C45" s="701">
        <v>41.498019999999997</v>
      </c>
      <c r="D45" s="702">
        <v>-7.6440777326999996</v>
      </c>
      <c r="E45" s="703">
        <v>0.84444950286200005</v>
      </c>
      <c r="F45" s="701">
        <v>49.544821566887002</v>
      </c>
      <c r="G45" s="702">
        <v>49.544821566887002</v>
      </c>
      <c r="H45" s="704">
        <v>5.1827499999990003</v>
      </c>
      <c r="I45" s="701">
        <v>42.816220000000001</v>
      </c>
      <c r="J45" s="702">
        <v>-6.7286015668869998</v>
      </c>
      <c r="K45" s="705">
        <v>0.86419162782100001</v>
      </c>
    </row>
    <row r="46" spans="1:11" ht="14.4" customHeight="1" thickBot="1" x14ac:dyDescent="0.35">
      <c r="A46" s="723" t="s">
        <v>373</v>
      </c>
      <c r="B46" s="701">
        <v>385.99992844481199</v>
      </c>
      <c r="C46" s="701">
        <v>418.57776000000001</v>
      </c>
      <c r="D46" s="702">
        <v>32.577831555187998</v>
      </c>
      <c r="E46" s="703">
        <v>1.08439854299</v>
      </c>
      <c r="F46" s="701">
        <v>370.30161172284301</v>
      </c>
      <c r="G46" s="702">
        <v>370.30161172284301</v>
      </c>
      <c r="H46" s="704">
        <v>46.507479999998999</v>
      </c>
      <c r="I46" s="701">
        <v>437.28023999999999</v>
      </c>
      <c r="J46" s="702">
        <v>66.978628277157</v>
      </c>
      <c r="K46" s="705">
        <v>1.180875875655</v>
      </c>
    </row>
    <row r="47" spans="1:11" ht="14.4" customHeight="1" thickBot="1" x14ac:dyDescent="0.35">
      <c r="A47" s="723" t="s">
        <v>374</v>
      </c>
      <c r="B47" s="701">
        <v>170.07006007775701</v>
      </c>
      <c r="C47" s="701">
        <v>161.33700999999999</v>
      </c>
      <c r="D47" s="702">
        <v>-8.7330500777559994</v>
      </c>
      <c r="E47" s="703">
        <v>0.94865027933900004</v>
      </c>
      <c r="F47" s="701">
        <v>170.90152850650699</v>
      </c>
      <c r="G47" s="702">
        <v>170.90152850650699</v>
      </c>
      <c r="H47" s="704">
        <v>14.55767</v>
      </c>
      <c r="I47" s="701">
        <v>171.43897999999999</v>
      </c>
      <c r="J47" s="702">
        <v>0.53745149349300003</v>
      </c>
      <c r="K47" s="705">
        <v>1.003144802145</v>
      </c>
    </row>
    <row r="48" spans="1:11" ht="14.4" customHeight="1" thickBot="1" x14ac:dyDescent="0.35">
      <c r="A48" s="723" t="s">
        <v>375</v>
      </c>
      <c r="B48" s="701">
        <v>43.945704765016998</v>
      </c>
      <c r="C48" s="701">
        <v>51.222070000000002</v>
      </c>
      <c r="D48" s="702">
        <v>7.2763652349820003</v>
      </c>
      <c r="E48" s="703">
        <v>1.1655762553789999</v>
      </c>
      <c r="F48" s="701">
        <v>47.132174900978001</v>
      </c>
      <c r="G48" s="702">
        <v>47.132174900978001</v>
      </c>
      <c r="H48" s="704">
        <v>0.74659999999899995</v>
      </c>
      <c r="I48" s="701">
        <v>37.902090000000001</v>
      </c>
      <c r="J48" s="702">
        <v>-9.2300849009779995</v>
      </c>
      <c r="K48" s="705">
        <v>0.80416594565400001</v>
      </c>
    </row>
    <row r="49" spans="1:11" ht="14.4" customHeight="1" thickBot="1" x14ac:dyDescent="0.35">
      <c r="A49" s="723" t="s">
        <v>376</v>
      </c>
      <c r="B49" s="701">
        <v>0</v>
      </c>
      <c r="C49" s="701">
        <v>9.9229999999999999E-2</v>
      </c>
      <c r="D49" s="702">
        <v>9.9229999999999999E-2</v>
      </c>
      <c r="E49" s="711" t="s">
        <v>343</v>
      </c>
      <c r="F49" s="701">
        <v>0</v>
      </c>
      <c r="G49" s="702">
        <v>0</v>
      </c>
      <c r="H49" s="704">
        <v>3.6849999999000002E-2</v>
      </c>
      <c r="I49" s="701">
        <v>0.16475000000000001</v>
      </c>
      <c r="J49" s="702">
        <v>0.16475000000000001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1.3612500000000001</v>
      </c>
      <c r="D50" s="702">
        <v>1.3612500000000001</v>
      </c>
      <c r="E50" s="711" t="s">
        <v>343</v>
      </c>
      <c r="F50" s="701">
        <v>0</v>
      </c>
      <c r="G50" s="702">
        <v>0</v>
      </c>
      <c r="H50" s="704">
        <v>3.2528899999990002</v>
      </c>
      <c r="I50" s="701">
        <v>41.016800000000003</v>
      </c>
      <c r="J50" s="702">
        <v>41.016800000000003</v>
      </c>
      <c r="K50" s="712" t="s">
        <v>343</v>
      </c>
    </row>
    <row r="51" spans="1:11" ht="14.4" customHeight="1" thickBot="1" x14ac:dyDescent="0.35">
      <c r="A51" s="723" t="s">
        <v>378</v>
      </c>
      <c r="B51" s="701">
        <v>21.107554514376002</v>
      </c>
      <c r="C51" s="701">
        <v>15.72884</v>
      </c>
      <c r="D51" s="702">
        <v>-5.378714514376</v>
      </c>
      <c r="E51" s="703">
        <v>0.74517585584199997</v>
      </c>
      <c r="F51" s="701">
        <v>22</v>
      </c>
      <c r="G51" s="702">
        <v>22</v>
      </c>
      <c r="H51" s="704">
        <v>1.1663399999999999</v>
      </c>
      <c r="I51" s="701">
        <v>9.4433699999999998</v>
      </c>
      <c r="J51" s="702">
        <v>-12.55663</v>
      </c>
      <c r="K51" s="705">
        <v>0.42924409090900001</v>
      </c>
    </row>
    <row r="52" spans="1:11" ht="14.4" customHeight="1" thickBot="1" x14ac:dyDescent="0.35">
      <c r="A52" s="723" t="s">
        <v>379</v>
      </c>
      <c r="B52" s="701">
        <v>0</v>
      </c>
      <c r="C52" s="701">
        <v>0.54208000000000001</v>
      </c>
      <c r="D52" s="702">
        <v>0.54208000000000001</v>
      </c>
      <c r="E52" s="711" t="s">
        <v>343</v>
      </c>
      <c r="F52" s="701">
        <v>2</v>
      </c>
      <c r="G52" s="702">
        <v>2</v>
      </c>
      <c r="H52" s="704">
        <v>0</v>
      </c>
      <c r="I52" s="701">
        <v>0</v>
      </c>
      <c r="J52" s="702">
        <v>-2</v>
      </c>
      <c r="K52" s="705">
        <v>0</v>
      </c>
    </row>
    <row r="53" spans="1:11" ht="14.4" customHeight="1" thickBot="1" x14ac:dyDescent="0.35">
      <c r="A53" s="723" t="s">
        <v>380</v>
      </c>
      <c r="B53" s="701">
        <v>97.958212117488998</v>
      </c>
      <c r="C53" s="701">
        <v>85.69529</v>
      </c>
      <c r="D53" s="702">
        <v>-12.262922117489</v>
      </c>
      <c r="E53" s="703">
        <v>0.87481476179999995</v>
      </c>
      <c r="F53" s="701">
        <v>109.44217021818601</v>
      </c>
      <c r="G53" s="702">
        <v>109.44217021818601</v>
      </c>
      <c r="H53" s="704">
        <v>11.27943</v>
      </c>
      <c r="I53" s="701">
        <v>99.938289999999995</v>
      </c>
      <c r="J53" s="702">
        <v>-9.5038802181849995</v>
      </c>
      <c r="K53" s="705">
        <v>0.91316071127499998</v>
      </c>
    </row>
    <row r="54" spans="1:11" ht="14.4" customHeight="1" thickBot="1" x14ac:dyDescent="0.35">
      <c r="A54" s="723" t="s">
        <v>381</v>
      </c>
      <c r="B54" s="701">
        <v>0</v>
      </c>
      <c r="C54" s="701">
        <v>3.32572</v>
      </c>
      <c r="D54" s="702">
        <v>3.32572</v>
      </c>
      <c r="E54" s="711" t="s">
        <v>330</v>
      </c>
      <c r="F54" s="701">
        <v>0</v>
      </c>
      <c r="G54" s="702">
        <v>0</v>
      </c>
      <c r="H54" s="704">
        <v>3.6299999999989998</v>
      </c>
      <c r="I54" s="701">
        <v>4.2270000000000003</v>
      </c>
      <c r="J54" s="702">
        <v>4.2270000000000003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2.5</v>
      </c>
      <c r="D55" s="702">
        <v>2.5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0</v>
      </c>
      <c r="C56" s="701">
        <v>0</v>
      </c>
      <c r="D56" s="702">
        <v>0</v>
      </c>
      <c r="E56" s="711" t="s">
        <v>330</v>
      </c>
      <c r="F56" s="701">
        <v>0</v>
      </c>
      <c r="G56" s="702">
        <v>0</v>
      </c>
      <c r="H56" s="704">
        <v>0</v>
      </c>
      <c r="I56" s="701">
        <v>2.3839999999999999</v>
      </c>
      <c r="J56" s="702">
        <v>2.3839999999999999</v>
      </c>
      <c r="K56" s="712" t="s">
        <v>343</v>
      </c>
    </row>
    <row r="57" spans="1:11" ht="14.4" customHeight="1" thickBot="1" x14ac:dyDescent="0.35">
      <c r="A57" s="723" t="s">
        <v>384</v>
      </c>
      <c r="B57" s="701">
        <v>0</v>
      </c>
      <c r="C57" s="701">
        <v>8.0609099999999998</v>
      </c>
      <c r="D57" s="702">
        <v>8.0609099999999998</v>
      </c>
      <c r="E57" s="711" t="s">
        <v>343</v>
      </c>
      <c r="F57" s="701">
        <v>0</v>
      </c>
      <c r="G57" s="702">
        <v>0</v>
      </c>
      <c r="H57" s="704">
        <v>0</v>
      </c>
      <c r="I57" s="701">
        <v>4.3891</v>
      </c>
      <c r="J57" s="702">
        <v>4.3891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303.01815657719197</v>
      </c>
      <c r="C58" s="701">
        <v>308.26508000000001</v>
      </c>
      <c r="D58" s="702">
        <v>5.2469234228079999</v>
      </c>
      <c r="E58" s="703">
        <v>1.017315541359</v>
      </c>
      <c r="F58" s="701">
        <v>333.350669085238</v>
      </c>
      <c r="G58" s="702">
        <v>333.350669085238</v>
      </c>
      <c r="H58" s="704">
        <v>28.74456</v>
      </c>
      <c r="I58" s="701">
        <v>310.80086999999997</v>
      </c>
      <c r="J58" s="702">
        <v>-22.549799085237002</v>
      </c>
      <c r="K58" s="705">
        <v>0.93235412082000002</v>
      </c>
    </row>
    <row r="59" spans="1:11" ht="14.4" customHeight="1" thickBot="1" x14ac:dyDescent="0.35">
      <c r="A59" s="723" t="s">
        <v>386</v>
      </c>
      <c r="B59" s="701">
        <v>0</v>
      </c>
      <c r="C59" s="701">
        <v>7.0785</v>
      </c>
      <c r="D59" s="702">
        <v>7.0785</v>
      </c>
      <c r="E59" s="711" t="s">
        <v>343</v>
      </c>
      <c r="F59" s="701">
        <v>15</v>
      </c>
      <c r="G59" s="702">
        <v>15</v>
      </c>
      <c r="H59" s="704">
        <v>0</v>
      </c>
      <c r="I59" s="701">
        <v>7.0785</v>
      </c>
      <c r="J59" s="702">
        <v>-7.9215</v>
      </c>
      <c r="K59" s="705">
        <v>0.47189999999900001</v>
      </c>
    </row>
    <row r="60" spans="1:11" ht="14.4" customHeight="1" thickBot="1" x14ac:dyDescent="0.35">
      <c r="A60" s="722" t="s">
        <v>387</v>
      </c>
      <c r="B60" s="706">
        <v>224.367540572309</v>
      </c>
      <c r="C60" s="706">
        <v>199.02325999999999</v>
      </c>
      <c r="D60" s="707">
        <v>-25.344280572308001</v>
      </c>
      <c r="E60" s="713">
        <v>0.88704123373699995</v>
      </c>
      <c r="F60" s="706">
        <v>210.60080719473001</v>
      </c>
      <c r="G60" s="707">
        <v>210.60080719473001</v>
      </c>
      <c r="H60" s="709">
        <v>44.958409999998999</v>
      </c>
      <c r="I60" s="706">
        <v>155.65702999999999</v>
      </c>
      <c r="J60" s="707">
        <v>-54.943777194730004</v>
      </c>
      <c r="K60" s="714">
        <v>0.73910937034500002</v>
      </c>
    </row>
    <row r="61" spans="1:11" ht="14.4" customHeight="1" thickBot="1" x14ac:dyDescent="0.35">
      <c r="A61" s="723" t="s">
        <v>388</v>
      </c>
      <c r="B61" s="701">
        <v>0.105124197406</v>
      </c>
      <c r="C61" s="701">
        <v>0</v>
      </c>
      <c r="D61" s="702">
        <v>-0.105124197406</v>
      </c>
      <c r="E61" s="703">
        <v>0</v>
      </c>
      <c r="F61" s="701">
        <v>0</v>
      </c>
      <c r="G61" s="702">
        <v>0</v>
      </c>
      <c r="H61" s="704">
        <v>0</v>
      </c>
      <c r="I61" s="701">
        <v>0.51924999999999999</v>
      </c>
      <c r="J61" s="702">
        <v>0.51924999999999999</v>
      </c>
      <c r="K61" s="712" t="s">
        <v>343</v>
      </c>
    </row>
    <row r="62" spans="1:11" ht="14.4" customHeight="1" thickBot="1" x14ac:dyDescent="0.35">
      <c r="A62" s="723" t="s">
        <v>389</v>
      </c>
      <c r="B62" s="701">
        <v>2.1324442469670002</v>
      </c>
      <c r="C62" s="701">
        <v>0</v>
      </c>
      <c r="D62" s="702">
        <v>-2.1324442469670002</v>
      </c>
      <c r="E62" s="703">
        <v>0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05">
        <v>12</v>
      </c>
    </row>
    <row r="63" spans="1:11" ht="14.4" customHeight="1" thickBot="1" x14ac:dyDescent="0.35">
      <c r="A63" s="723" t="s">
        <v>390</v>
      </c>
      <c r="B63" s="701">
        <v>8.9593561471290002</v>
      </c>
      <c r="C63" s="701">
        <v>37.7864</v>
      </c>
      <c r="D63" s="702">
        <v>28.827043852869998</v>
      </c>
      <c r="E63" s="703">
        <v>4.2175352089449998</v>
      </c>
      <c r="F63" s="701">
        <v>49.271153834251002</v>
      </c>
      <c r="G63" s="702">
        <v>49.271153834251002</v>
      </c>
      <c r="H63" s="704">
        <v>0</v>
      </c>
      <c r="I63" s="701">
        <v>3.6566200000000002</v>
      </c>
      <c r="J63" s="702">
        <v>-45.614533834250999</v>
      </c>
      <c r="K63" s="705">
        <v>7.4214214919000002E-2</v>
      </c>
    </row>
    <row r="64" spans="1:11" ht="14.4" customHeight="1" thickBot="1" x14ac:dyDescent="0.35">
      <c r="A64" s="723" t="s">
        <v>391</v>
      </c>
      <c r="B64" s="701">
        <v>188.13273806537001</v>
      </c>
      <c r="C64" s="701">
        <v>130.22633999999999</v>
      </c>
      <c r="D64" s="702">
        <v>-57.906398065369999</v>
      </c>
      <c r="E64" s="703">
        <v>0.69220456438900002</v>
      </c>
      <c r="F64" s="701">
        <v>137.637960335239</v>
      </c>
      <c r="G64" s="702">
        <v>137.637960335239</v>
      </c>
      <c r="H64" s="704">
        <v>41.770409999999004</v>
      </c>
      <c r="I64" s="701">
        <v>122.99104</v>
      </c>
      <c r="J64" s="702">
        <v>-14.646920335238001</v>
      </c>
      <c r="K64" s="705">
        <v>0.89358371557100003</v>
      </c>
    </row>
    <row r="65" spans="1:11" ht="14.4" customHeight="1" thickBot="1" x14ac:dyDescent="0.35">
      <c r="A65" s="723" t="s">
        <v>392</v>
      </c>
      <c r="B65" s="701">
        <v>0</v>
      </c>
      <c r="C65" s="701">
        <v>10.40207</v>
      </c>
      <c r="D65" s="702">
        <v>10.40207</v>
      </c>
      <c r="E65" s="711" t="s">
        <v>330</v>
      </c>
      <c r="F65" s="701">
        <v>0</v>
      </c>
      <c r="G65" s="702">
        <v>0</v>
      </c>
      <c r="H65" s="704">
        <v>3.0689999999989999</v>
      </c>
      <c r="I65" s="701">
        <v>14.734819999999999</v>
      </c>
      <c r="J65" s="702">
        <v>14.734819999999999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25.037877915435001</v>
      </c>
      <c r="C66" s="701">
        <v>20.608450000000001</v>
      </c>
      <c r="D66" s="702">
        <v>-4.4294279154350003</v>
      </c>
      <c r="E66" s="703">
        <v>0.82309092126700001</v>
      </c>
      <c r="F66" s="701">
        <v>23.691693025239999</v>
      </c>
      <c r="G66" s="702">
        <v>23.691693025239999</v>
      </c>
      <c r="H66" s="704">
        <v>0.11899999999999999</v>
      </c>
      <c r="I66" s="701">
        <v>13.7553</v>
      </c>
      <c r="J66" s="702">
        <v>-9.9363930252399992</v>
      </c>
      <c r="K66" s="705">
        <v>0.58059590698499997</v>
      </c>
    </row>
    <row r="67" spans="1:11" ht="14.4" customHeight="1" thickBot="1" x14ac:dyDescent="0.35">
      <c r="A67" s="722" t="s">
        <v>394</v>
      </c>
      <c r="B67" s="706">
        <v>2244.31306484676</v>
      </c>
      <c r="C67" s="706">
        <v>2247.4879900000001</v>
      </c>
      <c r="D67" s="707">
        <v>3.1749251532380001</v>
      </c>
      <c r="E67" s="713">
        <v>1.0014146534199999</v>
      </c>
      <c r="F67" s="706">
        <v>2269.25233550761</v>
      </c>
      <c r="G67" s="707">
        <v>2269.25233550761</v>
      </c>
      <c r="H67" s="709">
        <v>137.07514</v>
      </c>
      <c r="I67" s="706">
        <v>2234.4329699999998</v>
      </c>
      <c r="J67" s="707">
        <v>-34.819365507607003</v>
      </c>
      <c r="K67" s="714">
        <v>0.98465601865300001</v>
      </c>
    </row>
    <row r="68" spans="1:11" ht="14.4" customHeight="1" thickBot="1" x14ac:dyDescent="0.35">
      <c r="A68" s="723" t="s">
        <v>395</v>
      </c>
      <c r="B68" s="701">
        <v>0</v>
      </c>
      <c r="C68" s="701">
        <v>0</v>
      </c>
      <c r="D68" s="702">
        <v>0</v>
      </c>
      <c r="E68" s="703">
        <v>1</v>
      </c>
      <c r="F68" s="701">
        <v>5</v>
      </c>
      <c r="G68" s="702">
        <v>5</v>
      </c>
      <c r="H68" s="704">
        <v>3.0540400000000001</v>
      </c>
      <c r="I68" s="701">
        <v>5.9036</v>
      </c>
      <c r="J68" s="702">
        <v>0.90359999999899998</v>
      </c>
      <c r="K68" s="705">
        <v>1.18072</v>
      </c>
    </row>
    <row r="69" spans="1:11" ht="14.4" customHeight="1" thickBot="1" x14ac:dyDescent="0.35">
      <c r="A69" s="723" t="s">
        <v>396</v>
      </c>
      <c r="B69" s="701">
        <v>0</v>
      </c>
      <c r="C69" s="701">
        <v>48.155169999999998</v>
      </c>
      <c r="D69" s="702">
        <v>48.155169999999998</v>
      </c>
      <c r="E69" s="711" t="s">
        <v>330</v>
      </c>
      <c r="F69" s="701">
        <v>52</v>
      </c>
      <c r="G69" s="702">
        <v>52</v>
      </c>
      <c r="H69" s="704">
        <v>8.6103199999989997</v>
      </c>
      <c r="I69" s="701">
        <v>75.437979999999996</v>
      </c>
      <c r="J69" s="702">
        <v>23.437979999999001</v>
      </c>
      <c r="K69" s="705">
        <v>1.4507303846149999</v>
      </c>
    </row>
    <row r="70" spans="1:11" ht="14.4" customHeight="1" thickBot="1" x14ac:dyDescent="0.35">
      <c r="A70" s="723" t="s">
        <v>397</v>
      </c>
      <c r="B70" s="701">
        <v>0</v>
      </c>
      <c r="C70" s="701">
        <v>2.016</v>
      </c>
      <c r="D70" s="702">
        <v>2.016</v>
      </c>
      <c r="E70" s="711" t="s">
        <v>343</v>
      </c>
      <c r="F70" s="701">
        <v>0</v>
      </c>
      <c r="G70" s="702">
        <v>0</v>
      </c>
      <c r="H70" s="704">
        <v>0.64899999999900004</v>
      </c>
      <c r="I70" s="701">
        <v>0.64899999999900004</v>
      </c>
      <c r="J70" s="702">
        <v>0.64899999999900004</v>
      </c>
      <c r="K70" s="712" t="s">
        <v>330</v>
      </c>
    </row>
    <row r="71" spans="1:11" ht="14.4" customHeight="1" thickBot="1" x14ac:dyDescent="0.35">
      <c r="A71" s="723" t="s">
        <v>398</v>
      </c>
      <c r="B71" s="701">
        <v>0</v>
      </c>
      <c r="C71" s="701">
        <v>6.4243499999999996</v>
      </c>
      <c r="D71" s="702">
        <v>6.4243499999999996</v>
      </c>
      <c r="E71" s="711" t="s">
        <v>330</v>
      </c>
      <c r="F71" s="701">
        <v>0</v>
      </c>
      <c r="G71" s="702">
        <v>0</v>
      </c>
      <c r="H71" s="704">
        <v>0</v>
      </c>
      <c r="I71" s="701">
        <v>4.4209800000000001</v>
      </c>
      <c r="J71" s="702">
        <v>4.4209800000000001</v>
      </c>
      <c r="K71" s="712" t="s">
        <v>330</v>
      </c>
    </row>
    <row r="72" spans="1:11" ht="14.4" customHeight="1" thickBot="1" x14ac:dyDescent="0.35">
      <c r="A72" s="723" t="s">
        <v>399</v>
      </c>
      <c r="B72" s="701">
        <v>527.23138724193495</v>
      </c>
      <c r="C72" s="701">
        <v>576.74486999999999</v>
      </c>
      <c r="D72" s="702">
        <v>49.513482758065003</v>
      </c>
      <c r="E72" s="703">
        <v>1.0939122441419999</v>
      </c>
      <c r="F72" s="701">
        <v>579.73417609116598</v>
      </c>
      <c r="G72" s="702">
        <v>579.73417609116598</v>
      </c>
      <c r="H72" s="704">
        <v>29.795870000000001</v>
      </c>
      <c r="I72" s="701">
        <v>537.94698000000005</v>
      </c>
      <c r="J72" s="702">
        <v>-41.787196091165001</v>
      </c>
      <c r="K72" s="705">
        <v>0.92792007472600002</v>
      </c>
    </row>
    <row r="73" spans="1:11" ht="14.4" customHeight="1" thickBot="1" x14ac:dyDescent="0.35">
      <c r="A73" s="723" t="s">
        <v>400</v>
      </c>
      <c r="B73" s="701">
        <v>1422.3824563447799</v>
      </c>
      <c r="C73" s="701">
        <v>1334.9687200000001</v>
      </c>
      <c r="D73" s="702">
        <v>-87.413736344778997</v>
      </c>
      <c r="E73" s="703">
        <v>0.93854414053299995</v>
      </c>
      <c r="F73" s="701">
        <v>1354.55017135047</v>
      </c>
      <c r="G73" s="702">
        <v>1354.55017135047</v>
      </c>
      <c r="H73" s="704">
        <v>78.824929999999</v>
      </c>
      <c r="I73" s="701">
        <v>1348.54259</v>
      </c>
      <c r="J73" s="702">
        <v>-6.0075813504699997</v>
      </c>
      <c r="K73" s="705">
        <v>0.99556488827199996</v>
      </c>
    </row>
    <row r="74" spans="1:11" ht="14.4" customHeight="1" thickBot="1" x14ac:dyDescent="0.35">
      <c r="A74" s="723" t="s">
        <v>401</v>
      </c>
      <c r="B74" s="701">
        <v>294.69922126004798</v>
      </c>
      <c r="C74" s="701">
        <v>279.17887999999999</v>
      </c>
      <c r="D74" s="702">
        <v>-15.520341260046999</v>
      </c>
      <c r="E74" s="703">
        <v>0.94733497701900005</v>
      </c>
      <c r="F74" s="701">
        <v>277.96798806597099</v>
      </c>
      <c r="G74" s="702">
        <v>277.96798806597099</v>
      </c>
      <c r="H74" s="704">
        <v>16.140979999999999</v>
      </c>
      <c r="I74" s="701">
        <v>261.53183999999999</v>
      </c>
      <c r="J74" s="702">
        <v>-16.436148065969999</v>
      </c>
      <c r="K74" s="705">
        <v>0.94087035640200001</v>
      </c>
    </row>
    <row r="75" spans="1:11" ht="14.4" customHeight="1" thickBot="1" x14ac:dyDescent="0.35">
      <c r="A75" s="721" t="s">
        <v>42</v>
      </c>
      <c r="B75" s="701">
        <v>2990.6135929877501</v>
      </c>
      <c r="C75" s="701">
        <v>2985.355</v>
      </c>
      <c r="D75" s="702">
        <v>-5.2585929877459998</v>
      </c>
      <c r="E75" s="703">
        <v>0.99824163409099997</v>
      </c>
      <c r="F75" s="701">
        <v>3007.7514757296899</v>
      </c>
      <c r="G75" s="702">
        <v>3007.7514757296899</v>
      </c>
      <c r="H75" s="704">
        <v>323.04199999999901</v>
      </c>
      <c r="I75" s="701">
        <v>2925.5210000000002</v>
      </c>
      <c r="J75" s="702">
        <v>-82.230475729692998</v>
      </c>
      <c r="K75" s="705">
        <v>0.97266048195999999</v>
      </c>
    </row>
    <row r="76" spans="1:11" ht="14.4" customHeight="1" thickBot="1" x14ac:dyDescent="0.35">
      <c r="A76" s="722" t="s">
        <v>402</v>
      </c>
      <c r="B76" s="706">
        <v>2990.6135929877501</v>
      </c>
      <c r="C76" s="706">
        <v>2985.355</v>
      </c>
      <c r="D76" s="707">
        <v>-5.2585929877459998</v>
      </c>
      <c r="E76" s="713">
        <v>0.99824163409099997</v>
      </c>
      <c r="F76" s="706">
        <v>3007.7514757296899</v>
      </c>
      <c r="G76" s="707">
        <v>3007.7514757296899</v>
      </c>
      <c r="H76" s="709">
        <v>323.04199999999901</v>
      </c>
      <c r="I76" s="706">
        <v>2925.5210000000002</v>
      </c>
      <c r="J76" s="707">
        <v>-82.230475729692998</v>
      </c>
      <c r="K76" s="714">
        <v>0.97266048195999999</v>
      </c>
    </row>
    <row r="77" spans="1:11" ht="14.4" customHeight="1" thickBot="1" x14ac:dyDescent="0.35">
      <c r="A77" s="723" t="s">
        <v>403</v>
      </c>
      <c r="B77" s="701">
        <v>640.28837610825894</v>
      </c>
      <c r="C77" s="701">
        <v>552.38199999999995</v>
      </c>
      <c r="D77" s="702">
        <v>-87.906376108258002</v>
      </c>
      <c r="E77" s="703">
        <v>0.86270814934499995</v>
      </c>
      <c r="F77" s="701">
        <v>567.85099999999795</v>
      </c>
      <c r="G77" s="702">
        <v>567.85099999999795</v>
      </c>
      <c r="H77" s="704">
        <v>42.641999999999001</v>
      </c>
      <c r="I77" s="701">
        <v>572.29899999999998</v>
      </c>
      <c r="J77" s="702">
        <v>4.4480000000019997</v>
      </c>
      <c r="K77" s="705">
        <v>1.0078330407089999</v>
      </c>
    </row>
    <row r="78" spans="1:11" ht="14.4" customHeight="1" thickBot="1" x14ac:dyDescent="0.35">
      <c r="A78" s="723" t="s">
        <v>404</v>
      </c>
      <c r="B78" s="701">
        <v>335.23269593255299</v>
      </c>
      <c r="C78" s="701">
        <v>375.82100000000003</v>
      </c>
      <c r="D78" s="702">
        <v>40.588304067446998</v>
      </c>
      <c r="E78" s="703">
        <v>1.12107501613</v>
      </c>
      <c r="F78" s="701">
        <v>405.900475729704</v>
      </c>
      <c r="G78" s="702">
        <v>405.900475729704</v>
      </c>
      <c r="H78" s="704">
        <v>25.2</v>
      </c>
      <c r="I78" s="701">
        <v>370.25700000000001</v>
      </c>
      <c r="J78" s="702">
        <v>-35.643475729704001</v>
      </c>
      <c r="K78" s="705">
        <v>0.91218666185099995</v>
      </c>
    </row>
    <row r="79" spans="1:11" ht="14.4" customHeight="1" thickBot="1" x14ac:dyDescent="0.35">
      <c r="A79" s="723" t="s">
        <v>405</v>
      </c>
      <c r="B79" s="701">
        <v>2015.0925209469401</v>
      </c>
      <c r="C79" s="701">
        <v>2057.152</v>
      </c>
      <c r="D79" s="702">
        <v>42.059479053064003</v>
      </c>
      <c r="E79" s="703">
        <v>1.0208722322249999</v>
      </c>
      <c r="F79" s="701">
        <v>2033.99999999999</v>
      </c>
      <c r="G79" s="702">
        <v>2033.99999999999</v>
      </c>
      <c r="H79" s="704">
        <v>255.2</v>
      </c>
      <c r="I79" s="701">
        <v>1982.9649999999999</v>
      </c>
      <c r="J79" s="702">
        <v>-51.034999999991001</v>
      </c>
      <c r="K79" s="705">
        <v>0.97490904621399999</v>
      </c>
    </row>
    <row r="80" spans="1:11" ht="14.4" customHeight="1" thickBot="1" x14ac:dyDescent="0.35">
      <c r="A80" s="724" t="s">
        <v>406</v>
      </c>
      <c r="B80" s="706">
        <v>5174.8363952955497</v>
      </c>
      <c r="C80" s="706">
        <v>7616.2333699999999</v>
      </c>
      <c r="D80" s="707">
        <v>2441.3969747044498</v>
      </c>
      <c r="E80" s="713">
        <v>1.4717824464789999</v>
      </c>
      <c r="F80" s="706">
        <v>7328.5329685687802</v>
      </c>
      <c r="G80" s="707">
        <v>7328.5329685687802</v>
      </c>
      <c r="H80" s="709">
        <v>460.71036999999899</v>
      </c>
      <c r="I80" s="706">
        <v>5366.3262699999996</v>
      </c>
      <c r="J80" s="707">
        <v>-1962.20669856878</v>
      </c>
      <c r="K80" s="714">
        <v>0.73225109213700001</v>
      </c>
    </row>
    <row r="81" spans="1:11" ht="14.4" customHeight="1" thickBot="1" x14ac:dyDescent="0.35">
      <c r="A81" s="721" t="s">
        <v>45</v>
      </c>
      <c r="B81" s="701">
        <v>1742.0344760754199</v>
      </c>
      <c r="C81" s="701">
        <v>3183.4706099999999</v>
      </c>
      <c r="D81" s="702">
        <v>1441.43613392458</v>
      </c>
      <c r="E81" s="703">
        <v>1.8274440912159999</v>
      </c>
      <c r="F81" s="701">
        <v>3619.1527884883299</v>
      </c>
      <c r="G81" s="702">
        <v>3619.1527884883299</v>
      </c>
      <c r="H81" s="704">
        <v>82.242259999999007</v>
      </c>
      <c r="I81" s="701">
        <v>1120.2825399999999</v>
      </c>
      <c r="J81" s="702">
        <v>-2498.8702484883302</v>
      </c>
      <c r="K81" s="705">
        <v>0.309542759168</v>
      </c>
    </row>
    <row r="82" spans="1:11" ht="14.4" customHeight="1" thickBot="1" x14ac:dyDescent="0.35">
      <c r="A82" s="725" t="s">
        <v>407</v>
      </c>
      <c r="B82" s="701">
        <v>1742.0344760754199</v>
      </c>
      <c r="C82" s="701">
        <v>3183.4706099999999</v>
      </c>
      <c r="D82" s="702">
        <v>1441.43613392458</v>
      </c>
      <c r="E82" s="703">
        <v>1.8274440912159999</v>
      </c>
      <c r="F82" s="701">
        <v>3619.1527884883299</v>
      </c>
      <c r="G82" s="702">
        <v>3619.1527884883299</v>
      </c>
      <c r="H82" s="704">
        <v>82.242259999999007</v>
      </c>
      <c r="I82" s="701">
        <v>1120.2825399999999</v>
      </c>
      <c r="J82" s="702">
        <v>-2498.8702484883302</v>
      </c>
      <c r="K82" s="705">
        <v>0.309542759168</v>
      </c>
    </row>
    <row r="83" spans="1:11" ht="14.4" customHeight="1" thickBot="1" x14ac:dyDescent="0.35">
      <c r="A83" s="723" t="s">
        <v>408</v>
      </c>
      <c r="B83" s="701">
        <v>331.24595235943201</v>
      </c>
      <c r="C83" s="701">
        <v>1245.47369</v>
      </c>
      <c r="D83" s="702">
        <v>914.22773764056797</v>
      </c>
      <c r="E83" s="703">
        <v>3.759966517714</v>
      </c>
      <c r="F83" s="701">
        <v>1569.32330721885</v>
      </c>
      <c r="G83" s="702">
        <v>1569.32330721885</v>
      </c>
      <c r="H83" s="704">
        <v>28.88655</v>
      </c>
      <c r="I83" s="701">
        <v>520.72001</v>
      </c>
      <c r="J83" s="702">
        <v>-1048.60329721885</v>
      </c>
      <c r="K83" s="705">
        <v>0.33181181188300002</v>
      </c>
    </row>
    <row r="84" spans="1:11" ht="14.4" customHeight="1" thickBot="1" x14ac:dyDescent="0.35">
      <c r="A84" s="723" t="s">
        <v>409</v>
      </c>
      <c r="B84" s="701">
        <v>0</v>
      </c>
      <c r="C84" s="701">
        <v>13.013999999999999</v>
      </c>
      <c r="D84" s="702">
        <v>13.013999999999999</v>
      </c>
      <c r="E84" s="711" t="s">
        <v>343</v>
      </c>
      <c r="F84" s="701">
        <v>0</v>
      </c>
      <c r="G84" s="702">
        <v>0</v>
      </c>
      <c r="H84" s="704">
        <v>0</v>
      </c>
      <c r="I84" s="701">
        <v>22.431999999999999</v>
      </c>
      <c r="J84" s="702">
        <v>22.431999999999999</v>
      </c>
      <c r="K84" s="712" t="s">
        <v>330</v>
      </c>
    </row>
    <row r="85" spans="1:11" ht="14.4" customHeight="1" thickBot="1" x14ac:dyDescent="0.35">
      <c r="A85" s="723" t="s">
        <v>410</v>
      </c>
      <c r="B85" s="701">
        <v>764.29351346503495</v>
      </c>
      <c r="C85" s="701">
        <v>249.64138</v>
      </c>
      <c r="D85" s="702">
        <v>-514.65213346503504</v>
      </c>
      <c r="E85" s="703">
        <v>0.326630248199</v>
      </c>
      <c r="F85" s="701">
        <v>233.82948126948099</v>
      </c>
      <c r="G85" s="702">
        <v>233.82948126948099</v>
      </c>
      <c r="H85" s="704">
        <v>29.290699999998999</v>
      </c>
      <c r="I85" s="701">
        <v>144.20347000000001</v>
      </c>
      <c r="J85" s="702">
        <v>-89.626011269480998</v>
      </c>
      <c r="K85" s="705">
        <v>0.61670354489500001</v>
      </c>
    </row>
    <row r="86" spans="1:11" ht="14.4" customHeight="1" thickBot="1" x14ac:dyDescent="0.35">
      <c r="A86" s="723" t="s">
        <v>411</v>
      </c>
      <c r="B86" s="701">
        <v>464.016167071854</v>
      </c>
      <c r="C86" s="701">
        <v>1458.12572</v>
      </c>
      <c r="D86" s="702">
        <v>994.10955292814594</v>
      </c>
      <c r="E86" s="703">
        <v>3.1424028373859998</v>
      </c>
      <c r="F86" s="701">
        <v>1600</v>
      </c>
      <c r="G86" s="702">
        <v>1600</v>
      </c>
      <c r="H86" s="704">
        <v>14.91893</v>
      </c>
      <c r="I86" s="701">
        <v>262.95396</v>
      </c>
      <c r="J86" s="702">
        <v>-1337.0460399999999</v>
      </c>
      <c r="K86" s="705">
        <v>0.16434622500000001</v>
      </c>
    </row>
    <row r="87" spans="1:11" ht="14.4" customHeight="1" thickBot="1" x14ac:dyDescent="0.35">
      <c r="A87" s="723" t="s">
        <v>412</v>
      </c>
      <c r="B87" s="701">
        <v>182.478843179102</v>
      </c>
      <c r="C87" s="701">
        <v>212.07210000000001</v>
      </c>
      <c r="D87" s="702">
        <v>29.593256820897999</v>
      </c>
      <c r="E87" s="703">
        <v>1.162173632325</v>
      </c>
      <c r="F87" s="701">
        <v>207.99999999999901</v>
      </c>
      <c r="G87" s="702">
        <v>207.99999999999901</v>
      </c>
      <c r="H87" s="704">
        <v>9.1460799999989995</v>
      </c>
      <c r="I87" s="701">
        <v>169.51329999999999</v>
      </c>
      <c r="J87" s="702">
        <v>-38.486699999998997</v>
      </c>
      <c r="K87" s="705">
        <v>0.81496778846100004</v>
      </c>
    </row>
    <row r="88" spans="1:11" ht="14.4" customHeight="1" thickBot="1" x14ac:dyDescent="0.35">
      <c r="A88" s="723" t="s">
        <v>413</v>
      </c>
      <c r="B88" s="701">
        <v>0</v>
      </c>
      <c r="C88" s="701">
        <v>5.1437200000000001</v>
      </c>
      <c r="D88" s="702">
        <v>5.1437200000000001</v>
      </c>
      <c r="E88" s="711" t="s">
        <v>343</v>
      </c>
      <c r="F88" s="701">
        <v>8</v>
      </c>
      <c r="G88" s="702">
        <v>8</v>
      </c>
      <c r="H88" s="704">
        <v>0</v>
      </c>
      <c r="I88" s="701">
        <v>0.45979999999999999</v>
      </c>
      <c r="J88" s="702">
        <v>-7.5401999999999996</v>
      </c>
      <c r="K88" s="705">
        <v>5.7474999999999998E-2</v>
      </c>
    </row>
    <row r="89" spans="1:11" ht="14.4" customHeight="1" thickBot="1" x14ac:dyDescent="0.35">
      <c r="A89" s="726" t="s">
        <v>46</v>
      </c>
      <c r="B89" s="706">
        <v>0</v>
      </c>
      <c r="C89" s="706">
        <v>880.63850000000002</v>
      </c>
      <c r="D89" s="707">
        <v>880.63850000000002</v>
      </c>
      <c r="E89" s="708" t="s">
        <v>330</v>
      </c>
      <c r="F89" s="706">
        <v>0</v>
      </c>
      <c r="G89" s="707">
        <v>0</v>
      </c>
      <c r="H89" s="709">
        <v>-31.835999999999</v>
      </c>
      <c r="I89" s="706">
        <v>274.13</v>
      </c>
      <c r="J89" s="707">
        <v>274.13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303.95100000000002</v>
      </c>
      <c r="D90" s="707">
        <v>303.95100000000002</v>
      </c>
      <c r="E90" s="708" t="s">
        <v>330</v>
      </c>
      <c r="F90" s="706">
        <v>0</v>
      </c>
      <c r="G90" s="707">
        <v>0</v>
      </c>
      <c r="H90" s="709">
        <v>9.1489999999990008</v>
      </c>
      <c r="I90" s="706">
        <v>136.67400000000001</v>
      </c>
      <c r="J90" s="707">
        <v>136.67400000000001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248.92400000000001</v>
      </c>
      <c r="D91" s="702">
        <v>248.92400000000001</v>
      </c>
      <c r="E91" s="711" t="s">
        <v>330</v>
      </c>
      <c r="F91" s="701">
        <v>0</v>
      </c>
      <c r="G91" s="702">
        <v>0</v>
      </c>
      <c r="H91" s="704">
        <v>7.3089999999990001</v>
      </c>
      <c r="I91" s="701">
        <v>103.81399999999999</v>
      </c>
      <c r="J91" s="702">
        <v>103.81399999999999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55.027000000000001</v>
      </c>
      <c r="D92" s="702">
        <v>55.027000000000001</v>
      </c>
      <c r="E92" s="711" t="s">
        <v>330</v>
      </c>
      <c r="F92" s="701">
        <v>0</v>
      </c>
      <c r="G92" s="702">
        <v>0</v>
      </c>
      <c r="H92" s="704">
        <v>1.84</v>
      </c>
      <c r="I92" s="701">
        <v>32.86</v>
      </c>
      <c r="J92" s="702">
        <v>32.86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576.6875</v>
      </c>
      <c r="D93" s="707">
        <v>576.6875</v>
      </c>
      <c r="E93" s="708" t="s">
        <v>330</v>
      </c>
      <c r="F93" s="706">
        <v>0</v>
      </c>
      <c r="G93" s="707">
        <v>0</v>
      </c>
      <c r="H93" s="709">
        <v>-40.984999999998998</v>
      </c>
      <c r="I93" s="706">
        <v>137.45599999999999</v>
      </c>
      <c r="J93" s="707">
        <v>137.45599999999999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99.741999999998995</v>
      </c>
      <c r="D94" s="702">
        <v>99.741999999998995</v>
      </c>
      <c r="E94" s="711" t="s">
        <v>330</v>
      </c>
      <c r="F94" s="701">
        <v>0</v>
      </c>
      <c r="G94" s="702">
        <v>0</v>
      </c>
      <c r="H94" s="704">
        <v>-2.4449999999999998</v>
      </c>
      <c r="I94" s="701">
        <v>34.341000000000001</v>
      </c>
      <c r="J94" s="702">
        <v>34.341000000000001</v>
      </c>
      <c r="K94" s="712" t="s">
        <v>330</v>
      </c>
    </row>
    <row r="95" spans="1:11" ht="14.4" customHeight="1" thickBot="1" x14ac:dyDescent="0.35">
      <c r="A95" s="723" t="s">
        <v>419</v>
      </c>
      <c r="B95" s="701">
        <v>0</v>
      </c>
      <c r="C95" s="701">
        <v>476.94549999999998</v>
      </c>
      <c r="D95" s="702">
        <v>476.94549999999998</v>
      </c>
      <c r="E95" s="711" t="s">
        <v>330</v>
      </c>
      <c r="F95" s="701">
        <v>0</v>
      </c>
      <c r="G95" s="702">
        <v>0</v>
      </c>
      <c r="H95" s="704">
        <v>-38.539999999998997</v>
      </c>
      <c r="I95" s="701">
        <v>103.11499999999999</v>
      </c>
      <c r="J95" s="702">
        <v>103.11499999999999</v>
      </c>
      <c r="K95" s="712" t="s">
        <v>330</v>
      </c>
    </row>
    <row r="96" spans="1:11" ht="14.4" customHeight="1" thickBot="1" x14ac:dyDescent="0.35">
      <c r="A96" s="721" t="s">
        <v>47</v>
      </c>
      <c r="B96" s="701">
        <v>3432.80191922013</v>
      </c>
      <c r="C96" s="701">
        <v>3552.12426</v>
      </c>
      <c r="D96" s="702">
        <v>119.322340779877</v>
      </c>
      <c r="E96" s="703">
        <v>1.0347594599359999</v>
      </c>
      <c r="F96" s="701">
        <v>3709.3801800804499</v>
      </c>
      <c r="G96" s="702">
        <v>3709.3801800804499</v>
      </c>
      <c r="H96" s="704">
        <v>410.30410999999901</v>
      </c>
      <c r="I96" s="701">
        <v>3971.9137300000002</v>
      </c>
      <c r="J96" s="702">
        <v>262.53354991954501</v>
      </c>
      <c r="K96" s="705">
        <v>1.0707755843760001</v>
      </c>
    </row>
    <row r="97" spans="1:11" ht="14.4" customHeight="1" thickBot="1" x14ac:dyDescent="0.35">
      <c r="A97" s="722" t="s">
        <v>420</v>
      </c>
      <c r="B97" s="706">
        <v>0.38159294209</v>
      </c>
      <c r="C97" s="706">
        <v>0.68566000000000005</v>
      </c>
      <c r="D97" s="707">
        <v>0.30406705790900002</v>
      </c>
      <c r="E97" s="713">
        <v>1.7968361685200001</v>
      </c>
      <c r="F97" s="706">
        <v>0.76088249170900002</v>
      </c>
      <c r="G97" s="707">
        <v>0.76088249170900002</v>
      </c>
      <c r="H97" s="709">
        <v>0</v>
      </c>
      <c r="I97" s="706">
        <v>0</v>
      </c>
      <c r="J97" s="707">
        <v>-0.76088249170900002</v>
      </c>
      <c r="K97" s="714">
        <v>0</v>
      </c>
    </row>
    <row r="98" spans="1:11" ht="14.4" customHeight="1" thickBot="1" x14ac:dyDescent="0.35">
      <c r="A98" s="723" t="s">
        <v>421</v>
      </c>
      <c r="B98" s="701">
        <v>0.38159294209</v>
      </c>
      <c r="C98" s="701">
        <v>0.68566000000000005</v>
      </c>
      <c r="D98" s="702">
        <v>0.30406705790900002</v>
      </c>
      <c r="E98" s="703">
        <v>1.7968361685200001</v>
      </c>
      <c r="F98" s="701">
        <v>0.76088249170900002</v>
      </c>
      <c r="G98" s="702">
        <v>0.76088249170900002</v>
      </c>
      <c r="H98" s="704">
        <v>0</v>
      </c>
      <c r="I98" s="701">
        <v>0</v>
      </c>
      <c r="J98" s="702">
        <v>-0.76088249170900002</v>
      </c>
      <c r="K98" s="705">
        <v>0</v>
      </c>
    </row>
    <row r="99" spans="1:11" ht="14.4" customHeight="1" thickBot="1" x14ac:dyDescent="0.35">
      <c r="A99" s="722" t="s">
        <v>422</v>
      </c>
      <c r="B99" s="706">
        <v>66.926812142703</v>
      </c>
      <c r="C99" s="706">
        <v>52.669510000000002</v>
      </c>
      <c r="D99" s="707">
        <v>-14.257302142703001</v>
      </c>
      <c r="E99" s="713">
        <v>0.78697174291899996</v>
      </c>
      <c r="F99" s="706">
        <v>47.705325402874003</v>
      </c>
      <c r="G99" s="707">
        <v>47.705325402874003</v>
      </c>
      <c r="H99" s="709">
        <v>13.392799999999999</v>
      </c>
      <c r="I99" s="706">
        <v>60.320059999999998</v>
      </c>
      <c r="J99" s="707">
        <v>12.614734597125</v>
      </c>
      <c r="K99" s="714">
        <v>1.264430322832</v>
      </c>
    </row>
    <row r="100" spans="1:11" ht="14.4" customHeight="1" thickBot="1" x14ac:dyDescent="0.35">
      <c r="A100" s="723" t="s">
        <v>423</v>
      </c>
      <c r="B100" s="701">
        <v>25.792877783704999</v>
      </c>
      <c r="C100" s="701">
        <v>28.4452</v>
      </c>
      <c r="D100" s="702">
        <v>2.6523222162939999</v>
      </c>
      <c r="E100" s="703">
        <v>1.102831573837</v>
      </c>
      <c r="F100" s="701">
        <v>20.059700354865999</v>
      </c>
      <c r="G100" s="702">
        <v>20.059700354865999</v>
      </c>
      <c r="H100" s="704">
        <v>11.5436</v>
      </c>
      <c r="I100" s="701">
        <v>32.817900000000002</v>
      </c>
      <c r="J100" s="702">
        <v>12.758199645133001</v>
      </c>
      <c r="K100" s="705">
        <v>1.6360114767130001</v>
      </c>
    </row>
    <row r="101" spans="1:11" ht="14.4" customHeight="1" thickBot="1" x14ac:dyDescent="0.35">
      <c r="A101" s="723" t="s">
        <v>424</v>
      </c>
      <c r="B101" s="701">
        <v>41.133934358997998</v>
      </c>
      <c r="C101" s="701">
        <v>24.224309999999999</v>
      </c>
      <c r="D101" s="702">
        <v>-16.909624358997998</v>
      </c>
      <c r="E101" s="703">
        <v>0.58891303196400002</v>
      </c>
      <c r="F101" s="701">
        <v>27.645625048006998</v>
      </c>
      <c r="G101" s="702">
        <v>27.645625048006998</v>
      </c>
      <c r="H101" s="704">
        <v>1.8492</v>
      </c>
      <c r="I101" s="701">
        <v>27.50216</v>
      </c>
      <c r="J101" s="702">
        <v>-0.143465048007</v>
      </c>
      <c r="K101" s="705">
        <v>0.99481056956500002</v>
      </c>
    </row>
    <row r="102" spans="1:11" ht="14.4" customHeight="1" thickBot="1" x14ac:dyDescent="0.35">
      <c r="A102" s="722" t="s">
        <v>425</v>
      </c>
      <c r="B102" s="706">
        <v>216.261652482388</v>
      </c>
      <c r="C102" s="706">
        <v>181.57692</v>
      </c>
      <c r="D102" s="707">
        <v>-34.684732482388</v>
      </c>
      <c r="E102" s="713">
        <v>0.83961681562900004</v>
      </c>
      <c r="F102" s="706">
        <v>196</v>
      </c>
      <c r="G102" s="707">
        <v>196</v>
      </c>
      <c r="H102" s="709">
        <v>3.3802799999989999</v>
      </c>
      <c r="I102" s="706">
        <v>183.28352000000001</v>
      </c>
      <c r="J102" s="707">
        <v>-12.716480000000001</v>
      </c>
      <c r="K102" s="714">
        <v>0.93511999999899997</v>
      </c>
    </row>
    <row r="103" spans="1:11" ht="14.4" customHeight="1" thickBot="1" x14ac:dyDescent="0.35">
      <c r="A103" s="723" t="s">
        <v>426</v>
      </c>
      <c r="B103" s="701">
        <v>73.999882226371994</v>
      </c>
      <c r="C103" s="701">
        <v>76.41</v>
      </c>
      <c r="D103" s="702">
        <v>2.4101177736269999</v>
      </c>
      <c r="E103" s="703">
        <v>1.032569210938</v>
      </c>
      <c r="F103" s="701">
        <v>80</v>
      </c>
      <c r="G103" s="702">
        <v>80</v>
      </c>
      <c r="H103" s="704">
        <v>0</v>
      </c>
      <c r="I103" s="701">
        <v>78.435000000000002</v>
      </c>
      <c r="J103" s="702">
        <v>-1.5649999999999999</v>
      </c>
      <c r="K103" s="705">
        <v>0.98043749999899998</v>
      </c>
    </row>
    <row r="104" spans="1:11" ht="14.4" customHeight="1" thickBot="1" x14ac:dyDescent="0.35">
      <c r="A104" s="723" t="s">
        <v>427</v>
      </c>
      <c r="B104" s="701">
        <v>142.26177025601601</v>
      </c>
      <c r="C104" s="701">
        <v>105.16692</v>
      </c>
      <c r="D104" s="702">
        <v>-37.094850256015</v>
      </c>
      <c r="E104" s="703">
        <v>0.73924934162300004</v>
      </c>
      <c r="F104" s="701">
        <v>116</v>
      </c>
      <c r="G104" s="702">
        <v>116</v>
      </c>
      <c r="H104" s="704">
        <v>3.3802799999989999</v>
      </c>
      <c r="I104" s="701">
        <v>104.84851999999999</v>
      </c>
      <c r="J104" s="702">
        <v>-11.151479999999999</v>
      </c>
      <c r="K104" s="705">
        <v>0.90386655172399999</v>
      </c>
    </row>
    <row r="105" spans="1:11" ht="14.4" customHeight="1" thickBot="1" x14ac:dyDescent="0.35">
      <c r="A105" s="722" t="s">
        <v>428</v>
      </c>
      <c r="B105" s="706">
        <v>44.890019832311999</v>
      </c>
      <c r="C105" s="706">
        <v>0</v>
      </c>
      <c r="D105" s="707">
        <v>-44.890019832311999</v>
      </c>
      <c r="E105" s="713">
        <v>0</v>
      </c>
      <c r="F105" s="706">
        <v>0</v>
      </c>
      <c r="G105" s="707">
        <v>0</v>
      </c>
      <c r="H105" s="709">
        <v>0</v>
      </c>
      <c r="I105" s="706">
        <v>0</v>
      </c>
      <c r="J105" s="707">
        <v>0</v>
      </c>
      <c r="K105" s="714">
        <v>7</v>
      </c>
    </row>
    <row r="106" spans="1:11" ht="14.4" customHeight="1" thickBot="1" x14ac:dyDescent="0.35">
      <c r="A106" s="723" t="s">
        <v>429</v>
      </c>
      <c r="B106" s="701">
        <v>44.890019832311999</v>
      </c>
      <c r="C106" s="701">
        <v>0</v>
      </c>
      <c r="D106" s="702">
        <v>-44.890019832311999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7</v>
      </c>
    </row>
    <row r="107" spans="1:11" ht="14.4" customHeight="1" thickBot="1" x14ac:dyDescent="0.35">
      <c r="A107" s="722" t="s">
        <v>430</v>
      </c>
      <c r="B107" s="706">
        <v>2449.7263437419401</v>
      </c>
      <c r="C107" s="706">
        <v>2632.1297100000002</v>
      </c>
      <c r="D107" s="707">
        <v>182.40336625805699</v>
      </c>
      <c r="E107" s="713">
        <v>1.074458670342</v>
      </c>
      <c r="F107" s="706">
        <v>2735.51505469732</v>
      </c>
      <c r="G107" s="707">
        <v>2735.51505469732</v>
      </c>
      <c r="H107" s="709">
        <v>239.75651999999999</v>
      </c>
      <c r="I107" s="706">
        <v>2722.8955000000001</v>
      </c>
      <c r="J107" s="707">
        <v>-12.61955469732</v>
      </c>
      <c r="K107" s="714">
        <v>0.99538677198000003</v>
      </c>
    </row>
    <row r="108" spans="1:11" ht="14.4" customHeight="1" thickBot="1" x14ac:dyDescent="0.35">
      <c r="A108" s="723" t="s">
        <v>431</v>
      </c>
      <c r="B108" s="701">
        <v>2042.31896926286</v>
      </c>
      <c r="C108" s="701">
        <v>2152.2545500000001</v>
      </c>
      <c r="D108" s="702">
        <v>109.935580737145</v>
      </c>
      <c r="E108" s="703">
        <v>1.053828800687</v>
      </c>
      <c r="F108" s="701">
        <v>2227</v>
      </c>
      <c r="G108" s="702">
        <v>2227</v>
      </c>
      <c r="H108" s="704">
        <v>204.30500000000001</v>
      </c>
      <c r="I108" s="701">
        <v>2284.5983799999999</v>
      </c>
      <c r="J108" s="702">
        <v>57.598379999998002</v>
      </c>
      <c r="K108" s="705">
        <v>1.025863664122</v>
      </c>
    </row>
    <row r="109" spans="1:11" ht="14.4" customHeight="1" thickBot="1" x14ac:dyDescent="0.35">
      <c r="A109" s="723" t="s">
        <v>432</v>
      </c>
      <c r="B109" s="701">
        <v>0</v>
      </c>
      <c r="C109" s="701">
        <v>71.978899999999996</v>
      </c>
      <c r="D109" s="702">
        <v>71.978899999999996</v>
      </c>
      <c r="E109" s="711" t="s">
        <v>343</v>
      </c>
      <c r="F109" s="701">
        <v>0</v>
      </c>
      <c r="G109" s="702">
        <v>0</v>
      </c>
      <c r="H109" s="704">
        <v>0</v>
      </c>
      <c r="I109" s="701">
        <v>0.43559999999900001</v>
      </c>
      <c r="J109" s="702">
        <v>0.43559999999900001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0.80154263478800003</v>
      </c>
      <c r="C110" s="701">
        <v>0.72599999999999998</v>
      </c>
      <c r="D110" s="702">
        <v>-7.5542634787999996E-2</v>
      </c>
      <c r="E110" s="703">
        <v>0.90575344153799997</v>
      </c>
      <c r="F110" s="701">
        <v>0.81524200609899999</v>
      </c>
      <c r="G110" s="702">
        <v>0.81524200609899999</v>
      </c>
      <c r="H110" s="704">
        <v>0</v>
      </c>
      <c r="I110" s="701">
        <v>0.72599999999999998</v>
      </c>
      <c r="J110" s="702">
        <v>-8.9242006099000001E-2</v>
      </c>
      <c r="K110" s="705">
        <v>0.89053311111099998</v>
      </c>
    </row>
    <row r="111" spans="1:11" ht="14.4" customHeight="1" thickBot="1" x14ac:dyDescent="0.35">
      <c r="A111" s="723" t="s">
        <v>434</v>
      </c>
      <c r="B111" s="701">
        <v>406.60583184429902</v>
      </c>
      <c r="C111" s="701">
        <v>407.17025999999998</v>
      </c>
      <c r="D111" s="702">
        <v>0.56442815570100002</v>
      </c>
      <c r="E111" s="703">
        <v>1.001388145745</v>
      </c>
      <c r="F111" s="701">
        <v>507.69981269122002</v>
      </c>
      <c r="G111" s="702">
        <v>507.69981269122002</v>
      </c>
      <c r="H111" s="704">
        <v>35.451519999999</v>
      </c>
      <c r="I111" s="701">
        <v>437.13551999999999</v>
      </c>
      <c r="J111" s="702">
        <v>-70.564292691220004</v>
      </c>
      <c r="K111" s="705">
        <v>0.86101178111999999</v>
      </c>
    </row>
    <row r="112" spans="1:11" ht="14.4" customHeight="1" thickBot="1" x14ac:dyDescent="0.35">
      <c r="A112" s="722" t="s">
        <v>435</v>
      </c>
      <c r="B112" s="706">
        <v>654.58862941329301</v>
      </c>
      <c r="C112" s="706">
        <v>605.03233</v>
      </c>
      <c r="D112" s="707">
        <v>-49.556299413292002</v>
      </c>
      <c r="E112" s="713">
        <v>0.92429398069699997</v>
      </c>
      <c r="F112" s="706">
        <v>728.11264404054805</v>
      </c>
      <c r="G112" s="707">
        <v>728.11264404054805</v>
      </c>
      <c r="H112" s="709">
        <v>153.22951</v>
      </c>
      <c r="I112" s="706">
        <v>965.44821999999999</v>
      </c>
      <c r="J112" s="707">
        <v>237.335575959452</v>
      </c>
      <c r="K112" s="714">
        <v>1.325959970482</v>
      </c>
    </row>
    <row r="113" spans="1:11" ht="14.4" customHeight="1" thickBot="1" x14ac:dyDescent="0.35">
      <c r="A113" s="723" t="s">
        <v>436</v>
      </c>
      <c r="B113" s="701">
        <v>0.99999840846400001</v>
      </c>
      <c r="C113" s="701">
        <v>0</v>
      </c>
      <c r="D113" s="702">
        <v>-0.99999840846400001</v>
      </c>
      <c r="E113" s="703">
        <v>0</v>
      </c>
      <c r="F113" s="701">
        <v>66.300999999998993</v>
      </c>
      <c r="G113" s="702">
        <v>66.300999999998993</v>
      </c>
      <c r="H113" s="704">
        <v>32.309999999999</v>
      </c>
      <c r="I113" s="701">
        <v>64.556899999999999</v>
      </c>
      <c r="J113" s="702">
        <v>-1.7440999999989999</v>
      </c>
      <c r="K113" s="705">
        <v>0.97369421275599999</v>
      </c>
    </row>
    <row r="114" spans="1:11" ht="14.4" customHeight="1" thickBot="1" x14ac:dyDescent="0.35">
      <c r="A114" s="723" t="s">
        <v>437</v>
      </c>
      <c r="B114" s="701">
        <v>272.16020060189999</v>
      </c>
      <c r="C114" s="701">
        <v>346.20150999999998</v>
      </c>
      <c r="D114" s="702">
        <v>74.041309398099003</v>
      </c>
      <c r="E114" s="703">
        <v>1.2720504659909999</v>
      </c>
      <c r="F114" s="701">
        <v>319.00041681520702</v>
      </c>
      <c r="G114" s="702">
        <v>319.00041681520702</v>
      </c>
      <c r="H114" s="704">
        <v>98.496649999998994</v>
      </c>
      <c r="I114" s="701">
        <v>508.77077000000003</v>
      </c>
      <c r="J114" s="702">
        <v>189.77035318479301</v>
      </c>
      <c r="K114" s="705">
        <v>1.594890611991</v>
      </c>
    </row>
    <row r="115" spans="1:11" ht="14.4" customHeight="1" thickBot="1" x14ac:dyDescent="0.35">
      <c r="A115" s="723" t="s">
        <v>438</v>
      </c>
      <c r="B115" s="701">
        <v>2.999995225393</v>
      </c>
      <c r="C115" s="701">
        <v>3.7357999999999998</v>
      </c>
      <c r="D115" s="702">
        <v>0.73580477460600002</v>
      </c>
      <c r="E115" s="703">
        <v>1.245268648555</v>
      </c>
      <c r="F115" s="701">
        <v>7</v>
      </c>
      <c r="G115" s="702">
        <v>7</v>
      </c>
      <c r="H115" s="704">
        <v>-1.0289999999999999</v>
      </c>
      <c r="I115" s="701">
        <v>6.0648</v>
      </c>
      <c r="J115" s="702">
        <v>-0.93519999999900005</v>
      </c>
      <c r="K115" s="705">
        <v>0.86639999999999995</v>
      </c>
    </row>
    <row r="116" spans="1:11" ht="14.4" customHeight="1" thickBot="1" x14ac:dyDescent="0.35">
      <c r="A116" s="723" t="s">
        <v>439</v>
      </c>
      <c r="B116" s="701">
        <v>271.96112816618898</v>
      </c>
      <c r="C116" s="701">
        <v>191.19521</v>
      </c>
      <c r="D116" s="702">
        <v>-80.765918166188996</v>
      </c>
      <c r="E116" s="703">
        <v>0.70302403615200004</v>
      </c>
      <c r="F116" s="701">
        <v>237.74014242019399</v>
      </c>
      <c r="G116" s="702">
        <v>237.74014242019399</v>
      </c>
      <c r="H116" s="704">
        <v>7.4919199999990003</v>
      </c>
      <c r="I116" s="701">
        <v>259.57404000000002</v>
      </c>
      <c r="J116" s="702">
        <v>21.833897579805001</v>
      </c>
      <c r="K116" s="705">
        <v>1.091839339194</v>
      </c>
    </row>
    <row r="117" spans="1:11" ht="14.4" customHeight="1" thickBot="1" x14ac:dyDescent="0.35">
      <c r="A117" s="723" t="s">
        <v>440</v>
      </c>
      <c r="B117" s="701">
        <v>106.467307011345</v>
      </c>
      <c r="C117" s="701">
        <v>63.899810000000002</v>
      </c>
      <c r="D117" s="702">
        <v>-42.567497011344997</v>
      </c>
      <c r="E117" s="703">
        <v>0.60018245782400004</v>
      </c>
      <c r="F117" s="701">
        <v>98.071084805146995</v>
      </c>
      <c r="G117" s="702">
        <v>98.071084805146995</v>
      </c>
      <c r="H117" s="704">
        <v>13.8597</v>
      </c>
      <c r="I117" s="701">
        <v>121.28086999999999</v>
      </c>
      <c r="J117" s="702">
        <v>23.209785194852</v>
      </c>
      <c r="K117" s="705">
        <v>1.2366628781660001</v>
      </c>
    </row>
    <row r="118" spans="1:11" ht="14.4" customHeight="1" thickBot="1" x14ac:dyDescent="0.35">
      <c r="A118" s="723" t="s">
        <v>441</v>
      </c>
      <c r="B118" s="701">
        <v>0</v>
      </c>
      <c r="C118" s="701">
        <v>0</v>
      </c>
      <c r="D118" s="702">
        <v>0</v>
      </c>
      <c r="E118" s="703">
        <v>1</v>
      </c>
      <c r="F118" s="701">
        <v>0</v>
      </c>
      <c r="G118" s="702">
        <v>0</v>
      </c>
      <c r="H118" s="704">
        <v>2.1002399999999999</v>
      </c>
      <c r="I118" s="701">
        <v>5.2008400000000004</v>
      </c>
      <c r="J118" s="702">
        <v>5.2008400000000004</v>
      </c>
      <c r="K118" s="712" t="s">
        <v>343</v>
      </c>
    </row>
    <row r="119" spans="1:11" ht="14.4" customHeight="1" thickBot="1" x14ac:dyDescent="0.35">
      <c r="A119" s="722" t="s">
        <v>442</v>
      </c>
      <c r="B119" s="706">
        <v>2.6868665393999999E-2</v>
      </c>
      <c r="C119" s="706">
        <v>80.03013</v>
      </c>
      <c r="D119" s="707">
        <v>80.003261334605995</v>
      </c>
      <c r="E119" s="713">
        <v>2978.5673693065301</v>
      </c>
      <c r="F119" s="706">
        <v>1.2862734480010001</v>
      </c>
      <c r="G119" s="707">
        <v>1.2862734480010001</v>
      </c>
      <c r="H119" s="709">
        <v>0.54499999999899995</v>
      </c>
      <c r="I119" s="706">
        <v>39.966430000000003</v>
      </c>
      <c r="J119" s="707">
        <v>38.680156551998003</v>
      </c>
      <c r="K119" s="714">
        <v>31.071487996653001</v>
      </c>
    </row>
    <row r="120" spans="1:11" ht="14.4" customHeight="1" thickBot="1" x14ac:dyDescent="0.35">
      <c r="A120" s="723" t="s">
        <v>443</v>
      </c>
      <c r="B120" s="701">
        <v>0</v>
      </c>
      <c r="C120" s="701">
        <v>0</v>
      </c>
      <c r="D120" s="702">
        <v>0</v>
      </c>
      <c r="E120" s="703">
        <v>1</v>
      </c>
      <c r="F120" s="701">
        <v>0</v>
      </c>
      <c r="G120" s="702">
        <v>0</v>
      </c>
      <c r="H120" s="704">
        <v>0</v>
      </c>
      <c r="I120" s="701">
        <v>5</v>
      </c>
      <c r="J120" s="702">
        <v>5</v>
      </c>
      <c r="K120" s="712" t="s">
        <v>343</v>
      </c>
    </row>
    <row r="121" spans="1:11" ht="14.4" customHeight="1" thickBot="1" x14ac:dyDescent="0.35">
      <c r="A121" s="723" t="s">
        <v>444</v>
      </c>
      <c r="B121" s="701">
        <v>2.6868665393999999E-2</v>
      </c>
      <c r="C121" s="701">
        <v>0.87912999999999997</v>
      </c>
      <c r="D121" s="702">
        <v>0.85226133460499998</v>
      </c>
      <c r="E121" s="703">
        <v>32.719526150693</v>
      </c>
      <c r="F121" s="701">
        <v>1.2862734480010001</v>
      </c>
      <c r="G121" s="702">
        <v>1.2862734480010001</v>
      </c>
      <c r="H121" s="704">
        <v>0</v>
      </c>
      <c r="I121" s="701">
        <v>0.14768000000000001</v>
      </c>
      <c r="J121" s="702">
        <v>-1.138593448001</v>
      </c>
      <c r="K121" s="705">
        <v>0.114812289897</v>
      </c>
    </row>
    <row r="122" spans="1:11" ht="14.4" customHeight="1" thickBot="1" x14ac:dyDescent="0.35">
      <c r="A122" s="723" t="s">
        <v>445</v>
      </c>
      <c r="B122" s="701">
        <v>0</v>
      </c>
      <c r="C122" s="701">
        <v>79.150999999999996</v>
      </c>
      <c r="D122" s="702">
        <v>79.150999999999996</v>
      </c>
      <c r="E122" s="711" t="s">
        <v>343</v>
      </c>
      <c r="F122" s="701">
        <v>0</v>
      </c>
      <c r="G122" s="702">
        <v>0</v>
      </c>
      <c r="H122" s="704">
        <v>0.54499999999899995</v>
      </c>
      <c r="I122" s="701">
        <v>34.818750000000001</v>
      </c>
      <c r="J122" s="702">
        <v>34.818750000000001</v>
      </c>
      <c r="K122" s="712" t="s">
        <v>343</v>
      </c>
    </row>
    <row r="123" spans="1:11" ht="14.4" customHeight="1" thickBot="1" x14ac:dyDescent="0.35">
      <c r="A123" s="720" t="s">
        <v>48</v>
      </c>
      <c r="B123" s="701">
        <v>77380.006985827204</v>
      </c>
      <c r="C123" s="701">
        <v>81174.735140000004</v>
      </c>
      <c r="D123" s="702">
        <v>3794.7281541728298</v>
      </c>
      <c r="E123" s="703">
        <v>1.0490401629820001</v>
      </c>
      <c r="F123" s="701">
        <v>82180</v>
      </c>
      <c r="G123" s="702">
        <v>82180</v>
      </c>
      <c r="H123" s="704">
        <v>8399.7197299999898</v>
      </c>
      <c r="I123" s="701">
        <v>88641.690310000005</v>
      </c>
      <c r="J123" s="702">
        <v>6461.6903099999899</v>
      </c>
      <c r="K123" s="705">
        <v>1.0786285021899999</v>
      </c>
    </row>
    <row r="124" spans="1:11" ht="14.4" customHeight="1" thickBot="1" x14ac:dyDescent="0.35">
      <c r="A124" s="726" t="s">
        <v>446</v>
      </c>
      <c r="B124" s="706">
        <v>57164.005160736997</v>
      </c>
      <c r="C124" s="706">
        <v>60202.953000000001</v>
      </c>
      <c r="D124" s="707">
        <v>3038.9478392630699</v>
      </c>
      <c r="E124" s="713">
        <v>1.0531619124780001</v>
      </c>
      <c r="F124" s="706">
        <v>60476</v>
      </c>
      <c r="G124" s="707">
        <v>60476</v>
      </c>
      <c r="H124" s="709">
        <v>6346.6689999999899</v>
      </c>
      <c r="I124" s="706">
        <v>65507.425000000003</v>
      </c>
      <c r="J124" s="707">
        <v>5031.4249999999502</v>
      </c>
      <c r="K124" s="714">
        <v>1.083197053376</v>
      </c>
    </row>
    <row r="125" spans="1:11" ht="14.4" customHeight="1" thickBot="1" x14ac:dyDescent="0.35">
      <c r="A125" s="722" t="s">
        <v>447</v>
      </c>
      <c r="B125" s="706">
        <v>56950.005141417103</v>
      </c>
      <c r="C125" s="706">
        <v>59979.177000000003</v>
      </c>
      <c r="D125" s="707">
        <v>3029.1718585828999</v>
      </c>
      <c r="E125" s="713">
        <v>1.0531900190529999</v>
      </c>
      <c r="F125" s="706">
        <v>60287</v>
      </c>
      <c r="G125" s="707">
        <v>60287</v>
      </c>
      <c r="H125" s="709">
        <v>6324.9399999999896</v>
      </c>
      <c r="I125" s="706">
        <v>65280.815999999999</v>
      </c>
      <c r="J125" s="707">
        <v>4993.8159999999598</v>
      </c>
      <c r="K125" s="714">
        <v>1.082834043823</v>
      </c>
    </row>
    <row r="126" spans="1:11" ht="14.4" customHeight="1" thickBot="1" x14ac:dyDescent="0.35">
      <c r="A126" s="723" t="s">
        <v>448</v>
      </c>
      <c r="B126" s="701">
        <v>56950.005141417103</v>
      </c>
      <c r="C126" s="701">
        <v>59979.177000000003</v>
      </c>
      <c r="D126" s="702">
        <v>3029.1718585828999</v>
      </c>
      <c r="E126" s="703">
        <v>1.0531900190529999</v>
      </c>
      <c r="F126" s="701">
        <v>60287</v>
      </c>
      <c r="G126" s="702">
        <v>60287</v>
      </c>
      <c r="H126" s="704">
        <v>6324.9399999999896</v>
      </c>
      <c r="I126" s="701">
        <v>65280.815999999999</v>
      </c>
      <c r="J126" s="702">
        <v>4993.8159999999598</v>
      </c>
      <c r="K126" s="705">
        <v>1.082834043823</v>
      </c>
    </row>
    <row r="127" spans="1:11" ht="14.4" customHeight="1" thickBot="1" x14ac:dyDescent="0.35">
      <c r="A127" s="722" t="s">
        <v>449</v>
      </c>
      <c r="B127" s="706">
        <v>0</v>
      </c>
      <c r="C127" s="706">
        <v>0</v>
      </c>
      <c r="D127" s="707">
        <v>0</v>
      </c>
      <c r="E127" s="713">
        <v>1</v>
      </c>
      <c r="F127" s="706">
        <v>0</v>
      </c>
      <c r="G127" s="707">
        <v>0</v>
      </c>
      <c r="H127" s="709">
        <v>0</v>
      </c>
      <c r="I127" s="706">
        <v>-3.1429999999999998</v>
      </c>
      <c r="J127" s="707">
        <v>-3.1429999999999998</v>
      </c>
      <c r="K127" s="710" t="s">
        <v>343</v>
      </c>
    </row>
    <row r="128" spans="1:11" ht="14.4" customHeight="1" thickBot="1" x14ac:dyDescent="0.35">
      <c r="A128" s="723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-3.1429999999999998</v>
      </c>
      <c r="J128" s="702">
        <v>-3.1429999999999998</v>
      </c>
      <c r="K128" s="712" t="s">
        <v>343</v>
      </c>
    </row>
    <row r="129" spans="1:11" ht="14.4" customHeight="1" thickBot="1" x14ac:dyDescent="0.35">
      <c r="A129" s="722" t="s">
        <v>451</v>
      </c>
      <c r="B129" s="706">
        <v>50.000004513973998</v>
      </c>
      <c r="C129" s="706">
        <v>22.65</v>
      </c>
      <c r="D129" s="707">
        <v>-27.350004513974</v>
      </c>
      <c r="E129" s="713">
        <v>0.45299995910300001</v>
      </c>
      <c r="F129" s="706">
        <v>20</v>
      </c>
      <c r="G129" s="707">
        <v>20</v>
      </c>
      <c r="H129" s="709">
        <v>9.9999999999E-2</v>
      </c>
      <c r="I129" s="706">
        <v>6.4</v>
      </c>
      <c r="J129" s="707">
        <v>-13.6</v>
      </c>
      <c r="K129" s="714">
        <v>0.32</v>
      </c>
    </row>
    <row r="130" spans="1:11" ht="14.4" customHeight="1" thickBot="1" x14ac:dyDescent="0.35">
      <c r="A130" s="723" t="s">
        <v>452</v>
      </c>
      <c r="B130" s="701">
        <v>50.000004513973998</v>
      </c>
      <c r="C130" s="701">
        <v>22.65</v>
      </c>
      <c r="D130" s="702">
        <v>-27.350004513974</v>
      </c>
      <c r="E130" s="703">
        <v>0.45299995910300001</v>
      </c>
      <c r="F130" s="701">
        <v>20</v>
      </c>
      <c r="G130" s="702">
        <v>20</v>
      </c>
      <c r="H130" s="704">
        <v>9.9999999999E-2</v>
      </c>
      <c r="I130" s="701">
        <v>6.4</v>
      </c>
      <c r="J130" s="702">
        <v>-13.6</v>
      </c>
      <c r="K130" s="705">
        <v>0.32</v>
      </c>
    </row>
    <row r="131" spans="1:11" ht="14.4" customHeight="1" thickBot="1" x14ac:dyDescent="0.35">
      <c r="A131" s="722" t="s">
        <v>453</v>
      </c>
      <c r="B131" s="706">
        <v>0</v>
      </c>
      <c r="C131" s="706">
        <v>92.997</v>
      </c>
      <c r="D131" s="707">
        <v>92.997</v>
      </c>
      <c r="E131" s="708" t="s">
        <v>343</v>
      </c>
      <c r="F131" s="706">
        <v>0</v>
      </c>
      <c r="G131" s="707">
        <v>0</v>
      </c>
      <c r="H131" s="709">
        <v>0</v>
      </c>
      <c r="I131" s="706">
        <v>0</v>
      </c>
      <c r="J131" s="707">
        <v>0</v>
      </c>
      <c r="K131" s="710" t="s">
        <v>330</v>
      </c>
    </row>
    <row r="132" spans="1:11" ht="14.4" customHeight="1" thickBot="1" x14ac:dyDescent="0.35">
      <c r="A132" s="723" t="s">
        <v>454</v>
      </c>
      <c r="B132" s="701">
        <v>0</v>
      </c>
      <c r="C132" s="701">
        <v>92.997</v>
      </c>
      <c r="D132" s="702">
        <v>92.997</v>
      </c>
      <c r="E132" s="711" t="s">
        <v>343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330</v>
      </c>
    </row>
    <row r="133" spans="1:11" ht="14.4" customHeight="1" thickBot="1" x14ac:dyDescent="0.35">
      <c r="A133" s="722" t="s">
        <v>455</v>
      </c>
      <c r="B133" s="706">
        <v>164.000014805837</v>
      </c>
      <c r="C133" s="706">
        <v>108.129</v>
      </c>
      <c r="D133" s="707">
        <v>-55.871014805835998</v>
      </c>
      <c r="E133" s="713">
        <v>0.65932311120800002</v>
      </c>
      <c r="F133" s="706">
        <v>169</v>
      </c>
      <c r="G133" s="707">
        <v>169</v>
      </c>
      <c r="H133" s="709">
        <v>20.129000000000001</v>
      </c>
      <c r="I133" s="706">
        <v>184.602</v>
      </c>
      <c r="J133" s="707">
        <v>15.601999999999</v>
      </c>
      <c r="K133" s="714">
        <v>1.092319526627</v>
      </c>
    </row>
    <row r="134" spans="1:11" ht="14.4" customHeight="1" thickBot="1" x14ac:dyDescent="0.35">
      <c r="A134" s="723" t="s">
        <v>456</v>
      </c>
      <c r="B134" s="701">
        <v>164.000014805837</v>
      </c>
      <c r="C134" s="701">
        <v>108.129</v>
      </c>
      <c r="D134" s="702">
        <v>-55.871014805835998</v>
      </c>
      <c r="E134" s="703">
        <v>0.65932311120800002</v>
      </c>
      <c r="F134" s="701">
        <v>169</v>
      </c>
      <c r="G134" s="702">
        <v>169</v>
      </c>
      <c r="H134" s="704">
        <v>20.129000000000001</v>
      </c>
      <c r="I134" s="701">
        <v>184.602</v>
      </c>
      <c r="J134" s="702">
        <v>15.601999999999</v>
      </c>
      <c r="K134" s="705">
        <v>1.092319526627</v>
      </c>
    </row>
    <row r="135" spans="1:11" ht="14.4" customHeight="1" thickBot="1" x14ac:dyDescent="0.35">
      <c r="A135" s="725" t="s">
        <v>457</v>
      </c>
      <c r="B135" s="701">
        <v>0</v>
      </c>
      <c r="C135" s="701">
        <v>0</v>
      </c>
      <c r="D135" s="702">
        <v>0</v>
      </c>
      <c r="E135" s="703">
        <v>1</v>
      </c>
      <c r="F135" s="701">
        <v>0</v>
      </c>
      <c r="G135" s="702">
        <v>0</v>
      </c>
      <c r="H135" s="704">
        <v>1.5</v>
      </c>
      <c r="I135" s="701">
        <v>38.75</v>
      </c>
      <c r="J135" s="702">
        <v>38.75</v>
      </c>
      <c r="K135" s="712" t="s">
        <v>343</v>
      </c>
    </row>
    <row r="136" spans="1:11" ht="14.4" customHeight="1" thickBot="1" x14ac:dyDescent="0.35">
      <c r="A136" s="723" t="s">
        <v>458</v>
      </c>
      <c r="B136" s="701">
        <v>0</v>
      </c>
      <c r="C136" s="701">
        <v>0</v>
      </c>
      <c r="D136" s="702">
        <v>0</v>
      </c>
      <c r="E136" s="703">
        <v>1</v>
      </c>
      <c r="F136" s="701">
        <v>0</v>
      </c>
      <c r="G136" s="702">
        <v>0</v>
      </c>
      <c r="H136" s="704">
        <v>1.5</v>
      </c>
      <c r="I136" s="701">
        <v>38.75</v>
      </c>
      <c r="J136" s="702">
        <v>38.75</v>
      </c>
      <c r="K136" s="712" t="s">
        <v>343</v>
      </c>
    </row>
    <row r="137" spans="1:11" ht="14.4" customHeight="1" thickBot="1" x14ac:dyDescent="0.35">
      <c r="A137" s="721" t="s">
        <v>459</v>
      </c>
      <c r="B137" s="701">
        <v>19362.001747991599</v>
      </c>
      <c r="C137" s="701">
        <v>20070.487130000001</v>
      </c>
      <c r="D137" s="702">
        <v>708.48538200845405</v>
      </c>
      <c r="E137" s="703">
        <v>1.0365915358969999</v>
      </c>
      <c r="F137" s="701">
        <v>20498</v>
      </c>
      <c r="G137" s="702">
        <v>20498</v>
      </c>
      <c r="H137" s="704">
        <v>1926.1475700000001</v>
      </c>
      <c r="I137" s="701">
        <v>21825.01338</v>
      </c>
      <c r="J137" s="702">
        <v>1327.0133800000201</v>
      </c>
      <c r="K137" s="705">
        <v>1.064738675968</v>
      </c>
    </row>
    <row r="138" spans="1:11" ht="14.4" customHeight="1" thickBot="1" x14ac:dyDescent="0.35">
      <c r="A138" s="722" t="s">
        <v>460</v>
      </c>
      <c r="B138" s="706">
        <v>5125.0004626824002</v>
      </c>
      <c r="C138" s="706">
        <v>5400.0039500000003</v>
      </c>
      <c r="D138" s="707">
        <v>275.00348731759698</v>
      </c>
      <c r="E138" s="713">
        <v>1.053659212193</v>
      </c>
      <c r="F138" s="706">
        <v>5424.99999999998</v>
      </c>
      <c r="G138" s="707">
        <v>5424.99999999998</v>
      </c>
      <c r="H138" s="709">
        <v>569.37611999999899</v>
      </c>
      <c r="I138" s="706">
        <v>5878.7309400000004</v>
      </c>
      <c r="J138" s="707">
        <v>453.73094000002197</v>
      </c>
      <c r="K138" s="714">
        <v>1.083637039631</v>
      </c>
    </row>
    <row r="139" spans="1:11" ht="14.4" customHeight="1" thickBot="1" x14ac:dyDescent="0.35">
      <c r="A139" s="723" t="s">
        <v>461</v>
      </c>
      <c r="B139" s="701">
        <v>5125.0004626824002</v>
      </c>
      <c r="C139" s="701">
        <v>5400.0039500000003</v>
      </c>
      <c r="D139" s="702">
        <v>275.00348731759698</v>
      </c>
      <c r="E139" s="703">
        <v>1.053659212193</v>
      </c>
      <c r="F139" s="701">
        <v>5424.99999999998</v>
      </c>
      <c r="G139" s="702">
        <v>5424.99999999998</v>
      </c>
      <c r="H139" s="704">
        <v>569.37611999999899</v>
      </c>
      <c r="I139" s="701">
        <v>5878.7309400000004</v>
      </c>
      <c r="J139" s="702">
        <v>453.73094000002197</v>
      </c>
      <c r="K139" s="705">
        <v>1.083637039631</v>
      </c>
    </row>
    <row r="140" spans="1:11" ht="14.4" customHeight="1" thickBot="1" x14ac:dyDescent="0.35">
      <c r="A140" s="722" t="s">
        <v>462</v>
      </c>
      <c r="B140" s="706">
        <v>14237.001285309099</v>
      </c>
      <c r="C140" s="706">
        <v>14670.483179999999</v>
      </c>
      <c r="D140" s="707">
        <v>433.48189469085997</v>
      </c>
      <c r="E140" s="713">
        <v>1.0304475560549999</v>
      </c>
      <c r="F140" s="706">
        <v>15073</v>
      </c>
      <c r="G140" s="707">
        <v>15073</v>
      </c>
      <c r="H140" s="709">
        <v>1356.77145</v>
      </c>
      <c r="I140" s="706">
        <v>15947.35144</v>
      </c>
      <c r="J140" s="707">
        <v>874.351439999999</v>
      </c>
      <c r="K140" s="714">
        <v>1.0580077914149999</v>
      </c>
    </row>
    <row r="141" spans="1:11" ht="14.4" customHeight="1" thickBot="1" x14ac:dyDescent="0.35">
      <c r="A141" s="723" t="s">
        <v>463</v>
      </c>
      <c r="B141" s="701">
        <v>14237.001285309099</v>
      </c>
      <c r="C141" s="701">
        <v>14670.483179999999</v>
      </c>
      <c r="D141" s="702">
        <v>433.48189469085997</v>
      </c>
      <c r="E141" s="703">
        <v>1.0304475560549999</v>
      </c>
      <c r="F141" s="701">
        <v>15073</v>
      </c>
      <c r="G141" s="702">
        <v>15073</v>
      </c>
      <c r="H141" s="704">
        <v>1356.77145</v>
      </c>
      <c r="I141" s="701">
        <v>15947.35144</v>
      </c>
      <c r="J141" s="702">
        <v>874.351439999999</v>
      </c>
      <c r="K141" s="705">
        <v>1.0580077914149999</v>
      </c>
    </row>
    <row r="142" spans="1:11" ht="14.4" customHeight="1" thickBot="1" x14ac:dyDescent="0.35">
      <c r="A142" s="722" t="s">
        <v>464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-0.28299999999999997</v>
      </c>
      <c r="J142" s="707">
        <v>-0.28299999999999997</v>
      </c>
      <c r="K142" s="710" t="s">
        <v>343</v>
      </c>
    </row>
    <row r="143" spans="1:11" ht="14.4" customHeight="1" thickBot="1" x14ac:dyDescent="0.35">
      <c r="A143" s="723" t="s">
        <v>465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-0.28299999999999997</v>
      </c>
      <c r="J143" s="702">
        <v>-0.28299999999999997</v>
      </c>
      <c r="K143" s="712" t="s">
        <v>343</v>
      </c>
    </row>
    <row r="144" spans="1:11" ht="14.4" customHeight="1" thickBot="1" x14ac:dyDescent="0.35">
      <c r="A144" s="722" t="s">
        <v>466</v>
      </c>
      <c r="B144" s="706">
        <v>0</v>
      </c>
      <c r="C144" s="706">
        <v>0</v>
      </c>
      <c r="D144" s="707">
        <v>0</v>
      </c>
      <c r="E144" s="713">
        <v>1</v>
      </c>
      <c r="F144" s="706">
        <v>0</v>
      </c>
      <c r="G144" s="707">
        <v>0</v>
      </c>
      <c r="H144" s="709">
        <v>0</v>
      </c>
      <c r="I144" s="706">
        <v>-0.78600000000000003</v>
      </c>
      <c r="J144" s="707">
        <v>-0.78600000000000003</v>
      </c>
      <c r="K144" s="710" t="s">
        <v>343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-0.78600000000000003</v>
      </c>
      <c r="J145" s="702">
        <v>-0.78600000000000003</v>
      </c>
      <c r="K145" s="712" t="s">
        <v>343</v>
      </c>
    </row>
    <row r="146" spans="1:11" ht="14.4" customHeight="1" thickBot="1" x14ac:dyDescent="0.35">
      <c r="A146" s="721" t="s">
        <v>468</v>
      </c>
      <c r="B146" s="701">
        <v>854.00007709868703</v>
      </c>
      <c r="C146" s="701">
        <v>901.29501000000005</v>
      </c>
      <c r="D146" s="702">
        <v>47.294932901312997</v>
      </c>
      <c r="E146" s="703">
        <v>1.0553804784909999</v>
      </c>
      <c r="F146" s="701">
        <v>1206</v>
      </c>
      <c r="G146" s="702">
        <v>1206</v>
      </c>
      <c r="H146" s="704">
        <v>126.90316</v>
      </c>
      <c r="I146" s="701">
        <v>1309.2519299999999</v>
      </c>
      <c r="J146" s="702">
        <v>103.25192999999901</v>
      </c>
      <c r="K146" s="705">
        <v>1.0856151990039999</v>
      </c>
    </row>
    <row r="147" spans="1:11" ht="14.4" customHeight="1" thickBot="1" x14ac:dyDescent="0.35">
      <c r="A147" s="722" t="s">
        <v>469</v>
      </c>
      <c r="B147" s="706">
        <v>854.00007709868703</v>
      </c>
      <c r="C147" s="706">
        <v>901.29501000000005</v>
      </c>
      <c r="D147" s="707">
        <v>47.294932901312997</v>
      </c>
      <c r="E147" s="713">
        <v>1.0553804784909999</v>
      </c>
      <c r="F147" s="706">
        <v>1206</v>
      </c>
      <c r="G147" s="707">
        <v>1206</v>
      </c>
      <c r="H147" s="709">
        <v>126.90316</v>
      </c>
      <c r="I147" s="706">
        <v>1309.2519299999999</v>
      </c>
      <c r="J147" s="707">
        <v>103.25192999999901</v>
      </c>
      <c r="K147" s="714">
        <v>1.0856151990039999</v>
      </c>
    </row>
    <row r="148" spans="1:11" ht="14.4" customHeight="1" thickBot="1" x14ac:dyDescent="0.35">
      <c r="A148" s="723" t="s">
        <v>470</v>
      </c>
      <c r="B148" s="701">
        <v>854.00007709868703</v>
      </c>
      <c r="C148" s="701">
        <v>901.29501000000005</v>
      </c>
      <c r="D148" s="702">
        <v>47.294932901312997</v>
      </c>
      <c r="E148" s="703">
        <v>1.0553804784909999</v>
      </c>
      <c r="F148" s="701">
        <v>1206</v>
      </c>
      <c r="G148" s="702">
        <v>1206</v>
      </c>
      <c r="H148" s="704">
        <v>126.90316</v>
      </c>
      <c r="I148" s="701">
        <v>1309.2519299999999</v>
      </c>
      <c r="J148" s="702">
        <v>103.25192999999901</v>
      </c>
      <c r="K148" s="705">
        <v>1.0856151990039999</v>
      </c>
    </row>
    <row r="149" spans="1:11" ht="14.4" customHeight="1" thickBot="1" x14ac:dyDescent="0.35">
      <c r="A149" s="720" t="s">
        <v>471</v>
      </c>
      <c r="B149" s="701">
        <v>172.182073547947</v>
      </c>
      <c r="C149" s="701">
        <v>493.93139000000002</v>
      </c>
      <c r="D149" s="702">
        <v>321.74931645205299</v>
      </c>
      <c r="E149" s="703">
        <v>2.8686574613840001</v>
      </c>
      <c r="F149" s="701">
        <v>96.142831243296996</v>
      </c>
      <c r="G149" s="702">
        <v>96.142831243296996</v>
      </c>
      <c r="H149" s="704">
        <v>5.9449999999990002</v>
      </c>
      <c r="I149" s="701">
        <v>288.64686999999998</v>
      </c>
      <c r="J149" s="702">
        <v>192.50403875670301</v>
      </c>
      <c r="K149" s="705">
        <v>3.0022713734059998</v>
      </c>
    </row>
    <row r="150" spans="1:11" ht="14.4" customHeight="1" thickBot="1" x14ac:dyDescent="0.35">
      <c r="A150" s="721" t="s">
        <v>472</v>
      </c>
      <c r="B150" s="701">
        <v>172.182073547947</v>
      </c>
      <c r="C150" s="701">
        <v>493.93139000000002</v>
      </c>
      <c r="D150" s="702">
        <v>321.74931645205299</v>
      </c>
      <c r="E150" s="703">
        <v>2.8686574613840001</v>
      </c>
      <c r="F150" s="701">
        <v>96.142831243296996</v>
      </c>
      <c r="G150" s="702">
        <v>96.142831243296996</v>
      </c>
      <c r="H150" s="704">
        <v>5.9449999999990002</v>
      </c>
      <c r="I150" s="701">
        <v>288.64686999999998</v>
      </c>
      <c r="J150" s="702">
        <v>192.50403875670301</v>
      </c>
      <c r="K150" s="705">
        <v>3.0022713734059998</v>
      </c>
    </row>
    <row r="151" spans="1:11" ht="14.4" customHeight="1" thickBot="1" x14ac:dyDescent="0.35">
      <c r="A151" s="722" t="s">
        <v>473</v>
      </c>
      <c r="B151" s="706">
        <v>0</v>
      </c>
      <c r="C151" s="706">
        <v>221.31729000000001</v>
      </c>
      <c r="D151" s="707">
        <v>221.31729000000001</v>
      </c>
      <c r="E151" s="708" t="s">
        <v>330</v>
      </c>
      <c r="F151" s="706">
        <v>0</v>
      </c>
      <c r="G151" s="707">
        <v>0</v>
      </c>
      <c r="H151" s="709">
        <v>-8.6549999999989993</v>
      </c>
      <c r="I151" s="706">
        <v>183.15687</v>
      </c>
      <c r="J151" s="707">
        <v>183.15687</v>
      </c>
      <c r="K151" s="710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18.295290000000001</v>
      </c>
      <c r="D152" s="702">
        <v>18.295290000000001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11.09287</v>
      </c>
      <c r="J152" s="702">
        <v>11.09287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46.1</v>
      </c>
      <c r="D153" s="702">
        <v>46.1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92.084999999999994</v>
      </c>
      <c r="J153" s="702">
        <v>92.084999999999994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49.091999999999999</v>
      </c>
      <c r="D154" s="702">
        <v>49.091999999999999</v>
      </c>
      <c r="E154" s="711" t="s">
        <v>330</v>
      </c>
      <c r="F154" s="701">
        <v>0</v>
      </c>
      <c r="G154" s="702">
        <v>0</v>
      </c>
      <c r="H154" s="704">
        <v>2.4</v>
      </c>
      <c r="I154" s="701">
        <v>42.689</v>
      </c>
      <c r="J154" s="702">
        <v>42.689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0.55000000000000004</v>
      </c>
      <c r="D155" s="702">
        <v>0.55000000000000004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3" t="s">
        <v>478</v>
      </c>
      <c r="B156" s="701">
        <v>0</v>
      </c>
      <c r="C156" s="701">
        <v>107.28</v>
      </c>
      <c r="D156" s="702">
        <v>107.28</v>
      </c>
      <c r="E156" s="711" t="s">
        <v>330</v>
      </c>
      <c r="F156" s="701">
        <v>0</v>
      </c>
      <c r="G156" s="702">
        <v>0</v>
      </c>
      <c r="H156" s="704">
        <v>-11.055</v>
      </c>
      <c r="I156" s="701">
        <v>37.29</v>
      </c>
      <c r="J156" s="702">
        <v>37.29</v>
      </c>
      <c r="K156" s="712" t="s">
        <v>330</v>
      </c>
    </row>
    <row r="157" spans="1:11" ht="14.4" customHeight="1" thickBot="1" x14ac:dyDescent="0.35">
      <c r="A157" s="722" t="s">
        <v>479</v>
      </c>
      <c r="B157" s="706">
        <v>172.182073547947</v>
      </c>
      <c r="C157" s="706">
        <v>90</v>
      </c>
      <c r="D157" s="707">
        <v>-82.182073547946004</v>
      </c>
      <c r="E157" s="713">
        <v>0.52270249826500004</v>
      </c>
      <c r="F157" s="706">
        <v>96.142831243296996</v>
      </c>
      <c r="G157" s="707">
        <v>96.142831243296996</v>
      </c>
      <c r="H157" s="709">
        <v>4.9999999999989999</v>
      </c>
      <c r="I157" s="706">
        <v>9.9999999999989999</v>
      </c>
      <c r="J157" s="707">
        <v>-86.142831243296996</v>
      </c>
      <c r="K157" s="714">
        <v>0.104011915092</v>
      </c>
    </row>
    <row r="158" spans="1:11" ht="14.4" customHeight="1" thickBot="1" x14ac:dyDescent="0.35">
      <c r="A158" s="723" t="s">
        <v>480</v>
      </c>
      <c r="B158" s="701">
        <v>172.182073547947</v>
      </c>
      <c r="C158" s="701">
        <v>90</v>
      </c>
      <c r="D158" s="702">
        <v>-82.182073547946004</v>
      </c>
      <c r="E158" s="703">
        <v>0.52270249826500004</v>
      </c>
      <c r="F158" s="701">
        <v>96.142831243296996</v>
      </c>
      <c r="G158" s="702">
        <v>96.142831243296996</v>
      </c>
      <c r="H158" s="704">
        <v>4.9999999999989999</v>
      </c>
      <c r="I158" s="701">
        <v>9.9999999999989999</v>
      </c>
      <c r="J158" s="702">
        <v>-86.142831243296996</v>
      </c>
      <c r="K158" s="705">
        <v>0.104011915092</v>
      </c>
    </row>
    <row r="159" spans="1:11" ht="14.4" customHeight="1" thickBot="1" x14ac:dyDescent="0.35">
      <c r="A159" s="725" t="s">
        <v>481</v>
      </c>
      <c r="B159" s="701">
        <v>0</v>
      </c>
      <c r="C159" s="701">
        <v>124.19</v>
      </c>
      <c r="D159" s="702">
        <v>124.19</v>
      </c>
      <c r="E159" s="711" t="s">
        <v>330</v>
      </c>
      <c r="F159" s="701">
        <v>0</v>
      </c>
      <c r="G159" s="702">
        <v>0</v>
      </c>
      <c r="H159" s="704">
        <v>9.5999999999989996</v>
      </c>
      <c r="I159" s="701">
        <v>77.3</v>
      </c>
      <c r="J159" s="702">
        <v>77.3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124.19</v>
      </c>
      <c r="D160" s="702">
        <v>124.19</v>
      </c>
      <c r="E160" s="711" t="s">
        <v>330</v>
      </c>
      <c r="F160" s="701">
        <v>0</v>
      </c>
      <c r="G160" s="702">
        <v>0</v>
      </c>
      <c r="H160" s="704">
        <v>9.5999999999989996</v>
      </c>
      <c r="I160" s="701">
        <v>77.3</v>
      </c>
      <c r="J160" s="702">
        <v>77.3</v>
      </c>
      <c r="K160" s="712" t="s">
        <v>330</v>
      </c>
    </row>
    <row r="161" spans="1:11" ht="14.4" customHeight="1" thickBot="1" x14ac:dyDescent="0.35">
      <c r="A161" s="725" t="s">
        <v>483</v>
      </c>
      <c r="B161" s="701">
        <v>0</v>
      </c>
      <c r="C161" s="701">
        <v>24.14</v>
      </c>
      <c r="D161" s="702">
        <v>24.14</v>
      </c>
      <c r="E161" s="711" t="s">
        <v>330</v>
      </c>
      <c r="F161" s="701">
        <v>0</v>
      </c>
      <c r="G161" s="702">
        <v>0</v>
      </c>
      <c r="H161" s="704">
        <v>0</v>
      </c>
      <c r="I161" s="701">
        <v>14.3</v>
      </c>
      <c r="J161" s="702">
        <v>14.3</v>
      </c>
      <c r="K161" s="712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24.14</v>
      </c>
      <c r="D162" s="702">
        <v>24.14</v>
      </c>
      <c r="E162" s="711" t="s">
        <v>330</v>
      </c>
      <c r="F162" s="701">
        <v>0</v>
      </c>
      <c r="G162" s="702">
        <v>0</v>
      </c>
      <c r="H162" s="704">
        <v>0</v>
      </c>
      <c r="I162" s="701">
        <v>14.3</v>
      </c>
      <c r="J162" s="702">
        <v>14.3</v>
      </c>
      <c r="K162" s="712" t="s">
        <v>330</v>
      </c>
    </row>
    <row r="163" spans="1:11" ht="14.4" customHeight="1" thickBot="1" x14ac:dyDescent="0.35">
      <c r="A163" s="725" t="s">
        <v>485</v>
      </c>
      <c r="B163" s="701">
        <v>0</v>
      </c>
      <c r="C163" s="701">
        <v>32.391999999999001</v>
      </c>
      <c r="D163" s="702">
        <v>32.391999999999001</v>
      </c>
      <c r="E163" s="711" t="s">
        <v>343</v>
      </c>
      <c r="F163" s="701">
        <v>0</v>
      </c>
      <c r="G163" s="702">
        <v>0</v>
      </c>
      <c r="H163" s="704">
        <v>0</v>
      </c>
      <c r="I163" s="701">
        <v>3.89</v>
      </c>
      <c r="J163" s="702">
        <v>3.89</v>
      </c>
      <c r="K163" s="712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32.391999999999001</v>
      </c>
      <c r="D164" s="702">
        <v>32.391999999999001</v>
      </c>
      <c r="E164" s="711" t="s">
        <v>343</v>
      </c>
      <c r="F164" s="701">
        <v>0</v>
      </c>
      <c r="G164" s="702">
        <v>0</v>
      </c>
      <c r="H164" s="704">
        <v>0</v>
      </c>
      <c r="I164" s="701">
        <v>3.89</v>
      </c>
      <c r="J164" s="702">
        <v>3.89</v>
      </c>
      <c r="K164" s="712" t="s">
        <v>330</v>
      </c>
    </row>
    <row r="165" spans="1:11" ht="14.4" customHeight="1" thickBot="1" x14ac:dyDescent="0.35">
      <c r="A165" s="722" t="s">
        <v>487</v>
      </c>
      <c r="B165" s="706">
        <v>0</v>
      </c>
      <c r="C165" s="706">
        <v>1.8920999999999999</v>
      </c>
      <c r="D165" s="707">
        <v>1.8920999999999999</v>
      </c>
      <c r="E165" s="708" t="s">
        <v>343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330</v>
      </c>
    </row>
    <row r="166" spans="1:11" ht="14.4" customHeight="1" thickBot="1" x14ac:dyDescent="0.35">
      <c r="A166" s="723" t="s">
        <v>488</v>
      </c>
      <c r="B166" s="701">
        <v>0</v>
      </c>
      <c r="C166" s="701">
        <v>1.8920999999999999</v>
      </c>
      <c r="D166" s="702">
        <v>1.8920999999999999</v>
      </c>
      <c r="E166" s="711" t="s">
        <v>343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330</v>
      </c>
    </row>
    <row r="167" spans="1:11" ht="14.4" customHeight="1" thickBot="1" x14ac:dyDescent="0.35">
      <c r="A167" s="720" t="s">
        <v>489</v>
      </c>
      <c r="B167" s="701">
        <v>6195.05097006713</v>
      </c>
      <c r="C167" s="701">
        <v>6639.2081099999996</v>
      </c>
      <c r="D167" s="702">
        <v>444.15713993287301</v>
      </c>
      <c r="E167" s="703">
        <v>1.0716954779029999</v>
      </c>
      <c r="F167" s="701">
        <v>6837.00000000001</v>
      </c>
      <c r="G167" s="702">
        <v>6837.00000000001</v>
      </c>
      <c r="H167" s="704">
        <v>557.59474999999895</v>
      </c>
      <c r="I167" s="701">
        <v>6554.3563000000004</v>
      </c>
      <c r="J167" s="702">
        <v>-282.64370000000901</v>
      </c>
      <c r="K167" s="705">
        <v>0.95865968992200001</v>
      </c>
    </row>
    <row r="168" spans="1:11" ht="14.4" customHeight="1" thickBot="1" x14ac:dyDescent="0.35">
      <c r="A168" s="721" t="s">
        <v>490</v>
      </c>
      <c r="B168" s="701">
        <v>5785.0133590671003</v>
      </c>
      <c r="C168" s="701">
        <v>5885.8969999999999</v>
      </c>
      <c r="D168" s="702">
        <v>100.883640932905</v>
      </c>
      <c r="E168" s="703">
        <v>1.0174387913509999</v>
      </c>
      <c r="F168" s="701">
        <v>6002.00000000001</v>
      </c>
      <c r="G168" s="702">
        <v>6002.00000000001</v>
      </c>
      <c r="H168" s="704">
        <v>488.45999999999901</v>
      </c>
      <c r="I168" s="701">
        <v>5959.942</v>
      </c>
      <c r="J168" s="702">
        <v>-42.058000000008001</v>
      </c>
      <c r="K168" s="705">
        <v>0.99299266910999995</v>
      </c>
    </row>
    <row r="169" spans="1:11" ht="14.4" customHeight="1" thickBot="1" x14ac:dyDescent="0.35">
      <c r="A169" s="722" t="s">
        <v>491</v>
      </c>
      <c r="B169" s="706">
        <v>5785.0133590671003</v>
      </c>
      <c r="C169" s="706">
        <v>5836.5860000000002</v>
      </c>
      <c r="D169" s="707">
        <v>51.572640932905003</v>
      </c>
      <c r="E169" s="713">
        <v>1.0089148698070001</v>
      </c>
      <c r="F169" s="706">
        <v>6002.00000000001</v>
      </c>
      <c r="G169" s="707">
        <v>6002.00000000001</v>
      </c>
      <c r="H169" s="709">
        <v>488.22299999999899</v>
      </c>
      <c r="I169" s="706">
        <v>5959.7049999999999</v>
      </c>
      <c r="J169" s="707">
        <v>-42.295000000008002</v>
      </c>
      <c r="K169" s="714">
        <v>0.99295318227200002</v>
      </c>
    </row>
    <row r="170" spans="1:11" ht="14.4" customHeight="1" thickBot="1" x14ac:dyDescent="0.35">
      <c r="A170" s="723" t="s">
        <v>492</v>
      </c>
      <c r="B170" s="701">
        <v>574.001325515041</v>
      </c>
      <c r="C170" s="701">
        <v>574.61199999999997</v>
      </c>
      <c r="D170" s="702">
        <v>0.61067448495800003</v>
      </c>
      <c r="E170" s="703">
        <v>1.0010638903739999</v>
      </c>
      <c r="F170" s="701">
        <v>583.00000000000102</v>
      </c>
      <c r="G170" s="702">
        <v>583.00000000000102</v>
      </c>
      <c r="H170" s="704">
        <v>56.510999999999001</v>
      </c>
      <c r="I170" s="701">
        <v>608.78599999999994</v>
      </c>
      <c r="J170" s="702">
        <v>25.785999999998999</v>
      </c>
      <c r="K170" s="705">
        <v>1.044229845626</v>
      </c>
    </row>
    <row r="171" spans="1:11" ht="14.4" customHeight="1" thickBot="1" x14ac:dyDescent="0.35">
      <c r="A171" s="723" t="s">
        <v>493</v>
      </c>
      <c r="B171" s="701">
        <v>4957.0114470000999</v>
      </c>
      <c r="C171" s="701">
        <v>4991.1970000000001</v>
      </c>
      <c r="D171" s="702">
        <v>34.185552999899002</v>
      </c>
      <c r="E171" s="703">
        <v>1.006896403884</v>
      </c>
      <c r="F171" s="701">
        <v>5126.00000000001</v>
      </c>
      <c r="G171" s="702">
        <v>5126.00000000001</v>
      </c>
      <c r="H171" s="704">
        <v>407.08899999999898</v>
      </c>
      <c r="I171" s="701">
        <v>5056.451</v>
      </c>
      <c r="J171" s="702">
        <v>-69.549000000007993</v>
      </c>
      <c r="K171" s="705">
        <v>0.986432110807</v>
      </c>
    </row>
    <row r="172" spans="1:11" ht="14.4" customHeight="1" thickBot="1" x14ac:dyDescent="0.35">
      <c r="A172" s="723" t="s">
        <v>494</v>
      </c>
      <c r="B172" s="701">
        <v>141.00032560561101</v>
      </c>
      <c r="C172" s="701">
        <v>159.048</v>
      </c>
      <c r="D172" s="702">
        <v>18.047674394388</v>
      </c>
      <c r="E172" s="703">
        <v>1.1279973951610001</v>
      </c>
      <c r="F172" s="701">
        <v>211</v>
      </c>
      <c r="G172" s="702">
        <v>211</v>
      </c>
      <c r="H172" s="704">
        <v>17.968</v>
      </c>
      <c r="I172" s="701">
        <v>213.01400000000001</v>
      </c>
      <c r="J172" s="702">
        <v>2.0139999999990001</v>
      </c>
      <c r="K172" s="705">
        <v>1.009545023696</v>
      </c>
    </row>
    <row r="173" spans="1:11" ht="14.4" customHeight="1" thickBot="1" x14ac:dyDescent="0.35">
      <c r="A173" s="723" t="s">
        <v>495</v>
      </c>
      <c r="B173" s="701">
        <v>16.000036948154001</v>
      </c>
      <c r="C173" s="701">
        <v>15.723000000000001</v>
      </c>
      <c r="D173" s="702">
        <v>-0.27703694815399998</v>
      </c>
      <c r="E173" s="703">
        <v>0.98268523072400005</v>
      </c>
      <c r="F173" s="701">
        <v>16</v>
      </c>
      <c r="G173" s="702">
        <v>16</v>
      </c>
      <c r="H173" s="704">
        <v>1.43</v>
      </c>
      <c r="I173" s="701">
        <v>16.201000000000001</v>
      </c>
      <c r="J173" s="702">
        <v>0.20099999999900001</v>
      </c>
      <c r="K173" s="705">
        <v>1.0125625</v>
      </c>
    </row>
    <row r="174" spans="1:11" ht="14.4" customHeight="1" thickBot="1" x14ac:dyDescent="0.35">
      <c r="A174" s="723" t="s">
        <v>496</v>
      </c>
      <c r="B174" s="701">
        <v>97.000223998186001</v>
      </c>
      <c r="C174" s="701">
        <v>96.006</v>
      </c>
      <c r="D174" s="702">
        <v>-0.99422399818600005</v>
      </c>
      <c r="E174" s="703">
        <v>0.98975029172899998</v>
      </c>
      <c r="F174" s="701">
        <v>66</v>
      </c>
      <c r="G174" s="702">
        <v>66</v>
      </c>
      <c r="H174" s="704">
        <v>5.2249999999989996</v>
      </c>
      <c r="I174" s="701">
        <v>65.253</v>
      </c>
      <c r="J174" s="702">
        <v>-0.747</v>
      </c>
      <c r="K174" s="705">
        <v>0.98868181818099998</v>
      </c>
    </row>
    <row r="175" spans="1:11" ht="14.4" customHeight="1" thickBot="1" x14ac:dyDescent="0.35">
      <c r="A175" s="722" t="s">
        <v>497</v>
      </c>
      <c r="B175" s="706">
        <v>0</v>
      </c>
      <c r="C175" s="706">
        <v>49.311</v>
      </c>
      <c r="D175" s="707">
        <v>49.311</v>
      </c>
      <c r="E175" s="708" t="s">
        <v>330</v>
      </c>
      <c r="F175" s="706">
        <v>0</v>
      </c>
      <c r="G175" s="707">
        <v>0</v>
      </c>
      <c r="H175" s="709">
        <v>0.23699999999999999</v>
      </c>
      <c r="I175" s="706">
        <v>0.23699999999999999</v>
      </c>
      <c r="J175" s="707">
        <v>0.23699999999999999</v>
      </c>
      <c r="K175" s="710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49.311</v>
      </c>
      <c r="D176" s="702">
        <v>49.311</v>
      </c>
      <c r="E176" s="711" t="s">
        <v>330</v>
      </c>
      <c r="F176" s="701">
        <v>0</v>
      </c>
      <c r="G176" s="702">
        <v>0</v>
      </c>
      <c r="H176" s="704">
        <v>0.23699999999999999</v>
      </c>
      <c r="I176" s="701">
        <v>0.23699999999999999</v>
      </c>
      <c r="J176" s="702">
        <v>0.23699999999999999</v>
      </c>
      <c r="K176" s="712" t="s">
        <v>330</v>
      </c>
    </row>
    <row r="177" spans="1:11" ht="14.4" customHeight="1" thickBot="1" x14ac:dyDescent="0.35">
      <c r="A177" s="721" t="s">
        <v>499</v>
      </c>
      <c r="B177" s="701">
        <v>410.03761100003197</v>
      </c>
      <c r="C177" s="701">
        <v>753.31110999999999</v>
      </c>
      <c r="D177" s="702">
        <v>343.27349899996801</v>
      </c>
      <c r="E177" s="703">
        <v>1.837175638992</v>
      </c>
      <c r="F177" s="701">
        <v>835</v>
      </c>
      <c r="G177" s="702">
        <v>835</v>
      </c>
      <c r="H177" s="704">
        <v>69.134749999999002</v>
      </c>
      <c r="I177" s="701">
        <v>594.41430000000003</v>
      </c>
      <c r="J177" s="702">
        <v>-240.5857</v>
      </c>
      <c r="K177" s="705">
        <v>0.71187341317300001</v>
      </c>
    </row>
    <row r="178" spans="1:11" ht="14.4" customHeight="1" thickBot="1" x14ac:dyDescent="0.35">
      <c r="A178" s="722" t="s">
        <v>500</v>
      </c>
      <c r="B178" s="706">
        <v>376.99993975275601</v>
      </c>
      <c r="C178" s="706">
        <v>373.15660000000003</v>
      </c>
      <c r="D178" s="707">
        <v>-3.8433397527549999</v>
      </c>
      <c r="E178" s="713">
        <v>0.98980546321700003</v>
      </c>
      <c r="F178" s="706">
        <v>835</v>
      </c>
      <c r="G178" s="707">
        <v>835</v>
      </c>
      <c r="H178" s="709">
        <v>58.651249999999003</v>
      </c>
      <c r="I178" s="706">
        <v>337.95114000000001</v>
      </c>
      <c r="J178" s="707">
        <v>-497.04885999999999</v>
      </c>
      <c r="K178" s="714">
        <v>0.40473190419100002</v>
      </c>
    </row>
    <row r="179" spans="1:11" ht="14.4" customHeight="1" thickBot="1" x14ac:dyDescent="0.35">
      <c r="A179" s="723" t="s">
        <v>501</v>
      </c>
      <c r="B179" s="701">
        <v>376.99993975275601</v>
      </c>
      <c r="C179" s="701">
        <v>149.91281000000001</v>
      </c>
      <c r="D179" s="702">
        <v>-227.087129752756</v>
      </c>
      <c r="E179" s="703">
        <v>0.39764677442200003</v>
      </c>
      <c r="F179" s="701">
        <v>835</v>
      </c>
      <c r="G179" s="702">
        <v>835</v>
      </c>
      <c r="H179" s="704">
        <v>16.683</v>
      </c>
      <c r="I179" s="701">
        <v>71.543549999999996</v>
      </c>
      <c r="J179" s="702">
        <v>-763.45645000000002</v>
      </c>
      <c r="K179" s="705">
        <v>8.5680898202999997E-2</v>
      </c>
    </row>
    <row r="180" spans="1:11" ht="14.4" customHeight="1" thickBot="1" x14ac:dyDescent="0.35">
      <c r="A180" s="723" t="s">
        <v>502</v>
      </c>
      <c r="B180" s="701">
        <v>0</v>
      </c>
      <c r="C180" s="701">
        <v>223.24378999999999</v>
      </c>
      <c r="D180" s="702">
        <v>223.24378999999999</v>
      </c>
      <c r="E180" s="711" t="s">
        <v>330</v>
      </c>
      <c r="F180" s="701">
        <v>0</v>
      </c>
      <c r="G180" s="702">
        <v>0</v>
      </c>
      <c r="H180" s="704">
        <v>41.968249999999003</v>
      </c>
      <c r="I180" s="701">
        <v>266.40759000000003</v>
      </c>
      <c r="J180" s="702">
        <v>266.40759000000003</v>
      </c>
      <c r="K180" s="712" t="s">
        <v>330</v>
      </c>
    </row>
    <row r="181" spans="1:11" ht="14.4" customHeight="1" thickBot="1" x14ac:dyDescent="0.35">
      <c r="A181" s="722" t="s">
        <v>503</v>
      </c>
      <c r="B181" s="706">
        <v>0</v>
      </c>
      <c r="C181" s="706">
        <v>26.002690000000001</v>
      </c>
      <c r="D181" s="707">
        <v>26.002690000000001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168.98905999999999</v>
      </c>
      <c r="J181" s="707">
        <v>168.98905999999999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16.479990000000001</v>
      </c>
      <c r="D182" s="702">
        <v>16.479990000000001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39.402700000000003</v>
      </c>
      <c r="J182" s="702">
        <v>39.402700000000003</v>
      </c>
      <c r="K182" s="712" t="s">
        <v>330</v>
      </c>
    </row>
    <row r="183" spans="1:11" ht="14.4" customHeight="1" thickBot="1" x14ac:dyDescent="0.35">
      <c r="A183" s="723" t="s">
        <v>505</v>
      </c>
      <c r="B183" s="701">
        <v>0</v>
      </c>
      <c r="C183" s="701">
        <v>4.5374999999999996</v>
      </c>
      <c r="D183" s="702">
        <v>4.5374999999999996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4.9851999999999999</v>
      </c>
      <c r="D184" s="702">
        <v>4.9851999999999999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3.0009999999999999</v>
      </c>
      <c r="J184" s="702">
        <v>3.0009999999999999</v>
      </c>
      <c r="K184" s="712" t="s">
        <v>330</v>
      </c>
    </row>
    <row r="185" spans="1:11" ht="14.4" customHeight="1" thickBot="1" x14ac:dyDescent="0.35">
      <c r="A185" s="723" t="s">
        <v>507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126.58535999999999</v>
      </c>
      <c r="J185" s="702">
        <v>126.58535999999999</v>
      </c>
      <c r="K185" s="712" t="s">
        <v>343</v>
      </c>
    </row>
    <row r="186" spans="1:11" ht="14.4" customHeight="1" thickBot="1" x14ac:dyDescent="0.35">
      <c r="A186" s="722" t="s">
        <v>508</v>
      </c>
      <c r="B186" s="706">
        <v>33.037671247276002</v>
      </c>
      <c r="C186" s="706">
        <v>23.0411</v>
      </c>
      <c r="D186" s="707">
        <v>-9.996571247276</v>
      </c>
      <c r="E186" s="713">
        <v>0.69741901078699997</v>
      </c>
      <c r="F186" s="706">
        <v>0</v>
      </c>
      <c r="G186" s="707">
        <v>0</v>
      </c>
      <c r="H186" s="709">
        <v>7.6834999999990004</v>
      </c>
      <c r="I186" s="706">
        <v>25.930299999999999</v>
      </c>
      <c r="J186" s="707">
        <v>25.930299999999999</v>
      </c>
      <c r="K186" s="710" t="s">
        <v>330</v>
      </c>
    </row>
    <row r="187" spans="1:11" ht="14.4" customHeight="1" thickBot="1" x14ac:dyDescent="0.35">
      <c r="A187" s="723" t="s">
        <v>509</v>
      </c>
      <c r="B187" s="701">
        <v>0</v>
      </c>
      <c r="C187" s="701">
        <v>5</v>
      </c>
      <c r="D187" s="702">
        <v>5</v>
      </c>
      <c r="E187" s="711" t="s">
        <v>343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330</v>
      </c>
    </row>
    <row r="188" spans="1:11" ht="14.4" customHeight="1" thickBot="1" x14ac:dyDescent="0.35">
      <c r="A188" s="723" t="s">
        <v>510</v>
      </c>
      <c r="B188" s="701">
        <v>33.037671247276002</v>
      </c>
      <c r="C188" s="701">
        <v>18.0411</v>
      </c>
      <c r="D188" s="702">
        <v>-14.996571247276</v>
      </c>
      <c r="E188" s="703">
        <v>0.54607662461899997</v>
      </c>
      <c r="F188" s="701">
        <v>0</v>
      </c>
      <c r="G188" s="702">
        <v>0</v>
      </c>
      <c r="H188" s="704">
        <v>7.6834999999990004</v>
      </c>
      <c r="I188" s="701">
        <v>25.930299999999999</v>
      </c>
      <c r="J188" s="702">
        <v>25.930299999999999</v>
      </c>
      <c r="K188" s="712" t="s">
        <v>330</v>
      </c>
    </row>
    <row r="189" spans="1:11" ht="14.4" customHeight="1" thickBot="1" x14ac:dyDescent="0.35">
      <c r="A189" s="722" t="s">
        <v>511</v>
      </c>
      <c r="B189" s="706">
        <v>0</v>
      </c>
      <c r="C189" s="706">
        <v>182.61232000000001</v>
      </c>
      <c r="D189" s="707">
        <v>182.61232000000001</v>
      </c>
      <c r="E189" s="708" t="s">
        <v>330</v>
      </c>
      <c r="F189" s="706">
        <v>0</v>
      </c>
      <c r="G189" s="707">
        <v>0</v>
      </c>
      <c r="H189" s="709">
        <v>2.8</v>
      </c>
      <c r="I189" s="706">
        <v>61.543799999999997</v>
      </c>
      <c r="J189" s="707">
        <v>61.543799999999997</v>
      </c>
      <c r="K189" s="710" t="s">
        <v>330</v>
      </c>
    </row>
    <row r="190" spans="1:11" ht="14.4" customHeight="1" thickBot="1" x14ac:dyDescent="0.35">
      <c r="A190" s="723" t="s">
        <v>512</v>
      </c>
      <c r="B190" s="701">
        <v>0</v>
      </c>
      <c r="C190" s="701">
        <v>182.61232000000001</v>
      </c>
      <c r="D190" s="702">
        <v>182.61232000000001</v>
      </c>
      <c r="E190" s="711" t="s">
        <v>330</v>
      </c>
      <c r="F190" s="701">
        <v>0</v>
      </c>
      <c r="G190" s="702">
        <v>0</v>
      </c>
      <c r="H190" s="704">
        <v>2.8</v>
      </c>
      <c r="I190" s="701">
        <v>61.543799999999997</v>
      </c>
      <c r="J190" s="702">
        <v>61.543799999999997</v>
      </c>
      <c r="K190" s="712" t="s">
        <v>330</v>
      </c>
    </row>
    <row r="191" spans="1:11" ht="14.4" customHeight="1" thickBot="1" x14ac:dyDescent="0.35">
      <c r="A191" s="722" t="s">
        <v>513</v>
      </c>
      <c r="B191" s="706">
        <v>0</v>
      </c>
      <c r="C191" s="706">
        <v>148.4984</v>
      </c>
      <c r="D191" s="707">
        <v>148.4984</v>
      </c>
      <c r="E191" s="708" t="s">
        <v>330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330</v>
      </c>
    </row>
    <row r="192" spans="1:11" ht="14.4" customHeight="1" thickBot="1" x14ac:dyDescent="0.35">
      <c r="A192" s="723" t="s">
        <v>514</v>
      </c>
      <c r="B192" s="701">
        <v>0</v>
      </c>
      <c r="C192" s="701">
        <v>148.4984</v>
      </c>
      <c r="D192" s="702">
        <v>148.4984</v>
      </c>
      <c r="E192" s="711" t="s">
        <v>330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330</v>
      </c>
    </row>
    <row r="193" spans="1:11" ht="14.4" customHeight="1" thickBot="1" x14ac:dyDescent="0.35">
      <c r="A193" s="720" t="s">
        <v>515</v>
      </c>
      <c r="B193" s="701">
        <v>0</v>
      </c>
      <c r="C193" s="701">
        <v>1.0401100000000001</v>
      </c>
      <c r="D193" s="702">
        <v>1.0401100000000001</v>
      </c>
      <c r="E193" s="711" t="s">
        <v>343</v>
      </c>
      <c r="F193" s="701">
        <v>0</v>
      </c>
      <c r="G193" s="702">
        <v>0</v>
      </c>
      <c r="H193" s="704">
        <v>0</v>
      </c>
      <c r="I193" s="701">
        <v>6.7500000000000004E-2</v>
      </c>
      <c r="J193" s="702">
        <v>6.7500000000000004E-2</v>
      </c>
      <c r="K193" s="712" t="s">
        <v>330</v>
      </c>
    </row>
    <row r="194" spans="1:11" ht="14.4" customHeight="1" thickBot="1" x14ac:dyDescent="0.35">
      <c r="A194" s="721" t="s">
        <v>516</v>
      </c>
      <c r="B194" s="701">
        <v>0</v>
      </c>
      <c r="C194" s="701">
        <v>1.0401100000000001</v>
      </c>
      <c r="D194" s="702">
        <v>1.0401100000000001</v>
      </c>
      <c r="E194" s="711" t="s">
        <v>343</v>
      </c>
      <c r="F194" s="701">
        <v>0</v>
      </c>
      <c r="G194" s="702">
        <v>0</v>
      </c>
      <c r="H194" s="704">
        <v>0</v>
      </c>
      <c r="I194" s="701">
        <v>6.7500000000000004E-2</v>
      </c>
      <c r="J194" s="702">
        <v>6.7500000000000004E-2</v>
      </c>
      <c r="K194" s="712" t="s">
        <v>330</v>
      </c>
    </row>
    <row r="195" spans="1:11" ht="14.4" customHeight="1" thickBot="1" x14ac:dyDescent="0.35">
      <c r="A195" s="722" t="s">
        <v>517</v>
      </c>
      <c r="B195" s="706">
        <v>0</v>
      </c>
      <c r="C195" s="706">
        <v>1.0401100000000001</v>
      </c>
      <c r="D195" s="707">
        <v>1.0401100000000001</v>
      </c>
      <c r="E195" s="708" t="s">
        <v>343</v>
      </c>
      <c r="F195" s="706">
        <v>0</v>
      </c>
      <c r="G195" s="707">
        <v>0</v>
      </c>
      <c r="H195" s="709">
        <v>0</v>
      </c>
      <c r="I195" s="706">
        <v>6.7500000000000004E-2</v>
      </c>
      <c r="J195" s="707">
        <v>6.7500000000000004E-2</v>
      </c>
      <c r="K195" s="710" t="s">
        <v>330</v>
      </c>
    </row>
    <row r="196" spans="1:11" ht="14.4" customHeight="1" thickBot="1" x14ac:dyDescent="0.35">
      <c r="A196" s="723" t="s">
        <v>518</v>
      </c>
      <c r="B196" s="701">
        <v>0</v>
      </c>
      <c r="C196" s="701">
        <v>1.0401100000000001</v>
      </c>
      <c r="D196" s="702">
        <v>1.0401100000000001</v>
      </c>
      <c r="E196" s="711" t="s">
        <v>343</v>
      </c>
      <c r="F196" s="701">
        <v>0</v>
      </c>
      <c r="G196" s="702">
        <v>0</v>
      </c>
      <c r="H196" s="704">
        <v>0</v>
      </c>
      <c r="I196" s="701">
        <v>6.7500000000000004E-2</v>
      </c>
      <c r="J196" s="702">
        <v>6.7500000000000004E-2</v>
      </c>
      <c r="K196" s="712" t="s">
        <v>330</v>
      </c>
    </row>
    <row r="197" spans="1:11" ht="14.4" customHeight="1" thickBot="1" x14ac:dyDescent="0.35">
      <c r="A197" s="719" t="s">
        <v>519</v>
      </c>
      <c r="B197" s="701">
        <v>94934.935286070497</v>
      </c>
      <c r="C197" s="701">
        <v>102247.96488</v>
      </c>
      <c r="D197" s="702">
        <v>7313.0295939295602</v>
      </c>
      <c r="E197" s="703">
        <v>1.077032017474</v>
      </c>
      <c r="F197" s="701">
        <v>101490.796464421</v>
      </c>
      <c r="G197" s="702">
        <v>101490.796464421</v>
      </c>
      <c r="H197" s="704">
        <v>8193.24107</v>
      </c>
      <c r="I197" s="701">
        <v>107155.82872</v>
      </c>
      <c r="J197" s="702">
        <v>5665.0322555794601</v>
      </c>
      <c r="K197" s="705">
        <v>1.055818186997</v>
      </c>
    </row>
    <row r="198" spans="1:11" ht="14.4" customHeight="1" thickBot="1" x14ac:dyDescent="0.35">
      <c r="A198" s="720" t="s">
        <v>520</v>
      </c>
      <c r="B198" s="701">
        <v>94580.098207040704</v>
      </c>
      <c r="C198" s="701">
        <v>101779.25487</v>
      </c>
      <c r="D198" s="702">
        <v>7199.1566629592598</v>
      </c>
      <c r="E198" s="703">
        <v>1.0761170351839999</v>
      </c>
      <c r="F198" s="701">
        <v>101100.22880011</v>
      </c>
      <c r="G198" s="702">
        <v>101100.22880011</v>
      </c>
      <c r="H198" s="704">
        <v>7404.6589700000004</v>
      </c>
      <c r="I198" s="701">
        <v>106023.60176000001</v>
      </c>
      <c r="J198" s="702">
        <v>4923.3729598903001</v>
      </c>
      <c r="K198" s="705">
        <v>1.0486979408279999</v>
      </c>
    </row>
    <row r="199" spans="1:11" ht="14.4" customHeight="1" thickBot="1" x14ac:dyDescent="0.35">
      <c r="A199" s="721" t="s">
        <v>521</v>
      </c>
      <c r="B199" s="701">
        <v>94580.098207040704</v>
      </c>
      <c r="C199" s="701">
        <v>101779.25487</v>
      </c>
      <c r="D199" s="702">
        <v>7199.1566629592598</v>
      </c>
      <c r="E199" s="703">
        <v>1.0761170351839999</v>
      </c>
      <c r="F199" s="701">
        <v>101100.22880011</v>
      </c>
      <c r="G199" s="702">
        <v>101100.22880011</v>
      </c>
      <c r="H199" s="704">
        <v>7404.6589700000004</v>
      </c>
      <c r="I199" s="701">
        <v>106023.60176000001</v>
      </c>
      <c r="J199" s="702">
        <v>4923.3729598903001</v>
      </c>
      <c r="K199" s="705">
        <v>1.0486979408279999</v>
      </c>
    </row>
    <row r="200" spans="1:11" ht="14.4" customHeight="1" thickBot="1" x14ac:dyDescent="0.35">
      <c r="A200" s="722" t="s">
        <v>522</v>
      </c>
      <c r="B200" s="706">
        <v>7913.5210253691203</v>
      </c>
      <c r="C200" s="706">
        <v>9152.3535499999998</v>
      </c>
      <c r="D200" s="707">
        <v>1238.83252463088</v>
      </c>
      <c r="E200" s="713">
        <v>1.156546311137</v>
      </c>
      <c r="F200" s="706">
        <v>8503.5</v>
      </c>
      <c r="G200" s="707">
        <v>8503.5</v>
      </c>
      <c r="H200" s="709">
        <v>800.81116999999995</v>
      </c>
      <c r="I200" s="706">
        <v>9454.9630699999998</v>
      </c>
      <c r="J200" s="707">
        <v>951.46307000000297</v>
      </c>
      <c r="K200" s="714">
        <v>1.1118907590989999</v>
      </c>
    </row>
    <row r="201" spans="1:11" ht="14.4" customHeight="1" thickBot="1" x14ac:dyDescent="0.35">
      <c r="A201" s="723" t="s">
        <v>523</v>
      </c>
      <c r="B201" s="701">
        <v>8.1484264020800001</v>
      </c>
      <c r="C201" s="701">
        <v>19.18995</v>
      </c>
      <c r="D201" s="702">
        <v>11.041523597918999</v>
      </c>
      <c r="E201" s="703">
        <v>2.3550498038610002</v>
      </c>
      <c r="F201" s="701">
        <v>19.999666235913999</v>
      </c>
      <c r="G201" s="702">
        <v>19.999666235913999</v>
      </c>
      <c r="H201" s="704">
        <v>0</v>
      </c>
      <c r="I201" s="701">
        <v>28.58727</v>
      </c>
      <c r="J201" s="702">
        <v>8.5876037640849994</v>
      </c>
      <c r="K201" s="705">
        <v>1.429387353908</v>
      </c>
    </row>
    <row r="202" spans="1:11" ht="14.4" customHeight="1" thickBot="1" x14ac:dyDescent="0.35">
      <c r="A202" s="723" t="s">
        <v>524</v>
      </c>
      <c r="B202" s="701">
        <v>22.446273090159998</v>
      </c>
      <c r="C202" s="701">
        <v>31.549959999999999</v>
      </c>
      <c r="D202" s="702">
        <v>9.1036869098390003</v>
      </c>
      <c r="E202" s="703">
        <v>1.405576768725</v>
      </c>
      <c r="F202" s="701">
        <v>29.499507697973002</v>
      </c>
      <c r="G202" s="702">
        <v>29.499507697973002</v>
      </c>
      <c r="H202" s="704">
        <v>1.86504</v>
      </c>
      <c r="I202" s="701">
        <v>52.515039999999999</v>
      </c>
      <c r="J202" s="702">
        <v>23.015532302025999</v>
      </c>
      <c r="K202" s="705">
        <v>1.7802005558080001</v>
      </c>
    </row>
    <row r="203" spans="1:11" ht="14.4" customHeight="1" thickBot="1" x14ac:dyDescent="0.35">
      <c r="A203" s="723" t="s">
        <v>525</v>
      </c>
      <c r="B203" s="701">
        <v>679.34815909496001</v>
      </c>
      <c r="C203" s="701">
        <v>779.85680000000002</v>
      </c>
      <c r="D203" s="702">
        <v>100.50864090504</v>
      </c>
      <c r="E203" s="703">
        <v>1.1479486468889999</v>
      </c>
      <c r="F203" s="701">
        <v>779.98698320066296</v>
      </c>
      <c r="G203" s="702">
        <v>779.98698320066296</v>
      </c>
      <c r="H203" s="704">
        <v>84.177279999999996</v>
      </c>
      <c r="I203" s="701">
        <v>848.03384000000005</v>
      </c>
      <c r="J203" s="702">
        <v>68.046856799336993</v>
      </c>
      <c r="K203" s="705">
        <v>1.0872410158950001</v>
      </c>
    </row>
    <row r="204" spans="1:11" ht="14.4" customHeight="1" thickBot="1" x14ac:dyDescent="0.35">
      <c r="A204" s="723" t="s">
        <v>526</v>
      </c>
      <c r="B204" s="701">
        <v>450.000045120896</v>
      </c>
      <c r="C204" s="701">
        <v>147.59504000000001</v>
      </c>
      <c r="D204" s="702">
        <v>-302.40500512089602</v>
      </c>
      <c r="E204" s="703">
        <v>0.32798894489000002</v>
      </c>
      <c r="F204" s="701">
        <v>155.13932147342001</v>
      </c>
      <c r="G204" s="702">
        <v>155.13932147342001</v>
      </c>
      <c r="H204" s="704">
        <v>10.701879999999999</v>
      </c>
      <c r="I204" s="701">
        <v>148.99992</v>
      </c>
      <c r="J204" s="702">
        <v>-6.1394014734190003</v>
      </c>
      <c r="K204" s="705">
        <v>0.96042652877900003</v>
      </c>
    </row>
    <row r="205" spans="1:11" ht="14.4" customHeight="1" thickBot="1" x14ac:dyDescent="0.35">
      <c r="A205" s="723" t="s">
        <v>527</v>
      </c>
      <c r="B205" s="701">
        <v>108.650948775461</v>
      </c>
      <c r="C205" s="701">
        <v>315.66171000000003</v>
      </c>
      <c r="D205" s="702">
        <v>207.01076122453901</v>
      </c>
      <c r="E205" s="703">
        <v>2.905282591248</v>
      </c>
      <c r="F205" s="701">
        <v>315.99472652744799</v>
      </c>
      <c r="G205" s="702">
        <v>315.99472652744799</v>
      </c>
      <c r="H205" s="704">
        <v>8.6141400000000008</v>
      </c>
      <c r="I205" s="701">
        <v>176.74608000000001</v>
      </c>
      <c r="J205" s="702">
        <v>-139.24864652744799</v>
      </c>
      <c r="K205" s="705">
        <v>0.55933237222700005</v>
      </c>
    </row>
    <row r="206" spans="1:11" ht="14.4" customHeight="1" thickBot="1" x14ac:dyDescent="0.35">
      <c r="A206" s="723" t="s">
        <v>528</v>
      </c>
      <c r="B206" s="701">
        <v>6644.9271728855601</v>
      </c>
      <c r="C206" s="701">
        <v>7858.5000899999995</v>
      </c>
      <c r="D206" s="702">
        <v>1213.5729171144401</v>
      </c>
      <c r="E206" s="703">
        <v>1.182631484971</v>
      </c>
      <c r="F206" s="701">
        <v>7202.8797948645797</v>
      </c>
      <c r="G206" s="702">
        <v>7202.8797948645797</v>
      </c>
      <c r="H206" s="704">
        <v>695.45282999999995</v>
      </c>
      <c r="I206" s="701">
        <v>8200.0809200000003</v>
      </c>
      <c r="J206" s="702">
        <v>997.20112513542097</v>
      </c>
      <c r="K206" s="705">
        <v>1.1384447822999999</v>
      </c>
    </row>
    <row r="207" spans="1:11" ht="14.4" customHeight="1" thickBot="1" x14ac:dyDescent="0.35">
      <c r="A207" s="722" t="s">
        <v>529</v>
      </c>
      <c r="B207" s="706">
        <v>2716.0690982475098</v>
      </c>
      <c r="C207" s="706">
        <v>3219.6504</v>
      </c>
      <c r="D207" s="707">
        <v>503.58130175249403</v>
      </c>
      <c r="E207" s="713">
        <v>1.1854081334219999</v>
      </c>
      <c r="F207" s="706">
        <v>3248.2404161048298</v>
      </c>
      <c r="G207" s="707">
        <v>3248.2404161048298</v>
      </c>
      <c r="H207" s="709">
        <v>132.46709000000001</v>
      </c>
      <c r="I207" s="706">
        <v>3785.07663</v>
      </c>
      <c r="J207" s="707">
        <v>536.836213895176</v>
      </c>
      <c r="K207" s="714">
        <v>1.165269852327</v>
      </c>
    </row>
    <row r="208" spans="1:11" ht="14.4" customHeight="1" thickBot="1" x14ac:dyDescent="0.35">
      <c r="A208" s="723" t="s">
        <v>530</v>
      </c>
      <c r="B208" s="701">
        <v>2400.0002406447802</v>
      </c>
      <c r="C208" s="701">
        <v>2839.12392</v>
      </c>
      <c r="D208" s="702">
        <v>439.12367935522298</v>
      </c>
      <c r="E208" s="703">
        <v>1.1829681813849999</v>
      </c>
      <c r="F208" s="701">
        <v>2847.7505759225301</v>
      </c>
      <c r="G208" s="702">
        <v>2847.7505759225301</v>
      </c>
      <c r="H208" s="704">
        <v>107.58274</v>
      </c>
      <c r="I208" s="701">
        <v>3553.1646599999999</v>
      </c>
      <c r="J208" s="702">
        <v>705.41408407747497</v>
      </c>
      <c r="K208" s="705">
        <v>1.2477092235680001</v>
      </c>
    </row>
    <row r="209" spans="1:11" ht="14.4" customHeight="1" thickBot="1" x14ac:dyDescent="0.35">
      <c r="A209" s="723" t="s">
        <v>531</v>
      </c>
      <c r="B209" s="701">
        <v>212.00002125695499</v>
      </c>
      <c r="C209" s="701">
        <v>320.40102000000002</v>
      </c>
      <c r="D209" s="702">
        <v>108.40099874304499</v>
      </c>
      <c r="E209" s="703">
        <v>1.511325414499</v>
      </c>
      <c r="F209" s="701">
        <v>335.48984018229999</v>
      </c>
      <c r="G209" s="702">
        <v>335.48984018229999</v>
      </c>
      <c r="H209" s="704">
        <v>21.45485</v>
      </c>
      <c r="I209" s="701">
        <v>167.81313</v>
      </c>
      <c r="J209" s="702">
        <v>-167.67671018230001</v>
      </c>
      <c r="K209" s="705">
        <v>0.50020331437900001</v>
      </c>
    </row>
    <row r="210" spans="1:11" ht="14.4" customHeight="1" thickBot="1" x14ac:dyDescent="0.35">
      <c r="A210" s="723" t="s">
        <v>532</v>
      </c>
      <c r="B210" s="701">
        <v>104.06883634577299</v>
      </c>
      <c r="C210" s="701">
        <v>60.125459999999997</v>
      </c>
      <c r="D210" s="702">
        <v>-43.943376345772002</v>
      </c>
      <c r="E210" s="703">
        <v>0.57774701929200001</v>
      </c>
      <c r="F210" s="701">
        <v>65</v>
      </c>
      <c r="G210" s="702">
        <v>65</v>
      </c>
      <c r="H210" s="704">
        <v>3.4295</v>
      </c>
      <c r="I210" s="701">
        <v>64.098839999999996</v>
      </c>
      <c r="J210" s="702">
        <v>-0.90115999999899998</v>
      </c>
      <c r="K210" s="705">
        <v>0.98613600000000001</v>
      </c>
    </row>
    <row r="211" spans="1:11" ht="14.4" customHeight="1" thickBot="1" x14ac:dyDescent="0.35">
      <c r="A211" s="722" t="s">
        <v>533</v>
      </c>
      <c r="B211" s="706">
        <v>4072.5000741643398</v>
      </c>
      <c r="C211" s="706">
        <v>4432.1618699999999</v>
      </c>
      <c r="D211" s="707">
        <v>359.66179583565901</v>
      </c>
      <c r="E211" s="713">
        <v>1.088314742611</v>
      </c>
      <c r="F211" s="706">
        <v>4160.4883840049197</v>
      </c>
      <c r="G211" s="707">
        <v>4160.4883840049197</v>
      </c>
      <c r="H211" s="709">
        <v>145.80206000000001</v>
      </c>
      <c r="I211" s="706">
        <v>5253.4733999999999</v>
      </c>
      <c r="J211" s="707">
        <v>1092.9850159950799</v>
      </c>
      <c r="K211" s="714">
        <v>1.2627059410129999</v>
      </c>
    </row>
    <row r="212" spans="1:11" ht="14.4" customHeight="1" thickBot="1" x14ac:dyDescent="0.35">
      <c r="A212" s="723" t="s">
        <v>534</v>
      </c>
      <c r="B212" s="701">
        <v>17.499667574936002</v>
      </c>
      <c r="C212" s="701">
        <v>5.5763499999999997</v>
      </c>
      <c r="D212" s="702">
        <v>-11.923317574936</v>
      </c>
      <c r="E212" s="703">
        <v>0.31865462450100002</v>
      </c>
      <c r="F212" s="701">
        <v>22</v>
      </c>
      <c r="G212" s="702">
        <v>22</v>
      </c>
      <c r="H212" s="704">
        <v>0.86831999999999998</v>
      </c>
      <c r="I212" s="701">
        <v>1.7395</v>
      </c>
      <c r="J212" s="702">
        <v>-20.2605</v>
      </c>
      <c r="K212" s="705">
        <v>7.9068181818000002E-2</v>
      </c>
    </row>
    <row r="213" spans="1:11" ht="14.4" customHeight="1" thickBot="1" x14ac:dyDescent="0.35">
      <c r="A213" s="723" t="s">
        <v>535</v>
      </c>
      <c r="B213" s="701">
        <v>4000.0004010746302</v>
      </c>
      <c r="C213" s="701">
        <v>4261.0517600000003</v>
      </c>
      <c r="D213" s="702">
        <v>261.05135892537101</v>
      </c>
      <c r="E213" s="703">
        <v>1.065262833187</v>
      </c>
      <c r="F213" s="701">
        <v>4057.4883840049101</v>
      </c>
      <c r="G213" s="702">
        <v>4057.4883840049101</v>
      </c>
      <c r="H213" s="704">
        <v>144.93374</v>
      </c>
      <c r="I213" s="701">
        <v>5081.2156599999998</v>
      </c>
      <c r="J213" s="702">
        <v>1023.7272759950901</v>
      </c>
      <c r="K213" s="705">
        <v>1.252305657862</v>
      </c>
    </row>
    <row r="214" spans="1:11" ht="14.4" customHeight="1" thickBot="1" x14ac:dyDescent="0.35">
      <c r="A214" s="723" t="s">
        <v>536</v>
      </c>
      <c r="B214" s="701">
        <v>0</v>
      </c>
      <c r="C214" s="701">
        <v>61.6</v>
      </c>
      <c r="D214" s="702">
        <v>61.6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123.2</v>
      </c>
      <c r="J214" s="702">
        <v>123.2</v>
      </c>
      <c r="K214" s="712" t="s">
        <v>330</v>
      </c>
    </row>
    <row r="215" spans="1:11" ht="14.4" customHeight="1" thickBot="1" x14ac:dyDescent="0.35">
      <c r="A215" s="723" t="s">
        <v>537</v>
      </c>
      <c r="B215" s="701">
        <v>55.000005514775999</v>
      </c>
      <c r="C215" s="701">
        <v>103.93376000000001</v>
      </c>
      <c r="D215" s="702">
        <v>48.933754485222998</v>
      </c>
      <c r="E215" s="703">
        <v>1.889704537794</v>
      </c>
      <c r="F215" s="701">
        <v>81</v>
      </c>
      <c r="G215" s="702">
        <v>81</v>
      </c>
      <c r="H215" s="704">
        <v>0</v>
      </c>
      <c r="I215" s="701">
        <v>47.318240000000003</v>
      </c>
      <c r="J215" s="702">
        <v>-33.681759999999997</v>
      </c>
      <c r="K215" s="705">
        <v>0.58417580246900003</v>
      </c>
    </row>
    <row r="216" spans="1:11" ht="14.4" customHeight="1" thickBot="1" x14ac:dyDescent="0.35">
      <c r="A216" s="722" t="s">
        <v>538</v>
      </c>
      <c r="B216" s="706">
        <v>0</v>
      </c>
      <c r="C216" s="706">
        <v>-0.56599999999999995</v>
      </c>
      <c r="D216" s="707">
        <v>-0.56599999999999995</v>
      </c>
      <c r="E216" s="708" t="s">
        <v>330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-0.56599999999999995</v>
      </c>
      <c r="D217" s="702">
        <v>-0.56599999999999995</v>
      </c>
      <c r="E217" s="711" t="s">
        <v>330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330</v>
      </c>
    </row>
    <row r="218" spans="1:11" ht="14.4" customHeight="1" thickBot="1" x14ac:dyDescent="0.35">
      <c r="A218" s="722" t="s">
        <v>540</v>
      </c>
      <c r="B218" s="706">
        <v>0</v>
      </c>
      <c r="C218" s="706">
        <v>1.2330000000000001</v>
      </c>
      <c r="D218" s="707">
        <v>1.2330000000000001</v>
      </c>
      <c r="E218" s="708" t="s">
        <v>330</v>
      </c>
      <c r="F218" s="706">
        <v>2</v>
      </c>
      <c r="G218" s="707">
        <v>2</v>
      </c>
      <c r="H218" s="709">
        <v>0.26550000000000001</v>
      </c>
      <c r="I218" s="706">
        <v>2.1095999999999999</v>
      </c>
      <c r="J218" s="707">
        <v>0.1096</v>
      </c>
      <c r="K218" s="714">
        <v>1.0548</v>
      </c>
    </row>
    <row r="219" spans="1:11" ht="14.4" customHeight="1" thickBot="1" x14ac:dyDescent="0.35">
      <c r="A219" s="723" t="s">
        <v>541</v>
      </c>
      <c r="B219" s="701">
        <v>0</v>
      </c>
      <c r="C219" s="701">
        <v>1.2330000000000001</v>
      </c>
      <c r="D219" s="702">
        <v>1.2330000000000001</v>
      </c>
      <c r="E219" s="711" t="s">
        <v>330</v>
      </c>
      <c r="F219" s="701">
        <v>2</v>
      </c>
      <c r="G219" s="702">
        <v>2</v>
      </c>
      <c r="H219" s="704">
        <v>0.26550000000000001</v>
      </c>
      <c r="I219" s="701">
        <v>2.1095999999999999</v>
      </c>
      <c r="J219" s="702">
        <v>0.1096</v>
      </c>
      <c r="K219" s="705">
        <v>1.0548</v>
      </c>
    </row>
    <row r="220" spans="1:11" ht="14.4" customHeight="1" thickBot="1" x14ac:dyDescent="0.35">
      <c r="A220" s="722" t="s">
        <v>542</v>
      </c>
      <c r="B220" s="706">
        <v>79878.008009259793</v>
      </c>
      <c r="C220" s="706">
        <v>80443.859540000005</v>
      </c>
      <c r="D220" s="707">
        <v>565.85153074021196</v>
      </c>
      <c r="E220" s="713">
        <v>1.0070839464429999</v>
      </c>
      <c r="F220" s="706">
        <v>85186</v>
      </c>
      <c r="G220" s="707">
        <v>85186</v>
      </c>
      <c r="H220" s="709">
        <v>6335.4967900000001</v>
      </c>
      <c r="I220" s="706">
        <v>85923.88622</v>
      </c>
      <c r="J220" s="707">
        <v>737.88622000001499</v>
      </c>
      <c r="K220" s="714">
        <v>1.008662059728</v>
      </c>
    </row>
    <row r="221" spans="1:11" ht="14.4" customHeight="1" thickBot="1" x14ac:dyDescent="0.35">
      <c r="A221" s="723" t="s">
        <v>543</v>
      </c>
      <c r="B221" s="701">
        <v>24895.002496188201</v>
      </c>
      <c r="C221" s="701">
        <v>23831.35441</v>
      </c>
      <c r="D221" s="702">
        <v>-1063.6480861882101</v>
      </c>
      <c r="E221" s="703">
        <v>0.95727463428199999</v>
      </c>
      <c r="F221" s="701">
        <v>26110</v>
      </c>
      <c r="G221" s="702">
        <v>26110</v>
      </c>
      <c r="H221" s="704">
        <v>1851.8896999999999</v>
      </c>
      <c r="I221" s="701">
        <v>24231.57574</v>
      </c>
      <c r="J221" s="702">
        <v>-1878.42426</v>
      </c>
      <c r="K221" s="705">
        <v>0.928057286097</v>
      </c>
    </row>
    <row r="222" spans="1:11" ht="14.4" customHeight="1" thickBot="1" x14ac:dyDescent="0.35">
      <c r="A222" s="723" t="s">
        <v>544</v>
      </c>
      <c r="B222" s="701">
        <v>54983.005513071599</v>
      </c>
      <c r="C222" s="701">
        <v>56612.505129999998</v>
      </c>
      <c r="D222" s="702">
        <v>1629.49961692843</v>
      </c>
      <c r="E222" s="703">
        <v>1.0296364231399999</v>
      </c>
      <c r="F222" s="701">
        <v>59076</v>
      </c>
      <c r="G222" s="702">
        <v>59076</v>
      </c>
      <c r="H222" s="704">
        <v>4483.6070900000004</v>
      </c>
      <c r="I222" s="701">
        <v>61692.31048</v>
      </c>
      <c r="J222" s="702">
        <v>2616.3104800000101</v>
      </c>
      <c r="K222" s="705">
        <v>1.0442871975079999</v>
      </c>
    </row>
    <row r="223" spans="1:11" ht="14.4" customHeight="1" thickBot="1" x14ac:dyDescent="0.35">
      <c r="A223" s="722" t="s">
        <v>545</v>
      </c>
      <c r="B223" s="706">
        <v>0</v>
      </c>
      <c r="C223" s="706">
        <v>4530.5625099999997</v>
      </c>
      <c r="D223" s="707">
        <v>4530.5625099999997</v>
      </c>
      <c r="E223" s="708" t="s">
        <v>330</v>
      </c>
      <c r="F223" s="706">
        <v>0</v>
      </c>
      <c r="G223" s="707">
        <v>0</v>
      </c>
      <c r="H223" s="709">
        <v>-10.18364</v>
      </c>
      <c r="I223" s="706">
        <v>1604.09284</v>
      </c>
      <c r="J223" s="707">
        <v>1604.09284</v>
      </c>
      <c r="K223" s="710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335.69254999999998</v>
      </c>
      <c r="D224" s="702">
        <v>335.69254999999998</v>
      </c>
      <c r="E224" s="711" t="s">
        <v>330</v>
      </c>
      <c r="F224" s="701">
        <v>0</v>
      </c>
      <c r="G224" s="702">
        <v>0</v>
      </c>
      <c r="H224" s="704">
        <v>0</v>
      </c>
      <c r="I224" s="701">
        <v>1053.69947</v>
      </c>
      <c r="J224" s="702">
        <v>1053.69947</v>
      </c>
      <c r="K224" s="712" t="s">
        <v>330</v>
      </c>
    </row>
    <row r="225" spans="1:11" ht="14.4" customHeight="1" thickBot="1" x14ac:dyDescent="0.35">
      <c r="A225" s="723" t="s">
        <v>547</v>
      </c>
      <c r="B225" s="701">
        <v>0</v>
      </c>
      <c r="C225" s="701">
        <v>4194.86996</v>
      </c>
      <c r="D225" s="702">
        <v>4194.86996</v>
      </c>
      <c r="E225" s="711" t="s">
        <v>330</v>
      </c>
      <c r="F225" s="701">
        <v>0</v>
      </c>
      <c r="G225" s="702">
        <v>0</v>
      </c>
      <c r="H225" s="704">
        <v>-10.18364</v>
      </c>
      <c r="I225" s="701">
        <v>550.39337</v>
      </c>
      <c r="J225" s="702">
        <v>550.39337</v>
      </c>
      <c r="K225" s="712" t="s">
        <v>330</v>
      </c>
    </row>
    <row r="226" spans="1:11" ht="14.4" customHeight="1" thickBot="1" x14ac:dyDescent="0.35">
      <c r="A226" s="720" t="s">
        <v>548</v>
      </c>
      <c r="B226" s="701">
        <v>320.36524804461698</v>
      </c>
      <c r="C226" s="701">
        <v>431.84528</v>
      </c>
      <c r="D226" s="702">
        <v>111.480031955383</v>
      </c>
      <c r="E226" s="703">
        <v>1.3479779178160001</v>
      </c>
      <c r="F226" s="701">
        <v>390.56766431083901</v>
      </c>
      <c r="G226" s="702">
        <v>390.56766431083901</v>
      </c>
      <c r="H226" s="704">
        <v>31.0031</v>
      </c>
      <c r="I226" s="701">
        <v>340.85370999999998</v>
      </c>
      <c r="J226" s="702">
        <v>-49.713954310839</v>
      </c>
      <c r="K226" s="705">
        <v>0.87271359394600001</v>
      </c>
    </row>
    <row r="227" spans="1:11" ht="14.4" customHeight="1" thickBot="1" x14ac:dyDescent="0.35">
      <c r="A227" s="721" t="s">
        <v>549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1.5</v>
      </c>
      <c r="I227" s="701">
        <v>38.75</v>
      </c>
      <c r="J227" s="702">
        <v>38.75</v>
      </c>
      <c r="K227" s="712" t="s">
        <v>343</v>
      </c>
    </row>
    <row r="228" spans="1:11" ht="14.4" customHeight="1" thickBot="1" x14ac:dyDescent="0.35">
      <c r="A228" s="722" t="s">
        <v>550</v>
      </c>
      <c r="B228" s="706">
        <v>0</v>
      </c>
      <c r="C228" s="706">
        <v>0</v>
      </c>
      <c r="D228" s="707">
        <v>0</v>
      </c>
      <c r="E228" s="713">
        <v>1</v>
      </c>
      <c r="F228" s="706">
        <v>0</v>
      </c>
      <c r="G228" s="707">
        <v>0</v>
      </c>
      <c r="H228" s="709">
        <v>1.5</v>
      </c>
      <c r="I228" s="706">
        <v>38.75</v>
      </c>
      <c r="J228" s="707">
        <v>38.75</v>
      </c>
      <c r="K228" s="710" t="s">
        <v>343</v>
      </c>
    </row>
    <row r="229" spans="1:11" ht="14.4" customHeight="1" thickBot="1" x14ac:dyDescent="0.35">
      <c r="A229" s="723" t="s">
        <v>551</v>
      </c>
      <c r="B229" s="701">
        <v>0</v>
      </c>
      <c r="C229" s="701">
        <v>0</v>
      </c>
      <c r="D229" s="702">
        <v>0</v>
      </c>
      <c r="E229" s="703">
        <v>1</v>
      </c>
      <c r="F229" s="701">
        <v>0</v>
      </c>
      <c r="G229" s="702">
        <v>0</v>
      </c>
      <c r="H229" s="704">
        <v>1.5</v>
      </c>
      <c r="I229" s="701">
        <v>38.75</v>
      </c>
      <c r="J229" s="702">
        <v>38.75</v>
      </c>
      <c r="K229" s="712" t="s">
        <v>343</v>
      </c>
    </row>
    <row r="230" spans="1:11" ht="14.4" customHeight="1" thickBot="1" x14ac:dyDescent="0.35">
      <c r="A230" s="726" t="s">
        <v>552</v>
      </c>
      <c r="B230" s="706">
        <v>320.36524804461698</v>
      </c>
      <c r="C230" s="706">
        <v>431.84528</v>
      </c>
      <c r="D230" s="707">
        <v>111.480031955383</v>
      </c>
      <c r="E230" s="713">
        <v>1.3479779178160001</v>
      </c>
      <c r="F230" s="706">
        <v>390.56766431083901</v>
      </c>
      <c r="G230" s="707">
        <v>390.56766431083901</v>
      </c>
      <c r="H230" s="709">
        <v>29.5031</v>
      </c>
      <c r="I230" s="706">
        <v>302.10370999999998</v>
      </c>
      <c r="J230" s="707">
        <v>-88.463954310839</v>
      </c>
      <c r="K230" s="714">
        <v>0.77349903129599995</v>
      </c>
    </row>
    <row r="231" spans="1:11" ht="14.4" customHeight="1" thickBot="1" x14ac:dyDescent="0.35">
      <c r="A231" s="722" t="s">
        <v>553</v>
      </c>
      <c r="B231" s="706">
        <v>0</v>
      </c>
      <c r="C231" s="706">
        <v>4.9995599999999998</v>
      </c>
      <c r="D231" s="707">
        <v>4.9995599999999998</v>
      </c>
      <c r="E231" s="708" t="s">
        <v>330</v>
      </c>
      <c r="F231" s="706">
        <v>0</v>
      </c>
      <c r="G231" s="707">
        <v>0</v>
      </c>
      <c r="H231" s="709">
        <v>-1.7000000000000001E-4</v>
      </c>
      <c r="I231" s="706">
        <v>-1.2099999999999999E-3</v>
      </c>
      <c r="J231" s="707">
        <v>-1.2099999999999999E-3</v>
      </c>
      <c r="K231" s="710" t="s">
        <v>330</v>
      </c>
    </row>
    <row r="232" spans="1:11" ht="14.4" customHeight="1" thickBot="1" x14ac:dyDescent="0.35">
      <c r="A232" s="723" t="s">
        <v>554</v>
      </c>
      <c r="B232" s="701">
        <v>0</v>
      </c>
      <c r="C232" s="701">
        <v>-4.4000000000000002E-4</v>
      </c>
      <c r="D232" s="702">
        <v>-4.4000000000000002E-4</v>
      </c>
      <c r="E232" s="711" t="s">
        <v>330</v>
      </c>
      <c r="F232" s="701">
        <v>0</v>
      </c>
      <c r="G232" s="702">
        <v>0</v>
      </c>
      <c r="H232" s="704">
        <v>-1.7000000000000001E-4</v>
      </c>
      <c r="I232" s="701">
        <v>-1.2099999999999999E-3</v>
      </c>
      <c r="J232" s="702">
        <v>-1.2099999999999999E-3</v>
      </c>
      <c r="K232" s="712" t="s">
        <v>330</v>
      </c>
    </row>
    <row r="233" spans="1:11" ht="14.4" customHeight="1" thickBot="1" x14ac:dyDescent="0.35">
      <c r="A233" s="723" t="s">
        <v>555</v>
      </c>
      <c r="B233" s="701">
        <v>0</v>
      </c>
      <c r="C233" s="701">
        <v>5</v>
      </c>
      <c r="D233" s="702">
        <v>5</v>
      </c>
      <c r="E233" s="711" t="s">
        <v>343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12" t="s">
        <v>330</v>
      </c>
    </row>
    <row r="234" spans="1:11" ht="14.4" customHeight="1" thickBot="1" x14ac:dyDescent="0.35">
      <c r="A234" s="722" t="s">
        <v>556</v>
      </c>
      <c r="B234" s="706">
        <v>320.36524804461698</v>
      </c>
      <c r="C234" s="706">
        <v>426.84571999999997</v>
      </c>
      <c r="D234" s="707">
        <v>106.480471955383</v>
      </c>
      <c r="E234" s="713">
        <v>1.332372105293</v>
      </c>
      <c r="F234" s="706">
        <v>390.56766431083901</v>
      </c>
      <c r="G234" s="707">
        <v>390.56766431083901</v>
      </c>
      <c r="H234" s="709">
        <v>29.503270000000001</v>
      </c>
      <c r="I234" s="706">
        <v>302.10491999999999</v>
      </c>
      <c r="J234" s="707">
        <v>-88.462744310839</v>
      </c>
      <c r="K234" s="714">
        <v>0.77350212934999996</v>
      </c>
    </row>
    <row r="235" spans="1:11" ht="14.4" customHeight="1" thickBot="1" x14ac:dyDescent="0.35">
      <c r="A235" s="723" t="s">
        <v>557</v>
      </c>
      <c r="B235" s="701">
        <v>2.4507440644730001</v>
      </c>
      <c r="C235" s="701">
        <v>0</v>
      </c>
      <c r="D235" s="702">
        <v>-2.4507440644730001</v>
      </c>
      <c r="E235" s="703">
        <v>0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05">
        <v>0</v>
      </c>
    </row>
    <row r="236" spans="1:11" ht="14.4" customHeight="1" thickBot="1" x14ac:dyDescent="0.35">
      <c r="A236" s="723" t="s">
        <v>558</v>
      </c>
      <c r="B236" s="701">
        <v>24.171395458296999</v>
      </c>
      <c r="C236" s="701">
        <v>50.749980000000001</v>
      </c>
      <c r="D236" s="702">
        <v>26.578584541702</v>
      </c>
      <c r="E236" s="703">
        <v>2.0995883372790001</v>
      </c>
      <c r="F236" s="701">
        <v>50.242904739983999</v>
      </c>
      <c r="G236" s="702">
        <v>50.242904739983999</v>
      </c>
      <c r="H236" s="704">
        <v>0</v>
      </c>
      <c r="I236" s="701">
        <v>38.5</v>
      </c>
      <c r="J236" s="702">
        <v>-11.742904739984001</v>
      </c>
      <c r="K236" s="705">
        <v>0.766277351981</v>
      </c>
    </row>
    <row r="237" spans="1:11" ht="14.4" customHeight="1" thickBot="1" x14ac:dyDescent="0.35">
      <c r="A237" s="723" t="s">
        <v>559</v>
      </c>
      <c r="B237" s="701">
        <v>0</v>
      </c>
      <c r="C237" s="701">
        <v>0</v>
      </c>
      <c r="D237" s="702">
        <v>0</v>
      </c>
      <c r="E237" s="703">
        <v>1</v>
      </c>
      <c r="F237" s="701">
        <v>0</v>
      </c>
      <c r="G237" s="702">
        <v>0</v>
      </c>
      <c r="H237" s="704">
        <v>0</v>
      </c>
      <c r="I237" s="701">
        <v>0.12759999999999999</v>
      </c>
      <c r="J237" s="702">
        <v>0.12759999999999999</v>
      </c>
      <c r="K237" s="712" t="s">
        <v>343</v>
      </c>
    </row>
    <row r="238" spans="1:11" ht="14.4" customHeight="1" thickBot="1" x14ac:dyDescent="0.35">
      <c r="A238" s="723" t="s">
        <v>560</v>
      </c>
      <c r="B238" s="701">
        <v>43.743083454680999</v>
      </c>
      <c r="C238" s="701">
        <v>153.13301999999999</v>
      </c>
      <c r="D238" s="702">
        <v>109.389936545319</v>
      </c>
      <c r="E238" s="703">
        <v>3.5007367543860002</v>
      </c>
      <c r="F238" s="701">
        <v>141.199527288209</v>
      </c>
      <c r="G238" s="702">
        <v>141.199527288209</v>
      </c>
      <c r="H238" s="704">
        <v>14.87599</v>
      </c>
      <c r="I238" s="701">
        <v>80.925560000000004</v>
      </c>
      <c r="J238" s="702">
        <v>-60.273967288209001</v>
      </c>
      <c r="K238" s="705">
        <v>0.57312911419799994</v>
      </c>
    </row>
    <row r="239" spans="1:11" ht="14.4" customHeight="1" thickBot="1" x14ac:dyDescent="0.35">
      <c r="A239" s="723" t="s">
        <v>561</v>
      </c>
      <c r="B239" s="701">
        <v>250.00002506716399</v>
      </c>
      <c r="C239" s="701">
        <v>222.96271999999999</v>
      </c>
      <c r="D239" s="702">
        <v>-27.037305067163999</v>
      </c>
      <c r="E239" s="703">
        <v>0.89185079057500005</v>
      </c>
      <c r="F239" s="701">
        <v>199.12523228264601</v>
      </c>
      <c r="G239" s="702">
        <v>199.12523228264601</v>
      </c>
      <c r="H239" s="704">
        <v>14.627280000000001</v>
      </c>
      <c r="I239" s="701">
        <v>182.55176</v>
      </c>
      <c r="J239" s="702">
        <v>-16.573472282645</v>
      </c>
      <c r="K239" s="705">
        <v>0.91676859786800002</v>
      </c>
    </row>
    <row r="240" spans="1:11" ht="14.4" customHeight="1" thickBot="1" x14ac:dyDescent="0.35">
      <c r="A240" s="720" t="s">
        <v>562</v>
      </c>
      <c r="B240" s="701">
        <v>0</v>
      </c>
      <c r="C240" s="701">
        <v>7.2999999999999996E-4</v>
      </c>
      <c r="D240" s="702">
        <v>7.2999999999999996E-4</v>
      </c>
      <c r="E240" s="711" t="s">
        <v>343</v>
      </c>
      <c r="F240" s="701">
        <v>0</v>
      </c>
      <c r="G240" s="702">
        <v>0</v>
      </c>
      <c r="H240" s="704">
        <v>0</v>
      </c>
      <c r="I240" s="701">
        <v>2.2499999999999998E-3</v>
      </c>
      <c r="J240" s="702">
        <v>2.2499999999999998E-3</v>
      </c>
      <c r="K240" s="712" t="s">
        <v>330</v>
      </c>
    </row>
    <row r="241" spans="1:11" ht="14.4" customHeight="1" thickBot="1" x14ac:dyDescent="0.35">
      <c r="A241" s="726" t="s">
        <v>563</v>
      </c>
      <c r="B241" s="706">
        <v>0</v>
      </c>
      <c r="C241" s="706">
        <v>7.2999999999999996E-4</v>
      </c>
      <c r="D241" s="707">
        <v>7.2999999999999996E-4</v>
      </c>
      <c r="E241" s="708" t="s">
        <v>343</v>
      </c>
      <c r="F241" s="706">
        <v>0</v>
      </c>
      <c r="G241" s="707">
        <v>0</v>
      </c>
      <c r="H241" s="709">
        <v>0</v>
      </c>
      <c r="I241" s="706">
        <v>2.2499999999999998E-3</v>
      </c>
      <c r="J241" s="707">
        <v>2.2499999999999998E-3</v>
      </c>
      <c r="K241" s="710" t="s">
        <v>330</v>
      </c>
    </row>
    <row r="242" spans="1:11" ht="14.4" customHeight="1" thickBot="1" x14ac:dyDescent="0.35">
      <c r="A242" s="722" t="s">
        <v>564</v>
      </c>
      <c r="B242" s="706">
        <v>0</v>
      </c>
      <c r="C242" s="706">
        <v>7.2999999999999996E-4</v>
      </c>
      <c r="D242" s="707">
        <v>7.2999999999999996E-4</v>
      </c>
      <c r="E242" s="708" t="s">
        <v>343</v>
      </c>
      <c r="F242" s="706">
        <v>0</v>
      </c>
      <c r="G242" s="707">
        <v>0</v>
      </c>
      <c r="H242" s="709">
        <v>0</v>
      </c>
      <c r="I242" s="706">
        <v>2.2499999999999998E-3</v>
      </c>
      <c r="J242" s="707">
        <v>2.2499999999999998E-3</v>
      </c>
      <c r="K242" s="710" t="s">
        <v>330</v>
      </c>
    </row>
    <row r="243" spans="1:11" ht="14.4" customHeight="1" thickBot="1" x14ac:dyDescent="0.35">
      <c r="A243" s="723" t="s">
        <v>565</v>
      </c>
      <c r="B243" s="701">
        <v>0</v>
      </c>
      <c r="C243" s="701">
        <v>7.2999999999999996E-4</v>
      </c>
      <c r="D243" s="702">
        <v>7.2999999999999996E-4</v>
      </c>
      <c r="E243" s="711" t="s">
        <v>343</v>
      </c>
      <c r="F243" s="701">
        <v>0</v>
      </c>
      <c r="G243" s="702">
        <v>0</v>
      </c>
      <c r="H243" s="704">
        <v>0</v>
      </c>
      <c r="I243" s="701">
        <v>2.2499999999999998E-3</v>
      </c>
      <c r="J243" s="702">
        <v>2.2499999999999998E-3</v>
      </c>
      <c r="K243" s="712" t="s">
        <v>330</v>
      </c>
    </row>
    <row r="244" spans="1:11" ht="14.4" customHeight="1" thickBot="1" x14ac:dyDescent="0.35">
      <c r="A244" s="720" t="s">
        <v>566</v>
      </c>
      <c r="B244" s="701">
        <v>34.471830985093</v>
      </c>
      <c r="C244" s="701">
        <v>36.863999999999997</v>
      </c>
      <c r="D244" s="702">
        <v>2.392169014906</v>
      </c>
      <c r="E244" s="703">
        <v>1.0693948927729999</v>
      </c>
      <c r="F244" s="701">
        <v>0</v>
      </c>
      <c r="G244" s="702">
        <v>0</v>
      </c>
      <c r="H244" s="704">
        <v>757.57899999999995</v>
      </c>
      <c r="I244" s="701">
        <v>791.37099999999998</v>
      </c>
      <c r="J244" s="702">
        <v>791.37099999999998</v>
      </c>
      <c r="K244" s="712" t="s">
        <v>330</v>
      </c>
    </row>
    <row r="245" spans="1:11" ht="14.4" customHeight="1" thickBot="1" x14ac:dyDescent="0.35">
      <c r="A245" s="726" t="s">
        <v>567</v>
      </c>
      <c r="B245" s="706">
        <v>34.471830985093</v>
      </c>
      <c r="C245" s="706">
        <v>36.863999999999997</v>
      </c>
      <c r="D245" s="707">
        <v>2.392169014906</v>
      </c>
      <c r="E245" s="713">
        <v>1.0693948927729999</v>
      </c>
      <c r="F245" s="706">
        <v>0</v>
      </c>
      <c r="G245" s="707">
        <v>0</v>
      </c>
      <c r="H245" s="709">
        <v>757.57899999999995</v>
      </c>
      <c r="I245" s="706">
        <v>791.37099999999998</v>
      </c>
      <c r="J245" s="707">
        <v>791.37099999999998</v>
      </c>
      <c r="K245" s="710" t="s">
        <v>330</v>
      </c>
    </row>
    <row r="246" spans="1:11" ht="14.4" customHeight="1" thickBot="1" x14ac:dyDescent="0.35">
      <c r="A246" s="722" t="s">
        <v>568</v>
      </c>
      <c r="B246" s="706">
        <v>0</v>
      </c>
      <c r="C246" s="706">
        <v>0</v>
      </c>
      <c r="D246" s="707">
        <v>0</v>
      </c>
      <c r="E246" s="713">
        <v>1</v>
      </c>
      <c r="F246" s="706">
        <v>0</v>
      </c>
      <c r="G246" s="707">
        <v>0</v>
      </c>
      <c r="H246" s="709">
        <v>754.50699999999995</v>
      </c>
      <c r="I246" s="706">
        <v>754.50699999999995</v>
      </c>
      <c r="J246" s="707">
        <v>754.50699999999995</v>
      </c>
      <c r="K246" s="710" t="s">
        <v>343</v>
      </c>
    </row>
    <row r="247" spans="1:11" ht="14.4" customHeight="1" thickBot="1" x14ac:dyDescent="0.35">
      <c r="A247" s="723" t="s">
        <v>569</v>
      </c>
      <c r="B247" s="701">
        <v>0</v>
      </c>
      <c r="C247" s="701">
        <v>0</v>
      </c>
      <c r="D247" s="702">
        <v>0</v>
      </c>
      <c r="E247" s="703">
        <v>1</v>
      </c>
      <c r="F247" s="701">
        <v>0</v>
      </c>
      <c r="G247" s="702">
        <v>0</v>
      </c>
      <c r="H247" s="704">
        <v>754.50699999999995</v>
      </c>
      <c r="I247" s="701">
        <v>754.50699999999995</v>
      </c>
      <c r="J247" s="702">
        <v>754.50699999999995</v>
      </c>
      <c r="K247" s="712" t="s">
        <v>343</v>
      </c>
    </row>
    <row r="248" spans="1:11" ht="14.4" customHeight="1" thickBot="1" x14ac:dyDescent="0.35">
      <c r="A248" s="725" t="s">
        <v>570</v>
      </c>
      <c r="B248" s="701">
        <v>34.471830985093</v>
      </c>
      <c r="C248" s="701">
        <v>36.863999999999997</v>
      </c>
      <c r="D248" s="702">
        <v>2.392169014906</v>
      </c>
      <c r="E248" s="703">
        <v>1.0693948927729999</v>
      </c>
      <c r="F248" s="701">
        <v>0</v>
      </c>
      <c r="G248" s="702">
        <v>0</v>
      </c>
      <c r="H248" s="704">
        <v>3.0720000000000001</v>
      </c>
      <c r="I248" s="701">
        <v>36.863999999999997</v>
      </c>
      <c r="J248" s="702">
        <v>36.863999999999997</v>
      </c>
      <c r="K248" s="712" t="s">
        <v>330</v>
      </c>
    </row>
    <row r="249" spans="1:11" ht="14.4" customHeight="1" thickBot="1" x14ac:dyDescent="0.35">
      <c r="A249" s="723" t="s">
        <v>571</v>
      </c>
      <c r="B249" s="701">
        <v>34.471830985093</v>
      </c>
      <c r="C249" s="701">
        <v>36.863999999999997</v>
      </c>
      <c r="D249" s="702">
        <v>2.392169014906</v>
      </c>
      <c r="E249" s="703">
        <v>1.0693948927729999</v>
      </c>
      <c r="F249" s="701">
        <v>0</v>
      </c>
      <c r="G249" s="702">
        <v>0</v>
      </c>
      <c r="H249" s="704">
        <v>3.0720000000000001</v>
      </c>
      <c r="I249" s="701">
        <v>36.863999999999997</v>
      </c>
      <c r="J249" s="702">
        <v>36.863999999999997</v>
      </c>
      <c r="K249" s="712" t="s">
        <v>330</v>
      </c>
    </row>
    <row r="250" spans="1:11" ht="14.4" customHeight="1" thickBot="1" x14ac:dyDescent="0.35">
      <c r="A250" s="719" t="s">
        <v>572</v>
      </c>
      <c r="B250" s="701">
        <v>12109.776637814601</v>
      </c>
      <c r="C250" s="701">
        <v>13047.59469</v>
      </c>
      <c r="D250" s="702">
        <v>937.81805218541899</v>
      </c>
      <c r="E250" s="703">
        <v>1.0774430511999999</v>
      </c>
      <c r="F250" s="701">
        <v>11434.756217406501</v>
      </c>
      <c r="G250" s="702">
        <v>11434.756217406501</v>
      </c>
      <c r="H250" s="704">
        <v>1433.1509000000001</v>
      </c>
      <c r="I250" s="701">
        <v>14214.03299</v>
      </c>
      <c r="J250" s="702">
        <v>2779.27677259351</v>
      </c>
      <c r="K250" s="705">
        <v>1.2430551836649999</v>
      </c>
    </row>
    <row r="251" spans="1:11" ht="14.4" customHeight="1" thickBot="1" x14ac:dyDescent="0.35">
      <c r="A251" s="724" t="s">
        <v>573</v>
      </c>
      <c r="B251" s="706">
        <v>12109.776637814601</v>
      </c>
      <c r="C251" s="706">
        <v>13047.59469</v>
      </c>
      <c r="D251" s="707">
        <v>937.81805218541899</v>
      </c>
      <c r="E251" s="713">
        <v>1.0774430511999999</v>
      </c>
      <c r="F251" s="706">
        <v>11434.756217406501</v>
      </c>
      <c r="G251" s="707">
        <v>11434.756217406501</v>
      </c>
      <c r="H251" s="709">
        <v>1433.1509000000001</v>
      </c>
      <c r="I251" s="706">
        <v>14214.03299</v>
      </c>
      <c r="J251" s="707">
        <v>2779.27677259351</v>
      </c>
      <c r="K251" s="714">
        <v>1.2430551836649999</v>
      </c>
    </row>
    <row r="252" spans="1:11" ht="14.4" customHeight="1" thickBot="1" x14ac:dyDescent="0.35">
      <c r="A252" s="726" t="s">
        <v>54</v>
      </c>
      <c r="B252" s="706">
        <v>12109.776637814601</v>
      </c>
      <c r="C252" s="706">
        <v>13047.59469</v>
      </c>
      <c r="D252" s="707">
        <v>937.81805218541899</v>
      </c>
      <c r="E252" s="713">
        <v>1.0774430511999999</v>
      </c>
      <c r="F252" s="706">
        <v>11434.756217406501</v>
      </c>
      <c r="G252" s="707">
        <v>11434.756217406501</v>
      </c>
      <c r="H252" s="709">
        <v>1433.1509000000001</v>
      </c>
      <c r="I252" s="706">
        <v>14214.03299</v>
      </c>
      <c r="J252" s="707">
        <v>2779.27677259351</v>
      </c>
      <c r="K252" s="714">
        <v>1.2430551836649999</v>
      </c>
    </row>
    <row r="253" spans="1:11" ht="14.4" customHeight="1" thickBot="1" x14ac:dyDescent="0.35">
      <c r="A253" s="725" t="s">
        <v>574</v>
      </c>
      <c r="B253" s="701">
        <v>0</v>
      </c>
      <c r="C253" s="701">
        <v>0</v>
      </c>
      <c r="D253" s="702">
        <v>0</v>
      </c>
      <c r="E253" s="703">
        <v>1</v>
      </c>
      <c r="F253" s="701">
        <v>211.280133296656</v>
      </c>
      <c r="G253" s="702">
        <v>211.280133296656</v>
      </c>
      <c r="H253" s="704">
        <v>8.8389000000000006</v>
      </c>
      <c r="I253" s="701">
        <v>166.91027</v>
      </c>
      <c r="J253" s="702">
        <v>-44.369863296654998</v>
      </c>
      <c r="K253" s="705">
        <v>0.78999509984899996</v>
      </c>
    </row>
    <row r="254" spans="1:11" ht="14.4" customHeight="1" thickBot="1" x14ac:dyDescent="0.35">
      <c r="A254" s="723" t="s">
        <v>575</v>
      </c>
      <c r="B254" s="701">
        <v>0</v>
      </c>
      <c r="C254" s="701">
        <v>0</v>
      </c>
      <c r="D254" s="702">
        <v>0</v>
      </c>
      <c r="E254" s="703">
        <v>1</v>
      </c>
      <c r="F254" s="701">
        <v>211.280133296656</v>
      </c>
      <c r="G254" s="702">
        <v>211.280133296656</v>
      </c>
      <c r="H254" s="704">
        <v>8.8389000000000006</v>
      </c>
      <c r="I254" s="701">
        <v>166.91027</v>
      </c>
      <c r="J254" s="702">
        <v>-44.369863296654998</v>
      </c>
      <c r="K254" s="705">
        <v>0.78999509984899996</v>
      </c>
    </row>
    <row r="255" spans="1:11" ht="14.4" customHeight="1" thickBot="1" x14ac:dyDescent="0.35">
      <c r="A255" s="722" t="s">
        <v>576</v>
      </c>
      <c r="B255" s="706">
        <v>261.54395995993798</v>
      </c>
      <c r="C255" s="706">
        <v>243.71899999999999</v>
      </c>
      <c r="D255" s="707">
        <v>-17.824959959937999</v>
      </c>
      <c r="E255" s="713">
        <v>0.93184717413200002</v>
      </c>
      <c r="F255" s="706">
        <v>263.27486204007101</v>
      </c>
      <c r="G255" s="707">
        <v>263.27486204007101</v>
      </c>
      <c r="H255" s="709">
        <v>21.105</v>
      </c>
      <c r="I255" s="706">
        <v>253.44499999999999</v>
      </c>
      <c r="J255" s="707">
        <v>-9.8298620400709993</v>
      </c>
      <c r="K255" s="714">
        <v>0.96266311958499995</v>
      </c>
    </row>
    <row r="256" spans="1:11" ht="14.4" customHeight="1" thickBot="1" x14ac:dyDescent="0.35">
      <c r="A256" s="723" t="s">
        <v>577</v>
      </c>
      <c r="B256" s="701">
        <v>261.54395995993798</v>
      </c>
      <c r="C256" s="701">
        <v>243.71899999999999</v>
      </c>
      <c r="D256" s="702">
        <v>-17.824959959937999</v>
      </c>
      <c r="E256" s="703">
        <v>0.93184717413200002</v>
      </c>
      <c r="F256" s="701">
        <v>263.27486204007101</v>
      </c>
      <c r="G256" s="702">
        <v>263.27486204007101</v>
      </c>
      <c r="H256" s="704">
        <v>21.105</v>
      </c>
      <c r="I256" s="701">
        <v>253.44499999999999</v>
      </c>
      <c r="J256" s="702">
        <v>-9.8298620400709993</v>
      </c>
      <c r="K256" s="705">
        <v>0.96266311958499995</v>
      </c>
    </row>
    <row r="257" spans="1:11" ht="14.4" customHeight="1" thickBot="1" x14ac:dyDescent="0.35">
      <c r="A257" s="722" t="s">
        <v>578</v>
      </c>
      <c r="B257" s="706">
        <v>110.84092306775899</v>
      </c>
      <c r="C257" s="706">
        <v>94.259339999999995</v>
      </c>
      <c r="D257" s="707">
        <v>-16.581583067758</v>
      </c>
      <c r="E257" s="713">
        <v>0.85040197601300005</v>
      </c>
      <c r="F257" s="706">
        <v>102.86089993025401</v>
      </c>
      <c r="G257" s="707">
        <v>102.86089993025401</v>
      </c>
      <c r="H257" s="709">
        <v>8.7156800000000008</v>
      </c>
      <c r="I257" s="706">
        <v>116.72580000000001</v>
      </c>
      <c r="J257" s="707">
        <v>13.864900069746</v>
      </c>
      <c r="K257" s="714">
        <v>1.13479271598</v>
      </c>
    </row>
    <row r="258" spans="1:11" ht="14.4" customHeight="1" thickBot="1" x14ac:dyDescent="0.35">
      <c r="A258" s="723" t="s">
        <v>579</v>
      </c>
      <c r="B258" s="701">
        <v>23.793403323193999</v>
      </c>
      <c r="C258" s="701">
        <v>17.02</v>
      </c>
      <c r="D258" s="702">
        <v>-6.7734033231939996</v>
      </c>
      <c r="E258" s="703">
        <v>0.71532431778700001</v>
      </c>
      <c r="F258" s="701">
        <v>19.878311475311001</v>
      </c>
      <c r="G258" s="702">
        <v>19.878311475311001</v>
      </c>
      <c r="H258" s="704">
        <v>1.85</v>
      </c>
      <c r="I258" s="701">
        <v>36.36</v>
      </c>
      <c r="J258" s="702">
        <v>16.481688524688</v>
      </c>
      <c r="K258" s="705">
        <v>1.8291292017</v>
      </c>
    </row>
    <row r="259" spans="1:11" ht="14.4" customHeight="1" thickBot="1" x14ac:dyDescent="0.35">
      <c r="A259" s="723" t="s">
        <v>580</v>
      </c>
      <c r="B259" s="701">
        <v>0.79704903093099999</v>
      </c>
      <c r="C259" s="701">
        <v>0.37140000000000001</v>
      </c>
      <c r="D259" s="702">
        <v>-0.42564903093099998</v>
      </c>
      <c r="E259" s="703">
        <v>0.46596882448499999</v>
      </c>
      <c r="F259" s="701">
        <v>0.68564349414500003</v>
      </c>
      <c r="G259" s="702">
        <v>0.68564349414500003</v>
      </c>
      <c r="H259" s="704">
        <v>0.9617</v>
      </c>
      <c r="I259" s="701">
        <v>1.7261</v>
      </c>
      <c r="J259" s="702">
        <v>1.0404565058540001</v>
      </c>
      <c r="K259" s="705">
        <v>2.5174890664589999</v>
      </c>
    </row>
    <row r="260" spans="1:11" ht="14.4" customHeight="1" thickBot="1" x14ac:dyDescent="0.35">
      <c r="A260" s="723" t="s">
        <v>581</v>
      </c>
      <c r="B260" s="701">
        <v>86.250470713633007</v>
      </c>
      <c r="C260" s="701">
        <v>76.867940000000004</v>
      </c>
      <c r="D260" s="702">
        <v>-9.3825307136330007</v>
      </c>
      <c r="E260" s="703">
        <v>0.89121762888900002</v>
      </c>
      <c r="F260" s="701">
        <v>82.296944960795997</v>
      </c>
      <c r="G260" s="702">
        <v>82.296944960795997</v>
      </c>
      <c r="H260" s="704">
        <v>5.9039799999999998</v>
      </c>
      <c r="I260" s="701">
        <v>78.639700000000005</v>
      </c>
      <c r="J260" s="702">
        <v>-3.657244960796</v>
      </c>
      <c r="K260" s="705">
        <v>0.95556038000499999</v>
      </c>
    </row>
    <row r="261" spans="1:11" ht="14.4" customHeight="1" thickBot="1" x14ac:dyDescent="0.35">
      <c r="A261" s="722" t="s">
        <v>582</v>
      </c>
      <c r="B261" s="706">
        <v>1343.75287477744</v>
      </c>
      <c r="C261" s="706">
        <v>1416.6800499999999</v>
      </c>
      <c r="D261" s="707">
        <v>72.927175222561999</v>
      </c>
      <c r="E261" s="713">
        <v>1.0542712701050001</v>
      </c>
      <c r="F261" s="706">
        <v>1386.25424099821</v>
      </c>
      <c r="G261" s="707">
        <v>1386.25424099821</v>
      </c>
      <c r="H261" s="709">
        <v>105.89315999999999</v>
      </c>
      <c r="I261" s="706">
        <v>1434.98155</v>
      </c>
      <c r="J261" s="707">
        <v>48.727309001792001</v>
      </c>
      <c r="K261" s="714">
        <v>1.0351503407960001</v>
      </c>
    </row>
    <row r="262" spans="1:11" ht="14.4" customHeight="1" thickBot="1" x14ac:dyDescent="0.35">
      <c r="A262" s="723" t="s">
        <v>583</v>
      </c>
      <c r="B262" s="701">
        <v>1343.75287477744</v>
      </c>
      <c r="C262" s="701">
        <v>1416.6800499999999</v>
      </c>
      <c r="D262" s="702">
        <v>72.927175222561999</v>
      </c>
      <c r="E262" s="703">
        <v>1.0542712701050001</v>
      </c>
      <c r="F262" s="701">
        <v>1386.25424099821</v>
      </c>
      <c r="G262" s="702">
        <v>1386.25424099821</v>
      </c>
      <c r="H262" s="704">
        <v>105.89315999999999</v>
      </c>
      <c r="I262" s="701">
        <v>1434.98155</v>
      </c>
      <c r="J262" s="702">
        <v>48.727309001792001</v>
      </c>
      <c r="K262" s="705">
        <v>1.0351503407960001</v>
      </c>
    </row>
    <row r="263" spans="1:11" ht="14.4" customHeight="1" thickBot="1" x14ac:dyDescent="0.35">
      <c r="A263" s="722" t="s">
        <v>584</v>
      </c>
      <c r="B263" s="706">
        <v>0</v>
      </c>
      <c r="C263" s="706">
        <v>15.079000000000001</v>
      </c>
      <c r="D263" s="707">
        <v>15.079000000000001</v>
      </c>
      <c r="E263" s="708" t="s">
        <v>343</v>
      </c>
      <c r="F263" s="706">
        <v>0</v>
      </c>
      <c r="G263" s="707">
        <v>0</v>
      </c>
      <c r="H263" s="709">
        <v>1.798</v>
      </c>
      <c r="I263" s="706">
        <v>17.731000000000002</v>
      </c>
      <c r="J263" s="707">
        <v>17.731000000000002</v>
      </c>
      <c r="K263" s="710" t="s">
        <v>343</v>
      </c>
    </row>
    <row r="264" spans="1:11" ht="14.4" customHeight="1" thickBot="1" x14ac:dyDescent="0.35">
      <c r="A264" s="723" t="s">
        <v>585</v>
      </c>
      <c r="B264" s="701">
        <v>0</v>
      </c>
      <c r="C264" s="701">
        <v>15.079000000000001</v>
      </c>
      <c r="D264" s="702">
        <v>15.079000000000001</v>
      </c>
      <c r="E264" s="711" t="s">
        <v>343</v>
      </c>
      <c r="F264" s="701">
        <v>0</v>
      </c>
      <c r="G264" s="702">
        <v>0</v>
      </c>
      <c r="H264" s="704">
        <v>1.798</v>
      </c>
      <c r="I264" s="701">
        <v>17.731000000000002</v>
      </c>
      <c r="J264" s="702">
        <v>17.731000000000002</v>
      </c>
      <c r="K264" s="712" t="s">
        <v>343</v>
      </c>
    </row>
    <row r="265" spans="1:11" ht="14.4" customHeight="1" thickBot="1" x14ac:dyDescent="0.35">
      <c r="A265" s="722" t="s">
        <v>586</v>
      </c>
      <c r="B265" s="706">
        <v>2028.3803531578301</v>
      </c>
      <c r="C265" s="706">
        <v>1940.72973</v>
      </c>
      <c r="D265" s="707">
        <v>-87.650623157829003</v>
      </c>
      <c r="E265" s="713">
        <v>0.95678787608899996</v>
      </c>
      <c r="F265" s="706">
        <v>1904.15436715025</v>
      </c>
      <c r="G265" s="707">
        <v>1904.15436715025</v>
      </c>
      <c r="H265" s="709">
        <v>107.67406</v>
      </c>
      <c r="I265" s="706">
        <v>1952.7433799999999</v>
      </c>
      <c r="J265" s="707">
        <v>48.589012849751001</v>
      </c>
      <c r="K265" s="714">
        <v>1.0255173706959999</v>
      </c>
    </row>
    <row r="266" spans="1:11" ht="14.4" customHeight="1" thickBot="1" x14ac:dyDescent="0.35">
      <c r="A266" s="723" t="s">
        <v>587</v>
      </c>
      <c r="B266" s="701">
        <v>2028.3803531578301</v>
      </c>
      <c r="C266" s="701">
        <v>1940.72973</v>
      </c>
      <c r="D266" s="702">
        <v>-87.650623157829003</v>
      </c>
      <c r="E266" s="703">
        <v>0.95678787608899996</v>
      </c>
      <c r="F266" s="701">
        <v>1904.15436715025</v>
      </c>
      <c r="G266" s="702">
        <v>1904.15436715025</v>
      </c>
      <c r="H266" s="704">
        <v>107.67406</v>
      </c>
      <c r="I266" s="701">
        <v>1952.7433799999999</v>
      </c>
      <c r="J266" s="702">
        <v>48.589012849751001</v>
      </c>
      <c r="K266" s="705">
        <v>1.0255173706959999</v>
      </c>
    </row>
    <row r="267" spans="1:11" ht="14.4" customHeight="1" thickBot="1" x14ac:dyDescent="0.35">
      <c r="A267" s="722" t="s">
        <v>588</v>
      </c>
      <c r="B267" s="706">
        <v>0</v>
      </c>
      <c r="C267" s="706">
        <v>976.97218999999996</v>
      </c>
      <c r="D267" s="707">
        <v>976.97218999999996</v>
      </c>
      <c r="E267" s="708" t="s">
        <v>343</v>
      </c>
      <c r="F267" s="706">
        <v>0</v>
      </c>
      <c r="G267" s="707">
        <v>0</v>
      </c>
      <c r="H267" s="709">
        <v>80.630650000000003</v>
      </c>
      <c r="I267" s="706">
        <v>1054.84175</v>
      </c>
      <c r="J267" s="707">
        <v>1054.84175</v>
      </c>
      <c r="K267" s="710" t="s">
        <v>343</v>
      </c>
    </row>
    <row r="268" spans="1:11" ht="14.4" customHeight="1" thickBot="1" x14ac:dyDescent="0.35">
      <c r="A268" s="723" t="s">
        <v>589</v>
      </c>
      <c r="B268" s="701">
        <v>0</v>
      </c>
      <c r="C268" s="701">
        <v>976.97218999999996</v>
      </c>
      <c r="D268" s="702">
        <v>976.97218999999996</v>
      </c>
      <c r="E268" s="711" t="s">
        <v>343</v>
      </c>
      <c r="F268" s="701">
        <v>0</v>
      </c>
      <c r="G268" s="702">
        <v>0</v>
      </c>
      <c r="H268" s="704">
        <v>80.630650000000003</v>
      </c>
      <c r="I268" s="701">
        <v>1054.84175</v>
      </c>
      <c r="J268" s="702">
        <v>1054.84175</v>
      </c>
      <c r="K268" s="712" t="s">
        <v>343</v>
      </c>
    </row>
    <row r="269" spans="1:11" ht="14.4" customHeight="1" thickBot="1" x14ac:dyDescent="0.35">
      <c r="A269" s="722" t="s">
        <v>590</v>
      </c>
      <c r="B269" s="706">
        <v>8365.2585268516104</v>
      </c>
      <c r="C269" s="706">
        <v>8360.1553800000002</v>
      </c>
      <c r="D269" s="707">
        <v>-5.1031468516130003</v>
      </c>
      <c r="E269" s="713">
        <v>0.99938995945700004</v>
      </c>
      <c r="F269" s="706">
        <v>7566.9317139910499</v>
      </c>
      <c r="G269" s="707">
        <v>7566.9317139910499</v>
      </c>
      <c r="H269" s="709">
        <v>1098.4954499999999</v>
      </c>
      <c r="I269" s="706">
        <v>9216.6542399999998</v>
      </c>
      <c r="J269" s="707">
        <v>1649.7225260089499</v>
      </c>
      <c r="K269" s="714">
        <v>1.2180173666630001</v>
      </c>
    </row>
    <row r="270" spans="1:11" ht="14.4" customHeight="1" thickBot="1" x14ac:dyDescent="0.35">
      <c r="A270" s="723" t="s">
        <v>591</v>
      </c>
      <c r="B270" s="701">
        <v>8365.2585268516104</v>
      </c>
      <c r="C270" s="701">
        <v>8360.1553800000002</v>
      </c>
      <c r="D270" s="702">
        <v>-5.1031468516130003</v>
      </c>
      <c r="E270" s="703">
        <v>0.99938995945700004</v>
      </c>
      <c r="F270" s="701">
        <v>7566.9317139910499</v>
      </c>
      <c r="G270" s="702">
        <v>7566.9317139910499</v>
      </c>
      <c r="H270" s="704">
        <v>1098.4954499999999</v>
      </c>
      <c r="I270" s="701">
        <v>9216.6542399999998</v>
      </c>
      <c r="J270" s="702">
        <v>1649.7225260089499</v>
      </c>
      <c r="K270" s="705">
        <v>1.2180173666630001</v>
      </c>
    </row>
    <row r="271" spans="1:11" ht="14.4" customHeight="1" thickBot="1" x14ac:dyDescent="0.35">
      <c r="A271" s="719" t="s">
        <v>592</v>
      </c>
      <c r="B271" s="701">
        <v>0</v>
      </c>
      <c r="C271" s="701">
        <v>144.22194999999999</v>
      </c>
      <c r="D271" s="702">
        <v>144.22194999999999</v>
      </c>
      <c r="E271" s="711" t="s">
        <v>343</v>
      </c>
      <c r="F271" s="701">
        <v>0</v>
      </c>
      <c r="G271" s="702">
        <v>0</v>
      </c>
      <c r="H271" s="704">
        <v>6.2763499999999999</v>
      </c>
      <c r="I271" s="701">
        <v>126.86875999999999</v>
      </c>
      <c r="J271" s="702">
        <v>126.86875999999999</v>
      </c>
      <c r="K271" s="712" t="s">
        <v>343</v>
      </c>
    </row>
    <row r="272" spans="1:11" ht="14.4" customHeight="1" thickBot="1" x14ac:dyDescent="0.35">
      <c r="A272" s="724" t="s">
        <v>593</v>
      </c>
      <c r="B272" s="706">
        <v>0</v>
      </c>
      <c r="C272" s="706">
        <v>144.22194999999999</v>
      </c>
      <c r="D272" s="707">
        <v>144.22194999999999</v>
      </c>
      <c r="E272" s="708" t="s">
        <v>343</v>
      </c>
      <c r="F272" s="706">
        <v>0</v>
      </c>
      <c r="G272" s="707">
        <v>0</v>
      </c>
      <c r="H272" s="709">
        <v>6.2763499999999999</v>
      </c>
      <c r="I272" s="706">
        <v>126.86875999999999</v>
      </c>
      <c r="J272" s="707">
        <v>126.86875999999999</v>
      </c>
      <c r="K272" s="710" t="s">
        <v>343</v>
      </c>
    </row>
    <row r="273" spans="1:11" ht="14.4" customHeight="1" thickBot="1" x14ac:dyDescent="0.35">
      <c r="A273" s="726" t="s">
        <v>594</v>
      </c>
      <c r="B273" s="706">
        <v>0</v>
      </c>
      <c r="C273" s="706">
        <v>144.22194999999999</v>
      </c>
      <c r="D273" s="707">
        <v>144.22194999999999</v>
      </c>
      <c r="E273" s="708" t="s">
        <v>343</v>
      </c>
      <c r="F273" s="706">
        <v>0</v>
      </c>
      <c r="G273" s="707">
        <v>0</v>
      </c>
      <c r="H273" s="709">
        <v>6.2763499999999999</v>
      </c>
      <c r="I273" s="706">
        <v>126.86875999999999</v>
      </c>
      <c r="J273" s="707">
        <v>126.86875999999999</v>
      </c>
      <c r="K273" s="710" t="s">
        <v>343</v>
      </c>
    </row>
    <row r="274" spans="1:11" ht="14.4" customHeight="1" thickBot="1" x14ac:dyDescent="0.35">
      <c r="A274" s="722" t="s">
        <v>595</v>
      </c>
      <c r="B274" s="706">
        <v>0</v>
      </c>
      <c r="C274" s="706">
        <v>144.22194999999999</v>
      </c>
      <c r="D274" s="707">
        <v>144.22194999999999</v>
      </c>
      <c r="E274" s="708" t="s">
        <v>343</v>
      </c>
      <c r="F274" s="706">
        <v>0</v>
      </c>
      <c r="G274" s="707">
        <v>0</v>
      </c>
      <c r="H274" s="709">
        <v>6.2763499999999999</v>
      </c>
      <c r="I274" s="706">
        <v>126.86875999999999</v>
      </c>
      <c r="J274" s="707">
        <v>126.86875999999999</v>
      </c>
      <c r="K274" s="710" t="s">
        <v>343</v>
      </c>
    </row>
    <row r="275" spans="1:11" ht="14.4" customHeight="1" thickBot="1" x14ac:dyDescent="0.35">
      <c r="A275" s="723" t="s">
        <v>596</v>
      </c>
      <c r="B275" s="701">
        <v>0</v>
      </c>
      <c r="C275" s="701">
        <v>3.41</v>
      </c>
      <c r="D275" s="702">
        <v>3.41</v>
      </c>
      <c r="E275" s="711" t="s">
        <v>343</v>
      </c>
      <c r="F275" s="701">
        <v>0</v>
      </c>
      <c r="G275" s="702">
        <v>0</v>
      </c>
      <c r="H275" s="704">
        <v>0</v>
      </c>
      <c r="I275" s="701">
        <v>0</v>
      </c>
      <c r="J275" s="702">
        <v>0</v>
      </c>
      <c r="K275" s="705">
        <v>0</v>
      </c>
    </row>
    <row r="276" spans="1:11" ht="14.4" customHeight="1" thickBot="1" x14ac:dyDescent="0.35">
      <c r="A276" s="723" t="s">
        <v>597</v>
      </c>
      <c r="B276" s="701">
        <v>0</v>
      </c>
      <c r="C276" s="701">
        <v>110.99115</v>
      </c>
      <c r="D276" s="702">
        <v>110.99115</v>
      </c>
      <c r="E276" s="711" t="s">
        <v>343</v>
      </c>
      <c r="F276" s="701">
        <v>0</v>
      </c>
      <c r="G276" s="702">
        <v>0</v>
      </c>
      <c r="H276" s="704">
        <v>6.2763499999999999</v>
      </c>
      <c r="I276" s="701">
        <v>106.17116</v>
      </c>
      <c r="J276" s="702">
        <v>106.17116</v>
      </c>
      <c r="K276" s="712" t="s">
        <v>343</v>
      </c>
    </row>
    <row r="277" spans="1:11" ht="14.4" customHeight="1" thickBot="1" x14ac:dyDescent="0.35">
      <c r="A277" s="723" t="s">
        <v>598</v>
      </c>
      <c r="B277" s="701">
        <v>0</v>
      </c>
      <c r="C277" s="701">
        <v>29.820799999999998</v>
      </c>
      <c r="D277" s="702">
        <v>29.820799999999998</v>
      </c>
      <c r="E277" s="711" t="s">
        <v>343</v>
      </c>
      <c r="F277" s="701">
        <v>0</v>
      </c>
      <c r="G277" s="702">
        <v>0</v>
      </c>
      <c r="H277" s="704">
        <v>0</v>
      </c>
      <c r="I277" s="701">
        <v>20.697600000000001</v>
      </c>
      <c r="J277" s="702">
        <v>20.697600000000001</v>
      </c>
      <c r="K277" s="712" t="s">
        <v>343</v>
      </c>
    </row>
    <row r="278" spans="1:11" ht="14.4" customHeight="1" thickBot="1" x14ac:dyDescent="0.35">
      <c r="A278" s="727"/>
      <c r="B278" s="701">
        <v>-39411.964871211901</v>
      </c>
      <c r="C278" s="701">
        <v>-35745.636530000003</v>
      </c>
      <c r="D278" s="702">
        <v>3666.3283412118299</v>
      </c>
      <c r="E278" s="703">
        <v>0.90697423096700003</v>
      </c>
      <c r="F278" s="701">
        <v>-38509.589459682502</v>
      </c>
      <c r="G278" s="702">
        <v>-38509.589459682502</v>
      </c>
      <c r="H278" s="704">
        <v>-5460.7378199999803</v>
      </c>
      <c r="I278" s="701">
        <v>-38407.442880000002</v>
      </c>
      <c r="J278" s="702">
        <v>102.146579682485</v>
      </c>
      <c r="K278" s="705">
        <v>0.99734750276100004</v>
      </c>
    </row>
    <row r="279" spans="1:11" ht="14.4" customHeight="1" thickBot="1" x14ac:dyDescent="0.35">
      <c r="A279" s="728" t="s">
        <v>66</v>
      </c>
      <c r="B279" s="715">
        <v>-39411.964871211901</v>
      </c>
      <c r="C279" s="715">
        <v>-35745.636530000003</v>
      </c>
      <c r="D279" s="716">
        <v>3666.3283412118299</v>
      </c>
      <c r="E279" s="717" t="s">
        <v>343</v>
      </c>
      <c r="F279" s="715">
        <v>-38509.589459682502</v>
      </c>
      <c r="G279" s="716">
        <v>-38509.589459682502</v>
      </c>
      <c r="H279" s="715">
        <v>-5460.7378199999803</v>
      </c>
      <c r="I279" s="715">
        <v>-38407.442880000002</v>
      </c>
      <c r="J279" s="716">
        <v>102.14657968245</v>
      </c>
      <c r="K279" s="718">
        <v>0.99734750276100004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" customHeight="1" x14ac:dyDescent="0.3">
      <c r="A6" s="729" t="s">
        <v>599</v>
      </c>
      <c r="B6" s="730" t="s">
        <v>602</v>
      </c>
      <c r="C6" s="731">
        <v>6856.3460199999972</v>
      </c>
      <c r="D6" s="731">
        <v>7292.9375499999987</v>
      </c>
      <c r="E6" s="731"/>
      <c r="F6" s="731">
        <v>7175.1950199999992</v>
      </c>
      <c r="G6" s="731">
        <v>7793.9996389617918</v>
      </c>
      <c r="H6" s="731">
        <v>-618.80461896179258</v>
      </c>
      <c r="I6" s="732">
        <v>0.92060499773846272</v>
      </c>
      <c r="J6" s="733" t="s">
        <v>1</v>
      </c>
    </row>
    <row r="7" spans="1:10" ht="14.4" customHeight="1" x14ac:dyDescent="0.3">
      <c r="A7" s="729" t="s">
        <v>599</v>
      </c>
      <c r="B7" s="730" t="s">
        <v>603</v>
      </c>
      <c r="C7" s="731">
        <v>21.533380000000001</v>
      </c>
      <c r="D7" s="731">
        <v>27.738050000000001</v>
      </c>
      <c r="E7" s="731"/>
      <c r="F7" s="731">
        <v>27.122260000000001</v>
      </c>
      <c r="G7" s="731">
        <v>20</v>
      </c>
      <c r="H7" s="731">
        <v>7.1222600000000007</v>
      </c>
      <c r="I7" s="732">
        <v>1.3561130000000001</v>
      </c>
      <c r="J7" s="733" t="s">
        <v>1</v>
      </c>
    </row>
    <row r="8" spans="1:10" ht="14.4" customHeight="1" x14ac:dyDescent="0.3">
      <c r="A8" s="729" t="s">
        <v>599</v>
      </c>
      <c r="B8" s="730" t="s">
        <v>604</v>
      </c>
      <c r="C8" s="731">
        <v>2.1920900000000012</v>
      </c>
      <c r="D8" s="731">
        <v>13.384560000000004</v>
      </c>
      <c r="E8" s="731"/>
      <c r="F8" s="731">
        <v>14.786620000000005</v>
      </c>
      <c r="G8" s="731">
        <v>15.000001098632813</v>
      </c>
      <c r="H8" s="731">
        <v>-0.21338109863280863</v>
      </c>
      <c r="I8" s="732">
        <v>0.98577459446637927</v>
      </c>
      <c r="J8" s="733" t="s">
        <v>1</v>
      </c>
    </row>
    <row r="9" spans="1:10" ht="14.4" customHeight="1" x14ac:dyDescent="0.3">
      <c r="A9" s="729" t="s">
        <v>599</v>
      </c>
      <c r="B9" s="730" t="s">
        <v>605</v>
      </c>
      <c r="C9" s="731">
        <v>480.72550000000001</v>
      </c>
      <c r="D9" s="731">
        <v>473.83890000000008</v>
      </c>
      <c r="E9" s="731"/>
      <c r="F9" s="731">
        <v>1096.01234</v>
      </c>
      <c r="G9" s="731">
        <v>499.99999609374998</v>
      </c>
      <c r="H9" s="731">
        <v>596.01234390624995</v>
      </c>
      <c r="I9" s="732">
        <v>2.1920246971251931</v>
      </c>
      <c r="J9" s="733" t="s">
        <v>1</v>
      </c>
    </row>
    <row r="10" spans="1:10" ht="14.4" customHeight="1" x14ac:dyDescent="0.3">
      <c r="A10" s="729" t="s">
        <v>599</v>
      </c>
      <c r="B10" s="730" t="s">
        <v>606</v>
      </c>
      <c r="C10" s="731">
        <v>0</v>
      </c>
      <c r="D10" s="731">
        <v>20.206690000000002</v>
      </c>
      <c r="E10" s="731"/>
      <c r="F10" s="731">
        <v>0</v>
      </c>
      <c r="G10" s="731">
        <v>25</v>
      </c>
      <c r="H10" s="731">
        <v>-25</v>
      </c>
      <c r="I10" s="732">
        <v>0</v>
      </c>
      <c r="J10" s="733" t="s">
        <v>1</v>
      </c>
    </row>
    <row r="11" spans="1:10" ht="14.4" customHeight="1" x14ac:dyDescent="0.3">
      <c r="A11" s="729" t="s">
        <v>599</v>
      </c>
      <c r="B11" s="730" t="s">
        <v>607</v>
      </c>
      <c r="C11" s="731">
        <v>0</v>
      </c>
      <c r="D11" s="731">
        <v>0</v>
      </c>
      <c r="E11" s="731"/>
      <c r="F11" s="731">
        <v>71.039100000000005</v>
      </c>
      <c r="G11" s="731">
        <v>0</v>
      </c>
      <c r="H11" s="731">
        <v>71.039100000000005</v>
      </c>
      <c r="I11" s="732" t="s">
        <v>601</v>
      </c>
      <c r="J11" s="733" t="s">
        <v>1</v>
      </c>
    </row>
    <row r="12" spans="1:10" ht="14.4" customHeight="1" x14ac:dyDescent="0.3">
      <c r="A12" s="729" t="s">
        <v>599</v>
      </c>
      <c r="B12" s="730" t="s">
        <v>608</v>
      </c>
      <c r="C12" s="731">
        <v>235.33513999999997</v>
      </c>
      <c r="D12" s="731">
        <v>347.9487499999999</v>
      </c>
      <c r="E12" s="731"/>
      <c r="F12" s="731">
        <v>334.03018999999995</v>
      </c>
      <c r="G12" s="731">
        <v>379.99999780273436</v>
      </c>
      <c r="H12" s="731">
        <v>-45.969807802734408</v>
      </c>
      <c r="I12" s="732">
        <v>0.87902682087225104</v>
      </c>
      <c r="J12" s="733" t="s">
        <v>1</v>
      </c>
    </row>
    <row r="13" spans="1:10" ht="14.4" customHeight="1" x14ac:dyDescent="0.3">
      <c r="A13" s="729" t="s">
        <v>599</v>
      </c>
      <c r="B13" s="730" t="s">
        <v>609</v>
      </c>
      <c r="C13" s="731">
        <v>0.61456</v>
      </c>
      <c r="D13" s="731">
        <v>2.0683199999999995</v>
      </c>
      <c r="E13" s="731"/>
      <c r="F13" s="731">
        <v>3.5000399999999998</v>
      </c>
      <c r="G13" s="731">
        <v>3</v>
      </c>
      <c r="H13" s="731">
        <v>0.50003999999999982</v>
      </c>
      <c r="I13" s="732">
        <v>1.1666799999999999</v>
      </c>
      <c r="J13" s="733" t="s">
        <v>1</v>
      </c>
    </row>
    <row r="14" spans="1:10" ht="14.4" customHeight="1" x14ac:dyDescent="0.3">
      <c r="A14" s="729" t="s">
        <v>599</v>
      </c>
      <c r="B14" s="730" t="s">
        <v>610</v>
      </c>
      <c r="C14" s="731">
        <v>721.66192000000001</v>
      </c>
      <c r="D14" s="731">
        <v>1117.9205000000002</v>
      </c>
      <c r="E14" s="731"/>
      <c r="F14" s="731">
        <v>1291.3088399999999</v>
      </c>
      <c r="G14" s="731">
        <v>1075.0000312499999</v>
      </c>
      <c r="H14" s="731">
        <v>216.30880875000003</v>
      </c>
      <c r="I14" s="732">
        <v>1.2012174906622823</v>
      </c>
      <c r="J14" s="733" t="s">
        <v>1</v>
      </c>
    </row>
    <row r="15" spans="1:10" ht="14.4" customHeight="1" x14ac:dyDescent="0.3">
      <c r="A15" s="729" t="s">
        <v>599</v>
      </c>
      <c r="B15" s="730" t="s">
        <v>611</v>
      </c>
      <c r="C15" s="731">
        <v>8318.4086099999968</v>
      </c>
      <c r="D15" s="731">
        <v>9296.0433199999989</v>
      </c>
      <c r="E15" s="731"/>
      <c r="F15" s="731">
        <v>10012.994409999999</v>
      </c>
      <c r="G15" s="731">
        <v>9811.9996652069076</v>
      </c>
      <c r="H15" s="731">
        <v>200.99474479309174</v>
      </c>
      <c r="I15" s="732">
        <v>1.0204845853700764</v>
      </c>
      <c r="J15" s="733" t="s">
        <v>612</v>
      </c>
    </row>
    <row r="17" spans="1:10" ht="14.4" customHeight="1" x14ac:dyDescent="0.3">
      <c r="A17" s="729" t="s">
        <v>599</v>
      </c>
      <c r="B17" s="730" t="s">
        <v>600</v>
      </c>
      <c r="C17" s="731" t="s">
        <v>601</v>
      </c>
      <c r="D17" s="731" t="s">
        <v>601</v>
      </c>
      <c r="E17" s="731"/>
      <c r="F17" s="731" t="s">
        <v>601</v>
      </c>
      <c r="G17" s="731" t="s">
        <v>601</v>
      </c>
      <c r="H17" s="731" t="s">
        <v>601</v>
      </c>
      <c r="I17" s="732" t="s">
        <v>601</v>
      </c>
      <c r="J17" s="733" t="s">
        <v>73</v>
      </c>
    </row>
    <row r="18" spans="1:10" ht="14.4" customHeight="1" x14ac:dyDescent="0.3">
      <c r="A18" s="729" t="s">
        <v>613</v>
      </c>
      <c r="B18" s="730" t="s">
        <v>614</v>
      </c>
      <c r="C18" s="731" t="s">
        <v>601</v>
      </c>
      <c r="D18" s="731" t="s">
        <v>601</v>
      </c>
      <c r="E18" s="731"/>
      <c r="F18" s="731" t="s">
        <v>601</v>
      </c>
      <c r="G18" s="731" t="s">
        <v>601</v>
      </c>
      <c r="H18" s="731" t="s">
        <v>601</v>
      </c>
      <c r="I18" s="732" t="s">
        <v>601</v>
      </c>
      <c r="J18" s="733" t="s">
        <v>0</v>
      </c>
    </row>
    <row r="19" spans="1:10" ht="14.4" customHeight="1" x14ac:dyDescent="0.3">
      <c r="A19" s="729" t="s">
        <v>613</v>
      </c>
      <c r="B19" s="730" t="s">
        <v>602</v>
      </c>
      <c r="C19" s="731">
        <v>293.2808099999998</v>
      </c>
      <c r="D19" s="731">
        <v>304.55917000000011</v>
      </c>
      <c r="E19" s="731"/>
      <c r="F19" s="731">
        <v>294.97836000000007</v>
      </c>
      <c r="G19" s="731">
        <v>301</v>
      </c>
      <c r="H19" s="731">
        <v>-6.0216399999999339</v>
      </c>
      <c r="I19" s="732">
        <v>0.9799945514950168</v>
      </c>
      <c r="J19" s="733" t="s">
        <v>1</v>
      </c>
    </row>
    <row r="20" spans="1:10" ht="14.4" customHeight="1" x14ac:dyDescent="0.3">
      <c r="A20" s="729" t="s">
        <v>613</v>
      </c>
      <c r="B20" s="730" t="s">
        <v>605</v>
      </c>
      <c r="C20" s="731">
        <v>0</v>
      </c>
      <c r="D20" s="731">
        <v>103.67280000000001</v>
      </c>
      <c r="E20" s="731"/>
      <c r="F20" s="731">
        <v>18.315519999999999</v>
      </c>
      <c r="G20" s="731">
        <v>102</v>
      </c>
      <c r="H20" s="731">
        <v>-83.684480000000008</v>
      </c>
      <c r="I20" s="732">
        <v>0.17956392156862744</v>
      </c>
      <c r="J20" s="733" t="s">
        <v>1</v>
      </c>
    </row>
    <row r="21" spans="1:10" ht="14.4" customHeight="1" x14ac:dyDescent="0.3">
      <c r="A21" s="729" t="s">
        <v>613</v>
      </c>
      <c r="B21" s="730" t="s">
        <v>608</v>
      </c>
      <c r="C21" s="731">
        <v>13.182850000000002</v>
      </c>
      <c r="D21" s="731">
        <v>10.928179999999999</v>
      </c>
      <c r="E21" s="731"/>
      <c r="F21" s="731">
        <v>14.243780000000001</v>
      </c>
      <c r="G21" s="731">
        <v>12</v>
      </c>
      <c r="H21" s="731">
        <v>2.243780000000001</v>
      </c>
      <c r="I21" s="732">
        <v>1.1869816666666668</v>
      </c>
      <c r="J21" s="733" t="s">
        <v>1</v>
      </c>
    </row>
    <row r="22" spans="1:10" ht="14.4" customHeight="1" x14ac:dyDescent="0.3">
      <c r="A22" s="729" t="s">
        <v>613</v>
      </c>
      <c r="B22" s="730" t="s">
        <v>609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601</v>
      </c>
      <c r="J22" s="733" t="s">
        <v>1</v>
      </c>
    </row>
    <row r="23" spans="1:10" ht="14.4" customHeight="1" x14ac:dyDescent="0.3">
      <c r="A23" s="729" t="s">
        <v>613</v>
      </c>
      <c r="B23" s="730" t="s">
        <v>610</v>
      </c>
      <c r="C23" s="731">
        <v>0</v>
      </c>
      <c r="D23" s="731">
        <v>0</v>
      </c>
      <c r="E23" s="731"/>
      <c r="F23" s="731">
        <v>0.41399999999999998</v>
      </c>
      <c r="G23" s="731">
        <v>0</v>
      </c>
      <c r="H23" s="731">
        <v>0.41399999999999998</v>
      </c>
      <c r="I23" s="732" t="s">
        <v>601</v>
      </c>
      <c r="J23" s="733" t="s">
        <v>1</v>
      </c>
    </row>
    <row r="24" spans="1:10" ht="14.4" customHeight="1" x14ac:dyDescent="0.3">
      <c r="A24" s="729" t="s">
        <v>613</v>
      </c>
      <c r="B24" s="730" t="s">
        <v>615</v>
      </c>
      <c r="C24" s="731">
        <v>306.46365999999978</v>
      </c>
      <c r="D24" s="731">
        <v>419.1601500000001</v>
      </c>
      <c r="E24" s="731"/>
      <c r="F24" s="731">
        <v>327.95166000000006</v>
      </c>
      <c r="G24" s="731">
        <v>415</v>
      </c>
      <c r="H24" s="731">
        <v>-87.048339999999939</v>
      </c>
      <c r="I24" s="732">
        <v>0.79024496385542187</v>
      </c>
      <c r="J24" s="733" t="s">
        <v>616</v>
      </c>
    </row>
    <row r="25" spans="1:10" ht="14.4" customHeight="1" x14ac:dyDescent="0.3">
      <c r="A25" s="729" t="s">
        <v>601</v>
      </c>
      <c r="B25" s="730" t="s">
        <v>601</v>
      </c>
      <c r="C25" s="731" t="s">
        <v>601</v>
      </c>
      <c r="D25" s="731" t="s">
        <v>601</v>
      </c>
      <c r="E25" s="731"/>
      <c r="F25" s="731" t="s">
        <v>601</v>
      </c>
      <c r="G25" s="731" t="s">
        <v>601</v>
      </c>
      <c r="H25" s="731" t="s">
        <v>601</v>
      </c>
      <c r="I25" s="732" t="s">
        <v>601</v>
      </c>
      <c r="J25" s="733" t="s">
        <v>617</v>
      </c>
    </row>
    <row r="26" spans="1:10" ht="14.4" customHeight="1" x14ac:dyDescent="0.3">
      <c r="A26" s="729" t="s">
        <v>618</v>
      </c>
      <c r="B26" s="730" t="s">
        <v>619</v>
      </c>
      <c r="C26" s="731" t="s">
        <v>601</v>
      </c>
      <c r="D26" s="731" t="s">
        <v>601</v>
      </c>
      <c r="E26" s="731"/>
      <c r="F26" s="731" t="s">
        <v>601</v>
      </c>
      <c r="G26" s="731" t="s">
        <v>601</v>
      </c>
      <c r="H26" s="731" t="s">
        <v>601</v>
      </c>
      <c r="I26" s="732" t="s">
        <v>601</v>
      </c>
      <c r="J26" s="733" t="s">
        <v>0</v>
      </c>
    </row>
    <row r="27" spans="1:10" ht="14.4" customHeight="1" x14ac:dyDescent="0.3">
      <c r="A27" s="729" t="s">
        <v>618</v>
      </c>
      <c r="B27" s="730" t="s">
        <v>602</v>
      </c>
      <c r="C27" s="731">
        <v>545.69902000000013</v>
      </c>
      <c r="D27" s="731">
        <v>529.2203099999997</v>
      </c>
      <c r="E27" s="731"/>
      <c r="F27" s="731">
        <v>540.35577999999998</v>
      </c>
      <c r="G27" s="731">
        <v>537</v>
      </c>
      <c r="H27" s="731">
        <v>3.3557799999999816</v>
      </c>
      <c r="I27" s="732">
        <v>1.0062491247672254</v>
      </c>
      <c r="J27" s="733" t="s">
        <v>1</v>
      </c>
    </row>
    <row r="28" spans="1:10" ht="14.4" customHeight="1" x14ac:dyDescent="0.3">
      <c r="A28" s="729" t="s">
        <v>618</v>
      </c>
      <c r="B28" s="730" t="s">
        <v>603</v>
      </c>
      <c r="C28" s="731">
        <v>7.8048700000000011</v>
      </c>
      <c r="D28" s="731">
        <v>13.80569</v>
      </c>
      <c r="E28" s="731"/>
      <c r="F28" s="731">
        <v>21.712589999999999</v>
      </c>
      <c r="G28" s="731">
        <v>12</v>
      </c>
      <c r="H28" s="731">
        <v>9.7125899999999987</v>
      </c>
      <c r="I28" s="732">
        <v>1.8093824999999999</v>
      </c>
      <c r="J28" s="733" t="s">
        <v>1</v>
      </c>
    </row>
    <row r="29" spans="1:10" ht="14.4" customHeight="1" x14ac:dyDescent="0.3">
      <c r="A29" s="729" t="s">
        <v>618</v>
      </c>
      <c r="B29" s="730" t="s">
        <v>604</v>
      </c>
      <c r="C29" s="731">
        <v>2.06887</v>
      </c>
      <c r="D29" s="731">
        <v>11.952410000000004</v>
      </c>
      <c r="E29" s="731"/>
      <c r="F29" s="731">
        <v>14.203150000000004</v>
      </c>
      <c r="G29" s="731">
        <v>14</v>
      </c>
      <c r="H29" s="731">
        <v>0.20315000000000438</v>
      </c>
      <c r="I29" s="732">
        <v>1.0145107142857146</v>
      </c>
      <c r="J29" s="733" t="s">
        <v>1</v>
      </c>
    </row>
    <row r="30" spans="1:10" ht="14.4" customHeight="1" x14ac:dyDescent="0.3">
      <c r="A30" s="729" t="s">
        <v>618</v>
      </c>
      <c r="B30" s="730" t="s">
        <v>605</v>
      </c>
      <c r="C30" s="731">
        <v>269.50900000000001</v>
      </c>
      <c r="D30" s="731">
        <v>198.54470000000001</v>
      </c>
      <c r="E30" s="731"/>
      <c r="F30" s="731">
        <v>961.24678000000006</v>
      </c>
      <c r="G30" s="731">
        <v>227</v>
      </c>
      <c r="H30" s="731">
        <v>734.24678000000006</v>
      </c>
      <c r="I30" s="732">
        <v>4.2345673127753303</v>
      </c>
      <c r="J30" s="733" t="s">
        <v>1</v>
      </c>
    </row>
    <row r="31" spans="1:10" ht="14.4" customHeight="1" x14ac:dyDescent="0.3">
      <c r="A31" s="729" t="s">
        <v>618</v>
      </c>
      <c r="B31" s="730" t="s">
        <v>607</v>
      </c>
      <c r="C31" s="731">
        <v>0</v>
      </c>
      <c r="D31" s="731">
        <v>0</v>
      </c>
      <c r="E31" s="731"/>
      <c r="F31" s="731">
        <v>58.122900000000008</v>
      </c>
      <c r="G31" s="731">
        <v>0</v>
      </c>
      <c r="H31" s="731">
        <v>58.122900000000008</v>
      </c>
      <c r="I31" s="732" t="s">
        <v>601</v>
      </c>
      <c r="J31" s="733" t="s">
        <v>1</v>
      </c>
    </row>
    <row r="32" spans="1:10" ht="14.4" customHeight="1" x14ac:dyDescent="0.3">
      <c r="A32" s="729" t="s">
        <v>618</v>
      </c>
      <c r="B32" s="730" t="s">
        <v>608</v>
      </c>
      <c r="C32" s="731">
        <v>126.77509999999997</v>
      </c>
      <c r="D32" s="731">
        <v>234.00356999999994</v>
      </c>
      <c r="E32" s="731"/>
      <c r="F32" s="731">
        <v>207.26171999999997</v>
      </c>
      <c r="G32" s="731">
        <v>262</v>
      </c>
      <c r="H32" s="731">
        <v>-54.738280000000032</v>
      </c>
      <c r="I32" s="732">
        <v>0.79107526717557242</v>
      </c>
      <c r="J32" s="733" t="s">
        <v>1</v>
      </c>
    </row>
    <row r="33" spans="1:10" ht="14.4" customHeight="1" x14ac:dyDescent="0.3">
      <c r="A33" s="729" t="s">
        <v>618</v>
      </c>
      <c r="B33" s="730" t="s">
        <v>609</v>
      </c>
      <c r="C33" s="731">
        <v>0.61456</v>
      </c>
      <c r="D33" s="731">
        <v>2.0683199999999995</v>
      </c>
      <c r="E33" s="731"/>
      <c r="F33" s="731">
        <v>2.9659499999999999</v>
      </c>
      <c r="G33" s="731">
        <v>3</v>
      </c>
      <c r="H33" s="731">
        <v>-3.4050000000000136E-2</v>
      </c>
      <c r="I33" s="732">
        <v>0.98864999999999992</v>
      </c>
      <c r="J33" s="733" t="s">
        <v>1</v>
      </c>
    </row>
    <row r="34" spans="1:10" ht="14.4" customHeight="1" x14ac:dyDescent="0.3">
      <c r="A34" s="729" t="s">
        <v>618</v>
      </c>
      <c r="B34" s="730" t="s">
        <v>610</v>
      </c>
      <c r="C34" s="731">
        <v>0.82799999999999996</v>
      </c>
      <c r="D34" s="731">
        <v>0</v>
      </c>
      <c r="E34" s="731"/>
      <c r="F34" s="731">
        <v>0.82799999999999996</v>
      </c>
      <c r="G34" s="731">
        <v>0</v>
      </c>
      <c r="H34" s="731">
        <v>0.82799999999999996</v>
      </c>
      <c r="I34" s="732" t="s">
        <v>601</v>
      </c>
      <c r="J34" s="733" t="s">
        <v>1</v>
      </c>
    </row>
    <row r="35" spans="1:10" ht="14.4" customHeight="1" x14ac:dyDescent="0.3">
      <c r="A35" s="729" t="s">
        <v>618</v>
      </c>
      <c r="B35" s="730" t="s">
        <v>620</v>
      </c>
      <c r="C35" s="731">
        <v>953.29942000000005</v>
      </c>
      <c r="D35" s="731">
        <v>989.59499999999969</v>
      </c>
      <c r="E35" s="731"/>
      <c r="F35" s="731">
        <v>1806.6968700000002</v>
      </c>
      <c r="G35" s="731">
        <v>1054</v>
      </c>
      <c r="H35" s="731">
        <v>752.69687000000022</v>
      </c>
      <c r="I35" s="732">
        <v>1.7141336527514233</v>
      </c>
      <c r="J35" s="733" t="s">
        <v>616</v>
      </c>
    </row>
    <row r="36" spans="1:10" ht="14.4" customHeight="1" x14ac:dyDescent="0.3">
      <c r="A36" s="729" t="s">
        <v>601</v>
      </c>
      <c r="B36" s="730" t="s">
        <v>601</v>
      </c>
      <c r="C36" s="731" t="s">
        <v>601</v>
      </c>
      <c r="D36" s="731" t="s">
        <v>601</v>
      </c>
      <c r="E36" s="731"/>
      <c r="F36" s="731" t="s">
        <v>601</v>
      </c>
      <c r="G36" s="731" t="s">
        <v>601</v>
      </c>
      <c r="H36" s="731" t="s">
        <v>601</v>
      </c>
      <c r="I36" s="732" t="s">
        <v>601</v>
      </c>
      <c r="J36" s="733" t="s">
        <v>617</v>
      </c>
    </row>
    <row r="37" spans="1:10" ht="14.4" customHeight="1" x14ac:dyDescent="0.3">
      <c r="A37" s="729" t="s">
        <v>621</v>
      </c>
      <c r="B37" s="730" t="s">
        <v>622</v>
      </c>
      <c r="C37" s="731" t="s">
        <v>601</v>
      </c>
      <c r="D37" s="731" t="s">
        <v>601</v>
      </c>
      <c r="E37" s="731"/>
      <c r="F37" s="731" t="s">
        <v>601</v>
      </c>
      <c r="G37" s="731" t="s">
        <v>601</v>
      </c>
      <c r="H37" s="731" t="s">
        <v>601</v>
      </c>
      <c r="I37" s="732" t="s">
        <v>601</v>
      </c>
      <c r="J37" s="733" t="s">
        <v>0</v>
      </c>
    </row>
    <row r="38" spans="1:10" ht="14.4" customHeight="1" x14ac:dyDescent="0.3">
      <c r="A38" s="729" t="s">
        <v>621</v>
      </c>
      <c r="B38" s="730" t="s">
        <v>602</v>
      </c>
      <c r="C38" s="731">
        <v>367.3888</v>
      </c>
      <c r="D38" s="731">
        <v>372.19119000000006</v>
      </c>
      <c r="E38" s="731"/>
      <c r="F38" s="731">
        <v>312.41413000000006</v>
      </c>
      <c r="G38" s="731">
        <v>380</v>
      </c>
      <c r="H38" s="731">
        <v>-67.585869999999943</v>
      </c>
      <c r="I38" s="732">
        <v>0.82214244736842124</v>
      </c>
      <c r="J38" s="733" t="s">
        <v>1</v>
      </c>
    </row>
    <row r="39" spans="1:10" ht="14.4" customHeight="1" x14ac:dyDescent="0.3">
      <c r="A39" s="729" t="s">
        <v>621</v>
      </c>
      <c r="B39" s="730" t="s">
        <v>603</v>
      </c>
      <c r="C39" s="731">
        <v>11.89124</v>
      </c>
      <c r="D39" s="731">
        <v>13.932360000000001</v>
      </c>
      <c r="E39" s="731"/>
      <c r="F39" s="731">
        <v>4.1237700000000004</v>
      </c>
      <c r="G39" s="731">
        <v>8</v>
      </c>
      <c r="H39" s="731">
        <v>-3.8762299999999996</v>
      </c>
      <c r="I39" s="732">
        <v>0.51547125000000005</v>
      </c>
      <c r="J39" s="733" t="s">
        <v>1</v>
      </c>
    </row>
    <row r="40" spans="1:10" ht="14.4" customHeight="1" x14ac:dyDescent="0.3">
      <c r="A40" s="729" t="s">
        <v>621</v>
      </c>
      <c r="B40" s="730" t="s">
        <v>604</v>
      </c>
      <c r="C40" s="731">
        <v>0.12321000000000124</v>
      </c>
      <c r="D40" s="731">
        <v>1.43215</v>
      </c>
      <c r="E40" s="731"/>
      <c r="F40" s="731">
        <v>0.58347000000000004</v>
      </c>
      <c r="G40" s="731">
        <v>1</v>
      </c>
      <c r="H40" s="731">
        <v>-0.41652999999999996</v>
      </c>
      <c r="I40" s="732">
        <v>0.58347000000000004</v>
      </c>
      <c r="J40" s="733" t="s">
        <v>1</v>
      </c>
    </row>
    <row r="41" spans="1:10" ht="14.4" customHeight="1" x14ac:dyDescent="0.3">
      <c r="A41" s="729" t="s">
        <v>621</v>
      </c>
      <c r="B41" s="730" t="s">
        <v>605</v>
      </c>
      <c r="C41" s="731">
        <v>127.6561</v>
      </c>
      <c r="D41" s="731">
        <v>73.759399999999999</v>
      </c>
      <c r="E41" s="731"/>
      <c r="F41" s="731">
        <v>112.58904</v>
      </c>
      <c r="G41" s="731">
        <v>75</v>
      </c>
      <c r="H41" s="731">
        <v>37.589039999999997</v>
      </c>
      <c r="I41" s="732">
        <v>1.5011871999999999</v>
      </c>
      <c r="J41" s="733" t="s">
        <v>1</v>
      </c>
    </row>
    <row r="42" spans="1:10" ht="14.4" customHeight="1" x14ac:dyDescent="0.3">
      <c r="A42" s="729" t="s">
        <v>621</v>
      </c>
      <c r="B42" s="730" t="s">
        <v>608</v>
      </c>
      <c r="C42" s="731">
        <v>28.494689999999999</v>
      </c>
      <c r="D42" s="731">
        <v>29.573990000000002</v>
      </c>
      <c r="E42" s="731"/>
      <c r="F42" s="731">
        <v>29.055839999999996</v>
      </c>
      <c r="G42" s="731">
        <v>27</v>
      </c>
      <c r="H42" s="731">
        <v>2.0558399999999963</v>
      </c>
      <c r="I42" s="732">
        <v>1.0761422222222221</v>
      </c>
      <c r="J42" s="733" t="s">
        <v>1</v>
      </c>
    </row>
    <row r="43" spans="1:10" ht="14.4" customHeight="1" x14ac:dyDescent="0.3">
      <c r="A43" s="729" t="s">
        <v>621</v>
      </c>
      <c r="B43" s="730" t="s">
        <v>610</v>
      </c>
      <c r="C43" s="731">
        <v>0</v>
      </c>
      <c r="D43" s="731">
        <v>0</v>
      </c>
      <c r="E43" s="731"/>
      <c r="F43" s="731">
        <v>0.82799999999999996</v>
      </c>
      <c r="G43" s="731">
        <v>0</v>
      </c>
      <c r="H43" s="731">
        <v>0.82799999999999996</v>
      </c>
      <c r="I43" s="732" t="s">
        <v>601</v>
      </c>
      <c r="J43" s="733" t="s">
        <v>1</v>
      </c>
    </row>
    <row r="44" spans="1:10" ht="14.4" customHeight="1" x14ac:dyDescent="0.3">
      <c r="A44" s="729" t="s">
        <v>621</v>
      </c>
      <c r="B44" s="730" t="s">
        <v>623</v>
      </c>
      <c r="C44" s="731">
        <v>535.55403999999999</v>
      </c>
      <c r="D44" s="731">
        <v>490.88909000000001</v>
      </c>
      <c r="E44" s="731"/>
      <c r="F44" s="731">
        <v>459.59424999999999</v>
      </c>
      <c r="G44" s="731">
        <v>491</v>
      </c>
      <c r="H44" s="731">
        <v>-31.405750000000012</v>
      </c>
      <c r="I44" s="732">
        <v>0.93603716904276979</v>
      </c>
      <c r="J44" s="733" t="s">
        <v>616</v>
      </c>
    </row>
    <row r="45" spans="1:10" ht="14.4" customHeight="1" x14ac:dyDescent="0.3">
      <c r="A45" s="729" t="s">
        <v>601</v>
      </c>
      <c r="B45" s="730" t="s">
        <v>601</v>
      </c>
      <c r="C45" s="731" t="s">
        <v>601</v>
      </c>
      <c r="D45" s="731" t="s">
        <v>601</v>
      </c>
      <c r="E45" s="731"/>
      <c r="F45" s="731" t="s">
        <v>601</v>
      </c>
      <c r="G45" s="731" t="s">
        <v>601</v>
      </c>
      <c r="H45" s="731" t="s">
        <v>601</v>
      </c>
      <c r="I45" s="732" t="s">
        <v>601</v>
      </c>
      <c r="J45" s="733" t="s">
        <v>617</v>
      </c>
    </row>
    <row r="46" spans="1:10" ht="14.4" customHeight="1" x14ac:dyDescent="0.3">
      <c r="A46" s="729" t="s">
        <v>624</v>
      </c>
      <c r="B46" s="730" t="s">
        <v>625</v>
      </c>
      <c r="C46" s="731" t="s">
        <v>601</v>
      </c>
      <c r="D46" s="731" t="s">
        <v>601</v>
      </c>
      <c r="E46" s="731"/>
      <c r="F46" s="731" t="s">
        <v>601</v>
      </c>
      <c r="G46" s="731" t="s">
        <v>601</v>
      </c>
      <c r="H46" s="731" t="s">
        <v>601</v>
      </c>
      <c r="I46" s="732" t="s">
        <v>601</v>
      </c>
      <c r="J46" s="733" t="s">
        <v>0</v>
      </c>
    </row>
    <row r="47" spans="1:10" ht="14.4" customHeight="1" x14ac:dyDescent="0.3">
      <c r="A47" s="729" t="s">
        <v>624</v>
      </c>
      <c r="B47" s="730" t="s">
        <v>602</v>
      </c>
      <c r="C47" s="731">
        <v>125.76813</v>
      </c>
      <c r="D47" s="731">
        <v>116.60536000000008</v>
      </c>
      <c r="E47" s="731"/>
      <c r="F47" s="731">
        <v>83.320379999999901</v>
      </c>
      <c r="G47" s="731">
        <v>99</v>
      </c>
      <c r="H47" s="731">
        <v>-15.679620000000099</v>
      </c>
      <c r="I47" s="732">
        <v>0.84161999999999904</v>
      </c>
      <c r="J47" s="733" t="s">
        <v>1</v>
      </c>
    </row>
    <row r="48" spans="1:10" ht="14.4" customHeight="1" x14ac:dyDescent="0.3">
      <c r="A48" s="729" t="s">
        <v>624</v>
      </c>
      <c r="B48" s="730" t="s">
        <v>608</v>
      </c>
      <c r="C48" s="731">
        <v>0</v>
      </c>
      <c r="D48" s="731">
        <v>0.76741999999999999</v>
      </c>
      <c r="E48" s="731"/>
      <c r="F48" s="731">
        <v>0.15774000000000002</v>
      </c>
      <c r="G48" s="731">
        <v>1</v>
      </c>
      <c r="H48" s="731">
        <v>-0.84226000000000001</v>
      </c>
      <c r="I48" s="732">
        <v>0.15774000000000002</v>
      </c>
      <c r="J48" s="733" t="s">
        <v>1</v>
      </c>
    </row>
    <row r="49" spans="1:10" ht="14.4" customHeight="1" x14ac:dyDescent="0.3">
      <c r="A49" s="729" t="s">
        <v>624</v>
      </c>
      <c r="B49" s="730" t="s">
        <v>610</v>
      </c>
      <c r="C49" s="731">
        <v>92.462120000000013</v>
      </c>
      <c r="D49" s="731">
        <v>87.443119999999979</v>
      </c>
      <c r="E49" s="731"/>
      <c r="F49" s="731">
        <v>87.257879999999986</v>
      </c>
      <c r="G49" s="731">
        <v>81</v>
      </c>
      <c r="H49" s="731">
        <v>6.2578799999999859</v>
      </c>
      <c r="I49" s="732">
        <v>1.0772577777777776</v>
      </c>
      <c r="J49" s="733" t="s">
        <v>1</v>
      </c>
    </row>
    <row r="50" spans="1:10" ht="14.4" customHeight="1" x14ac:dyDescent="0.3">
      <c r="A50" s="729" t="s">
        <v>624</v>
      </c>
      <c r="B50" s="730" t="s">
        <v>626</v>
      </c>
      <c r="C50" s="731">
        <v>218.23025000000001</v>
      </c>
      <c r="D50" s="731">
        <v>204.81590000000006</v>
      </c>
      <c r="E50" s="731"/>
      <c r="F50" s="731">
        <v>170.73599999999988</v>
      </c>
      <c r="G50" s="731">
        <v>181</v>
      </c>
      <c r="H50" s="731">
        <v>-10.264000000000124</v>
      </c>
      <c r="I50" s="732">
        <v>0.9432928176795573</v>
      </c>
      <c r="J50" s="733" t="s">
        <v>616</v>
      </c>
    </row>
    <row r="51" spans="1:10" ht="14.4" customHeight="1" x14ac:dyDescent="0.3">
      <c r="A51" s="729" t="s">
        <v>601</v>
      </c>
      <c r="B51" s="730" t="s">
        <v>601</v>
      </c>
      <c r="C51" s="731" t="s">
        <v>601</v>
      </c>
      <c r="D51" s="731" t="s">
        <v>601</v>
      </c>
      <c r="E51" s="731"/>
      <c r="F51" s="731" t="s">
        <v>601</v>
      </c>
      <c r="G51" s="731" t="s">
        <v>601</v>
      </c>
      <c r="H51" s="731" t="s">
        <v>601</v>
      </c>
      <c r="I51" s="732" t="s">
        <v>601</v>
      </c>
      <c r="J51" s="733" t="s">
        <v>617</v>
      </c>
    </row>
    <row r="52" spans="1:10" ht="14.4" customHeight="1" x14ac:dyDescent="0.3">
      <c r="A52" s="729" t="s">
        <v>627</v>
      </c>
      <c r="B52" s="730" t="s">
        <v>628</v>
      </c>
      <c r="C52" s="731" t="s">
        <v>601</v>
      </c>
      <c r="D52" s="731" t="s">
        <v>601</v>
      </c>
      <c r="E52" s="731"/>
      <c r="F52" s="731" t="s">
        <v>601</v>
      </c>
      <c r="G52" s="731" t="s">
        <v>601</v>
      </c>
      <c r="H52" s="731" t="s">
        <v>601</v>
      </c>
      <c r="I52" s="732" t="s">
        <v>601</v>
      </c>
      <c r="J52" s="733" t="s">
        <v>0</v>
      </c>
    </row>
    <row r="53" spans="1:10" ht="14.4" customHeight="1" x14ac:dyDescent="0.3">
      <c r="A53" s="729" t="s">
        <v>627</v>
      </c>
      <c r="B53" s="730" t="s">
        <v>602</v>
      </c>
      <c r="C53" s="731">
        <v>365.47482999999988</v>
      </c>
      <c r="D53" s="731">
        <v>353.46790999999985</v>
      </c>
      <c r="E53" s="731"/>
      <c r="F53" s="731">
        <v>318.68207999999993</v>
      </c>
      <c r="G53" s="731">
        <v>436</v>
      </c>
      <c r="H53" s="731">
        <v>-117.31792000000007</v>
      </c>
      <c r="I53" s="732">
        <v>0.73092220183486223</v>
      </c>
      <c r="J53" s="733" t="s">
        <v>1</v>
      </c>
    </row>
    <row r="54" spans="1:10" ht="14.4" customHeight="1" x14ac:dyDescent="0.3">
      <c r="A54" s="729" t="s">
        <v>627</v>
      </c>
      <c r="B54" s="730" t="s">
        <v>629</v>
      </c>
      <c r="C54" s="731">
        <v>365.47482999999988</v>
      </c>
      <c r="D54" s="731">
        <v>353.46790999999985</v>
      </c>
      <c r="E54" s="731"/>
      <c r="F54" s="731">
        <v>318.68207999999993</v>
      </c>
      <c r="G54" s="731">
        <v>436</v>
      </c>
      <c r="H54" s="731">
        <v>-117.31792000000007</v>
      </c>
      <c r="I54" s="732">
        <v>0.73092220183486223</v>
      </c>
      <c r="J54" s="733" t="s">
        <v>616</v>
      </c>
    </row>
    <row r="55" spans="1:10" ht="14.4" customHeight="1" x14ac:dyDescent="0.3">
      <c r="A55" s="729" t="s">
        <v>601</v>
      </c>
      <c r="B55" s="730" t="s">
        <v>601</v>
      </c>
      <c r="C55" s="731" t="s">
        <v>601</v>
      </c>
      <c r="D55" s="731" t="s">
        <v>601</v>
      </c>
      <c r="E55" s="731"/>
      <c r="F55" s="731" t="s">
        <v>601</v>
      </c>
      <c r="G55" s="731" t="s">
        <v>601</v>
      </c>
      <c r="H55" s="731" t="s">
        <v>601</v>
      </c>
      <c r="I55" s="732" t="s">
        <v>601</v>
      </c>
      <c r="J55" s="733" t="s">
        <v>617</v>
      </c>
    </row>
    <row r="56" spans="1:10" ht="14.4" customHeight="1" x14ac:dyDescent="0.3">
      <c r="A56" s="729" t="s">
        <v>630</v>
      </c>
      <c r="B56" s="730" t="s">
        <v>631</v>
      </c>
      <c r="C56" s="731" t="s">
        <v>601</v>
      </c>
      <c r="D56" s="731" t="s">
        <v>601</v>
      </c>
      <c r="E56" s="731"/>
      <c r="F56" s="731" t="s">
        <v>601</v>
      </c>
      <c r="G56" s="731" t="s">
        <v>601</v>
      </c>
      <c r="H56" s="731" t="s">
        <v>601</v>
      </c>
      <c r="I56" s="732" t="s">
        <v>601</v>
      </c>
      <c r="J56" s="733" t="s">
        <v>0</v>
      </c>
    </row>
    <row r="57" spans="1:10" ht="14.4" customHeight="1" x14ac:dyDescent="0.3">
      <c r="A57" s="729" t="s">
        <v>630</v>
      </c>
      <c r="B57" s="730" t="s">
        <v>602</v>
      </c>
      <c r="C57" s="731">
        <v>3616.6496399999974</v>
      </c>
      <c r="D57" s="731">
        <v>3993.8128699999979</v>
      </c>
      <c r="E57" s="731"/>
      <c r="F57" s="731">
        <v>3930.4954500000003</v>
      </c>
      <c r="G57" s="731">
        <v>4353</v>
      </c>
      <c r="H57" s="731">
        <v>-422.50454999999965</v>
      </c>
      <c r="I57" s="732">
        <v>0.90293945554789812</v>
      </c>
      <c r="J57" s="733" t="s">
        <v>1</v>
      </c>
    </row>
    <row r="58" spans="1:10" ht="14.4" customHeight="1" x14ac:dyDescent="0.3">
      <c r="A58" s="729" t="s">
        <v>630</v>
      </c>
      <c r="B58" s="730" t="s">
        <v>605</v>
      </c>
      <c r="C58" s="731">
        <v>0</v>
      </c>
      <c r="D58" s="731">
        <v>0</v>
      </c>
      <c r="E58" s="731"/>
      <c r="F58" s="731">
        <v>2.5739999999999998</v>
      </c>
      <c r="G58" s="731">
        <v>0</v>
      </c>
      <c r="H58" s="731">
        <v>2.5739999999999998</v>
      </c>
      <c r="I58" s="732" t="s">
        <v>601</v>
      </c>
      <c r="J58" s="733" t="s">
        <v>1</v>
      </c>
    </row>
    <row r="59" spans="1:10" ht="14.4" customHeight="1" x14ac:dyDescent="0.3">
      <c r="A59" s="729" t="s">
        <v>630</v>
      </c>
      <c r="B59" s="730" t="s">
        <v>610</v>
      </c>
      <c r="C59" s="731">
        <v>271.42120000000006</v>
      </c>
      <c r="D59" s="731">
        <v>274.49153000000013</v>
      </c>
      <c r="E59" s="731"/>
      <c r="F59" s="731">
        <v>287.87835999999993</v>
      </c>
      <c r="G59" s="731">
        <v>254</v>
      </c>
      <c r="H59" s="731">
        <v>33.87835999999993</v>
      </c>
      <c r="I59" s="732">
        <v>1.1333793700787398</v>
      </c>
      <c r="J59" s="733" t="s">
        <v>1</v>
      </c>
    </row>
    <row r="60" spans="1:10" ht="14.4" customHeight="1" x14ac:dyDescent="0.3">
      <c r="A60" s="729" t="s">
        <v>630</v>
      </c>
      <c r="B60" s="730" t="s">
        <v>632</v>
      </c>
      <c r="C60" s="731">
        <v>3888.0708399999976</v>
      </c>
      <c r="D60" s="731">
        <v>4268.3043999999982</v>
      </c>
      <c r="E60" s="731"/>
      <c r="F60" s="731">
        <v>4220.9478100000006</v>
      </c>
      <c r="G60" s="731">
        <v>4607</v>
      </c>
      <c r="H60" s="731">
        <v>-386.05218999999943</v>
      </c>
      <c r="I60" s="732">
        <v>0.91620312784892566</v>
      </c>
      <c r="J60" s="733" t="s">
        <v>616</v>
      </c>
    </row>
    <row r="61" spans="1:10" ht="14.4" customHeight="1" x14ac:dyDescent="0.3">
      <c r="A61" s="729" t="s">
        <v>601</v>
      </c>
      <c r="B61" s="730" t="s">
        <v>601</v>
      </c>
      <c r="C61" s="731" t="s">
        <v>601</v>
      </c>
      <c r="D61" s="731" t="s">
        <v>601</v>
      </c>
      <c r="E61" s="731"/>
      <c r="F61" s="731" t="s">
        <v>601</v>
      </c>
      <c r="G61" s="731" t="s">
        <v>601</v>
      </c>
      <c r="H61" s="731" t="s">
        <v>601</v>
      </c>
      <c r="I61" s="732" t="s">
        <v>601</v>
      </c>
      <c r="J61" s="733" t="s">
        <v>617</v>
      </c>
    </row>
    <row r="62" spans="1:10" ht="14.4" customHeight="1" x14ac:dyDescent="0.3">
      <c r="A62" s="729" t="s">
        <v>633</v>
      </c>
      <c r="B62" s="730" t="s">
        <v>634</v>
      </c>
      <c r="C62" s="731" t="s">
        <v>601</v>
      </c>
      <c r="D62" s="731" t="s">
        <v>601</v>
      </c>
      <c r="E62" s="731"/>
      <c r="F62" s="731" t="s">
        <v>601</v>
      </c>
      <c r="G62" s="731" t="s">
        <v>601</v>
      </c>
      <c r="H62" s="731" t="s">
        <v>601</v>
      </c>
      <c r="I62" s="732" t="s">
        <v>601</v>
      </c>
      <c r="J62" s="733" t="s">
        <v>0</v>
      </c>
    </row>
    <row r="63" spans="1:10" ht="14.4" customHeight="1" x14ac:dyDescent="0.3">
      <c r="A63" s="729" t="s">
        <v>633</v>
      </c>
      <c r="B63" s="730" t="s">
        <v>602</v>
      </c>
      <c r="C63" s="731">
        <v>179.03032000000007</v>
      </c>
      <c r="D63" s="731">
        <v>154.31162999999995</v>
      </c>
      <c r="E63" s="731"/>
      <c r="F63" s="731">
        <v>187.54292000000001</v>
      </c>
      <c r="G63" s="731">
        <v>164</v>
      </c>
      <c r="H63" s="731">
        <v>23.542920000000009</v>
      </c>
      <c r="I63" s="732">
        <v>1.1435543902439025</v>
      </c>
      <c r="J63" s="733" t="s">
        <v>1</v>
      </c>
    </row>
    <row r="64" spans="1:10" ht="14.4" customHeight="1" x14ac:dyDescent="0.3">
      <c r="A64" s="729" t="s">
        <v>633</v>
      </c>
      <c r="B64" s="730" t="s">
        <v>603</v>
      </c>
      <c r="C64" s="731">
        <v>1.37795</v>
      </c>
      <c r="D64" s="731">
        <v>0</v>
      </c>
      <c r="E64" s="731"/>
      <c r="F64" s="731">
        <v>1.2859</v>
      </c>
      <c r="G64" s="731">
        <v>0</v>
      </c>
      <c r="H64" s="731">
        <v>1.2859</v>
      </c>
      <c r="I64" s="732" t="s">
        <v>601</v>
      </c>
      <c r="J64" s="733" t="s">
        <v>1</v>
      </c>
    </row>
    <row r="65" spans="1:10" ht="14.4" customHeight="1" x14ac:dyDescent="0.3">
      <c r="A65" s="729" t="s">
        <v>633</v>
      </c>
      <c r="B65" s="730" t="s">
        <v>604</v>
      </c>
      <c r="C65" s="731">
        <v>9.9999999998772183E-6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601</v>
      </c>
      <c r="J65" s="733" t="s">
        <v>1</v>
      </c>
    </row>
    <row r="66" spans="1:10" ht="14.4" customHeight="1" x14ac:dyDescent="0.3">
      <c r="A66" s="729" t="s">
        <v>633</v>
      </c>
      <c r="B66" s="730" t="s">
        <v>605</v>
      </c>
      <c r="C66" s="731">
        <v>38.235999999999997</v>
      </c>
      <c r="D66" s="731">
        <v>38</v>
      </c>
      <c r="E66" s="731"/>
      <c r="F66" s="731">
        <v>1.2869999999999999</v>
      </c>
      <c r="G66" s="731">
        <v>37</v>
      </c>
      <c r="H66" s="731">
        <v>-35.713000000000001</v>
      </c>
      <c r="I66" s="732">
        <v>3.478378378378378E-2</v>
      </c>
      <c r="J66" s="733" t="s">
        <v>1</v>
      </c>
    </row>
    <row r="67" spans="1:10" ht="14.4" customHeight="1" x14ac:dyDescent="0.3">
      <c r="A67" s="729" t="s">
        <v>633</v>
      </c>
      <c r="B67" s="730" t="s">
        <v>608</v>
      </c>
      <c r="C67" s="731">
        <v>40.767679999999999</v>
      </c>
      <c r="D67" s="731">
        <v>34.214930000000003</v>
      </c>
      <c r="E67" s="731"/>
      <c r="F67" s="731">
        <v>39.727019999999996</v>
      </c>
      <c r="G67" s="731">
        <v>40</v>
      </c>
      <c r="H67" s="731">
        <v>-0.272980000000004</v>
      </c>
      <c r="I67" s="732">
        <v>0.99317549999999988</v>
      </c>
      <c r="J67" s="733" t="s">
        <v>1</v>
      </c>
    </row>
    <row r="68" spans="1:10" ht="14.4" customHeight="1" x14ac:dyDescent="0.3">
      <c r="A68" s="729" t="s">
        <v>633</v>
      </c>
      <c r="B68" s="730" t="s">
        <v>610</v>
      </c>
      <c r="C68" s="731">
        <v>5.3266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601</v>
      </c>
      <c r="J68" s="733" t="s">
        <v>1</v>
      </c>
    </row>
    <row r="69" spans="1:10" ht="14.4" customHeight="1" x14ac:dyDescent="0.3">
      <c r="A69" s="729" t="s">
        <v>633</v>
      </c>
      <c r="B69" s="730" t="s">
        <v>635</v>
      </c>
      <c r="C69" s="731">
        <v>264.73856000000006</v>
      </c>
      <c r="D69" s="731">
        <v>226.52655999999996</v>
      </c>
      <c r="E69" s="731"/>
      <c r="F69" s="731">
        <v>229.84284000000002</v>
      </c>
      <c r="G69" s="731">
        <v>241</v>
      </c>
      <c r="H69" s="731">
        <v>-11.157159999999976</v>
      </c>
      <c r="I69" s="732">
        <v>0.95370473029045655</v>
      </c>
      <c r="J69" s="733" t="s">
        <v>616</v>
      </c>
    </row>
    <row r="70" spans="1:10" ht="14.4" customHeight="1" x14ac:dyDescent="0.3">
      <c r="A70" s="729" t="s">
        <v>601</v>
      </c>
      <c r="B70" s="730" t="s">
        <v>601</v>
      </c>
      <c r="C70" s="731" t="s">
        <v>601</v>
      </c>
      <c r="D70" s="731" t="s">
        <v>601</v>
      </c>
      <c r="E70" s="731"/>
      <c r="F70" s="731" t="s">
        <v>601</v>
      </c>
      <c r="G70" s="731" t="s">
        <v>601</v>
      </c>
      <c r="H70" s="731" t="s">
        <v>601</v>
      </c>
      <c r="I70" s="732" t="s">
        <v>601</v>
      </c>
      <c r="J70" s="733" t="s">
        <v>617</v>
      </c>
    </row>
    <row r="71" spans="1:10" ht="14.4" customHeight="1" x14ac:dyDescent="0.3">
      <c r="A71" s="729" t="s">
        <v>636</v>
      </c>
      <c r="B71" s="730" t="s">
        <v>637</v>
      </c>
      <c r="C71" s="731" t="s">
        <v>601</v>
      </c>
      <c r="D71" s="731" t="s">
        <v>601</v>
      </c>
      <c r="E71" s="731"/>
      <c r="F71" s="731" t="s">
        <v>601</v>
      </c>
      <c r="G71" s="731" t="s">
        <v>601</v>
      </c>
      <c r="H71" s="731" t="s">
        <v>601</v>
      </c>
      <c r="I71" s="732" t="s">
        <v>601</v>
      </c>
      <c r="J71" s="733" t="s">
        <v>0</v>
      </c>
    </row>
    <row r="72" spans="1:10" ht="14.4" customHeight="1" x14ac:dyDescent="0.3">
      <c r="A72" s="729" t="s">
        <v>636</v>
      </c>
      <c r="B72" s="730" t="s">
        <v>602</v>
      </c>
      <c r="C72" s="731">
        <v>0</v>
      </c>
      <c r="D72" s="731">
        <v>9.9790000000000004E-2</v>
      </c>
      <c r="E72" s="731"/>
      <c r="F72" s="731">
        <v>0</v>
      </c>
      <c r="G72" s="731">
        <v>0</v>
      </c>
      <c r="H72" s="731">
        <v>0</v>
      </c>
      <c r="I72" s="732" t="s">
        <v>601</v>
      </c>
      <c r="J72" s="733" t="s">
        <v>1</v>
      </c>
    </row>
    <row r="73" spans="1:10" ht="14.4" customHeight="1" x14ac:dyDescent="0.3">
      <c r="A73" s="729" t="s">
        <v>636</v>
      </c>
      <c r="B73" s="730" t="s">
        <v>638</v>
      </c>
      <c r="C73" s="731">
        <v>0</v>
      </c>
      <c r="D73" s="731">
        <v>9.9790000000000004E-2</v>
      </c>
      <c r="E73" s="731"/>
      <c r="F73" s="731">
        <v>0</v>
      </c>
      <c r="G73" s="731">
        <v>0</v>
      </c>
      <c r="H73" s="731">
        <v>0</v>
      </c>
      <c r="I73" s="732" t="s">
        <v>601</v>
      </c>
      <c r="J73" s="733" t="s">
        <v>616</v>
      </c>
    </row>
    <row r="74" spans="1:10" ht="14.4" customHeight="1" x14ac:dyDescent="0.3">
      <c r="A74" s="729" t="s">
        <v>601</v>
      </c>
      <c r="B74" s="730" t="s">
        <v>601</v>
      </c>
      <c r="C74" s="731" t="s">
        <v>601</v>
      </c>
      <c r="D74" s="731" t="s">
        <v>601</v>
      </c>
      <c r="E74" s="731"/>
      <c r="F74" s="731" t="s">
        <v>601</v>
      </c>
      <c r="G74" s="731" t="s">
        <v>601</v>
      </c>
      <c r="H74" s="731" t="s">
        <v>601</v>
      </c>
      <c r="I74" s="732" t="s">
        <v>601</v>
      </c>
      <c r="J74" s="733" t="s">
        <v>617</v>
      </c>
    </row>
    <row r="75" spans="1:10" ht="14.4" customHeight="1" x14ac:dyDescent="0.3">
      <c r="A75" s="729" t="s">
        <v>639</v>
      </c>
      <c r="B75" s="730" t="s">
        <v>640</v>
      </c>
      <c r="C75" s="731" t="s">
        <v>601</v>
      </c>
      <c r="D75" s="731" t="s">
        <v>601</v>
      </c>
      <c r="E75" s="731"/>
      <c r="F75" s="731" t="s">
        <v>601</v>
      </c>
      <c r="G75" s="731" t="s">
        <v>601</v>
      </c>
      <c r="H75" s="731" t="s">
        <v>601</v>
      </c>
      <c r="I75" s="732" t="s">
        <v>601</v>
      </c>
      <c r="J75" s="733" t="s">
        <v>0</v>
      </c>
    </row>
    <row r="76" spans="1:10" ht="14.4" customHeight="1" x14ac:dyDescent="0.3">
      <c r="A76" s="729" t="s">
        <v>639</v>
      </c>
      <c r="B76" s="730" t="s">
        <v>602</v>
      </c>
      <c r="C76" s="731">
        <v>1089.6387800000005</v>
      </c>
      <c r="D76" s="731">
        <v>1197.3137399999996</v>
      </c>
      <c r="E76" s="731"/>
      <c r="F76" s="731">
        <v>1243.9757299999992</v>
      </c>
      <c r="G76" s="731">
        <v>1259</v>
      </c>
      <c r="H76" s="731">
        <v>-15.024270000000797</v>
      </c>
      <c r="I76" s="732">
        <v>0.98806650516282701</v>
      </c>
      <c r="J76" s="733" t="s">
        <v>1</v>
      </c>
    </row>
    <row r="77" spans="1:10" ht="14.4" customHeight="1" x14ac:dyDescent="0.3">
      <c r="A77" s="729" t="s">
        <v>639</v>
      </c>
      <c r="B77" s="730" t="s">
        <v>603</v>
      </c>
      <c r="C77" s="731">
        <v>0.45932000000000001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601</v>
      </c>
      <c r="J77" s="733" t="s">
        <v>1</v>
      </c>
    </row>
    <row r="78" spans="1:10" ht="14.4" customHeight="1" x14ac:dyDescent="0.3">
      <c r="A78" s="729" t="s">
        <v>639</v>
      </c>
      <c r="B78" s="730" t="s">
        <v>604</v>
      </c>
      <c r="C78" s="731">
        <v>0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601</v>
      </c>
      <c r="J78" s="733" t="s">
        <v>1</v>
      </c>
    </row>
    <row r="79" spans="1:10" ht="14.4" customHeight="1" x14ac:dyDescent="0.3">
      <c r="A79" s="729" t="s">
        <v>639</v>
      </c>
      <c r="B79" s="730" t="s">
        <v>605</v>
      </c>
      <c r="C79" s="731">
        <v>45.324400000000011</v>
      </c>
      <c r="D79" s="731">
        <v>59.862000000000002</v>
      </c>
      <c r="E79" s="731"/>
      <c r="F79" s="731">
        <v>0</v>
      </c>
      <c r="G79" s="731">
        <v>59</v>
      </c>
      <c r="H79" s="731">
        <v>-59</v>
      </c>
      <c r="I79" s="732">
        <v>0</v>
      </c>
      <c r="J79" s="733" t="s">
        <v>1</v>
      </c>
    </row>
    <row r="80" spans="1:10" ht="14.4" customHeight="1" x14ac:dyDescent="0.3">
      <c r="A80" s="729" t="s">
        <v>639</v>
      </c>
      <c r="B80" s="730" t="s">
        <v>607</v>
      </c>
      <c r="C80" s="731">
        <v>0</v>
      </c>
      <c r="D80" s="731">
        <v>0</v>
      </c>
      <c r="E80" s="731"/>
      <c r="F80" s="731">
        <v>12.9162</v>
      </c>
      <c r="G80" s="731">
        <v>0</v>
      </c>
      <c r="H80" s="731">
        <v>12.9162</v>
      </c>
      <c r="I80" s="732" t="s">
        <v>601</v>
      </c>
      <c r="J80" s="733" t="s">
        <v>1</v>
      </c>
    </row>
    <row r="81" spans="1:10" ht="14.4" customHeight="1" x14ac:dyDescent="0.3">
      <c r="A81" s="729" t="s">
        <v>639</v>
      </c>
      <c r="B81" s="730" t="s">
        <v>608</v>
      </c>
      <c r="C81" s="731">
        <v>26.114820000000002</v>
      </c>
      <c r="D81" s="731">
        <v>38.460659999999997</v>
      </c>
      <c r="E81" s="731"/>
      <c r="F81" s="731">
        <v>43.584089999999996</v>
      </c>
      <c r="G81" s="731">
        <v>39</v>
      </c>
      <c r="H81" s="731">
        <v>4.5840899999999962</v>
      </c>
      <c r="I81" s="732">
        <v>1.1175407692307691</v>
      </c>
      <c r="J81" s="733" t="s">
        <v>1</v>
      </c>
    </row>
    <row r="82" spans="1:10" ht="14.4" customHeight="1" x14ac:dyDescent="0.3">
      <c r="A82" s="729" t="s">
        <v>639</v>
      </c>
      <c r="B82" s="730" t="s">
        <v>609</v>
      </c>
      <c r="C82" s="731">
        <v>0</v>
      </c>
      <c r="D82" s="731">
        <v>0</v>
      </c>
      <c r="E82" s="731"/>
      <c r="F82" s="731">
        <v>0.53409000000000006</v>
      </c>
      <c r="G82" s="731">
        <v>0</v>
      </c>
      <c r="H82" s="731">
        <v>0.53409000000000006</v>
      </c>
      <c r="I82" s="732" t="s">
        <v>601</v>
      </c>
      <c r="J82" s="733" t="s">
        <v>1</v>
      </c>
    </row>
    <row r="83" spans="1:10" ht="14.4" customHeight="1" x14ac:dyDescent="0.3">
      <c r="A83" s="729" t="s">
        <v>639</v>
      </c>
      <c r="B83" s="730" t="s">
        <v>610</v>
      </c>
      <c r="C83" s="731">
        <v>288.42</v>
      </c>
      <c r="D83" s="731">
        <v>602.48500000000001</v>
      </c>
      <c r="E83" s="731"/>
      <c r="F83" s="731">
        <v>804.54</v>
      </c>
      <c r="G83" s="731">
        <v>591</v>
      </c>
      <c r="H83" s="731">
        <v>213.53999999999996</v>
      </c>
      <c r="I83" s="732">
        <v>1.3613197969543147</v>
      </c>
      <c r="J83" s="733" t="s">
        <v>1</v>
      </c>
    </row>
    <row r="84" spans="1:10" ht="14.4" customHeight="1" x14ac:dyDescent="0.3">
      <c r="A84" s="729" t="s">
        <v>639</v>
      </c>
      <c r="B84" s="730" t="s">
        <v>641</v>
      </c>
      <c r="C84" s="731">
        <v>1449.9573200000004</v>
      </c>
      <c r="D84" s="731">
        <v>1898.1213999999995</v>
      </c>
      <c r="E84" s="731"/>
      <c r="F84" s="731">
        <v>2105.5501099999992</v>
      </c>
      <c r="G84" s="731">
        <v>1948</v>
      </c>
      <c r="H84" s="731">
        <v>157.55010999999922</v>
      </c>
      <c r="I84" s="732">
        <v>1.0808778798767964</v>
      </c>
      <c r="J84" s="733" t="s">
        <v>616</v>
      </c>
    </row>
    <row r="85" spans="1:10" ht="14.4" customHeight="1" x14ac:dyDescent="0.3">
      <c r="A85" s="729" t="s">
        <v>601</v>
      </c>
      <c r="B85" s="730" t="s">
        <v>601</v>
      </c>
      <c r="C85" s="731" t="s">
        <v>601</v>
      </c>
      <c r="D85" s="731" t="s">
        <v>601</v>
      </c>
      <c r="E85" s="731"/>
      <c r="F85" s="731" t="s">
        <v>601</v>
      </c>
      <c r="G85" s="731" t="s">
        <v>601</v>
      </c>
      <c r="H85" s="731" t="s">
        <v>601</v>
      </c>
      <c r="I85" s="732" t="s">
        <v>601</v>
      </c>
      <c r="J85" s="733" t="s">
        <v>617</v>
      </c>
    </row>
    <row r="86" spans="1:10" ht="14.4" customHeight="1" x14ac:dyDescent="0.3">
      <c r="A86" s="729" t="s">
        <v>642</v>
      </c>
      <c r="B86" s="730" t="s">
        <v>643</v>
      </c>
      <c r="C86" s="731" t="s">
        <v>601</v>
      </c>
      <c r="D86" s="731" t="s">
        <v>601</v>
      </c>
      <c r="E86" s="731"/>
      <c r="F86" s="731" t="s">
        <v>601</v>
      </c>
      <c r="G86" s="731" t="s">
        <v>601</v>
      </c>
      <c r="H86" s="731" t="s">
        <v>601</v>
      </c>
      <c r="I86" s="732" t="s">
        <v>601</v>
      </c>
      <c r="J86" s="733" t="s">
        <v>0</v>
      </c>
    </row>
    <row r="87" spans="1:10" ht="14.4" customHeight="1" x14ac:dyDescent="0.3">
      <c r="A87" s="729" t="s">
        <v>642</v>
      </c>
      <c r="B87" s="730" t="s">
        <v>602</v>
      </c>
      <c r="C87" s="731">
        <v>273.4156900000001</v>
      </c>
      <c r="D87" s="731">
        <v>271.35557999999997</v>
      </c>
      <c r="E87" s="731"/>
      <c r="F87" s="731">
        <v>263.43018999999993</v>
      </c>
      <c r="G87" s="731">
        <v>264</v>
      </c>
      <c r="H87" s="731">
        <v>-0.56981000000007498</v>
      </c>
      <c r="I87" s="732">
        <v>0.99784162878787852</v>
      </c>
      <c r="J87" s="733" t="s">
        <v>1</v>
      </c>
    </row>
    <row r="88" spans="1:10" ht="14.4" customHeight="1" x14ac:dyDescent="0.3">
      <c r="A88" s="729" t="s">
        <v>642</v>
      </c>
      <c r="B88" s="730" t="s">
        <v>606</v>
      </c>
      <c r="C88" s="731">
        <v>0</v>
      </c>
      <c r="D88" s="731">
        <v>20.206690000000002</v>
      </c>
      <c r="E88" s="731"/>
      <c r="F88" s="731">
        <v>0</v>
      </c>
      <c r="G88" s="731">
        <v>25</v>
      </c>
      <c r="H88" s="731">
        <v>-25</v>
      </c>
      <c r="I88" s="732">
        <v>0</v>
      </c>
      <c r="J88" s="733" t="s">
        <v>1</v>
      </c>
    </row>
    <row r="89" spans="1:10" ht="14.4" customHeight="1" x14ac:dyDescent="0.3">
      <c r="A89" s="729" t="s">
        <v>642</v>
      </c>
      <c r="B89" s="730" t="s">
        <v>610</v>
      </c>
      <c r="C89" s="731">
        <v>63.204000000000001</v>
      </c>
      <c r="D89" s="731">
        <v>153.50085000000001</v>
      </c>
      <c r="E89" s="731"/>
      <c r="F89" s="731">
        <v>109.5626</v>
      </c>
      <c r="G89" s="731">
        <v>148</v>
      </c>
      <c r="H89" s="731">
        <v>-38.437399999999997</v>
      </c>
      <c r="I89" s="732">
        <v>0.74028783783783791</v>
      </c>
      <c r="J89" s="733" t="s">
        <v>1</v>
      </c>
    </row>
    <row r="90" spans="1:10" ht="14.4" customHeight="1" x14ac:dyDescent="0.3">
      <c r="A90" s="729" t="s">
        <v>642</v>
      </c>
      <c r="B90" s="730" t="s">
        <v>644</v>
      </c>
      <c r="C90" s="731">
        <v>336.61969000000011</v>
      </c>
      <c r="D90" s="731">
        <v>445.06311999999997</v>
      </c>
      <c r="E90" s="731"/>
      <c r="F90" s="731">
        <v>372.9927899999999</v>
      </c>
      <c r="G90" s="731">
        <v>437</v>
      </c>
      <c r="H90" s="731">
        <v>-64.0072100000001</v>
      </c>
      <c r="I90" s="732">
        <v>0.85353041189931322</v>
      </c>
      <c r="J90" s="733" t="s">
        <v>616</v>
      </c>
    </row>
    <row r="91" spans="1:10" ht="14.4" customHeight="1" x14ac:dyDescent="0.3">
      <c r="A91" s="729" t="s">
        <v>601</v>
      </c>
      <c r="B91" s="730" t="s">
        <v>601</v>
      </c>
      <c r="C91" s="731" t="s">
        <v>601</v>
      </c>
      <c r="D91" s="731" t="s">
        <v>601</v>
      </c>
      <c r="E91" s="731"/>
      <c r="F91" s="731" t="s">
        <v>601</v>
      </c>
      <c r="G91" s="731" t="s">
        <v>601</v>
      </c>
      <c r="H91" s="731" t="s">
        <v>601</v>
      </c>
      <c r="I91" s="732" t="s">
        <v>601</v>
      </c>
      <c r="J91" s="733" t="s">
        <v>617</v>
      </c>
    </row>
    <row r="92" spans="1:10" ht="14.4" customHeight="1" x14ac:dyDescent="0.3">
      <c r="A92" s="729" t="s">
        <v>599</v>
      </c>
      <c r="B92" s="730" t="s">
        <v>611</v>
      </c>
      <c r="C92" s="731">
        <v>8318.4086099999968</v>
      </c>
      <c r="D92" s="731">
        <v>9296.0433199999989</v>
      </c>
      <c r="E92" s="731"/>
      <c r="F92" s="731">
        <v>10012.994409999998</v>
      </c>
      <c r="G92" s="731">
        <v>9812</v>
      </c>
      <c r="H92" s="731">
        <v>200.99440999999752</v>
      </c>
      <c r="I92" s="732">
        <v>1.0204845505503464</v>
      </c>
      <c r="J92" s="733" t="s">
        <v>612</v>
      </c>
    </row>
  </sheetData>
  <mergeCells count="3">
    <mergeCell ref="F3:I3"/>
    <mergeCell ref="C4:D4"/>
    <mergeCell ref="A1:I1"/>
  </mergeCells>
  <conditionalFormatting sqref="F16 F9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92">
    <cfRule type="expression" dxfId="66" priority="5">
      <formula>$H17&gt;0</formula>
    </cfRule>
  </conditionalFormatting>
  <conditionalFormatting sqref="A17:A92">
    <cfRule type="expression" dxfId="65" priority="2">
      <formula>AND($J17&lt;&gt;"mezeraKL",$J17&lt;&gt;"")</formula>
    </cfRule>
  </conditionalFormatting>
  <conditionalFormatting sqref="I17:I92">
    <cfRule type="expression" dxfId="64" priority="6">
      <formula>$I17&gt;1</formula>
    </cfRule>
  </conditionalFormatting>
  <conditionalFormatting sqref="B17:B92">
    <cfRule type="expression" dxfId="63" priority="1">
      <formula>OR($J17="NS",$J17="SumaNS",$J17="Účet")</formula>
    </cfRule>
  </conditionalFormatting>
  <conditionalFormatting sqref="A17:D92 F17:I92">
    <cfRule type="expression" dxfId="62" priority="8">
      <formula>AND($J17&lt;&gt;"",$J17&lt;&gt;"mezeraKL")</formula>
    </cfRule>
  </conditionalFormatting>
  <conditionalFormatting sqref="B17:D92 F17:I9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92 F17:I9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529.85561162178851</v>
      </c>
      <c r="M3" s="203">
        <f>SUBTOTAL(9,M5:M1048576)</f>
        <v>16477.93</v>
      </c>
      <c r="N3" s="204">
        <f>SUBTOTAL(9,N5:N1048576)</f>
        <v>8730923.6784110181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599</v>
      </c>
      <c r="B5" s="741" t="s">
        <v>600</v>
      </c>
      <c r="C5" s="742" t="s">
        <v>613</v>
      </c>
      <c r="D5" s="743" t="s">
        <v>614</v>
      </c>
      <c r="E5" s="744">
        <v>50113001</v>
      </c>
      <c r="F5" s="743" t="s">
        <v>645</v>
      </c>
      <c r="G5" s="742" t="s">
        <v>646</v>
      </c>
      <c r="H5" s="742">
        <v>196886</v>
      </c>
      <c r="I5" s="742">
        <v>96886</v>
      </c>
      <c r="J5" s="742" t="s">
        <v>647</v>
      </c>
      <c r="K5" s="742" t="s">
        <v>648</v>
      </c>
      <c r="L5" s="745">
        <v>50.16</v>
      </c>
      <c r="M5" s="745">
        <v>6</v>
      </c>
      <c r="N5" s="746">
        <v>300.95999999999998</v>
      </c>
    </row>
    <row r="6" spans="1:14" ht="14.4" customHeight="1" x14ac:dyDescent="0.3">
      <c r="A6" s="747" t="s">
        <v>599</v>
      </c>
      <c r="B6" s="748" t="s">
        <v>600</v>
      </c>
      <c r="C6" s="749" t="s">
        <v>613</v>
      </c>
      <c r="D6" s="750" t="s">
        <v>614</v>
      </c>
      <c r="E6" s="751">
        <v>50113001</v>
      </c>
      <c r="F6" s="750" t="s">
        <v>645</v>
      </c>
      <c r="G6" s="749" t="s">
        <v>646</v>
      </c>
      <c r="H6" s="749">
        <v>192729</v>
      </c>
      <c r="I6" s="749">
        <v>92729</v>
      </c>
      <c r="J6" s="749" t="s">
        <v>649</v>
      </c>
      <c r="K6" s="749" t="s">
        <v>650</v>
      </c>
      <c r="L6" s="752">
        <v>48.319999999999993</v>
      </c>
      <c r="M6" s="752">
        <v>1</v>
      </c>
      <c r="N6" s="753">
        <v>48.319999999999993</v>
      </c>
    </row>
    <row r="7" spans="1:14" ht="14.4" customHeight="1" x14ac:dyDescent="0.3">
      <c r="A7" s="747" t="s">
        <v>599</v>
      </c>
      <c r="B7" s="748" t="s">
        <v>600</v>
      </c>
      <c r="C7" s="749" t="s">
        <v>613</v>
      </c>
      <c r="D7" s="750" t="s">
        <v>614</v>
      </c>
      <c r="E7" s="751">
        <v>50113001</v>
      </c>
      <c r="F7" s="750" t="s">
        <v>645</v>
      </c>
      <c r="G7" s="749" t="s">
        <v>646</v>
      </c>
      <c r="H7" s="749">
        <v>176064</v>
      </c>
      <c r="I7" s="749">
        <v>76064</v>
      </c>
      <c r="J7" s="749" t="s">
        <v>651</v>
      </c>
      <c r="K7" s="749" t="s">
        <v>652</v>
      </c>
      <c r="L7" s="752">
        <v>77.550000000000011</v>
      </c>
      <c r="M7" s="752">
        <v>2</v>
      </c>
      <c r="N7" s="753">
        <v>155.10000000000002</v>
      </c>
    </row>
    <row r="8" spans="1:14" ht="14.4" customHeight="1" x14ac:dyDescent="0.3">
      <c r="A8" s="747" t="s">
        <v>599</v>
      </c>
      <c r="B8" s="748" t="s">
        <v>600</v>
      </c>
      <c r="C8" s="749" t="s">
        <v>613</v>
      </c>
      <c r="D8" s="750" t="s">
        <v>614</v>
      </c>
      <c r="E8" s="751">
        <v>50113001</v>
      </c>
      <c r="F8" s="750" t="s">
        <v>645</v>
      </c>
      <c r="G8" s="749" t="s">
        <v>646</v>
      </c>
      <c r="H8" s="749">
        <v>100009</v>
      </c>
      <c r="I8" s="749">
        <v>9</v>
      </c>
      <c r="J8" s="749" t="s">
        <v>653</v>
      </c>
      <c r="K8" s="749" t="s">
        <v>654</v>
      </c>
      <c r="L8" s="752">
        <v>36.417142857142871</v>
      </c>
      <c r="M8" s="752">
        <v>21</v>
      </c>
      <c r="N8" s="753">
        <v>764.76000000000022</v>
      </c>
    </row>
    <row r="9" spans="1:14" ht="14.4" customHeight="1" x14ac:dyDescent="0.3">
      <c r="A9" s="747" t="s">
        <v>599</v>
      </c>
      <c r="B9" s="748" t="s">
        <v>600</v>
      </c>
      <c r="C9" s="749" t="s">
        <v>613</v>
      </c>
      <c r="D9" s="750" t="s">
        <v>614</v>
      </c>
      <c r="E9" s="751">
        <v>50113001</v>
      </c>
      <c r="F9" s="750" t="s">
        <v>645</v>
      </c>
      <c r="G9" s="749" t="s">
        <v>646</v>
      </c>
      <c r="H9" s="749">
        <v>100362</v>
      </c>
      <c r="I9" s="749">
        <v>362</v>
      </c>
      <c r="J9" s="749" t="s">
        <v>655</v>
      </c>
      <c r="K9" s="749" t="s">
        <v>656</v>
      </c>
      <c r="L9" s="752">
        <v>86.735000000000014</v>
      </c>
      <c r="M9" s="752">
        <v>2</v>
      </c>
      <c r="N9" s="753">
        <v>173.47000000000003</v>
      </c>
    </row>
    <row r="10" spans="1:14" ht="14.4" customHeight="1" x14ac:dyDescent="0.3">
      <c r="A10" s="747" t="s">
        <v>599</v>
      </c>
      <c r="B10" s="748" t="s">
        <v>600</v>
      </c>
      <c r="C10" s="749" t="s">
        <v>613</v>
      </c>
      <c r="D10" s="750" t="s">
        <v>614</v>
      </c>
      <c r="E10" s="751">
        <v>50113001</v>
      </c>
      <c r="F10" s="750" t="s">
        <v>645</v>
      </c>
      <c r="G10" s="749" t="s">
        <v>646</v>
      </c>
      <c r="H10" s="749">
        <v>202701</v>
      </c>
      <c r="I10" s="749">
        <v>202701</v>
      </c>
      <c r="J10" s="749" t="s">
        <v>657</v>
      </c>
      <c r="K10" s="749" t="s">
        <v>658</v>
      </c>
      <c r="L10" s="752">
        <v>123.95941176470591</v>
      </c>
      <c r="M10" s="752">
        <v>17</v>
      </c>
      <c r="N10" s="753">
        <v>2107.3100000000004</v>
      </c>
    </row>
    <row r="11" spans="1:14" ht="14.4" customHeight="1" x14ac:dyDescent="0.3">
      <c r="A11" s="747" t="s">
        <v>599</v>
      </c>
      <c r="B11" s="748" t="s">
        <v>600</v>
      </c>
      <c r="C11" s="749" t="s">
        <v>613</v>
      </c>
      <c r="D11" s="750" t="s">
        <v>614</v>
      </c>
      <c r="E11" s="751">
        <v>50113001</v>
      </c>
      <c r="F11" s="750" t="s">
        <v>645</v>
      </c>
      <c r="G11" s="749" t="s">
        <v>646</v>
      </c>
      <c r="H11" s="749">
        <v>845008</v>
      </c>
      <c r="I11" s="749">
        <v>107806</v>
      </c>
      <c r="J11" s="749" t="s">
        <v>657</v>
      </c>
      <c r="K11" s="749" t="s">
        <v>659</v>
      </c>
      <c r="L11" s="752">
        <v>66.429999999999993</v>
      </c>
      <c r="M11" s="752">
        <v>15</v>
      </c>
      <c r="N11" s="753">
        <v>996.44999999999993</v>
      </c>
    </row>
    <row r="12" spans="1:14" ht="14.4" customHeight="1" x14ac:dyDescent="0.3">
      <c r="A12" s="747" t="s">
        <v>599</v>
      </c>
      <c r="B12" s="748" t="s">
        <v>600</v>
      </c>
      <c r="C12" s="749" t="s">
        <v>613</v>
      </c>
      <c r="D12" s="750" t="s">
        <v>614</v>
      </c>
      <c r="E12" s="751">
        <v>50113001</v>
      </c>
      <c r="F12" s="750" t="s">
        <v>645</v>
      </c>
      <c r="G12" s="749" t="s">
        <v>660</v>
      </c>
      <c r="H12" s="749">
        <v>115378</v>
      </c>
      <c r="I12" s="749">
        <v>15378</v>
      </c>
      <c r="J12" s="749" t="s">
        <v>661</v>
      </c>
      <c r="K12" s="749" t="s">
        <v>662</v>
      </c>
      <c r="L12" s="752">
        <v>21.209999999999997</v>
      </c>
      <c r="M12" s="752">
        <v>1</v>
      </c>
      <c r="N12" s="753">
        <v>21.209999999999997</v>
      </c>
    </row>
    <row r="13" spans="1:14" ht="14.4" customHeight="1" x14ac:dyDescent="0.3">
      <c r="A13" s="747" t="s">
        <v>599</v>
      </c>
      <c r="B13" s="748" t="s">
        <v>600</v>
      </c>
      <c r="C13" s="749" t="s">
        <v>613</v>
      </c>
      <c r="D13" s="750" t="s">
        <v>614</v>
      </c>
      <c r="E13" s="751">
        <v>50113001</v>
      </c>
      <c r="F13" s="750" t="s">
        <v>645</v>
      </c>
      <c r="G13" s="749" t="s">
        <v>646</v>
      </c>
      <c r="H13" s="749">
        <v>167547</v>
      </c>
      <c r="I13" s="749">
        <v>67547</v>
      </c>
      <c r="J13" s="749" t="s">
        <v>663</v>
      </c>
      <c r="K13" s="749" t="s">
        <v>664</v>
      </c>
      <c r="L13" s="752">
        <v>46.2</v>
      </c>
      <c r="M13" s="752">
        <v>2</v>
      </c>
      <c r="N13" s="753">
        <v>92.4</v>
      </c>
    </row>
    <row r="14" spans="1:14" ht="14.4" customHeight="1" x14ac:dyDescent="0.3">
      <c r="A14" s="747" t="s">
        <v>599</v>
      </c>
      <c r="B14" s="748" t="s">
        <v>600</v>
      </c>
      <c r="C14" s="749" t="s">
        <v>613</v>
      </c>
      <c r="D14" s="750" t="s">
        <v>614</v>
      </c>
      <c r="E14" s="751">
        <v>50113001</v>
      </c>
      <c r="F14" s="750" t="s">
        <v>645</v>
      </c>
      <c r="G14" s="749" t="s">
        <v>601</v>
      </c>
      <c r="H14" s="749">
        <v>849561</v>
      </c>
      <c r="I14" s="749">
        <v>125060</v>
      </c>
      <c r="J14" s="749" t="s">
        <v>665</v>
      </c>
      <c r="K14" s="749" t="s">
        <v>666</v>
      </c>
      <c r="L14" s="752">
        <v>34.670000000000016</v>
      </c>
      <c r="M14" s="752">
        <v>1</v>
      </c>
      <c r="N14" s="753">
        <v>34.670000000000016</v>
      </c>
    </row>
    <row r="15" spans="1:14" ht="14.4" customHeight="1" x14ac:dyDescent="0.3">
      <c r="A15" s="747" t="s">
        <v>599</v>
      </c>
      <c r="B15" s="748" t="s">
        <v>600</v>
      </c>
      <c r="C15" s="749" t="s">
        <v>613</v>
      </c>
      <c r="D15" s="750" t="s">
        <v>614</v>
      </c>
      <c r="E15" s="751">
        <v>50113001</v>
      </c>
      <c r="F15" s="750" t="s">
        <v>645</v>
      </c>
      <c r="G15" s="749" t="s">
        <v>646</v>
      </c>
      <c r="H15" s="749">
        <v>196303</v>
      </c>
      <c r="I15" s="749">
        <v>96303</v>
      </c>
      <c r="J15" s="749" t="s">
        <v>667</v>
      </c>
      <c r="K15" s="749" t="s">
        <v>668</v>
      </c>
      <c r="L15" s="752">
        <v>41.24000000000003</v>
      </c>
      <c r="M15" s="752">
        <v>1</v>
      </c>
      <c r="N15" s="753">
        <v>41.24000000000003</v>
      </c>
    </row>
    <row r="16" spans="1:14" ht="14.4" customHeight="1" x14ac:dyDescent="0.3">
      <c r="A16" s="747" t="s">
        <v>599</v>
      </c>
      <c r="B16" s="748" t="s">
        <v>600</v>
      </c>
      <c r="C16" s="749" t="s">
        <v>613</v>
      </c>
      <c r="D16" s="750" t="s">
        <v>614</v>
      </c>
      <c r="E16" s="751">
        <v>50113001</v>
      </c>
      <c r="F16" s="750" t="s">
        <v>645</v>
      </c>
      <c r="G16" s="749" t="s">
        <v>646</v>
      </c>
      <c r="H16" s="749">
        <v>186252</v>
      </c>
      <c r="I16" s="749">
        <v>186252</v>
      </c>
      <c r="J16" s="749" t="s">
        <v>669</v>
      </c>
      <c r="K16" s="749" t="s">
        <v>670</v>
      </c>
      <c r="L16" s="752">
        <v>134.76999999999998</v>
      </c>
      <c r="M16" s="752">
        <v>1</v>
      </c>
      <c r="N16" s="753">
        <v>134.76999999999998</v>
      </c>
    </row>
    <row r="17" spans="1:14" ht="14.4" customHeight="1" x14ac:dyDescent="0.3">
      <c r="A17" s="747" t="s">
        <v>599</v>
      </c>
      <c r="B17" s="748" t="s">
        <v>600</v>
      </c>
      <c r="C17" s="749" t="s">
        <v>613</v>
      </c>
      <c r="D17" s="750" t="s">
        <v>614</v>
      </c>
      <c r="E17" s="751">
        <v>50113001</v>
      </c>
      <c r="F17" s="750" t="s">
        <v>645</v>
      </c>
      <c r="G17" s="749" t="s">
        <v>646</v>
      </c>
      <c r="H17" s="749">
        <v>148888</v>
      </c>
      <c r="I17" s="749">
        <v>48888</v>
      </c>
      <c r="J17" s="749" t="s">
        <v>669</v>
      </c>
      <c r="K17" s="749" t="s">
        <v>671</v>
      </c>
      <c r="L17" s="752">
        <v>58.040000000000006</v>
      </c>
      <c r="M17" s="752">
        <v>13</v>
      </c>
      <c r="N17" s="753">
        <v>754.5200000000001</v>
      </c>
    </row>
    <row r="18" spans="1:14" ht="14.4" customHeight="1" x14ac:dyDescent="0.3">
      <c r="A18" s="747" t="s">
        <v>599</v>
      </c>
      <c r="B18" s="748" t="s">
        <v>600</v>
      </c>
      <c r="C18" s="749" t="s">
        <v>613</v>
      </c>
      <c r="D18" s="750" t="s">
        <v>614</v>
      </c>
      <c r="E18" s="751">
        <v>50113001</v>
      </c>
      <c r="F18" s="750" t="s">
        <v>645</v>
      </c>
      <c r="G18" s="749" t="s">
        <v>660</v>
      </c>
      <c r="H18" s="749">
        <v>112892</v>
      </c>
      <c r="I18" s="749">
        <v>12892</v>
      </c>
      <c r="J18" s="749" t="s">
        <v>672</v>
      </c>
      <c r="K18" s="749" t="s">
        <v>673</v>
      </c>
      <c r="L18" s="752">
        <v>104.34999999999998</v>
      </c>
      <c r="M18" s="752">
        <v>1</v>
      </c>
      <c r="N18" s="753">
        <v>104.34999999999998</v>
      </c>
    </row>
    <row r="19" spans="1:14" ht="14.4" customHeight="1" x14ac:dyDescent="0.3">
      <c r="A19" s="747" t="s">
        <v>599</v>
      </c>
      <c r="B19" s="748" t="s">
        <v>600</v>
      </c>
      <c r="C19" s="749" t="s">
        <v>613</v>
      </c>
      <c r="D19" s="750" t="s">
        <v>614</v>
      </c>
      <c r="E19" s="751">
        <v>50113001</v>
      </c>
      <c r="F19" s="750" t="s">
        <v>645</v>
      </c>
      <c r="G19" s="749" t="s">
        <v>646</v>
      </c>
      <c r="H19" s="749">
        <v>102679</v>
      </c>
      <c r="I19" s="749">
        <v>2679</v>
      </c>
      <c r="J19" s="749" t="s">
        <v>674</v>
      </c>
      <c r="K19" s="749" t="s">
        <v>675</v>
      </c>
      <c r="L19" s="752">
        <v>164.48</v>
      </c>
      <c r="M19" s="752">
        <v>1</v>
      </c>
      <c r="N19" s="753">
        <v>164.48</v>
      </c>
    </row>
    <row r="20" spans="1:14" ht="14.4" customHeight="1" x14ac:dyDescent="0.3">
      <c r="A20" s="747" t="s">
        <v>599</v>
      </c>
      <c r="B20" s="748" t="s">
        <v>600</v>
      </c>
      <c r="C20" s="749" t="s">
        <v>613</v>
      </c>
      <c r="D20" s="750" t="s">
        <v>614</v>
      </c>
      <c r="E20" s="751">
        <v>50113001</v>
      </c>
      <c r="F20" s="750" t="s">
        <v>645</v>
      </c>
      <c r="G20" s="749" t="s">
        <v>646</v>
      </c>
      <c r="H20" s="749">
        <v>196620</v>
      </c>
      <c r="I20" s="749">
        <v>96620</v>
      </c>
      <c r="J20" s="749" t="s">
        <v>676</v>
      </c>
      <c r="K20" s="749" t="s">
        <v>677</v>
      </c>
      <c r="L20" s="752">
        <v>168.65999999999994</v>
      </c>
      <c r="M20" s="752">
        <v>2</v>
      </c>
      <c r="N20" s="753">
        <v>337.31999999999988</v>
      </c>
    </row>
    <row r="21" spans="1:14" ht="14.4" customHeight="1" x14ac:dyDescent="0.3">
      <c r="A21" s="747" t="s">
        <v>599</v>
      </c>
      <c r="B21" s="748" t="s">
        <v>600</v>
      </c>
      <c r="C21" s="749" t="s">
        <v>613</v>
      </c>
      <c r="D21" s="750" t="s">
        <v>614</v>
      </c>
      <c r="E21" s="751">
        <v>50113001</v>
      </c>
      <c r="F21" s="750" t="s">
        <v>645</v>
      </c>
      <c r="G21" s="749" t="s">
        <v>646</v>
      </c>
      <c r="H21" s="749">
        <v>841498</v>
      </c>
      <c r="I21" s="749">
        <v>0</v>
      </c>
      <c r="J21" s="749" t="s">
        <v>678</v>
      </c>
      <c r="K21" s="749" t="s">
        <v>601</v>
      </c>
      <c r="L21" s="752">
        <v>44.210000000000015</v>
      </c>
      <c r="M21" s="752">
        <v>2</v>
      </c>
      <c r="N21" s="753">
        <v>88.42000000000003</v>
      </c>
    </row>
    <row r="22" spans="1:14" ht="14.4" customHeight="1" x14ac:dyDescent="0.3">
      <c r="A22" s="747" t="s">
        <v>599</v>
      </c>
      <c r="B22" s="748" t="s">
        <v>600</v>
      </c>
      <c r="C22" s="749" t="s">
        <v>613</v>
      </c>
      <c r="D22" s="750" t="s">
        <v>614</v>
      </c>
      <c r="E22" s="751">
        <v>50113001</v>
      </c>
      <c r="F22" s="750" t="s">
        <v>645</v>
      </c>
      <c r="G22" s="749" t="s">
        <v>646</v>
      </c>
      <c r="H22" s="749">
        <v>156992</v>
      </c>
      <c r="I22" s="749">
        <v>56992</v>
      </c>
      <c r="J22" s="749" t="s">
        <v>679</v>
      </c>
      <c r="K22" s="749" t="s">
        <v>680</v>
      </c>
      <c r="L22" s="752">
        <v>61.449999999999996</v>
      </c>
      <c r="M22" s="752">
        <v>1</v>
      </c>
      <c r="N22" s="753">
        <v>61.449999999999996</v>
      </c>
    </row>
    <row r="23" spans="1:14" ht="14.4" customHeight="1" x14ac:dyDescent="0.3">
      <c r="A23" s="747" t="s">
        <v>599</v>
      </c>
      <c r="B23" s="748" t="s">
        <v>600</v>
      </c>
      <c r="C23" s="749" t="s">
        <v>613</v>
      </c>
      <c r="D23" s="750" t="s">
        <v>614</v>
      </c>
      <c r="E23" s="751">
        <v>50113001</v>
      </c>
      <c r="F23" s="750" t="s">
        <v>645</v>
      </c>
      <c r="G23" s="749" t="s">
        <v>660</v>
      </c>
      <c r="H23" s="749">
        <v>214525</v>
      </c>
      <c r="I23" s="749">
        <v>214525</v>
      </c>
      <c r="J23" s="749" t="s">
        <v>681</v>
      </c>
      <c r="K23" s="749" t="s">
        <v>682</v>
      </c>
      <c r="L23" s="752">
        <v>42.92</v>
      </c>
      <c r="M23" s="752">
        <v>1</v>
      </c>
      <c r="N23" s="753">
        <v>42.92</v>
      </c>
    </row>
    <row r="24" spans="1:14" ht="14.4" customHeight="1" x14ac:dyDescent="0.3">
      <c r="A24" s="747" t="s">
        <v>599</v>
      </c>
      <c r="B24" s="748" t="s">
        <v>600</v>
      </c>
      <c r="C24" s="749" t="s">
        <v>613</v>
      </c>
      <c r="D24" s="750" t="s">
        <v>614</v>
      </c>
      <c r="E24" s="751">
        <v>50113001</v>
      </c>
      <c r="F24" s="750" t="s">
        <v>645</v>
      </c>
      <c r="G24" s="749" t="s">
        <v>660</v>
      </c>
      <c r="H24" s="749">
        <v>214427</v>
      </c>
      <c r="I24" s="749">
        <v>214427</v>
      </c>
      <c r="J24" s="749" t="s">
        <v>683</v>
      </c>
      <c r="K24" s="749" t="s">
        <v>684</v>
      </c>
      <c r="L24" s="752">
        <v>67.959999999999994</v>
      </c>
      <c r="M24" s="752">
        <v>2</v>
      </c>
      <c r="N24" s="753">
        <v>135.91999999999999</v>
      </c>
    </row>
    <row r="25" spans="1:14" ht="14.4" customHeight="1" x14ac:dyDescent="0.3">
      <c r="A25" s="747" t="s">
        <v>599</v>
      </c>
      <c r="B25" s="748" t="s">
        <v>600</v>
      </c>
      <c r="C25" s="749" t="s">
        <v>613</v>
      </c>
      <c r="D25" s="750" t="s">
        <v>614</v>
      </c>
      <c r="E25" s="751">
        <v>50113001</v>
      </c>
      <c r="F25" s="750" t="s">
        <v>645</v>
      </c>
      <c r="G25" s="749" t="s">
        <v>646</v>
      </c>
      <c r="H25" s="749">
        <v>201992</v>
      </c>
      <c r="I25" s="749">
        <v>201992</v>
      </c>
      <c r="J25" s="749" t="s">
        <v>685</v>
      </c>
      <c r="K25" s="749" t="s">
        <v>686</v>
      </c>
      <c r="L25" s="752">
        <v>548.09999999999991</v>
      </c>
      <c r="M25" s="752">
        <v>1</v>
      </c>
      <c r="N25" s="753">
        <v>548.09999999999991</v>
      </c>
    </row>
    <row r="26" spans="1:14" ht="14.4" customHeight="1" x14ac:dyDescent="0.3">
      <c r="A26" s="747" t="s">
        <v>599</v>
      </c>
      <c r="B26" s="748" t="s">
        <v>600</v>
      </c>
      <c r="C26" s="749" t="s">
        <v>613</v>
      </c>
      <c r="D26" s="750" t="s">
        <v>614</v>
      </c>
      <c r="E26" s="751">
        <v>50113001</v>
      </c>
      <c r="F26" s="750" t="s">
        <v>645</v>
      </c>
      <c r="G26" s="749" t="s">
        <v>646</v>
      </c>
      <c r="H26" s="749">
        <v>208694</v>
      </c>
      <c r="I26" s="749">
        <v>208694</v>
      </c>
      <c r="J26" s="749" t="s">
        <v>687</v>
      </c>
      <c r="K26" s="749" t="s">
        <v>688</v>
      </c>
      <c r="L26" s="752">
        <v>39.9</v>
      </c>
      <c r="M26" s="752">
        <v>5</v>
      </c>
      <c r="N26" s="753">
        <v>199.5</v>
      </c>
    </row>
    <row r="27" spans="1:14" ht="14.4" customHeight="1" x14ac:dyDescent="0.3">
      <c r="A27" s="747" t="s">
        <v>599</v>
      </c>
      <c r="B27" s="748" t="s">
        <v>600</v>
      </c>
      <c r="C27" s="749" t="s">
        <v>613</v>
      </c>
      <c r="D27" s="750" t="s">
        <v>614</v>
      </c>
      <c r="E27" s="751">
        <v>50113001</v>
      </c>
      <c r="F27" s="750" t="s">
        <v>645</v>
      </c>
      <c r="G27" s="749" t="s">
        <v>646</v>
      </c>
      <c r="H27" s="749">
        <v>102477</v>
      </c>
      <c r="I27" s="749">
        <v>2477</v>
      </c>
      <c r="J27" s="749" t="s">
        <v>687</v>
      </c>
      <c r="K27" s="749" t="s">
        <v>688</v>
      </c>
      <c r="L27" s="752">
        <v>40.16999999999998</v>
      </c>
      <c r="M27" s="752">
        <v>2</v>
      </c>
      <c r="N27" s="753">
        <v>80.339999999999961</v>
      </c>
    </row>
    <row r="28" spans="1:14" ht="14.4" customHeight="1" x14ac:dyDescent="0.3">
      <c r="A28" s="747" t="s">
        <v>599</v>
      </c>
      <c r="B28" s="748" t="s">
        <v>600</v>
      </c>
      <c r="C28" s="749" t="s">
        <v>613</v>
      </c>
      <c r="D28" s="750" t="s">
        <v>614</v>
      </c>
      <c r="E28" s="751">
        <v>50113001</v>
      </c>
      <c r="F28" s="750" t="s">
        <v>645</v>
      </c>
      <c r="G28" s="749" t="s">
        <v>646</v>
      </c>
      <c r="H28" s="749">
        <v>102478</v>
      </c>
      <c r="I28" s="749">
        <v>2478</v>
      </c>
      <c r="J28" s="749" t="s">
        <v>687</v>
      </c>
      <c r="K28" s="749" t="s">
        <v>689</v>
      </c>
      <c r="L28" s="752">
        <v>77.426000000000002</v>
      </c>
      <c r="M28" s="752">
        <v>5</v>
      </c>
      <c r="N28" s="753">
        <v>387.13</v>
      </c>
    </row>
    <row r="29" spans="1:14" ht="14.4" customHeight="1" x14ac:dyDescent="0.3">
      <c r="A29" s="747" t="s">
        <v>599</v>
      </c>
      <c r="B29" s="748" t="s">
        <v>600</v>
      </c>
      <c r="C29" s="749" t="s">
        <v>613</v>
      </c>
      <c r="D29" s="750" t="s">
        <v>614</v>
      </c>
      <c r="E29" s="751">
        <v>50113001</v>
      </c>
      <c r="F29" s="750" t="s">
        <v>645</v>
      </c>
      <c r="G29" s="749" t="s">
        <v>646</v>
      </c>
      <c r="H29" s="749">
        <v>158425</v>
      </c>
      <c r="I29" s="749">
        <v>58425</v>
      </c>
      <c r="J29" s="749" t="s">
        <v>690</v>
      </c>
      <c r="K29" s="749" t="s">
        <v>691</v>
      </c>
      <c r="L29" s="752">
        <v>82.570000000000036</v>
      </c>
      <c r="M29" s="752">
        <v>1</v>
      </c>
      <c r="N29" s="753">
        <v>82.570000000000036</v>
      </c>
    </row>
    <row r="30" spans="1:14" ht="14.4" customHeight="1" x14ac:dyDescent="0.3">
      <c r="A30" s="747" t="s">
        <v>599</v>
      </c>
      <c r="B30" s="748" t="s">
        <v>600</v>
      </c>
      <c r="C30" s="749" t="s">
        <v>613</v>
      </c>
      <c r="D30" s="750" t="s">
        <v>614</v>
      </c>
      <c r="E30" s="751">
        <v>50113001</v>
      </c>
      <c r="F30" s="750" t="s">
        <v>645</v>
      </c>
      <c r="G30" s="749" t="s">
        <v>646</v>
      </c>
      <c r="H30" s="749">
        <v>101328</v>
      </c>
      <c r="I30" s="749">
        <v>1328</v>
      </c>
      <c r="J30" s="749" t="s">
        <v>692</v>
      </c>
      <c r="K30" s="749" t="s">
        <v>693</v>
      </c>
      <c r="L30" s="752">
        <v>127.30714285714286</v>
      </c>
      <c r="M30" s="752">
        <v>35</v>
      </c>
      <c r="N30" s="753">
        <v>4455.75</v>
      </c>
    </row>
    <row r="31" spans="1:14" ht="14.4" customHeight="1" x14ac:dyDescent="0.3">
      <c r="A31" s="747" t="s">
        <v>599</v>
      </c>
      <c r="B31" s="748" t="s">
        <v>600</v>
      </c>
      <c r="C31" s="749" t="s">
        <v>613</v>
      </c>
      <c r="D31" s="750" t="s">
        <v>614</v>
      </c>
      <c r="E31" s="751">
        <v>50113001</v>
      </c>
      <c r="F31" s="750" t="s">
        <v>645</v>
      </c>
      <c r="G31" s="749" t="s">
        <v>660</v>
      </c>
      <c r="H31" s="749">
        <v>125273</v>
      </c>
      <c r="I31" s="749">
        <v>25273</v>
      </c>
      <c r="J31" s="749" t="s">
        <v>694</v>
      </c>
      <c r="K31" s="749" t="s">
        <v>695</v>
      </c>
      <c r="L31" s="752">
        <v>524.15000000000009</v>
      </c>
      <c r="M31" s="752">
        <v>2</v>
      </c>
      <c r="N31" s="753">
        <v>1048.3000000000002</v>
      </c>
    </row>
    <row r="32" spans="1:14" ht="14.4" customHeight="1" x14ac:dyDescent="0.3">
      <c r="A32" s="747" t="s">
        <v>599</v>
      </c>
      <c r="B32" s="748" t="s">
        <v>600</v>
      </c>
      <c r="C32" s="749" t="s">
        <v>613</v>
      </c>
      <c r="D32" s="750" t="s">
        <v>614</v>
      </c>
      <c r="E32" s="751">
        <v>50113001</v>
      </c>
      <c r="F32" s="750" t="s">
        <v>645</v>
      </c>
      <c r="G32" s="749" t="s">
        <v>660</v>
      </c>
      <c r="H32" s="749">
        <v>181456</v>
      </c>
      <c r="I32" s="749">
        <v>81456</v>
      </c>
      <c r="J32" s="749" t="s">
        <v>696</v>
      </c>
      <c r="K32" s="749" t="s">
        <v>697</v>
      </c>
      <c r="L32" s="752">
        <v>66.729928564801639</v>
      </c>
      <c r="M32" s="752">
        <v>2</v>
      </c>
      <c r="N32" s="753">
        <v>133.45985712960328</v>
      </c>
    </row>
    <row r="33" spans="1:14" ht="14.4" customHeight="1" x14ac:dyDescent="0.3">
      <c r="A33" s="747" t="s">
        <v>599</v>
      </c>
      <c r="B33" s="748" t="s">
        <v>600</v>
      </c>
      <c r="C33" s="749" t="s">
        <v>613</v>
      </c>
      <c r="D33" s="750" t="s">
        <v>614</v>
      </c>
      <c r="E33" s="751">
        <v>50113001</v>
      </c>
      <c r="F33" s="750" t="s">
        <v>645</v>
      </c>
      <c r="G33" s="749" t="s">
        <v>660</v>
      </c>
      <c r="H33" s="749">
        <v>215713</v>
      </c>
      <c r="I33" s="749">
        <v>215713</v>
      </c>
      <c r="J33" s="749" t="s">
        <v>696</v>
      </c>
      <c r="K33" s="749" t="s">
        <v>698</v>
      </c>
      <c r="L33" s="752">
        <v>51.960000000000008</v>
      </c>
      <c r="M33" s="752">
        <v>3</v>
      </c>
      <c r="N33" s="753">
        <v>155.88000000000002</v>
      </c>
    </row>
    <row r="34" spans="1:14" ht="14.4" customHeight="1" x14ac:dyDescent="0.3">
      <c r="A34" s="747" t="s">
        <v>599</v>
      </c>
      <c r="B34" s="748" t="s">
        <v>600</v>
      </c>
      <c r="C34" s="749" t="s">
        <v>613</v>
      </c>
      <c r="D34" s="750" t="s">
        <v>614</v>
      </c>
      <c r="E34" s="751">
        <v>50113001</v>
      </c>
      <c r="F34" s="750" t="s">
        <v>645</v>
      </c>
      <c r="G34" s="749" t="s">
        <v>660</v>
      </c>
      <c r="H34" s="749">
        <v>215715</v>
      </c>
      <c r="I34" s="749">
        <v>215715</v>
      </c>
      <c r="J34" s="749" t="s">
        <v>696</v>
      </c>
      <c r="K34" s="749" t="s">
        <v>697</v>
      </c>
      <c r="L34" s="752">
        <v>66.34</v>
      </c>
      <c r="M34" s="752">
        <v>3</v>
      </c>
      <c r="N34" s="753">
        <v>199.02</v>
      </c>
    </row>
    <row r="35" spans="1:14" ht="14.4" customHeight="1" x14ac:dyDescent="0.3">
      <c r="A35" s="747" t="s">
        <v>599</v>
      </c>
      <c r="B35" s="748" t="s">
        <v>600</v>
      </c>
      <c r="C35" s="749" t="s">
        <v>613</v>
      </c>
      <c r="D35" s="750" t="s">
        <v>614</v>
      </c>
      <c r="E35" s="751">
        <v>50113001</v>
      </c>
      <c r="F35" s="750" t="s">
        <v>645</v>
      </c>
      <c r="G35" s="749" t="s">
        <v>646</v>
      </c>
      <c r="H35" s="749">
        <v>215972</v>
      </c>
      <c r="I35" s="749">
        <v>215972</v>
      </c>
      <c r="J35" s="749" t="s">
        <v>699</v>
      </c>
      <c r="K35" s="749" t="s">
        <v>700</v>
      </c>
      <c r="L35" s="752">
        <v>4199.75</v>
      </c>
      <c r="M35" s="752">
        <v>2</v>
      </c>
      <c r="N35" s="753">
        <v>8399.5</v>
      </c>
    </row>
    <row r="36" spans="1:14" ht="14.4" customHeight="1" x14ac:dyDescent="0.3">
      <c r="A36" s="747" t="s">
        <v>599</v>
      </c>
      <c r="B36" s="748" t="s">
        <v>600</v>
      </c>
      <c r="C36" s="749" t="s">
        <v>613</v>
      </c>
      <c r="D36" s="750" t="s">
        <v>614</v>
      </c>
      <c r="E36" s="751">
        <v>50113001</v>
      </c>
      <c r="F36" s="750" t="s">
        <v>645</v>
      </c>
      <c r="G36" s="749" t="s">
        <v>646</v>
      </c>
      <c r="H36" s="749">
        <v>905097</v>
      </c>
      <c r="I36" s="749">
        <v>158767</v>
      </c>
      <c r="J36" s="749" t="s">
        <v>701</v>
      </c>
      <c r="K36" s="749" t="s">
        <v>702</v>
      </c>
      <c r="L36" s="752">
        <v>175.0389957664807</v>
      </c>
      <c r="M36" s="752">
        <v>4</v>
      </c>
      <c r="N36" s="753">
        <v>700.15598306592278</v>
      </c>
    </row>
    <row r="37" spans="1:14" ht="14.4" customHeight="1" x14ac:dyDescent="0.3">
      <c r="A37" s="747" t="s">
        <v>599</v>
      </c>
      <c r="B37" s="748" t="s">
        <v>600</v>
      </c>
      <c r="C37" s="749" t="s">
        <v>613</v>
      </c>
      <c r="D37" s="750" t="s">
        <v>614</v>
      </c>
      <c r="E37" s="751">
        <v>50113001</v>
      </c>
      <c r="F37" s="750" t="s">
        <v>645</v>
      </c>
      <c r="G37" s="749" t="s">
        <v>646</v>
      </c>
      <c r="H37" s="749">
        <v>501596</v>
      </c>
      <c r="I37" s="749">
        <v>0</v>
      </c>
      <c r="J37" s="749" t="s">
        <v>703</v>
      </c>
      <c r="K37" s="749" t="s">
        <v>704</v>
      </c>
      <c r="L37" s="752">
        <v>115.43</v>
      </c>
      <c r="M37" s="752">
        <v>1</v>
      </c>
      <c r="N37" s="753">
        <v>115.43</v>
      </c>
    </row>
    <row r="38" spans="1:14" ht="14.4" customHeight="1" x14ac:dyDescent="0.3">
      <c r="A38" s="747" t="s">
        <v>599</v>
      </c>
      <c r="B38" s="748" t="s">
        <v>600</v>
      </c>
      <c r="C38" s="749" t="s">
        <v>613</v>
      </c>
      <c r="D38" s="750" t="s">
        <v>614</v>
      </c>
      <c r="E38" s="751">
        <v>50113001</v>
      </c>
      <c r="F38" s="750" t="s">
        <v>645</v>
      </c>
      <c r="G38" s="749" t="s">
        <v>646</v>
      </c>
      <c r="H38" s="749">
        <v>102818</v>
      </c>
      <c r="I38" s="749">
        <v>2818</v>
      </c>
      <c r="J38" s="749" t="s">
        <v>705</v>
      </c>
      <c r="K38" s="749" t="s">
        <v>706</v>
      </c>
      <c r="L38" s="752">
        <v>112.155</v>
      </c>
      <c r="M38" s="752">
        <v>2</v>
      </c>
      <c r="N38" s="753">
        <v>224.31</v>
      </c>
    </row>
    <row r="39" spans="1:14" ht="14.4" customHeight="1" x14ac:dyDescent="0.3">
      <c r="A39" s="747" t="s">
        <v>599</v>
      </c>
      <c r="B39" s="748" t="s">
        <v>600</v>
      </c>
      <c r="C39" s="749" t="s">
        <v>613</v>
      </c>
      <c r="D39" s="750" t="s">
        <v>614</v>
      </c>
      <c r="E39" s="751">
        <v>50113001</v>
      </c>
      <c r="F39" s="750" t="s">
        <v>645</v>
      </c>
      <c r="G39" s="749" t="s">
        <v>646</v>
      </c>
      <c r="H39" s="749">
        <v>202796</v>
      </c>
      <c r="I39" s="749">
        <v>202796</v>
      </c>
      <c r="J39" s="749" t="s">
        <v>707</v>
      </c>
      <c r="K39" s="749" t="s">
        <v>708</v>
      </c>
      <c r="L39" s="752">
        <v>295.27999999999997</v>
      </c>
      <c r="M39" s="752">
        <v>2</v>
      </c>
      <c r="N39" s="753">
        <v>590.55999999999995</v>
      </c>
    </row>
    <row r="40" spans="1:14" ht="14.4" customHeight="1" x14ac:dyDescent="0.3">
      <c r="A40" s="747" t="s">
        <v>599</v>
      </c>
      <c r="B40" s="748" t="s">
        <v>600</v>
      </c>
      <c r="C40" s="749" t="s">
        <v>613</v>
      </c>
      <c r="D40" s="750" t="s">
        <v>614</v>
      </c>
      <c r="E40" s="751">
        <v>50113001</v>
      </c>
      <c r="F40" s="750" t="s">
        <v>645</v>
      </c>
      <c r="G40" s="749" t="s">
        <v>646</v>
      </c>
      <c r="H40" s="749">
        <v>187076</v>
      </c>
      <c r="I40" s="749">
        <v>87076</v>
      </c>
      <c r="J40" s="749" t="s">
        <v>709</v>
      </c>
      <c r="K40" s="749" t="s">
        <v>710</v>
      </c>
      <c r="L40" s="752">
        <v>131.04999999999998</v>
      </c>
      <c r="M40" s="752">
        <v>1</v>
      </c>
      <c r="N40" s="753">
        <v>131.04999999999998</v>
      </c>
    </row>
    <row r="41" spans="1:14" ht="14.4" customHeight="1" x14ac:dyDescent="0.3">
      <c r="A41" s="747" t="s">
        <v>599</v>
      </c>
      <c r="B41" s="748" t="s">
        <v>600</v>
      </c>
      <c r="C41" s="749" t="s">
        <v>613</v>
      </c>
      <c r="D41" s="750" t="s">
        <v>614</v>
      </c>
      <c r="E41" s="751">
        <v>50113001</v>
      </c>
      <c r="F41" s="750" t="s">
        <v>645</v>
      </c>
      <c r="G41" s="749" t="s">
        <v>646</v>
      </c>
      <c r="H41" s="749">
        <v>192757</v>
      </c>
      <c r="I41" s="749">
        <v>92757</v>
      </c>
      <c r="J41" s="749" t="s">
        <v>709</v>
      </c>
      <c r="K41" s="749" t="s">
        <v>711</v>
      </c>
      <c r="L41" s="752">
        <v>74.859919861547297</v>
      </c>
      <c r="M41" s="752">
        <v>1</v>
      </c>
      <c r="N41" s="753">
        <v>74.859919861547297</v>
      </c>
    </row>
    <row r="42" spans="1:14" ht="14.4" customHeight="1" x14ac:dyDescent="0.3">
      <c r="A42" s="747" t="s">
        <v>599</v>
      </c>
      <c r="B42" s="748" t="s">
        <v>600</v>
      </c>
      <c r="C42" s="749" t="s">
        <v>613</v>
      </c>
      <c r="D42" s="750" t="s">
        <v>614</v>
      </c>
      <c r="E42" s="751">
        <v>50113001</v>
      </c>
      <c r="F42" s="750" t="s">
        <v>645</v>
      </c>
      <c r="G42" s="749" t="s">
        <v>646</v>
      </c>
      <c r="H42" s="749">
        <v>157586</v>
      </c>
      <c r="I42" s="749">
        <v>57586</v>
      </c>
      <c r="J42" s="749" t="s">
        <v>712</v>
      </c>
      <c r="K42" s="749" t="s">
        <v>713</v>
      </c>
      <c r="L42" s="752">
        <v>73.840588235294135</v>
      </c>
      <c r="M42" s="752">
        <v>17</v>
      </c>
      <c r="N42" s="753">
        <v>1255.2900000000002</v>
      </c>
    </row>
    <row r="43" spans="1:14" ht="14.4" customHeight="1" x14ac:dyDescent="0.3">
      <c r="A43" s="747" t="s">
        <v>599</v>
      </c>
      <c r="B43" s="748" t="s">
        <v>600</v>
      </c>
      <c r="C43" s="749" t="s">
        <v>613</v>
      </c>
      <c r="D43" s="750" t="s">
        <v>614</v>
      </c>
      <c r="E43" s="751">
        <v>50113001</v>
      </c>
      <c r="F43" s="750" t="s">
        <v>645</v>
      </c>
      <c r="G43" s="749" t="s">
        <v>646</v>
      </c>
      <c r="H43" s="749">
        <v>846413</v>
      </c>
      <c r="I43" s="749">
        <v>57585</v>
      </c>
      <c r="J43" s="749" t="s">
        <v>714</v>
      </c>
      <c r="K43" s="749" t="s">
        <v>715</v>
      </c>
      <c r="L43" s="752">
        <v>133.85890303174165</v>
      </c>
      <c r="M43" s="752">
        <v>18</v>
      </c>
      <c r="N43" s="753">
        <v>2409.4602545713497</v>
      </c>
    </row>
    <row r="44" spans="1:14" ht="14.4" customHeight="1" x14ac:dyDescent="0.3">
      <c r="A44" s="747" t="s">
        <v>599</v>
      </c>
      <c r="B44" s="748" t="s">
        <v>600</v>
      </c>
      <c r="C44" s="749" t="s">
        <v>613</v>
      </c>
      <c r="D44" s="750" t="s">
        <v>614</v>
      </c>
      <c r="E44" s="751">
        <v>50113001</v>
      </c>
      <c r="F44" s="750" t="s">
        <v>645</v>
      </c>
      <c r="G44" s="749" t="s">
        <v>646</v>
      </c>
      <c r="H44" s="749">
        <v>848560</v>
      </c>
      <c r="I44" s="749">
        <v>125752</v>
      </c>
      <c r="J44" s="749" t="s">
        <v>716</v>
      </c>
      <c r="K44" s="749" t="s">
        <v>717</v>
      </c>
      <c r="L44" s="752">
        <v>186.57</v>
      </c>
      <c r="M44" s="752">
        <v>2</v>
      </c>
      <c r="N44" s="753">
        <v>373.14</v>
      </c>
    </row>
    <row r="45" spans="1:14" ht="14.4" customHeight="1" x14ac:dyDescent="0.3">
      <c r="A45" s="747" t="s">
        <v>599</v>
      </c>
      <c r="B45" s="748" t="s">
        <v>600</v>
      </c>
      <c r="C45" s="749" t="s">
        <v>613</v>
      </c>
      <c r="D45" s="750" t="s">
        <v>614</v>
      </c>
      <c r="E45" s="751">
        <v>50113001</v>
      </c>
      <c r="F45" s="750" t="s">
        <v>645</v>
      </c>
      <c r="G45" s="749" t="s">
        <v>646</v>
      </c>
      <c r="H45" s="749">
        <v>500618</v>
      </c>
      <c r="I45" s="749">
        <v>125753</v>
      </c>
      <c r="J45" s="749" t="s">
        <v>718</v>
      </c>
      <c r="K45" s="749" t="s">
        <v>719</v>
      </c>
      <c r="L45" s="752">
        <v>264.4199999999999</v>
      </c>
      <c r="M45" s="752">
        <v>3</v>
      </c>
      <c r="N45" s="753">
        <v>793.25999999999976</v>
      </c>
    </row>
    <row r="46" spans="1:14" ht="14.4" customHeight="1" x14ac:dyDescent="0.3">
      <c r="A46" s="747" t="s">
        <v>599</v>
      </c>
      <c r="B46" s="748" t="s">
        <v>600</v>
      </c>
      <c r="C46" s="749" t="s">
        <v>613</v>
      </c>
      <c r="D46" s="750" t="s">
        <v>614</v>
      </c>
      <c r="E46" s="751">
        <v>50113001</v>
      </c>
      <c r="F46" s="750" t="s">
        <v>645</v>
      </c>
      <c r="G46" s="749" t="s">
        <v>660</v>
      </c>
      <c r="H46" s="749">
        <v>169189</v>
      </c>
      <c r="I46" s="749">
        <v>69189</v>
      </c>
      <c r="J46" s="749" t="s">
        <v>720</v>
      </c>
      <c r="K46" s="749" t="s">
        <v>721</v>
      </c>
      <c r="L46" s="752">
        <v>61.529999999999987</v>
      </c>
      <c r="M46" s="752">
        <v>1</v>
      </c>
      <c r="N46" s="753">
        <v>61.529999999999987</v>
      </c>
    </row>
    <row r="47" spans="1:14" ht="14.4" customHeight="1" x14ac:dyDescent="0.3">
      <c r="A47" s="747" t="s">
        <v>599</v>
      </c>
      <c r="B47" s="748" t="s">
        <v>600</v>
      </c>
      <c r="C47" s="749" t="s">
        <v>613</v>
      </c>
      <c r="D47" s="750" t="s">
        <v>614</v>
      </c>
      <c r="E47" s="751">
        <v>50113001</v>
      </c>
      <c r="F47" s="750" t="s">
        <v>645</v>
      </c>
      <c r="G47" s="749" t="s">
        <v>660</v>
      </c>
      <c r="H47" s="749">
        <v>146692</v>
      </c>
      <c r="I47" s="749">
        <v>46692</v>
      </c>
      <c r="J47" s="749" t="s">
        <v>722</v>
      </c>
      <c r="K47" s="749" t="s">
        <v>723</v>
      </c>
      <c r="L47" s="752">
        <v>78.289999999999992</v>
      </c>
      <c r="M47" s="752">
        <v>1</v>
      </c>
      <c r="N47" s="753">
        <v>78.289999999999992</v>
      </c>
    </row>
    <row r="48" spans="1:14" ht="14.4" customHeight="1" x14ac:dyDescent="0.3">
      <c r="A48" s="747" t="s">
        <v>599</v>
      </c>
      <c r="B48" s="748" t="s">
        <v>600</v>
      </c>
      <c r="C48" s="749" t="s">
        <v>613</v>
      </c>
      <c r="D48" s="750" t="s">
        <v>614</v>
      </c>
      <c r="E48" s="751">
        <v>50113001</v>
      </c>
      <c r="F48" s="750" t="s">
        <v>645</v>
      </c>
      <c r="G48" s="749" t="s">
        <v>646</v>
      </c>
      <c r="H48" s="749">
        <v>193124</v>
      </c>
      <c r="I48" s="749">
        <v>93124</v>
      </c>
      <c r="J48" s="749" t="s">
        <v>724</v>
      </c>
      <c r="K48" s="749" t="s">
        <v>725</v>
      </c>
      <c r="L48" s="752">
        <v>75.689999999999984</v>
      </c>
      <c r="M48" s="752">
        <v>5</v>
      </c>
      <c r="N48" s="753">
        <v>378.44999999999993</v>
      </c>
    </row>
    <row r="49" spans="1:14" ht="14.4" customHeight="1" x14ac:dyDescent="0.3">
      <c r="A49" s="747" t="s">
        <v>599</v>
      </c>
      <c r="B49" s="748" t="s">
        <v>600</v>
      </c>
      <c r="C49" s="749" t="s">
        <v>613</v>
      </c>
      <c r="D49" s="750" t="s">
        <v>614</v>
      </c>
      <c r="E49" s="751">
        <v>50113001</v>
      </c>
      <c r="F49" s="750" t="s">
        <v>645</v>
      </c>
      <c r="G49" s="749" t="s">
        <v>646</v>
      </c>
      <c r="H49" s="749">
        <v>119378</v>
      </c>
      <c r="I49" s="749">
        <v>19378</v>
      </c>
      <c r="J49" s="749" t="s">
        <v>724</v>
      </c>
      <c r="K49" s="749" t="s">
        <v>726</v>
      </c>
      <c r="L49" s="752">
        <v>110.71999999999998</v>
      </c>
      <c r="M49" s="752">
        <v>12</v>
      </c>
      <c r="N49" s="753">
        <v>1328.6399999999999</v>
      </c>
    </row>
    <row r="50" spans="1:14" ht="14.4" customHeight="1" x14ac:dyDescent="0.3">
      <c r="A50" s="747" t="s">
        <v>599</v>
      </c>
      <c r="B50" s="748" t="s">
        <v>600</v>
      </c>
      <c r="C50" s="749" t="s">
        <v>613</v>
      </c>
      <c r="D50" s="750" t="s">
        <v>614</v>
      </c>
      <c r="E50" s="751">
        <v>50113001</v>
      </c>
      <c r="F50" s="750" t="s">
        <v>645</v>
      </c>
      <c r="G50" s="749" t="s">
        <v>646</v>
      </c>
      <c r="H50" s="749">
        <v>214595</v>
      </c>
      <c r="I50" s="749">
        <v>214595</v>
      </c>
      <c r="J50" s="749" t="s">
        <v>727</v>
      </c>
      <c r="K50" s="749" t="s">
        <v>728</v>
      </c>
      <c r="L50" s="752">
        <v>111.60299999999999</v>
      </c>
      <c r="M50" s="752">
        <v>10</v>
      </c>
      <c r="N50" s="753">
        <v>1116.03</v>
      </c>
    </row>
    <row r="51" spans="1:14" ht="14.4" customHeight="1" x14ac:dyDescent="0.3">
      <c r="A51" s="747" t="s">
        <v>599</v>
      </c>
      <c r="B51" s="748" t="s">
        <v>600</v>
      </c>
      <c r="C51" s="749" t="s">
        <v>613</v>
      </c>
      <c r="D51" s="750" t="s">
        <v>614</v>
      </c>
      <c r="E51" s="751">
        <v>50113001</v>
      </c>
      <c r="F51" s="750" t="s">
        <v>645</v>
      </c>
      <c r="G51" s="749" t="s">
        <v>646</v>
      </c>
      <c r="H51" s="749">
        <v>214596</v>
      </c>
      <c r="I51" s="749">
        <v>214596</v>
      </c>
      <c r="J51" s="749" t="s">
        <v>729</v>
      </c>
      <c r="K51" s="749" t="s">
        <v>730</v>
      </c>
      <c r="L51" s="752">
        <v>76.790000000000006</v>
      </c>
      <c r="M51" s="752">
        <v>2</v>
      </c>
      <c r="N51" s="753">
        <v>153.58000000000001</v>
      </c>
    </row>
    <row r="52" spans="1:14" ht="14.4" customHeight="1" x14ac:dyDescent="0.3">
      <c r="A52" s="747" t="s">
        <v>599</v>
      </c>
      <c r="B52" s="748" t="s">
        <v>600</v>
      </c>
      <c r="C52" s="749" t="s">
        <v>613</v>
      </c>
      <c r="D52" s="750" t="s">
        <v>614</v>
      </c>
      <c r="E52" s="751">
        <v>50113001</v>
      </c>
      <c r="F52" s="750" t="s">
        <v>645</v>
      </c>
      <c r="G52" s="749" t="s">
        <v>646</v>
      </c>
      <c r="H52" s="749">
        <v>847477</v>
      </c>
      <c r="I52" s="749">
        <v>151436</v>
      </c>
      <c r="J52" s="749" t="s">
        <v>731</v>
      </c>
      <c r="K52" s="749" t="s">
        <v>732</v>
      </c>
      <c r="L52" s="752">
        <v>531</v>
      </c>
      <c r="M52" s="752">
        <v>4</v>
      </c>
      <c r="N52" s="753">
        <v>2124</v>
      </c>
    </row>
    <row r="53" spans="1:14" ht="14.4" customHeight="1" x14ac:dyDescent="0.3">
      <c r="A53" s="747" t="s">
        <v>599</v>
      </c>
      <c r="B53" s="748" t="s">
        <v>600</v>
      </c>
      <c r="C53" s="749" t="s">
        <v>613</v>
      </c>
      <c r="D53" s="750" t="s">
        <v>614</v>
      </c>
      <c r="E53" s="751">
        <v>50113001</v>
      </c>
      <c r="F53" s="750" t="s">
        <v>645</v>
      </c>
      <c r="G53" s="749" t="s">
        <v>660</v>
      </c>
      <c r="H53" s="749">
        <v>213477</v>
      </c>
      <c r="I53" s="749">
        <v>213477</v>
      </c>
      <c r="J53" s="749" t="s">
        <v>733</v>
      </c>
      <c r="K53" s="749" t="s">
        <v>734</v>
      </c>
      <c r="L53" s="752">
        <v>3300</v>
      </c>
      <c r="M53" s="752">
        <v>29</v>
      </c>
      <c r="N53" s="753">
        <v>95700</v>
      </c>
    </row>
    <row r="54" spans="1:14" ht="14.4" customHeight="1" x14ac:dyDescent="0.3">
      <c r="A54" s="747" t="s">
        <v>599</v>
      </c>
      <c r="B54" s="748" t="s">
        <v>600</v>
      </c>
      <c r="C54" s="749" t="s">
        <v>613</v>
      </c>
      <c r="D54" s="750" t="s">
        <v>614</v>
      </c>
      <c r="E54" s="751">
        <v>50113001</v>
      </c>
      <c r="F54" s="750" t="s">
        <v>645</v>
      </c>
      <c r="G54" s="749" t="s">
        <v>660</v>
      </c>
      <c r="H54" s="749">
        <v>213494</v>
      </c>
      <c r="I54" s="749">
        <v>213494</v>
      </c>
      <c r="J54" s="749" t="s">
        <v>735</v>
      </c>
      <c r="K54" s="749" t="s">
        <v>736</v>
      </c>
      <c r="L54" s="752">
        <v>408.95</v>
      </c>
      <c r="M54" s="752">
        <v>5</v>
      </c>
      <c r="N54" s="753">
        <v>2044.75</v>
      </c>
    </row>
    <row r="55" spans="1:14" ht="14.4" customHeight="1" x14ac:dyDescent="0.3">
      <c r="A55" s="747" t="s">
        <v>599</v>
      </c>
      <c r="B55" s="748" t="s">
        <v>600</v>
      </c>
      <c r="C55" s="749" t="s">
        <v>613</v>
      </c>
      <c r="D55" s="750" t="s">
        <v>614</v>
      </c>
      <c r="E55" s="751">
        <v>50113001</v>
      </c>
      <c r="F55" s="750" t="s">
        <v>645</v>
      </c>
      <c r="G55" s="749" t="s">
        <v>646</v>
      </c>
      <c r="H55" s="749">
        <v>844065</v>
      </c>
      <c r="I55" s="749">
        <v>0</v>
      </c>
      <c r="J55" s="749" t="s">
        <v>737</v>
      </c>
      <c r="K55" s="749" t="s">
        <v>601</v>
      </c>
      <c r="L55" s="752">
        <v>85.199999999999989</v>
      </c>
      <c r="M55" s="752">
        <v>1</v>
      </c>
      <c r="N55" s="753">
        <v>85.199999999999989</v>
      </c>
    </row>
    <row r="56" spans="1:14" ht="14.4" customHeight="1" x14ac:dyDescent="0.3">
      <c r="A56" s="747" t="s">
        <v>599</v>
      </c>
      <c r="B56" s="748" t="s">
        <v>600</v>
      </c>
      <c r="C56" s="749" t="s">
        <v>613</v>
      </c>
      <c r="D56" s="750" t="s">
        <v>614</v>
      </c>
      <c r="E56" s="751">
        <v>50113001</v>
      </c>
      <c r="F56" s="750" t="s">
        <v>645</v>
      </c>
      <c r="G56" s="749" t="s">
        <v>646</v>
      </c>
      <c r="H56" s="749">
        <v>31915</v>
      </c>
      <c r="I56" s="749">
        <v>31915</v>
      </c>
      <c r="J56" s="749" t="s">
        <v>738</v>
      </c>
      <c r="K56" s="749" t="s">
        <v>739</v>
      </c>
      <c r="L56" s="752">
        <v>173.69</v>
      </c>
      <c r="M56" s="752">
        <v>1</v>
      </c>
      <c r="N56" s="753">
        <v>173.69</v>
      </c>
    </row>
    <row r="57" spans="1:14" ht="14.4" customHeight="1" x14ac:dyDescent="0.3">
      <c r="A57" s="747" t="s">
        <v>599</v>
      </c>
      <c r="B57" s="748" t="s">
        <v>600</v>
      </c>
      <c r="C57" s="749" t="s">
        <v>613</v>
      </c>
      <c r="D57" s="750" t="s">
        <v>614</v>
      </c>
      <c r="E57" s="751">
        <v>50113001</v>
      </c>
      <c r="F57" s="750" t="s">
        <v>645</v>
      </c>
      <c r="G57" s="749" t="s">
        <v>646</v>
      </c>
      <c r="H57" s="749">
        <v>102587</v>
      </c>
      <c r="I57" s="749">
        <v>2587</v>
      </c>
      <c r="J57" s="749" t="s">
        <v>740</v>
      </c>
      <c r="K57" s="749" t="s">
        <v>741</v>
      </c>
      <c r="L57" s="752">
        <v>151.04000000000002</v>
      </c>
      <c r="M57" s="752">
        <v>1</v>
      </c>
      <c r="N57" s="753">
        <v>151.04000000000002</v>
      </c>
    </row>
    <row r="58" spans="1:14" ht="14.4" customHeight="1" x14ac:dyDescent="0.3">
      <c r="A58" s="747" t="s">
        <v>599</v>
      </c>
      <c r="B58" s="748" t="s">
        <v>600</v>
      </c>
      <c r="C58" s="749" t="s">
        <v>613</v>
      </c>
      <c r="D58" s="750" t="s">
        <v>614</v>
      </c>
      <c r="E58" s="751">
        <v>50113001</v>
      </c>
      <c r="F58" s="750" t="s">
        <v>645</v>
      </c>
      <c r="G58" s="749" t="s">
        <v>646</v>
      </c>
      <c r="H58" s="749">
        <v>47244</v>
      </c>
      <c r="I58" s="749">
        <v>47244</v>
      </c>
      <c r="J58" s="749" t="s">
        <v>742</v>
      </c>
      <c r="K58" s="749" t="s">
        <v>739</v>
      </c>
      <c r="L58" s="752">
        <v>143</v>
      </c>
      <c r="M58" s="752">
        <v>1</v>
      </c>
      <c r="N58" s="753">
        <v>143</v>
      </c>
    </row>
    <row r="59" spans="1:14" ht="14.4" customHeight="1" x14ac:dyDescent="0.3">
      <c r="A59" s="747" t="s">
        <v>599</v>
      </c>
      <c r="B59" s="748" t="s">
        <v>600</v>
      </c>
      <c r="C59" s="749" t="s">
        <v>613</v>
      </c>
      <c r="D59" s="750" t="s">
        <v>614</v>
      </c>
      <c r="E59" s="751">
        <v>50113001</v>
      </c>
      <c r="F59" s="750" t="s">
        <v>645</v>
      </c>
      <c r="G59" s="749" t="s">
        <v>601</v>
      </c>
      <c r="H59" s="749">
        <v>103575</v>
      </c>
      <c r="I59" s="749">
        <v>3575</v>
      </c>
      <c r="J59" s="749" t="s">
        <v>743</v>
      </c>
      <c r="K59" s="749" t="s">
        <v>744</v>
      </c>
      <c r="L59" s="752">
        <v>66.720000000000013</v>
      </c>
      <c r="M59" s="752">
        <v>3</v>
      </c>
      <c r="N59" s="753">
        <v>200.16000000000003</v>
      </c>
    </row>
    <row r="60" spans="1:14" ht="14.4" customHeight="1" x14ac:dyDescent="0.3">
      <c r="A60" s="747" t="s">
        <v>599</v>
      </c>
      <c r="B60" s="748" t="s">
        <v>600</v>
      </c>
      <c r="C60" s="749" t="s">
        <v>613</v>
      </c>
      <c r="D60" s="750" t="s">
        <v>614</v>
      </c>
      <c r="E60" s="751">
        <v>50113001</v>
      </c>
      <c r="F60" s="750" t="s">
        <v>645</v>
      </c>
      <c r="G60" s="749" t="s">
        <v>646</v>
      </c>
      <c r="H60" s="749">
        <v>159746</v>
      </c>
      <c r="I60" s="749">
        <v>0</v>
      </c>
      <c r="J60" s="749" t="s">
        <v>745</v>
      </c>
      <c r="K60" s="749" t="s">
        <v>746</v>
      </c>
      <c r="L60" s="752">
        <v>24.986001017208615</v>
      </c>
      <c r="M60" s="752">
        <v>5</v>
      </c>
      <c r="N60" s="753">
        <v>124.93000508604308</v>
      </c>
    </row>
    <row r="61" spans="1:14" ht="14.4" customHeight="1" x14ac:dyDescent="0.3">
      <c r="A61" s="747" t="s">
        <v>599</v>
      </c>
      <c r="B61" s="748" t="s">
        <v>600</v>
      </c>
      <c r="C61" s="749" t="s">
        <v>613</v>
      </c>
      <c r="D61" s="750" t="s">
        <v>614</v>
      </c>
      <c r="E61" s="751">
        <v>50113001</v>
      </c>
      <c r="F61" s="750" t="s">
        <v>645</v>
      </c>
      <c r="G61" s="749" t="s">
        <v>660</v>
      </c>
      <c r="H61" s="749">
        <v>100306</v>
      </c>
      <c r="I61" s="749">
        <v>100306</v>
      </c>
      <c r="J61" s="749" t="s">
        <v>747</v>
      </c>
      <c r="K61" s="749" t="s">
        <v>748</v>
      </c>
      <c r="L61" s="752">
        <v>102.80999999999999</v>
      </c>
      <c r="M61" s="752">
        <v>5</v>
      </c>
      <c r="N61" s="753">
        <v>514.04999999999995</v>
      </c>
    </row>
    <row r="62" spans="1:14" ht="14.4" customHeight="1" x14ac:dyDescent="0.3">
      <c r="A62" s="747" t="s">
        <v>599</v>
      </c>
      <c r="B62" s="748" t="s">
        <v>600</v>
      </c>
      <c r="C62" s="749" t="s">
        <v>613</v>
      </c>
      <c r="D62" s="750" t="s">
        <v>614</v>
      </c>
      <c r="E62" s="751">
        <v>50113001</v>
      </c>
      <c r="F62" s="750" t="s">
        <v>645</v>
      </c>
      <c r="G62" s="749" t="s">
        <v>646</v>
      </c>
      <c r="H62" s="749">
        <v>216572</v>
      </c>
      <c r="I62" s="749">
        <v>216572</v>
      </c>
      <c r="J62" s="749" t="s">
        <v>749</v>
      </c>
      <c r="K62" s="749" t="s">
        <v>750</v>
      </c>
      <c r="L62" s="752">
        <v>36.290000000000006</v>
      </c>
      <c r="M62" s="752">
        <v>5</v>
      </c>
      <c r="N62" s="753">
        <v>181.45000000000005</v>
      </c>
    </row>
    <row r="63" spans="1:14" ht="14.4" customHeight="1" x14ac:dyDescent="0.3">
      <c r="A63" s="747" t="s">
        <v>599</v>
      </c>
      <c r="B63" s="748" t="s">
        <v>600</v>
      </c>
      <c r="C63" s="749" t="s">
        <v>613</v>
      </c>
      <c r="D63" s="750" t="s">
        <v>614</v>
      </c>
      <c r="E63" s="751">
        <v>50113001</v>
      </c>
      <c r="F63" s="750" t="s">
        <v>645</v>
      </c>
      <c r="G63" s="749" t="s">
        <v>646</v>
      </c>
      <c r="H63" s="749">
        <v>124067</v>
      </c>
      <c r="I63" s="749">
        <v>124067</v>
      </c>
      <c r="J63" s="749" t="s">
        <v>749</v>
      </c>
      <c r="K63" s="749" t="s">
        <v>750</v>
      </c>
      <c r="L63" s="752">
        <v>36.29000260018244</v>
      </c>
      <c r="M63" s="752">
        <v>6</v>
      </c>
      <c r="N63" s="753">
        <v>217.74001560109463</v>
      </c>
    </row>
    <row r="64" spans="1:14" ht="14.4" customHeight="1" x14ac:dyDescent="0.3">
      <c r="A64" s="747" t="s">
        <v>599</v>
      </c>
      <c r="B64" s="748" t="s">
        <v>600</v>
      </c>
      <c r="C64" s="749" t="s">
        <v>613</v>
      </c>
      <c r="D64" s="750" t="s">
        <v>614</v>
      </c>
      <c r="E64" s="751">
        <v>50113001</v>
      </c>
      <c r="F64" s="750" t="s">
        <v>645</v>
      </c>
      <c r="G64" s="749" t="s">
        <v>646</v>
      </c>
      <c r="H64" s="749">
        <v>51366</v>
      </c>
      <c r="I64" s="749">
        <v>51366</v>
      </c>
      <c r="J64" s="749" t="s">
        <v>751</v>
      </c>
      <c r="K64" s="749" t="s">
        <v>752</v>
      </c>
      <c r="L64" s="752">
        <v>171.59999654920531</v>
      </c>
      <c r="M64" s="752">
        <v>17</v>
      </c>
      <c r="N64" s="753">
        <v>2917.1999413364902</v>
      </c>
    </row>
    <row r="65" spans="1:14" ht="14.4" customHeight="1" x14ac:dyDescent="0.3">
      <c r="A65" s="747" t="s">
        <v>599</v>
      </c>
      <c r="B65" s="748" t="s">
        <v>600</v>
      </c>
      <c r="C65" s="749" t="s">
        <v>613</v>
      </c>
      <c r="D65" s="750" t="s">
        <v>614</v>
      </c>
      <c r="E65" s="751">
        <v>50113001</v>
      </c>
      <c r="F65" s="750" t="s">
        <v>645</v>
      </c>
      <c r="G65" s="749" t="s">
        <v>646</v>
      </c>
      <c r="H65" s="749">
        <v>51383</v>
      </c>
      <c r="I65" s="749">
        <v>51383</v>
      </c>
      <c r="J65" s="749" t="s">
        <v>751</v>
      </c>
      <c r="K65" s="749" t="s">
        <v>753</v>
      </c>
      <c r="L65" s="752">
        <v>93.5</v>
      </c>
      <c r="M65" s="752">
        <v>4</v>
      </c>
      <c r="N65" s="753">
        <v>374</v>
      </c>
    </row>
    <row r="66" spans="1:14" ht="14.4" customHeight="1" x14ac:dyDescent="0.3">
      <c r="A66" s="747" t="s">
        <v>599</v>
      </c>
      <c r="B66" s="748" t="s">
        <v>600</v>
      </c>
      <c r="C66" s="749" t="s">
        <v>613</v>
      </c>
      <c r="D66" s="750" t="s">
        <v>614</v>
      </c>
      <c r="E66" s="751">
        <v>50113001</v>
      </c>
      <c r="F66" s="750" t="s">
        <v>645</v>
      </c>
      <c r="G66" s="749" t="s">
        <v>646</v>
      </c>
      <c r="H66" s="749">
        <v>55919</v>
      </c>
      <c r="I66" s="749">
        <v>55919</v>
      </c>
      <c r="J66" s="749" t="s">
        <v>754</v>
      </c>
      <c r="K66" s="749" t="s">
        <v>755</v>
      </c>
      <c r="L66" s="752">
        <v>149.01</v>
      </c>
      <c r="M66" s="752">
        <v>3</v>
      </c>
      <c r="N66" s="753">
        <v>447.03</v>
      </c>
    </row>
    <row r="67" spans="1:14" ht="14.4" customHeight="1" x14ac:dyDescent="0.3">
      <c r="A67" s="747" t="s">
        <v>599</v>
      </c>
      <c r="B67" s="748" t="s">
        <v>600</v>
      </c>
      <c r="C67" s="749" t="s">
        <v>613</v>
      </c>
      <c r="D67" s="750" t="s">
        <v>614</v>
      </c>
      <c r="E67" s="751">
        <v>50113001</v>
      </c>
      <c r="F67" s="750" t="s">
        <v>645</v>
      </c>
      <c r="G67" s="749" t="s">
        <v>646</v>
      </c>
      <c r="H67" s="749">
        <v>132082</v>
      </c>
      <c r="I67" s="749">
        <v>32082</v>
      </c>
      <c r="J67" s="749" t="s">
        <v>756</v>
      </c>
      <c r="K67" s="749" t="s">
        <v>757</v>
      </c>
      <c r="L67" s="752">
        <v>82.689999999999984</v>
      </c>
      <c r="M67" s="752">
        <v>3</v>
      </c>
      <c r="N67" s="753">
        <v>248.06999999999994</v>
      </c>
    </row>
    <row r="68" spans="1:14" ht="14.4" customHeight="1" x14ac:dyDescent="0.3">
      <c r="A68" s="747" t="s">
        <v>599</v>
      </c>
      <c r="B68" s="748" t="s">
        <v>600</v>
      </c>
      <c r="C68" s="749" t="s">
        <v>613</v>
      </c>
      <c r="D68" s="750" t="s">
        <v>614</v>
      </c>
      <c r="E68" s="751">
        <v>50113001</v>
      </c>
      <c r="F68" s="750" t="s">
        <v>645</v>
      </c>
      <c r="G68" s="749" t="s">
        <v>646</v>
      </c>
      <c r="H68" s="749">
        <v>115003</v>
      </c>
      <c r="I68" s="749">
        <v>15003</v>
      </c>
      <c r="J68" s="749" t="s">
        <v>758</v>
      </c>
      <c r="K68" s="749" t="s">
        <v>759</v>
      </c>
      <c r="L68" s="752">
        <v>870.14412498288971</v>
      </c>
      <c r="M68" s="752">
        <v>51</v>
      </c>
      <c r="N68" s="753">
        <v>44377.350374127374</v>
      </c>
    </row>
    <row r="69" spans="1:14" ht="14.4" customHeight="1" x14ac:dyDescent="0.3">
      <c r="A69" s="747" t="s">
        <v>599</v>
      </c>
      <c r="B69" s="748" t="s">
        <v>600</v>
      </c>
      <c r="C69" s="749" t="s">
        <v>613</v>
      </c>
      <c r="D69" s="750" t="s">
        <v>614</v>
      </c>
      <c r="E69" s="751">
        <v>50113001</v>
      </c>
      <c r="F69" s="750" t="s">
        <v>645</v>
      </c>
      <c r="G69" s="749" t="s">
        <v>646</v>
      </c>
      <c r="H69" s="749">
        <v>193724</v>
      </c>
      <c r="I69" s="749">
        <v>93724</v>
      </c>
      <c r="J69" s="749" t="s">
        <v>760</v>
      </c>
      <c r="K69" s="749" t="s">
        <v>761</v>
      </c>
      <c r="L69" s="752">
        <v>68.790000000000035</v>
      </c>
      <c r="M69" s="752">
        <v>1</v>
      </c>
      <c r="N69" s="753">
        <v>68.790000000000035</v>
      </c>
    </row>
    <row r="70" spans="1:14" ht="14.4" customHeight="1" x14ac:dyDescent="0.3">
      <c r="A70" s="747" t="s">
        <v>599</v>
      </c>
      <c r="B70" s="748" t="s">
        <v>600</v>
      </c>
      <c r="C70" s="749" t="s">
        <v>613</v>
      </c>
      <c r="D70" s="750" t="s">
        <v>614</v>
      </c>
      <c r="E70" s="751">
        <v>50113001</v>
      </c>
      <c r="F70" s="750" t="s">
        <v>645</v>
      </c>
      <c r="G70" s="749" t="s">
        <v>646</v>
      </c>
      <c r="H70" s="749">
        <v>193723</v>
      </c>
      <c r="I70" s="749">
        <v>93723</v>
      </c>
      <c r="J70" s="749" t="s">
        <v>762</v>
      </c>
      <c r="K70" s="749" t="s">
        <v>763</v>
      </c>
      <c r="L70" s="752">
        <v>40.391999999999996</v>
      </c>
      <c r="M70" s="752">
        <v>5</v>
      </c>
      <c r="N70" s="753">
        <v>201.95999999999998</v>
      </c>
    </row>
    <row r="71" spans="1:14" ht="14.4" customHeight="1" x14ac:dyDescent="0.3">
      <c r="A71" s="747" t="s">
        <v>599</v>
      </c>
      <c r="B71" s="748" t="s">
        <v>600</v>
      </c>
      <c r="C71" s="749" t="s">
        <v>613</v>
      </c>
      <c r="D71" s="750" t="s">
        <v>614</v>
      </c>
      <c r="E71" s="751">
        <v>50113001</v>
      </c>
      <c r="F71" s="750" t="s">
        <v>645</v>
      </c>
      <c r="G71" s="749" t="s">
        <v>646</v>
      </c>
      <c r="H71" s="749">
        <v>100802</v>
      </c>
      <c r="I71" s="749">
        <v>0</v>
      </c>
      <c r="J71" s="749" t="s">
        <v>764</v>
      </c>
      <c r="K71" s="749" t="s">
        <v>765</v>
      </c>
      <c r="L71" s="752">
        <v>74.349391779407298</v>
      </c>
      <c r="M71" s="752">
        <v>2</v>
      </c>
      <c r="N71" s="753">
        <v>148.6987835588146</v>
      </c>
    </row>
    <row r="72" spans="1:14" ht="14.4" customHeight="1" x14ac:dyDescent="0.3">
      <c r="A72" s="747" t="s">
        <v>599</v>
      </c>
      <c r="B72" s="748" t="s">
        <v>600</v>
      </c>
      <c r="C72" s="749" t="s">
        <v>613</v>
      </c>
      <c r="D72" s="750" t="s">
        <v>614</v>
      </c>
      <c r="E72" s="751">
        <v>50113001</v>
      </c>
      <c r="F72" s="750" t="s">
        <v>645</v>
      </c>
      <c r="G72" s="749" t="s">
        <v>646</v>
      </c>
      <c r="H72" s="749">
        <v>134821</v>
      </c>
      <c r="I72" s="749">
        <v>134821</v>
      </c>
      <c r="J72" s="749" t="s">
        <v>766</v>
      </c>
      <c r="K72" s="749" t="s">
        <v>767</v>
      </c>
      <c r="L72" s="752">
        <v>264.99</v>
      </c>
      <c r="M72" s="752">
        <v>6</v>
      </c>
      <c r="N72" s="753">
        <v>1589.94</v>
      </c>
    </row>
    <row r="73" spans="1:14" ht="14.4" customHeight="1" x14ac:dyDescent="0.3">
      <c r="A73" s="747" t="s">
        <v>599</v>
      </c>
      <c r="B73" s="748" t="s">
        <v>600</v>
      </c>
      <c r="C73" s="749" t="s">
        <v>613</v>
      </c>
      <c r="D73" s="750" t="s">
        <v>614</v>
      </c>
      <c r="E73" s="751">
        <v>50113001</v>
      </c>
      <c r="F73" s="750" t="s">
        <v>645</v>
      </c>
      <c r="G73" s="749" t="s">
        <v>646</v>
      </c>
      <c r="H73" s="749">
        <v>102486</v>
      </c>
      <c r="I73" s="749">
        <v>2486</v>
      </c>
      <c r="J73" s="749" t="s">
        <v>768</v>
      </c>
      <c r="K73" s="749" t="s">
        <v>769</v>
      </c>
      <c r="L73" s="752">
        <v>123.10999999999999</v>
      </c>
      <c r="M73" s="752">
        <v>2</v>
      </c>
      <c r="N73" s="753">
        <v>246.21999999999997</v>
      </c>
    </row>
    <row r="74" spans="1:14" ht="14.4" customHeight="1" x14ac:dyDescent="0.3">
      <c r="A74" s="747" t="s">
        <v>599</v>
      </c>
      <c r="B74" s="748" t="s">
        <v>600</v>
      </c>
      <c r="C74" s="749" t="s">
        <v>613</v>
      </c>
      <c r="D74" s="750" t="s">
        <v>614</v>
      </c>
      <c r="E74" s="751">
        <v>50113001</v>
      </c>
      <c r="F74" s="750" t="s">
        <v>645</v>
      </c>
      <c r="G74" s="749" t="s">
        <v>646</v>
      </c>
      <c r="H74" s="749">
        <v>990947</v>
      </c>
      <c r="I74" s="749">
        <v>0</v>
      </c>
      <c r="J74" s="749" t="s">
        <v>770</v>
      </c>
      <c r="K74" s="749" t="s">
        <v>601</v>
      </c>
      <c r="L74" s="752">
        <v>1426.23</v>
      </c>
      <c r="M74" s="752">
        <v>2</v>
      </c>
      <c r="N74" s="753">
        <v>2852.46</v>
      </c>
    </row>
    <row r="75" spans="1:14" ht="14.4" customHeight="1" x14ac:dyDescent="0.3">
      <c r="A75" s="747" t="s">
        <v>599</v>
      </c>
      <c r="B75" s="748" t="s">
        <v>600</v>
      </c>
      <c r="C75" s="749" t="s">
        <v>613</v>
      </c>
      <c r="D75" s="750" t="s">
        <v>614</v>
      </c>
      <c r="E75" s="751">
        <v>50113001</v>
      </c>
      <c r="F75" s="750" t="s">
        <v>645</v>
      </c>
      <c r="G75" s="749" t="s">
        <v>646</v>
      </c>
      <c r="H75" s="749">
        <v>67558</v>
      </c>
      <c r="I75" s="749">
        <v>67558</v>
      </c>
      <c r="J75" s="749" t="s">
        <v>771</v>
      </c>
      <c r="K75" s="749" t="s">
        <v>772</v>
      </c>
      <c r="L75" s="752">
        <v>27.510000000000009</v>
      </c>
      <c r="M75" s="752">
        <v>1</v>
      </c>
      <c r="N75" s="753">
        <v>27.510000000000009</v>
      </c>
    </row>
    <row r="76" spans="1:14" ht="14.4" customHeight="1" x14ac:dyDescent="0.3">
      <c r="A76" s="747" t="s">
        <v>599</v>
      </c>
      <c r="B76" s="748" t="s">
        <v>600</v>
      </c>
      <c r="C76" s="749" t="s">
        <v>613</v>
      </c>
      <c r="D76" s="750" t="s">
        <v>614</v>
      </c>
      <c r="E76" s="751">
        <v>50113001</v>
      </c>
      <c r="F76" s="750" t="s">
        <v>645</v>
      </c>
      <c r="G76" s="749" t="s">
        <v>646</v>
      </c>
      <c r="H76" s="749">
        <v>117992</v>
      </c>
      <c r="I76" s="749">
        <v>17992</v>
      </c>
      <c r="J76" s="749" t="s">
        <v>773</v>
      </c>
      <c r="K76" s="749" t="s">
        <v>774</v>
      </c>
      <c r="L76" s="752">
        <v>93.985384615384618</v>
      </c>
      <c r="M76" s="752">
        <v>13</v>
      </c>
      <c r="N76" s="753">
        <v>1221.81</v>
      </c>
    </row>
    <row r="77" spans="1:14" ht="14.4" customHeight="1" x14ac:dyDescent="0.3">
      <c r="A77" s="747" t="s">
        <v>599</v>
      </c>
      <c r="B77" s="748" t="s">
        <v>600</v>
      </c>
      <c r="C77" s="749" t="s">
        <v>613</v>
      </c>
      <c r="D77" s="750" t="s">
        <v>614</v>
      </c>
      <c r="E77" s="751">
        <v>50113001</v>
      </c>
      <c r="F77" s="750" t="s">
        <v>645</v>
      </c>
      <c r="G77" s="749" t="s">
        <v>646</v>
      </c>
      <c r="H77" s="749">
        <v>100498</v>
      </c>
      <c r="I77" s="749">
        <v>498</v>
      </c>
      <c r="J77" s="749" t="s">
        <v>775</v>
      </c>
      <c r="K77" s="749" t="s">
        <v>776</v>
      </c>
      <c r="L77" s="752">
        <v>96.819999999999979</v>
      </c>
      <c r="M77" s="752">
        <v>6</v>
      </c>
      <c r="N77" s="753">
        <v>580.91999999999985</v>
      </c>
    </row>
    <row r="78" spans="1:14" ht="14.4" customHeight="1" x14ac:dyDescent="0.3">
      <c r="A78" s="747" t="s">
        <v>599</v>
      </c>
      <c r="B78" s="748" t="s">
        <v>600</v>
      </c>
      <c r="C78" s="749" t="s">
        <v>613</v>
      </c>
      <c r="D78" s="750" t="s">
        <v>614</v>
      </c>
      <c r="E78" s="751">
        <v>50113001</v>
      </c>
      <c r="F78" s="750" t="s">
        <v>645</v>
      </c>
      <c r="G78" s="749" t="s">
        <v>646</v>
      </c>
      <c r="H78" s="749">
        <v>100499</v>
      </c>
      <c r="I78" s="749">
        <v>499</v>
      </c>
      <c r="J78" s="749" t="s">
        <v>775</v>
      </c>
      <c r="K78" s="749" t="s">
        <v>777</v>
      </c>
      <c r="L78" s="752">
        <v>100.34699999999998</v>
      </c>
      <c r="M78" s="752">
        <v>20</v>
      </c>
      <c r="N78" s="753">
        <v>2006.9399999999996</v>
      </c>
    </row>
    <row r="79" spans="1:14" ht="14.4" customHeight="1" x14ac:dyDescent="0.3">
      <c r="A79" s="747" t="s">
        <v>599</v>
      </c>
      <c r="B79" s="748" t="s">
        <v>600</v>
      </c>
      <c r="C79" s="749" t="s">
        <v>613</v>
      </c>
      <c r="D79" s="750" t="s">
        <v>614</v>
      </c>
      <c r="E79" s="751">
        <v>50113001</v>
      </c>
      <c r="F79" s="750" t="s">
        <v>645</v>
      </c>
      <c r="G79" s="749" t="s">
        <v>646</v>
      </c>
      <c r="H79" s="749">
        <v>159750</v>
      </c>
      <c r="I79" s="749">
        <v>0</v>
      </c>
      <c r="J79" s="749" t="s">
        <v>778</v>
      </c>
      <c r="K79" s="749" t="s">
        <v>779</v>
      </c>
      <c r="L79" s="752">
        <v>24.560500000000008</v>
      </c>
      <c r="M79" s="752">
        <v>20</v>
      </c>
      <c r="N79" s="753">
        <v>491.21000000000015</v>
      </c>
    </row>
    <row r="80" spans="1:14" ht="14.4" customHeight="1" x14ac:dyDescent="0.3">
      <c r="A80" s="747" t="s">
        <v>599</v>
      </c>
      <c r="B80" s="748" t="s">
        <v>600</v>
      </c>
      <c r="C80" s="749" t="s">
        <v>613</v>
      </c>
      <c r="D80" s="750" t="s">
        <v>614</v>
      </c>
      <c r="E80" s="751">
        <v>50113001</v>
      </c>
      <c r="F80" s="750" t="s">
        <v>645</v>
      </c>
      <c r="G80" s="749" t="s">
        <v>660</v>
      </c>
      <c r="H80" s="749">
        <v>201290</v>
      </c>
      <c r="I80" s="749">
        <v>201290</v>
      </c>
      <c r="J80" s="749" t="s">
        <v>780</v>
      </c>
      <c r="K80" s="749" t="s">
        <v>781</v>
      </c>
      <c r="L80" s="752">
        <v>24.750000000000007</v>
      </c>
      <c r="M80" s="752">
        <v>2</v>
      </c>
      <c r="N80" s="753">
        <v>49.500000000000014</v>
      </c>
    </row>
    <row r="81" spans="1:14" ht="14.4" customHeight="1" x14ac:dyDescent="0.3">
      <c r="A81" s="747" t="s">
        <v>599</v>
      </c>
      <c r="B81" s="748" t="s">
        <v>600</v>
      </c>
      <c r="C81" s="749" t="s">
        <v>613</v>
      </c>
      <c r="D81" s="750" t="s">
        <v>614</v>
      </c>
      <c r="E81" s="751">
        <v>50113001</v>
      </c>
      <c r="F81" s="750" t="s">
        <v>645</v>
      </c>
      <c r="G81" s="749" t="s">
        <v>646</v>
      </c>
      <c r="H81" s="749">
        <v>102684</v>
      </c>
      <c r="I81" s="749">
        <v>2684</v>
      </c>
      <c r="J81" s="749" t="s">
        <v>782</v>
      </c>
      <c r="K81" s="749" t="s">
        <v>783</v>
      </c>
      <c r="L81" s="752">
        <v>73.89749999999998</v>
      </c>
      <c r="M81" s="752">
        <v>4</v>
      </c>
      <c r="N81" s="753">
        <v>295.58999999999992</v>
      </c>
    </row>
    <row r="82" spans="1:14" ht="14.4" customHeight="1" x14ac:dyDescent="0.3">
      <c r="A82" s="747" t="s">
        <v>599</v>
      </c>
      <c r="B82" s="748" t="s">
        <v>600</v>
      </c>
      <c r="C82" s="749" t="s">
        <v>613</v>
      </c>
      <c r="D82" s="750" t="s">
        <v>614</v>
      </c>
      <c r="E82" s="751">
        <v>50113001</v>
      </c>
      <c r="F82" s="750" t="s">
        <v>645</v>
      </c>
      <c r="G82" s="749" t="s">
        <v>646</v>
      </c>
      <c r="H82" s="749">
        <v>988256</v>
      </c>
      <c r="I82" s="749">
        <v>0</v>
      </c>
      <c r="J82" s="749" t="s">
        <v>784</v>
      </c>
      <c r="K82" s="749" t="s">
        <v>601</v>
      </c>
      <c r="L82" s="752">
        <v>245.39</v>
      </c>
      <c r="M82" s="752">
        <v>1</v>
      </c>
      <c r="N82" s="753">
        <v>245.39</v>
      </c>
    </row>
    <row r="83" spans="1:14" ht="14.4" customHeight="1" x14ac:dyDescent="0.3">
      <c r="A83" s="747" t="s">
        <v>599</v>
      </c>
      <c r="B83" s="748" t="s">
        <v>600</v>
      </c>
      <c r="C83" s="749" t="s">
        <v>613</v>
      </c>
      <c r="D83" s="750" t="s">
        <v>614</v>
      </c>
      <c r="E83" s="751">
        <v>50113001</v>
      </c>
      <c r="F83" s="750" t="s">
        <v>645</v>
      </c>
      <c r="G83" s="749" t="s">
        <v>646</v>
      </c>
      <c r="H83" s="749">
        <v>118656</v>
      </c>
      <c r="I83" s="749">
        <v>118656</v>
      </c>
      <c r="J83" s="749" t="s">
        <v>785</v>
      </c>
      <c r="K83" s="749" t="s">
        <v>786</v>
      </c>
      <c r="L83" s="752">
        <v>663.3900000000001</v>
      </c>
      <c r="M83" s="752">
        <v>7</v>
      </c>
      <c r="N83" s="753">
        <v>4643.7300000000005</v>
      </c>
    </row>
    <row r="84" spans="1:14" ht="14.4" customHeight="1" x14ac:dyDescent="0.3">
      <c r="A84" s="747" t="s">
        <v>599</v>
      </c>
      <c r="B84" s="748" t="s">
        <v>600</v>
      </c>
      <c r="C84" s="749" t="s">
        <v>613</v>
      </c>
      <c r="D84" s="750" t="s">
        <v>614</v>
      </c>
      <c r="E84" s="751">
        <v>50113001</v>
      </c>
      <c r="F84" s="750" t="s">
        <v>645</v>
      </c>
      <c r="G84" s="749" t="s">
        <v>660</v>
      </c>
      <c r="H84" s="749">
        <v>191788</v>
      </c>
      <c r="I84" s="749">
        <v>91788</v>
      </c>
      <c r="J84" s="749" t="s">
        <v>787</v>
      </c>
      <c r="K84" s="749" t="s">
        <v>788</v>
      </c>
      <c r="L84" s="752">
        <v>9.1600000000000019</v>
      </c>
      <c r="M84" s="752">
        <v>1</v>
      </c>
      <c r="N84" s="753">
        <v>9.1600000000000019</v>
      </c>
    </row>
    <row r="85" spans="1:14" ht="14.4" customHeight="1" x14ac:dyDescent="0.3">
      <c r="A85" s="747" t="s">
        <v>599</v>
      </c>
      <c r="B85" s="748" t="s">
        <v>600</v>
      </c>
      <c r="C85" s="749" t="s">
        <v>613</v>
      </c>
      <c r="D85" s="750" t="s">
        <v>614</v>
      </c>
      <c r="E85" s="751">
        <v>50113001</v>
      </c>
      <c r="F85" s="750" t="s">
        <v>645</v>
      </c>
      <c r="G85" s="749" t="s">
        <v>646</v>
      </c>
      <c r="H85" s="749">
        <v>988466</v>
      </c>
      <c r="I85" s="749">
        <v>192729</v>
      </c>
      <c r="J85" s="749" t="s">
        <v>789</v>
      </c>
      <c r="K85" s="749" t="s">
        <v>790</v>
      </c>
      <c r="L85" s="752">
        <v>54.47</v>
      </c>
      <c r="M85" s="752">
        <v>2</v>
      </c>
      <c r="N85" s="753">
        <v>108.94</v>
      </c>
    </row>
    <row r="86" spans="1:14" ht="14.4" customHeight="1" x14ac:dyDescent="0.3">
      <c r="A86" s="747" t="s">
        <v>599</v>
      </c>
      <c r="B86" s="748" t="s">
        <v>600</v>
      </c>
      <c r="C86" s="749" t="s">
        <v>613</v>
      </c>
      <c r="D86" s="750" t="s">
        <v>614</v>
      </c>
      <c r="E86" s="751">
        <v>50113001</v>
      </c>
      <c r="F86" s="750" t="s">
        <v>645</v>
      </c>
      <c r="G86" s="749" t="s">
        <v>660</v>
      </c>
      <c r="H86" s="749">
        <v>155823</v>
      </c>
      <c r="I86" s="749">
        <v>55823</v>
      </c>
      <c r="J86" s="749" t="s">
        <v>791</v>
      </c>
      <c r="K86" s="749" t="s">
        <v>792</v>
      </c>
      <c r="L86" s="752">
        <v>37.366494845360819</v>
      </c>
      <c r="M86" s="752">
        <v>194</v>
      </c>
      <c r="N86" s="753">
        <v>7249.0999999999985</v>
      </c>
    </row>
    <row r="87" spans="1:14" ht="14.4" customHeight="1" x14ac:dyDescent="0.3">
      <c r="A87" s="747" t="s">
        <v>599</v>
      </c>
      <c r="B87" s="748" t="s">
        <v>600</v>
      </c>
      <c r="C87" s="749" t="s">
        <v>613</v>
      </c>
      <c r="D87" s="750" t="s">
        <v>614</v>
      </c>
      <c r="E87" s="751">
        <v>50113001</v>
      </c>
      <c r="F87" s="750" t="s">
        <v>645</v>
      </c>
      <c r="G87" s="749" t="s">
        <v>660</v>
      </c>
      <c r="H87" s="749">
        <v>155824</v>
      </c>
      <c r="I87" s="749">
        <v>55824</v>
      </c>
      <c r="J87" s="749" t="s">
        <v>791</v>
      </c>
      <c r="K87" s="749" t="s">
        <v>793</v>
      </c>
      <c r="L87" s="752">
        <v>53.314285714285717</v>
      </c>
      <c r="M87" s="752">
        <v>49</v>
      </c>
      <c r="N87" s="753">
        <v>2612.4</v>
      </c>
    </row>
    <row r="88" spans="1:14" ht="14.4" customHeight="1" x14ac:dyDescent="0.3">
      <c r="A88" s="747" t="s">
        <v>599</v>
      </c>
      <c r="B88" s="748" t="s">
        <v>600</v>
      </c>
      <c r="C88" s="749" t="s">
        <v>613</v>
      </c>
      <c r="D88" s="750" t="s">
        <v>614</v>
      </c>
      <c r="E88" s="751">
        <v>50113001</v>
      </c>
      <c r="F88" s="750" t="s">
        <v>645</v>
      </c>
      <c r="G88" s="749" t="s">
        <v>660</v>
      </c>
      <c r="H88" s="749">
        <v>107981</v>
      </c>
      <c r="I88" s="749">
        <v>7981</v>
      </c>
      <c r="J88" s="749" t="s">
        <v>791</v>
      </c>
      <c r="K88" s="749" t="s">
        <v>794</v>
      </c>
      <c r="L88" s="752">
        <v>53.413333333333327</v>
      </c>
      <c r="M88" s="752">
        <v>18</v>
      </c>
      <c r="N88" s="753">
        <v>961.43999999999994</v>
      </c>
    </row>
    <row r="89" spans="1:14" ht="14.4" customHeight="1" x14ac:dyDescent="0.3">
      <c r="A89" s="747" t="s">
        <v>599</v>
      </c>
      <c r="B89" s="748" t="s">
        <v>600</v>
      </c>
      <c r="C89" s="749" t="s">
        <v>613</v>
      </c>
      <c r="D89" s="750" t="s">
        <v>614</v>
      </c>
      <c r="E89" s="751">
        <v>50113001</v>
      </c>
      <c r="F89" s="750" t="s">
        <v>645</v>
      </c>
      <c r="G89" s="749" t="s">
        <v>646</v>
      </c>
      <c r="H89" s="749">
        <v>844547</v>
      </c>
      <c r="I89" s="749">
        <v>107143</v>
      </c>
      <c r="J89" s="749" t="s">
        <v>795</v>
      </c>
      <c r="K89" s="749" t="s">
        <v>796</v>
      </c>
      <c r="L89" s="752">
        <v>57.589999999999982</v>
      </c>
      <c r="M89" s="752">
        <v>1</v>
      </c>
      <c r="N89" s="753">
        <v>57.589999999999982</v>
      </c>
    </row>
    <row r="90" spans="1:14" ht="14.4" customHeight="1" x14ac:dyDescent="0.3">
      <c r="A90" s="747" t="s">
        <v>599</v>
      </c>
      <c r="B90" s="748" t="s">
        <v>600</v>
      </c>
      <c r="C90" s="749" t="s">
        <v>613</v>
      </c>
      <c r="D90" s="750" t="s">
        <v>614</v>
      </c>
      <c r="E90" s="751">
        <v>50113001</v>
      </c>
      <c r="F90" s="750" t="s">
        <v>645</v>
      </c>
      <c r="G90" s="749" t="s">
        <v>646</v>
      </c>
      <c r="H90" s="749">
        <v>100543</v>
      </c>
      <c r="I90" s="749">
        <v>543</v>
      </c>
      <c r="J90" s="749" t="s">
        <v>797</v>
      </c>
      <c r="K90" s="749" t="s">
        <v>798</v>
      </c>
      <c r="L90" s="752">
        <v>135.56</v>
      </c>
      <c r="M90" s="752">
        <v>1</v>
      </c>
      <c r="N90" s="753">
        <v>135.56</v>
      </c>
    </row>
    <row r="91" spans="1:14" ht="14.4" customHeight="1" x14ac:dyDescent="0.3">
      <c r="A91" s="747" t="s">
        <v>599</v>
      </c>
      <c r="B91" s="748" t="s">
        <v>600</v>
      </c>
      <c r="C91" s="749" t="s">
        <v>613</v>
      </c>
      <c r="D91" s="750" t="s">
        <v>614</v>
      </c>
      <c r="E91" s="751">
        <v>50113001</v>
      </c>
      <c r="F91" s="750" t="s">
        <v>645</v>
      </c>
      <c r="G91" s="749" t="s">
        <v>646</v>
      </c>
      <c r="H91" s="749">
        <v>214913</v>
      </c>
      <c r="I91" s="749">
        <v>214913</v>
      </c>
      <c r="J91" s="749" t="s">
        <v>799</v>
      </c>
      <c r="K91" s="749" t="s">
        <v>800</v>
      </c>
      <c r="L91" s="752">
        <v>121.76000000000002</v>
      </c>
      <c r="M91" s="752">
        <v>1</v>
      </c>
      <c r="N91" s="753">
        <v>121.76000000000002</v>
      </c>
    </row>
    <row r="92" spans="1:14" ht="14.4" customHeight="1" x14ac:dyDescent="0.3">
      <c r="A92" s="747" t="s">
        <v>599</v>
      </c>
      <c r="B92" s="748" t="s">
        <v>600</v>
      </c>
      <c r="C92" s="749" t="s">
        <v>613</v>
      </c>
      <c r="D92" s="750" t="s">
        <v>614</v>
      </c>
      <c r="E92" s="751">
        <v>50113001</v>
      </c>
      <c r="F92" s="750" t="s">
        <v>645</v>
      </c>
      <c r="G92" s="749" t="s">
        <v>646</v>
      </c>
      <c r="H92" s="749">
        <v>102420</v>
      </c>
      <c r="I92" s="749">
        <v>2420</v>
      </c>
      <c r="J92" s="749" t="s">
        <v>801</v>
      </c>
      <c r="K92" s="749" t="s">
        <v>802</v>
      </c>
      <c r="L92" s="752">
        <v>97.370000000000033</v>
      </c>
      <c r="M92" s="752">
        <v>1</v>
      </c>
      <c r="N92" s="753">
        <v>97.370000000000033</v>
      </c>
    </row>
    <row r="93" spans="1:14" ht="14.4" customHeight="1" x14ac:dyDescent="0.3">
      <c r="A93" s="747" t="s">
        <v>599</v>
      </c>
      <c r="B93" s="748" t="s">
        <v>600</v>
      </c>
      <c r="C93" s="749" t="s">
        <v>613</v>
      </c>
      <c r="D93" s="750" t="s">
        <v>614</v>
      </c>
      <c r="E93" s="751">
        <v>50113001</v>
      </c>
      <c r="F93" s="750" t="s">
        <v>645</v>
      </c>
      <c r="G93" s="749" t="s">
        <v>660</v>
      </c>
      <c r="H93" s="749">
        <v>850729</v>
      </c>
      <c r="I93" s="749">
        <v>157875</v>
      </c>
      <c r="J93" s="749" t="s">
        <v>803</v>
      </c>
      <c r="K93" s="749" t="s">
        <v>804</v>
      </c>
      <c r="L93" s="752">
        <v>225.5</v>
      </c>
      <c r="M93" s="752">
        <v>2</v>
      </c>
      <c r="N93" s="753">
        <v>451</v>
      </c>
    </row>
    <row r="94" spans="1:14" ht="14.4" customHeight="1" x14ac:dyDescent="0.3">
      <c r="A94" s="747" t="s">
        <v>599</v>
      </c>
      <c r="B94" s="748" t="s">
        <v>600</v>
      </c>
      <c r="C94" s="749" t="s">
        <v>613</v>
      </c>
      <c r="D94" s="750" t="s">
        <v>614</v>
      </c>
      <c r="E94" s="751">
        <v>50113001</v>
      </c>
      <c r="F94" s="750" t="s">
        <v>645</v>
      </c>
      <c r="G94" s="749" t="s">
        <v>646</v>
      </c>
      <c r="H94" s="749">
        <v>848950</v>
      </c>
      <c r="I94" s="749">
        <v>155148</v>
      </c>
      <c r="J94" s="749" t="s">
        <v>805</v>
      </c>
      <c r="K94" s="749" t="s">
        <v>806</v>
      </c>
      <c r="L94" s="752">
        <v>18.670000000000005</v>
      </c>
      <c r="M94" s="752">
        <v>1</v>
      </c>
      <c r="N94" s="753">
        <v>18.670000000000005</v>
      </c>
    </row>
    <row r="95" spans="1:14" ht="14.4" customHeight="1" x14ac:dyDescent="0.3">
      <c r="A95" s="747" t="s">
        <v>599</v>
      </c>
      <c r="B95" s="748" t="s">
        <v>600</v>
      </c>
      <c r="C95" s="749" t="s">
        <v>613</v>
      </c>
      <c r="D95" s="750" t="s">
        <v>614</v>
      </c>
      <c r="E95" s="751">
        <v>50113001</v>
      </c>
      <c r="F95" s="750" t="s">
        <v>645</v>
      </c>
      <c r="G95" s="749" t="s">
        <v>646</v>
      </c>
      <c r="H95" s="749">
        <v>849941</v>
      </c>
      <c r="I95" s="749">
        <v>162142</v>
      </c>
      <c r="J95" s="749" t="s">
        <v>805</v>
      </c>
      <c r="K95" s="749" t="s">
        <v>807</v>
      </c>
      <c r="L95" s="752">
        <v>28.662121212121217</v>
      </c>
      <c r="M95" s="752">
        <v>66</v>
      </c>
      <c r="N95" s="753">
        <v>1891.7000000000003</v>
      </c>
    </row>
    <row r="96" spans="1:14" ht="14.4" customHeight="1" x14ac:dyDescent="0.3">
      <c r="A96" s="747" t="s">
        <v>599</v>
      </c>
      <c r="B96" s="748" t="s">
        <v>600</v>
      </c>
      <c r="C96" s="749" t="s">
        <v>613</v>
      </c>
      <c r="D96" s="750" t="s">
        <v>614</v>
      </c>
      <c r="E96" s="751">
        <v>50113001</v>
      </c>
      <c r="F96" s="750" t="s">
        <v>645</v>
      </c>
      <c r="G96" s="749" t="s">
        <v>646</v>
      </c>
      <c r="H96" s="749">
        <v>100269</v>
      </c>
      <c r="I96" s="749">
        <v>269</v>
      </c>
      <c r="J96" s="749" t="s">
        <v>808</v>
      </c>
      <c r="K96" s="749" t="s">
        <v>688</v>
      </c>
      <c r="L96" s="752">
        <v>40.580000000000005</v>
      </c>
      <c r="M96" s="752">
        <v>1</v>
      </c>
      <c r="N96" s="753">
        <v>40.580000000000005</v>
      </c>
    </row>
    <row r="97" spans="1:14" ht="14.4" customHeight="1" x14ac:dyDescent="0.3">
      <c r="A97" s="747" t="s">
        <v>599</v>
      </c>
      <c r="B97" s="748" t="s">
        <v>600</v>
      </c>
      <c r="C97" s="749" t="s">
        <v>613</v>
      </c>
      <c r="D97" s="750" t="s">
        <v>614</v>
      </c>
      <c r="E97" s="751">
        <v>50113001</v>
      </c>
      <c r="F97" s="750" t="s">
        <v>645</v>
      </c>
      <c r="G97" s="749" t="s">
        <v>646</v>
      </c>
      <c r="H97" s="749">
        <v>102289</v>
      </c>
      <c r="I97" s="749">
        <v>2289</v>
      </c>
      <c r="J97" s="749" t="s">
        <v>809</v>
      </c>
      <c r="K97" s="749" t="s">
        <v>810</v>
      </c>
      <c r="L97" s="752">
        <v>1119.22</v>
      </c>
      <c r="M97" s="752">
        <v>3</v>
      </c>
      <c r="N97" s="753">
        <v>3357.66</v>
      </c>
    </row>
    <row r="98" spans="1:14" ht="14.4" customHeight="1" x14ac:dyDescent="0.3">
      <c r="A98" s="747" t="s">
        <v>599</v>
      </c>
      <c r="B98" s="748" t="s">
        <v>600</v>
      </c>
      <c r="C98" s="749" t="s">
        <v>613</v>
      </c>
      <c r="D98" s="750" t="s">
        <v>614</v>
      </c>
      <c r="E98" s="751">
        <v>50113001</v>
      </c>
      <c r="F98" s="750" t="s">
        <v>645</v>
      </c>
      <c r="G98" s="749" t="s">
        <v>646</v>
      </c>
      <c r="H98" s="749">
        <v>156351</v>
      </c>
      <c r="I98" s="749">
        <v>56351</v>
      </c>
      <c r="J98" s="749" t="s">
        <v>811</v>
      </c>
      <c r="K98" s="749" t="s">
        <v>746</v>
      </c>
      <c r="L98" s="752">
        <v>33.395714285714284</v>
      </c>
      <c r="M98" s="752">
        <v>14</v>
      </c>
      <c r="N98" s="753">
        <v>467.54</v>
      </c>
    </row>
    <row r="99" spans="1:14" ht="14.4" customHeight="1" x14ac:dyDescent="0.3">
      <c r="A99" s="747" t="s">
        <v>599</v>
      </c>
      <c r="B99" s="748" t="s">
        <v>600</v>
      </c>
      <c r="C99" s="749" t="s">
        <v>613</v>
      </c>
      <c r="D99" s="750" t="s">
        <v>614</v>
      </c>
      <c r="E99" s="751">
        <v>50113001</v>
      </c>
      <c r="F99" s="750" t="s">
        <v>645</v>
      </c>
      <c r="G99" s="749" t="s">
        <v>660</v>
      </c>
      <c r="H99" s="749">
        <v>191280</v>
      </c>
      <c r="I99" s="749">
        <v>91280</v>
      </c>
      <c r="J99" s="749" t="s">
        <v>812</v>
      </c>
      <c r="K99" s="749" t="s">
        <v>813</v>
      </c>
      <c r="L99" s="752">
        <v>59.989999999999988</v>
      </c>
      <c r="M99" s="752">
        <v>2</v>
      </c>
      <c r="N99" s="753">
        <v>119.97999999999998</v>
      </c>
    </row>
    <row r="100" spans="1:14" ht="14.4" customHeight="1" x14ac:dyDescent="0.3">
      <c r="A100" s="747" t="s">
        <v>599</v>
      </c>
      <c r="B100" s="748" t="s">
        <v>600</v>
      </c>
      <c r="C100" s="749" t="s">
        <v>613</v>
      </c>
      <c r="D100" s="750" t="s">
        <v>614</v>
      </c>
      <c r="E100" s="751">
        <v>50113001</v>
      </c>
      <c r="F100" s="750" t="s">
        <v>645</v>
      </c>
      <c r="G100" s="749" t="s">
        <v>646</v>
      </c>
      <c r="H100" s="749">
        <v>188353</v>
      </c>
      <c r="I100" s="749">
        <v>88353</v>
      </c>
      <c r="J100" s="749" t="s">
        <v>814</v>
      </c>
      <c r="K100" s="749" t="s">
        <v>815</v>
      </c>
      <c r="L100" s="752">
        <v>383.27796610169486</v>
      </c>
      <c r="M100" s="752">
        <v>118</v>
      </c>
      <c r="N100" s="753">
        <v>45226.799999999996</v>
      </c>
    </row>
    <row r="101" spans="1:14" ht="14.4" customHeight="1" x14ac:dyDescent="0.3">
      <c r="A101" s="747" t="s">
        <v>599</v>
      </c>
      <c r="B101" s="748" t="s">
        <v>600</v>
      </c>
      <c r="C101" s="749" t="s">
        <v>613</v>
      </c>
      <c r="D101" s="750" t="s">
        <v>614</v>
      </c>
      <c r="E101" s="751">
        <v>50113001</v>
      </c>
      <c r="F101" s="750" t="s">
        <v>645</v>
      </c>
      <c r="G101" s="749" t="s">
        <v>646</v>
      </c>
      <c r="H101" s="749">
        <v>188354</v>
      </c>
      <c r="I101" s="749">
        <v>88354</v>
      </c>
      <c r="J101" s="749" t="s">
        <v>814</v>
      </c>
      <c r="K101" s="749" t="s">
        <v>816</v>
      </c>
      <c r="L101" s="752">
        <v>971.25636363636363</v>
      </c>
      <c r="M101" s="752">
        <v>11</v>
      </c>
      <c r="N101" s="753">
        <v>10683.82</v>
      </c>
    </row>
    <row r="102" spans="1:14" ht="14.4" customHeight="1" x14ac:dyDescent="0.3">
      <c r="A102" s="747" t="s">
        <v>599</v>
      </c>
      <c r="B102" s="748" t="s">
        <v>600</v>
      </c>
      <c r="C102" s="749" t="s">
        <v>613</v>
      </c>
      <c r="D102" s="750" t="s">
        <v>614</v>
      </c>
      <c r="E102" s="751">
        <v>50113001</v>
      </c>
      <c r="F102" s="750" t="s">
        <v>645</v>
      </c>
      <c r="G102" s="749" t="s">
        <v>646</v>
      </c>
      <c r="H102" s="749">
        <v>118304</v>
      </c>
      <c r="I102" s="749">
        <v>18304</v>
      </c>
      <c r="J102" s="749" t="s">
        <v>817</v>
      </c>
      <c r="K102" s="749" t="s">
        <v>818</v>
      </c>
      <c r="L102" s="752">
        <v>185.61</v>
      </c>
      <c r="M102" s="752">
        <v>1</v>
      </c>
      <c r="N102" s="753">
        <v>185.61</v>
      </c>
    </row>
    <row r="103" spans="1:14" ht="14.4" customHeight="1" x14ac:dyDescent="0.3">
      <c r="A103" s="747" t="s">
        <v>599</v>
      </c>
      <c r="B103" s="748" t="s">
        <v>600</v>
      </c>
      <c r="C103" s="749" t="s">
        <v>613</v>
      </c>
      <c r="D103" s="750" t="s">
        <v>614</v>
      </c>
      <c r="E103" s="751">
        <v>50113001</v>
      </c>
      <c r="F103" s="750" t="s">
        <v>645</v>
      </c>
      <c r="G103" s="749" t="s">
        <v>646</v>
      </c>
      <c r="H103" s="749">
        <v>118305</v>
      </c>
      <c r="I103" s="749">
        <v>18305</v>
      </c>
      <c r="J103" s="749" t="s">
        <v>817</v>
      </c>
      <c r="K103" s="749" t="s">
        <v>819</v>
      </c>
      <c r="L103" s="752">
        <v>242.00000000000006</v>
      </c>
      <c r="M103" s="752">
        <v>1</v>
      </c>
      <c r="N103" s="753">
        <v>242.00000000000006</v>
      </c>
    </row>
    <row r="104" spans="1:14" ht="14.4" customHeight="1" x14ac:dyDescent="0.3">
      <c r="A104" s="747" t="s">
        <v>599</v>
      </c>
      <c r="B104" s="748" t="s">
        <v>600</v>
      </c>
      <c r="C104" s="749" t="s">
        <v>613</v>
      </c>
      <c r="D104" s="750" t="s">
        <v>614</v>
      </c>
      <c r="E104" s="751">
        <v>50113001</v>
      </c>
      <c r="F104" s="750" t="s">
        <v>645</v>
      </c>
      <c r="G104" s="749" t="s">
        <v>646</v>
      </c>
      <c r="H104" s="749">
        <v>159358</v>
      </c>
      <c r="I104" s="749">
        <v>59358</v>
      </c>
      <c r="J104" s="749" t="s">
        <v>820</v>
      </c>
      <c r="K104" s="749" t="s">
        <v>821</v>
      </c>
      <c r="L104" s="752">
        <v>326.48</v>
      </c>
      <c r="M104" s="752">
        <v>1</v>
      </c>
      <c r="N104" s="753">
        <v>326.48</v>
      </c>
    </row>
    <row r="105" spans="1:14" ht="14.4" customHeight="1" x14ac:dyDescent="0.3">
      <c r="A105" s="747" t="s">
        <v>599</v>
      </c>
      <c r="B105" s="748" t="s">
        <v>600</v>
      </c>
      <c r="C105" s="749" t="s">
        <v>613</v>
      </c>
      <c r="D105" s="750" t="s">
        <v>614</v>
      </c>
      <c r="E105" s="751">
        <v>50113001</v>
      </c>
      <c r="F105" s="750" t="s">
        <v>645</v>
      </c>
      <c r="G105" s="749" t="s">
        <v>646</v>
      </c>
      <c r="H105" s="749">
        <v>132725</v>
      </c>
      <c r="I105" s="749">
        <v>132725</v>
      </c>
      <c r="J105" s="749" t="s">
        <v>822</v>
      </c>
      <c r="K105" s="749" t="s">
        <v>823</v>
      </c>
      <c r="L105" s="752">
        <v>196.86</v>
      </c>
      <c r="M105" s="752">
        <v>2</v>
      </c>
      <c r="N105" s="753">
        <v>393.72</v>
      </c>
    </row>
    <row r="106" spans="1:14" ht="14.4" customHeight="1" x14ac:dyDescent="0.3">
      <c r="A106" s="747" t="s">
        <v>599</v>
      </c>
      <c r="B106" s="748" t="s">
        <v>600</v>
      </c>
      <c r="C106" s="749" t="s">
        <v>613</v>
      </c>
      <c r="D106" s="750" t="s">
        <v>614</v>
      </c>
      <c r="E106" s="751">
        <v>50113001</v>
      </c>
      <c r="F106" s="750" t="s">
        <v>645</v>
      </c>
      <c r="G106" s="749" t="s">
        <v>646</v>
      </c>
      <c r="H106" s="749">
        <v>845135</v>
      </c>
      <c r="I106" s="749">
        <v>100232</v>
      </c>
      <c r="J106" s="749" t="s">
        <v>822</v>
      </c>
      <c r="K106" s="749" t="s">
        <v>824</v>
      </c>
      <c r="L106" s="752">
        <v>127.96000000000001</v>
      </c>
      <c r="M106" s="752">
        <v>8</v>
      </c>
      <c r="N106" s="753">
        <v>1023.6800000000001</v>
      </c>
    </row>
    <row r="107" spans="1:14" ht="14.4" customHeight="1" x14ac:dyDescent="0.3">
      <c r="A107" s="747" t="s">
        <v>599</v>
      </c>
      <c r="B107" s="748" t="s">
        <v>600</v>
      </c>
      <c r="C107" s="749" t="s">
        <v>613</v>
      </c>
      <c r="D107" s="750" t="s">
        <v>614</v>
      </c>
      <c r="E107" s="751">
        <v>50113001</v>
      </c>
      <c r="F107" s="750" t="s">
        <v>645</v>
      </c>
      <c r="G107" s="749" t="s">
        <v>646</v>
      </c>
      <c r="H107" s="749">
        <v>848866</v>
      </c>
      <c r="I107" s="749">
        <v>119654</v>
      </c>
      <c r="J107" s="749" t="s">
        <v>825</v>
      </c>
      <c r="K107" s="749" t="s">
        <v>826</v>
      </c>
      <c r="L107" s="752">
        <v>255.42</v>
      </c>
      <c r="M107" s="752">
        <v>10</v>
      </c>
      <c r="N107" s="753">
        <v>2554.1999999999998</v>
      </c>
    </row>
    <row r="108" spans="1:14" ht="14.4" customHeight="1" x14ac:dyDescent="0.3">
      <c r="A108" s="747" t="s">
        <v>599</v>
      </c>
      <c r="B108" s="748" t="s">
        <v>600</v>
      </c>
      <c r="C108" s="749" t="s">
        <v>613</v>
      </c>
      <c r="D108" s="750" t="s">
        <v>614</v>
      </c>
      <c r="E108" s="751">
        <v>50113001</v>
      </c>
      <c r="F108" s="750" t="s">
        <v>645</v>
      </c>
      <c r="G108" s="749" t="s">
        <v>646</v>
      </c>
      <c r="H108" s="749">
        <v>188900</v>
      </c>
      <c r="I108" s="749">
        <v>88900</v>
      </c>
      <c r="J108" s="749" t="s">
        <v>827</v>
      </c>
      <c r="K108" s="749" t="s">
        <v>828</v>
      </c>
      <c r="L108" s="752">
        <v>78.180000000000021</v>
      </c>
      <c r="M108" s="752">
        <v>2</v>
      </c>
      <c r="N108" s="753">
        <v>156.36000000000004</v>
      </c>
    </row>
    <row r="109" spans="1:14" ht="14.4" customHeight="1" x14ac:dyDescent="0.3">
      <c r="A109" s="747" t="s">
        <v>599</v>
      </c>
      <c r="B109" s="748" t="s">
        <v>600</v>
      </c>
      <c r="C109" s="749" t="s">
        <v>613</v>
      </c>
      <c r="D109" s="750" t="s">
        <v>614</v>
      </c>
      <c r="E109" s="751">
        <v>50113001</v>
      </c>
      <c r="F109" s="750" t="s">
        <v>645</v>
      </c>
      <c r="G109" s="749" t="s">
        <v>646</v>
      </c>
      <c r="H109" s="749">
        <v>103688</v>
      </c>
      <c r="I109" s="749">
        <v>3688</v>
      </c>
      <c r="J109" s="749" t="s">
        <v>829</v>
      </c>
      <c r="K109" s="749" t="s">
        <v>830</v>
      </c>
      <c r="L109" s="752">
        <v>56.782622950819686</v>
      </c>
      <c r="M109" s="752">
        <v>61</v>
      </c>
      <c r="N109" s="753">
        <v>3463.7400000000007</v>
      </c>
    </row>
    <row r="110" spans="1:14" ht="14.4" customHeight="1" x14ac:dyDescent="0.3">
      <c r="A110" s="747" t="s">
        <v>599</v>
      </c>
      <c r="B110" s="748" t="s">
        <v>600</v>
      </c>
      <c r="C110" s="749" t="s">
        <v>613</v>
      </c>
      <c r="D110" s="750" t="s">
        <v>614</v>
      </c>
      <c r="E110" s="751">
        <v>50113001</v>
      </c>
      <c r="F110" s="750" t="s">
        <v>645</v>
      </c>
      <c r="G110" s="749" t="s">
        <v>646</v>
      </c>
      <c r="H110" s="749">
        <v>100610</v>
      </c>
      <c r="I110" s="749">
        <v>610</v>
      </c>
      <c r="J110" s="749" t="s">
        <v>831</v>
      </c>
      <c r="K110" s="749" t="s">
        <v>832</v>
      </c>
      <c r="L110" s="752">
        <v>64.16</v>
      </c>
      <c r="M110" s="752">
        <v>1</v>
      </c>
      <c r="N110" s="753">
        <v>64.16</v>
      </c>
    </row>
    <row r="111" spans="1:14" ht="14.4" customHeight="1" x14ac:dyDescent="0.3">
      <c r="A111" s="747" t="s">
        <v>599</v>
      </c>
      <c r="B111" s="748" t="s">
        <v>600</v>
      </c>
      <c r="C111" s="749" t="s">
        <v>613</v>
      </c>
      <c r="D111" s="750" t="s">
        <v>614</v>
      </c>
      <c r="E111" s="751">
        <v>50113001</v>
      </c>
      <c r="F111" s="750" t="s">
        <v>645</v>
      </c>
      <c r="G111" s="749" t="s">
        <v>646</v>
      </c>
      <c r="H111" s="749">
        <v>100612</v>
      </c>
      <c r="I111" s="749">
        <v>612</v>
      </c>
      <c r="J111" s="749" t="s">
        <v>833</v>
      </c>
      <c r="K111" s="749" t="s">
        <v>834</v>
      </c>
      <c r="L111" s="752">
        <v>60.280000000000044</v>
      </c>
      <c r="M111" s="752">
        <v>1</v>
      </c>
      <c r="N111" s="753">
        <v>60.280000000000044</v>
      </c>
    </row>
    <row r="112" spans="1:14" ht="14.4" customHeight="1" x14ac:dyDescent="0.3">
      <c r="A112" s="747" t="s">
        <v>599</v>
      </c>
      <c r="B112" s="748" t="s">
        <v>600</v>
      </c>
      <c r="C112" s="749" t="s">
        <v>613</v>
      </c>
      <c r="D112" s="750" t="s">
        <v>614</v>
      </c>
      <c r="E112" s="751">
        <v>50113001</v>
      </c>
      <c r="F112" s="750" t="s">
        <v>645</v>
      </c>
      <c r="G112" s="749" t="s">
        <v>646</v>
      </c>
      <c r="H112" s="749">
        <v>153940</v>
      </c>
      <c r="I112" s="749">
        <v>53940</v>
      </c>
      <c r="J112" s="749" t="s">
        <v>833</v>
      </c>
      <c r="K112" s="749" t="s">
        <v>835</v>
      </c>
      <c r="L112" s="752">
        <v>65.67</v>
      </c>
      <c r="M112" s="752">
        <v>1</v>
      </c>
      <c r="N112" s="753">
        <v>65.67</v>
      </c>
    </row>
    <row r="113" spans="1:14" ht="14.4" customHeight="1" x14ac:dyDescent="0.3">
      <c r="A113" s="747" t="s">
        <v>599</v>
      </c>
      <c r="B113" s="748" t="s">
        <v>600</v>
      </c>
      <c r="C113" s="749" t="s">
        <v>613</v>
      </c>
      <c r="D113" s="750" t="s">
        <v>614</v>
      </c>
      <c r="E113" s="751">
        <v>50113001</v>
      </c>
      <c r="F113" s="750" t="s">
        <v>645</v>
      </c>
      <c r="G113" s="749" t="s">
        <v>646</v>
      </c>
      <c r="H113" s="749">
        <v>114711</v>
      </c>
      <c r="I113" s="749">
        <v>14711</v>
      </c>
      <c r="J113" s="749" t="s">
        <v>836</v>
      </c>
      <c r="K113" s="749" t="s">
        <v>837</v>
      </c>
      <c r="L113" s="752">
        <v>54.419999999999995</v>
      </c>
      <c r="M113" s="752">
        <v>3</v>
      </c>
      <c r="N113" s="753">
        <v>163.26</v>
      </c>
    </row>
    <row r="114" spans="1:14" ht="14.4" customHeight="1" x14ac:dyDescent="0.3">
      <c r="A114" s="747" t="s">
        <v>599</v>
      </c>
      <c r="B114" s="748" t="s">
        <v>600</v>
      </c>
      <c r="C114" s="749" t="s">
        <v>613</v>
      </c>
      <c r="D114" s="750" t="s">
        <v>614</v>
      </c>
      <c r="E114" s="751">
        <v>50113001</v>
      </c>
      <c r="F114" s="750" t="s">
        <v>645</v>
      </c>
      <c r="G114" s="749" t="s">
        <v>646</v>
      </c>
      <c r="H114" s="749">
        <v>192160</v>
      </c>
      <c r="I114" s="749">
        <v>92160</v>
      </c>
      <c r="J114" s="749" t="s">
        <v>838</v>
      </c>
      <c r="K114" s="749" t="s">
        <v>839</v>
      </c>
      <c r="L114" s="752">
        <v>66.620000000000019</v>
      </c>
      <c r="M114" s="752">
        <v>2</v>
      </c>
      <c r="N114" s="753">
        <v>133.24000000000004</v>
      </c>
    </row>
    <row r="115" spans="1:14" ht="14.4" customHeight="1" x14ac:dyDescent="0.3">
      <c r="A115" s="747" t="s">
        <v>599</v>
      </c>
      <c r="B115" s="748" t="s">
        <v>600</v>
      </c>
      <c r="C115" s="749" t="s">
        <v>613</v>
      </c>
      <c r="D115" s="750" t="s">
        <v>614</v>
      </c>
      <c r="E115" s="751">
        <v>50113001</v>
      </c>
      <c r="F115" s="750" t="s">
        <v>645</v>
      </c>
      <c r="G115" s="749" t="s">
        <v>646</v>
      </c>
      <c r="H115" s="749">
        <v>109844</v>
      </c>
      <c r="I115" s="749">
        <v>9844</v>
      </c>
      <c r="J115" s="749" t="s">
        <v>840</v>
      </c>
      <c r="K115" s="749" t="s">
        <v>841</v>
      </c>
      <c r="L115" s="752">
        <v>73.609999999999957</v>
      </c>
      <c r="M115" s="752">
        <v>1</v>
      </c>
      <c r="N115" s="753">
        <v>73.609999999999957</v>
      </c>
    </row>
    <row r="116" spans="1:14" ht="14.4" customHeight="1" x14ac:dyDescent="0.3">
      <c r="A116" s="747" t="s">
        <v>599</v>
      </c>
      <c r="B116" s="748" t="s">
        <v>600</v>
      </c>
      <c r="C116" s="749" t="s">
        <v>613</v>
      </c>
      <c r="D116" s="750" t="s">
        <v>614</v>
      </c>
      <c r="E116" s="751">
        <v>50113001</v>
      </c>
      <c r="F116" s="750" t="s">
        <v>645</v>
      </c>
      <c r="G116" s="749" t="s">
        <v>646</v>
      </c>
      <c r="H116" s="749">
        <v>109847</v>
      </c>
      <c r="I116" s="749">
        <v>9847</v>
      </c>
      <c r="J116" s="749" t="s">
        <v>840</v>
      </c>
      <c r="K116" s="749" t="s">
        <v>842</v>
      </c>
      <c r="L116" s="752">
        <v>41.35</v>
      </c>
      <c r="M116" s="752">
        <v>2</v>
      </c>
      <c r="N116" s="753">
        <v>82.7</v>
      </c>
    </row>
    <row r="117" spans="1:14" ht="14.4" customHeight="1" x14ac:dyDescent="0.3">
      <c r="A117" s="747" t="s">
        <v>599</v>
      </c>
      <c r="B117" s="748" t="s">
        <v>600</v>
      </c>
      <c r="C117" s="749" t="s">
        <v>613</v>
      </c>
      <c r="D117" s="750" t="s">
        <v>614</v>
      </c>
      <c r="E117" s="751">
        <v>50113001</v>
      </c>
      <c r="F117" s="750" t="s">
        <v>645</v>
      </c>
      <c r="G117" s="749" t="s">
        <v>646</v>
      </c>
      <c r="H117" s="749">
        <v>191836</v>
      </c>
      <c r="I117" s="749">
        <v>91836</v>
      </c>
      <c r="J117" s="749" t="s">
        <v>840</v>
      </c>
      <c r="K117" s="749" t="s">
        <v>843</v>
      </c>
      <c r="L117" s="752">
        <v>44.969999999999992</v>
      </c>
      <c r="M117" s="752">
        <v>1</v>
      </c>
      <c r="N117" s="753">
        <v>44.969999999999992</v>
      </c>
    </row>
    <row r="118" spans="1:14" ht="14.4" customHeight="1" x14ac:dyDescent="0.3">
      <c r="A118" s="747" t="s">
        <v>599</v>
      </c>
      <c r="B118" s="748" t="s">
        <v>600</v>
      </c>
      <c r="C118" s="749" t="s">
        <v>613</v>
      </c>
      <c r="D118" s="750" t="s">
        <v>614</v>
      </c>
      <c r="E118" s="751">
        <v>50113001</v>
      </c>
      <c r="F118" s="750" t="s">
        <v>645</v>
      </c>
      <c r="G118" s="749" t="s">
        <v>646</v>
      </c>
      <c r="H118" s="749">
        <v>989614</v>
      </c>
      <c r="I118" s="749">
        <v>500796</v>
      </c>
      <c r="J118" s="749" t="s">
        <v>844</v>
      </c>
      <c r="K118" s="749" t="s">
        <v>845</v>
      </c>
      <c r="L118" s="752">
        <v>1972.55</v>
      </c>
      <c r="M118" s="752">
        <v>4</v>
      </c>
      <c r="N118" s="753">
        <v>7890.2</v>
      </c>
    </row>
    <row r="119" spans="1:14" ht="14.4" customHeight="1" x14ac:dyDescent="0.3">
      <c r="A119" s="747" t="s">
        <v>599</v>
      </c>
      <c r="B119" s="748" t="s">
        <v>600</v>
      </c>
      <c r="C119" s="749" t="s">
        <v>613</v>
      </c>
      <c r="D119" s="750" t="s">
        <v>614</v>
      </c>
      <c r="E119" s="751">
        <v>50113001</v>
      </c>
      <c r="F119" s="750" t="s">
        <v>645</v>
      </c>
      <c r="G119" s="749" t="s">
        <v>646</v>
      </c>
      <c r="H119" s="749">
        <v>500795</v>
      </c>
      <c r="I119" s="749">
        <v>500795</v>
      </c>
      <c r="J119" s="749" t="s">
        <v>844</v>
      </c>
      <c r="K119" s="749" t="s">
        <v>846</v>
      </c>
      <c r="L119" s="752">
        <v>624.71</v>
      </c>
      <c r="M119" s="752">
        <v>1</v>
      </c>
      <c r="N119" s="753">
        <v>624.71</v>
      </c>
    </row>
    <row r="120" spans="1:14" ht="14.4" customHeight="1" x14ac:dyDescent="0.3">
      <c r="A120" s="747" t="s">
        <v>599</v>
      </c>
      <c r="B120" s="748" t="s">
        <v>600</v>
      </c>
      <c r="C120" s="749" t="s">
        <v>613</v>
      </c>
      <c r="D120" s="750" t="s">
        <v>614</v>
      </c>
      <c r="E120" s="751">
        <v>50113001</v>
      </c>
      <c r="F120" s="750" t="s">
        <v>645</v>
      </c>
      <c r="G120" s="749" t="s">
        <v>646</v>
      </c>
      <c r="H120" s="749">
        <v>215851</v>
      </c>
      <c r="I120" s="749">
        <v>215851</v>
      </c>
      <c r="J120" s="749" t="s">
        <v>847</v>
      </c>
      <c r="K120" s="749" t="s">
        <v>848</v>
      </c>
      <c r="L120" s="752">
        <v>291.08692307692309</v>
      </c>
      <c r="M120" s="752">
        <v>13</v>
      </c>
      <c r="N120" s="753">
        <v>3784.13</v>
      </c>
    </row>
    <row r="121" spans="1:14" ht="14.4" customHeight="1" x14ac:dyDescent="0.3">
      <c r="A121" s="747" t="s">
        <v>599</v>
      </c>
      <c r="B121" s="748" t="s">
        <v>600</v>
      </c>
      <c r="C121" s="749" t="s">
        <v>613</v>
      </c>
      <c r="D121" s="750" t="s">
        <v>614</v>
      </c>
      <c r="E121" s="751">
        <v>50113001</v>
      </c>
      <c r="F121" s="750" t="s">
        <v>645</v>
      </c>
      <c r="G121" s="749" t="s">
        <v>646</v>
      </c>
      <c r="H121" s="749">
        <v>102360</v>
      </c>
      <c r="I121" s="749">
        <v>2360</v>
      </c>
      <c r="J121" s="749" t="s">
        <v>849</v>
      </c>
      <c r="K121" s="749" t="s">
        <v>688</v>
      </c>
      <c r="L121" s="752">
        <v>78.859999999999985</v>
      </c>
      <c r="M121" s="752">
        <v>1</v>
      </c>
      <c r="N121" s="753">
        <v>78.859999999999985</v>
      </c>
    </row>
    <row r="122" spans="1:14" ht="14.4" customHeight="1" x14ac:dyDescent="0.3">
      <c r="A122" s="747" t="s">
        <v>599</v>
      </c>
      <c r="B122" s="748" t="s">
        <v>600</v>
      </c>
      <c r="C122" s="749" t="s">
        <v>613</v>
      </c>
      <c r="D122" s="750" t="s">
        <v>614</v>
      </c>
      <c r="E122" s="751">
        <v>50113001</v>
      </c>
      <c r="F122" s="750" t="s">
        <v>645</v>
      </c>
      <c r="G122" s="749" t="s">
        <v>646</v>
      </c>
      <c r="H122" s="749">
        <v>113808</v>
      </c>
      <c r="I122" s="749">
        <v>13808</v>
      </c>
      <c r="J122" s="749" t="s">
        <v>850</v>
      </c>
      <c r="K122" s="749" t="s">
        <v>851</v>
      </c>
      <c r="L122" s="752">
        <v>600.91</v>
      </c>
      <c r="M122" s="752">
        <v>2</v>
      </c>
      <c r="N122" s="753">
        <v>1201.82</v>
      </c>
    </row>
    <row r="123" spans="1:14" ht="14.4" customHeight="1" x14ac:dyDescent="0.3">
      <c r="A123" s="747" t="s">
        <v>599</v>
      </c>
      <c r="B123" s="748" t="s">
        <v>600</v>
      </c>
      <c r="C123" s="749" t="s">
        <v>613</v>
      </c>
      <c r="D123" s="750" t="s">
        <v>614</v>
      </c>
      <c r="E123" s="751">
        <v>50113001</v>
      </c>
      <c r="F123" s="750" t="s">
        <v>645</v>
      </c>
      <c r="G123" s="749" t="s">
        <v>646</v>
      </c>
      <c r="H123" s="749">
        <v>197864</v>
      </c>
      <c r="I123" s="749">
        <v>97864</v>
      </c>
      <c r="J123" s="749" t="s">
        <v>850</v>
      </c>
      <c r="K123" s="749" t="s">
        <v>852</v>
      </c>
      <c r="L123" s="752">
        <v>301.6350000000001</v>
      </c>
      <c r="M123" s="752">
        <v>2</v>
      </c>
      <c r="N123" s="753">
        <v>603.27000000000021</v>
      </c>
    </row>
    <row r="124" spans="1:14" ht="14.4" customHeight="1" x14ac:dyDescent="0.3">
      <c r="A124" s="747" t="s">
        <v>599</v>
      </c>
      <c r="B124" s="748" t="s">
        <v>600</v>
      </c>
      <c r="C124" s="749" t="s">
        <v>613</v>
      </c>
      <c r="D124" s="750" t="s">
        <v>614</v>
      </c>
      <c r="E124" s="751">
        <v>50113001</v>
      </c>
      <c r="F124" s="750" t="s">
        <v>645</v>
      </c>
      <c r="G124" s="749" t="s">
        <v>601</v>
      </c>
      <c r="H124" s="749">
        <v>214627</v>
      </c>
      <c r="I124" s="749">
        <v>214627</v>
      </c>
      <c r="J124" s="749" t="s">
        <v>853</v>
      </c>
      <c r="K124" s="749" t="s">
        <v>854</v>
      </c>
      <c r="L124" s="752">
        <v>84.72999999999999</v>
      </c>
      <c r="M124" s="752">
        <v>1</v>
      </c>
      <c r="N124" s="753">
        <v>84.72999999999999</v>
      </c>
    </row>
    <row r="125" spans="1:14" ht="14.4" customHeight="1" x14ac:dyDescent="0.3">
      <c r="A125" s="747" t="s">
        <v>599</v>
      </c>
      <c r="B125" s="748" t="s">
        <v>600</v>
      </c>
      <c r="C125" s="749" t="s">
        <v>613</v>
      </c>
      <c r="D125" s="750" t="s">
        <v>614</v>
      </c>
      <c r="E125" s="751">
        <v>50113001</v>
      </c>
      <c r="F125" s="750" t="s">
        <v>645</v>
      </c>
      <c r="G125" s="749" t="s">
        <v>601</v>
      </c>
      <c r="H125" s="749">
        <v>132638</v>
      </c>
      <c r="I125" s="749">
        <v>132638</v>
      </c>
      <c r="J125" s="749" t="s">
        <v>855</v>
      </c>
      <c r="K125" s="749" t="s">
        <v>856</v>
      </c>
      <c r="L125" s="752">
        <v>71.100000000000023</v>
      </c>
      <c r="M125" s="752">
        <v>1</v>
      </c>
      <c r="N125" s="753">
        <v>71.100000000000023</v>
      </c>
    </row>
    <row r="126" spans="1:14" ht="14.4" customHeight="1" x14ac:dyDescent="0.3">
      <c r="A126" s="747" t="s">
        <v>599</v>
      </c>
      <c r="B126" s="748" t="s">
        <v>600</v>
      </c>
      <c r="C126" s="749" t="s">
        <v>613</v>
      </c>
      <c r="D126" s="750" t="s">
        <v>614</v>
      </c>
      <c r="E126" s="751">
        <v>50113001</v>
      </c>
      <c r="F126" s="750" t="s">
        <v>645</v>
      </c>
      <c r="G126" s="749" t="s">
        <v>660</v>
      </c>
      <c r="H126" s="749">
        <v>214628</v>
      </c>
      <c r="I126" s="749">
        <v>214628</v>
      </c>
      <c r="J126" s="749" t="s">
        <v>855</v>
      </c>
      <c r="K126" s="749" t="s">
        <v>856</v>
      </c>
      <c r="L126" s="752">
        <v>72.375</v>
      </c>
      <c r="M126" s="752">
        <v>2</v>
      </c>
      <c r="N126" s="753">
        <v>144.75</v>
      </c>
    </row>
    <row r="127" spans="1:14" ht="14.4" customHeight="1" x14ac:dyDescent="0.3">
      <c r="A127" s="747" t="s">
        <v>599</v>
      </c>
      <c r="B127" s="748" t="s">
        <v>600</v>
      </c>
      <c r="C127" s="749" t="s">
        <v>613</v>
      </c>
      <c r="D127" s="750" t="s">
        <v>614</v>
      </c>
      <c r="E127" s="751">
        <v>50113001</v>
      </c>
      <c r="F127" s="750" t="s">
        <v>645</v>
      </c>
      <c r="G127" s="749" t="s">
        <v>660</v>
      </c>
      <c r="H127" s="749">
        <v>131934</v>
      </c>
      <c r="I127" s="749">
        <v>31934</v>
      </c>
      <c r="J127" s="749" t="s">
        <v>857</v>
      </c>
      <c r="K127" s="749" t="s">
        <v>858</v>
      </c>
      <c r="L127" s="752">
        <v>50.000000000000014</v>
      </c>
      <c r="M127" s="752">
        <v>2</v>
      </c>
      <c r="N127" s="753">
        <v>100.00000000000003</v>
      </c>
    </row>
    <row r="128" spans="1:14" ht="14.4" customHeight="1" x14ac:dyDescent="0.3">
      <c r="A128" s="747" t="s">
        <v>599</v>
      </c>
      <c r="B128" s="748" t="s">
        <v>600</v>
      </c>
      <c r="C128" s="749" t="s">
        <v>613</v>
      </c>
      <c r="D128" s="750" t="s">
        <v>614</v>
      </c>
      <c r="E128" s="751">
        <v>50113001</v>
      </c>
      <c r="F128" s="750" t="s">
        <v>645</v>
      </c>
      <c r="G128" s="749" t="s">
        <v>646</v>
      </c>
      <c r="H128" s="749">
        <v>201608</v>
      </c>
      <c r="I128" s="749">
        <v>201608</v>
      </c>
      <c r="J128" s="749" t="s">
        <v>859</v>
      </c>
      <c r="K128" s="749" t="s">
        <v>860</v>
      </c>
      <c r="L128" s="752">
        <v>35.97</v>
      </c>
      <c r="M128" s="752">
        <v>2</v>
      </c>
      <c r="N128" s="753">
        <v>71.94</v>
      </c>
    </row>
    <row r="129" spans="1:14" ht="14.4" customHeight="1" x14ac:dyDescent="0.3">
      <c r="A129" s="747" t="s">
        <v>599</v>
      </c>
      <c r="B129" s="748" t="s">
        <v>600</v>
      </c>
      <c r="C129" s="749" t="s">
        <v>613</v>
      </c>
      <c r="D129" s="750" t="s">
        <v>614</v>
      </c>
      <c r="E129" s="751">
        <v>50113001</v>
      </c>
      <c r="F129" s="750" t="s">
        <v>645</v>
      </c>
      <c r="G129" s="749" t="s">
        <v>660</v>
      </c>
      <c r="H129" s="749">
        <v>105496</v>
      </c>
      <c r="I129" s="749">
        <v>5496</v>
      </c>
      <c r="J129" s="749" t="s">
        <v>861</v>
      </c>
      <c r="K129" s="749" t="s">
        <v>862</v>
      </c>
      <c r="L129" s="752">
        <v>76.08</v>
      </c>
      <c r="M129" s="752">
        <v>1</v>
      </c>
      <c r="N129" s="753">
        <v>76.08</v>
      </c>
    </row>
    <row r="130" spans="1:14" ht="14.4" customHeight="1" x14ac:dyDescent="0.3">
      <c r="A130" s="747" t="s">
        <v>599</v>
      </c>
      <c r="B130" s="748" t="s">
        <v>600</v>
      </c>
      <c r="C130" s="749" t="s">
        <v>613</v>
      </c>
      <c r="D130" s="750" t="s">
        <v>614</v>
      </c>
      <c r="E130" s="751">
        <v>50113008</v>
      </c>
      <c r="F130" s="750" t="s">
        <v>863</v>
      </c>
      <c r="G130" s="749"/>
      <c r="H130" s="749"/>
      <c r="I130" s="749">
        <v>62464</v>
      </c>
      <c r="J130" s="749" t="s">
        <v>864</v>
      </c>
      <c r="K130" s="749" t="s">
        <v>865</v>
      </c>
      <c r="L130" s="752">
        <v>9157.759765625</v>
      </c>
      <c r="M130" s="752">
        <v>6</v>
      </c>
      <c r="N130" s="753">
        <v>54946.55859375</v>
      </c>
    </row>
    <row r="131" spans="1:14" ht="14.4" customHeight="1" x14ac:dyDescent="0.3">
      <c r="A131" s="747" t="s">
        <v>599</v>
      </c>
      <c r="B131" s="748" t="s">
        <v>600</v>
      </c>
      <c r="C131" s="749" t="s">
        <v>613</v>
      </c>
      <c r="D131" s="750" t="s">
        <v>614</v>
      </c>
      <c r="E131" s="751">
        <v>50113013</v>
      </c>
      <c r="F131" s="750" t="s">
        <v>866</v>
      </c>
      <c r="G131" s="749" t="s">
        <v>660</v>
      </c>
      <c r="H131" s="749">
        <v>203097</v>
      </c>
      <c r="I131" s="749">
        <v>203097</v>
      </c>
      <c r="J131" s="749" t="s">
        <v>867</v>
      </c>
      <c r="K131" s="749" t="s">
        <v>868</v>
      </c>
      <c r="L131" s="752">
        <v>167.56008232450282</v>
      </c>
      <c r="M131" s="752">
        <v>5</v>
      </c>
      <c r="N131" s="753">
        <v>837.80041162251405</v>
      </c>
    </row>
    <row r="132" spans="1:14" ht="14.4" customHeight="1" x14ac:dyDescent="0.3">
      <c r="A132" s="747" t="s">
        <v>599</v>
      </c>
      <c r="B132" s="748" t="s">
        <v>600</v>
      </c>
      <c r="C132" s="749" t="s">
        <v>613</v>
      </c>
      <c r="D132" s="750" t="s">
        <v>614</v>
      </c>
      <c r="E132" s="751">
        <v>50113013</v>
      </c>
      <c r="F132" s="750" t="s">
        <v>866</v>
      </c>
      <c r="G132" s="749" t="s">
        <v>646</v>
      </c>
      <c r="H132" s="749">
        <v>172972</v>
      </c>
      <c r="I132" s="749">
        <v>72972</v>
      </c>
      <c r="J132" s="749" t="s">
        <v>869</v>
      </c>
      <c r="K132" s="749" t="s">
        <v>870</v>
      </c>
      <c r="L132" s="752">
        <v>181.65</v>
      </c>
      <c r="M132" s="752">
        <v>19</v>
      </c>
      <c r="N132" s="753">
        <v>3451.35</v>
      </c>
    </row>
    <row r="133" spans="1:14" ht="14.4" customHeight="1" x14ac:dyDescent="0.3">
      <c r="A133" s="747" t="s">
        <v>599</v>
      </c>
      <c r="B133" s="748" t="s">
        <v>600</v>
      </c>
      <c r="C133" s="749" t="s">
        <v>613</v>
      </c>
      <c r="D133" s="750" t="s">
        <v>614</v>
      </c>
      <c r="E133" s="751">
        <v>50113013</v>
      </c>
      <c r="F133" s="750" t="s">
        <v>866</v>
      </c>
      <c r="G133" s="749" t="s">
        <v>646</v>
      </c>
      <c r="H133" s="749">
        <v>201961</v>
      </c>
      <c r="I133" s="749">
        <v>201961</v>
      </c>
      <c r="J133" s="749" t="s">
        <v>871</v>
      </c>
      <c r="K133" s="749" t="s">
        <v>872</v>
      </c>
      <c r="L133" s="752">
        <v>231.05499999999998</v>
      </c>
      <c r="M133" s="752">
        <v>3</v>
      </c>
      <c r="N133" s="753">
        <v>693.16499999999996</v>
      </c>
    </row>
    <row r="134" spans="1:14" ht="14.4" customHeight="1" x14ac:dyDescent="0.3">
      <c r="A134" s="747" t="s">
        <v>599</v>
      </c>
      <c r="B134" s="748" t="s">
        <v>600</v>
      </c>
      <c r="C134" s="749" t="s">
        <v>613</v>
      </c>
      <c r="D134" s="750" t="s">
        <v>614</v>
      </c>
      <c r="E134" s="751">
        <v>50113013</v>
      </c>
      <c r="F134" s="750" t="s">
        <v>866</v>
      </c>
      <c r="G134" s="749" t="s">
        <v>646</v>
      </c>
      <c r="H134" s="749">
        <v>501761</v>
      </c>
      <c r="I134" s="749">
        <v>0</v>
      </c>
      <c r="J134" s="749" t="s">
        <v>873</v>
      </c>
      <c r="K134" s="749" t="s">
        <v>601</v>
      </c>
      <c r="L134" s="752">
        <v>2980.12</v>
      </c>
      <c r="M134" s="752">
        <v>0.30000000000000004</v>
      </c>
      <c r="N134" s="753">
        <v>894.03600000000006</v>
      </c>
    </row>
    <row r="135" spans="1:14" ht="14.4" customHeight="1" x14ac:dyDescent="0.3">
      <c r="A135" s="747" t="s">
        <v>599</v>
      </c>
      <c r="B135" s="748" t="s">
        <v>600</v>
      </c>
      <c r="C135" s="749" t="s">
        <v>613</v>
      </c>
      <c r="D135" s="750" t="s">
        <v>614</v>
      </c>
      <c r="E135" s="751">
        <v>50113013</v>
      </c>
      <c r="F135" s="750" t="s">
        <v>866</v>
      </c>
      <c r="G135" s="749" t="s">
        <v>646</v>
      </c>
      <c r="H135" s="749">
        <v>131656</v>
      </c>
      <c r="I135" s="749">
        <v>131656</v>
      </c>
      <c r="J135" s="749" t="s">
        <v>874</v>
      </c>
      <c r="K135" s="749" t="s">
        <v>875</v>
      </c>
      <c r="L135" s="752">
        <v>517</v>
      </c>
      <c r="M135" s="752">
        <v>0.4</v>
      </c>
      <c r="N135" s="753">
        <v>206.8</v>
      </c>
    </row>
    <row r="136" spans="1:14" ht="14.4" customHeight="1" x14ac:dyDescent="0.3">
      <c r="A136" s="747" t="s">
        <v>599</v>
      </c>
      <c r="B136" s="748" t="s">
        <v>600</v>
      </c>
      <c r="C136" s="749" t="s">
        <v>613</v>
      </c>
      <c r="D136" s="750" t="s">
        <v>614</v>
      </c>
      <c r="E136" s="751">
        <v>50113013</v>
      </c>
      <c r="F136" s="750" t="s">
        <v>866</v>
      </c>
      <c r="G136" s="749" t="s">
        <v>660</v>
      </c>
      <c r="H136" s="749">
        <v>849655</v>
      </c>
      <c r="I136" s="749">
        <v>129836</v>
      </c>
      <c r="J136" s="749" t="s">
        <v>876</v>
      </c>
      <c r="K136" s="749" t="s">
        <v>877</v>
      </c>
      <c r="L136" s="752">
        <v>262.89999999999998</v>
      </c>
      <c r="M136" s="752">
        <v>13</v>
      </c>
      <c r="N136" s="753">
        <v>3417.7</v>
      </c>
    </row>
    <row r="137" spans="1:14" ht="14.4" customHeight="1" x14ac:dyDescent="0.3">
      <c r="A137" s="747" t="s">
        <v>599</v>
      </c>
      <c r="B137" s="748" t="s">
        <v>600</v>
      </c>
      <c r="C137" s="749" t="s">
        <v>613</v>
      </c>
      <c r="D137" s="750" t="s">
        <v>614</v>
      </c>
      <c r="E137" s="751">
        <v>50113013</v>
      </c>
      <c r="F137" s="750" t="s">
        <v>866</v>
      </c>
      <c r="G137" s="749" t="s">
        <v>660</v>
      </c>
      <c r="H137" s="749">
        <v>849887</v>
      </c>
      <c r="I137" s="749">
        <v>129834</v>
      </c>
      <c r="J137" s="749" t="s">
        <v>878</v>
      </c>
      <c r="K137" s="749" t="s">
        <v>601</v>
      </c>
      <c r="L137" s="752">
        <v>154</v>
      </c>
      <c r="M137" s="752">
        <v>13</v>
      </c>
      <c r="N137" s="753">
        <v>2002</v>
      </c>
    </row>
    <row r="138" spans="1:14" ht="14.4" customHeight="1" x14ac:dyDescent="0.3">
      <c r="A138" s="747" t="s">
        <v>599</v>
      </c>
      <c r="B138" s="748" t="s">
        <v>600</v>
      </c>
      <c r="C138" s="749" t="s">
        <v>613</v>
      </c>
      <c r="D138" s="750" t="s">
        <v>614</v>
      </c>
      <c r="E138" s="751">
        <v>50113013</v>
      </c>
      <c r="F138" s="750" t="s">
        <v>866</v>
      </c>
      <c r="G138" s="749" t="s">
        <v>646</v>
      </c>
      <c r="H138" s="749">
        <v>844576</v>
      </c>
      <c r="I138" s="749">
        <v>100339</v>
      </c>
      <c r="J138" s="749" t="s">
        <v>879</v>
      </c>
      <c r="K138" s="749" t="s">
        <v>880</v>
      </c>
      <c r="L138" s="752">
        <v>97.896666666666661</v>
      </c>
      <c r="M138" s="752">
        <v>3</v>
      </c>
      <c r="N138" s="753">
        <v>293.69</v>
      </c>
    </row>
    <row r="139" spans="1:14" ht="14.4" customHeight="1" x14ac:dyDescent="0.3">
      <c r="A139" s="747" t="s">
        <v>599</v>
      </c>
      <c r="B139" s="748" t="s">
        <v>600</v>
      </c>
      <c r="C139" s="749" t="s">
        <v>613</v>
      </c>
      <c r="D139" s="750" t="s">
        <v>614</v>
      </c>
      <c r="E139" s="751">
        <v>50113013</v>
      </c>
      <c r="F139" s="750" t="s">
        <v>866</v>
      </c>
      <c r="G139" s="749" t="s">
        <v>646</v>
      </c>
      <c r="H139" s="749">
        <v>199803</v>
      </c>
      <c r="I139" s="749">
        <v>199803</v>
      </c>
      <c r="J139" s="749" t="s">
        <v>881</v>
      </c>
      <c r="K139" s="749" t="s">
        <v>882</v>
      </c>
      <c r="L139" s="752">
        <v>107.465</v>
      </c>
      <c r="M139" s="752">
        <v>2</v>
      </c>
      <c r="N139" s="753">
        <v>214.93</v>
      </c>
    </row>
    <row r="140" spans="1:14" ht="14.4" customHeight="1" x14ac:dyDescent="0.3">
      <c r="A140" s="747" t="s">
        <v>599</v>
      </c>
      <c r="B140" s="748" t="s">
        <v>600</v>
      </c>
      <c r="C140" s="749" t="s">
        <v>613</v>
      </c>
      <c r="D140" s="750" t="s">
        <v>614</v>
      </c>
      <c r="E140" s="751">
        <v>50113013</v>
      </c>
      <c r="F140" s="750" t="s">
        <v>866</v>
      </c>
      <c r="G140" s="749" t="s">
        <v>646</v>
      </c>
      <c r="H140" s="749">
        <v>101066</v>
      </c>
      <c r="I140" s="749">
        <v>1066</v>
      </c>
      <c r="J140" s="749" t="s">
        <v>883</v>
      </c>
      <c r="K140" s="749" t="s">
        <v>884</v>
      </c>
      <c r="L140" s="752">
        <v>51.039157701617192</v>
      </c>
      <c r="M140" s="752">
        <v>2</v>
      </c>
      <c r="N140" s="753">
        <v>102.07831540323438</v>
      </c>
    </row>
    <row r="141" spans="1:14" ht="14.4" customHeight="1" x14ac:dyDescent="0.3">
      <c r="A141" s="747" t="s">
        <v>599</v>
      </c>
      <c r="B141" s="748" t="s">
        <v>600</v>
      </c>
      <c r="C141" s="749" t="s">
        <v>613</v>
      </c>
      <c r="D141" s="750" t="s">
        <v>614</v>
      </c>
      <c r="E141" s="751">
        <v>50113013</v>
      </c>
      <c r="F141" s="750" t="s">
        <v>866</v>
      </c>
      <c r="G141" s="749" t="s">
        <v>660</v>
      </c>
      <c r="H141" s="749">
        <v>197000</v>
      </c>
      <c r="I141" s="749">
        <v>97000</v>
      </c>
      <c r="J141" s="749" t="s">
        <v>885</v>
      </c>
      <c r="K141" s="749" t="s">
        <v>886</v>
      </c>
      <c r="L141" s="752">
        <v>21.362307692307695</v>
      </c>
      <c r="M141" s="752">
        <v>39</v>
      </c>
      <c r="N141" s="753">
        <v>833.13000000000011</v>
      </c>
    </row>
    <row r="142" spans="1:14" ht="14.4" customHeight="1" x14ac:dyDescent="0.3">
      <c r="A142" s="747" t="s">
        <v>599</v>
      </c>
      <c r="B142" s="748" t="s">
        <v>600</v>
      </c>
      <c r="C142" s="749" t="s">
        <v>613</v>
      </c>
      <c r="D142" s="750" t="s">
        <v>614</v>
      </c>
      <c r="E142" s="751">
        <v>50113013</v>
      </c>
      <c r="F142" s="750" t="s">
        <v>866</v>
      </c>
      <c r="G142" s="749" t="s">
        <v>646</v>
      </c>
      <c r="H142" s="749">
        <v>132557</v>
      </c>
      <c r="I142" s="749">
        <v>32557</v>
      </c>
      <c r="J142" s="749" t="s">
        <v>887</v>
      </c>
      <c r="K142" s="749" t="s">
        <v>888</v>
      </c>
      <c r="L142" s="752">
        <v>29.720000000000013</v>
      </c>
      <c r="M142" s="752">
        <v>4</v>
      </c>
      <c r="N142" s="753">
        <v>118.88000000000005</v>
      </c>
    </row>
    <row r="143" spans="1:14" ht="14.4" customHeight="1" x14ac:dyDescent="0.3">
      <c r="A143" s="747" t="s">
        <v>599</v>
      </c>
      <c r="B143" s="748" t="s">
        <v>600</v>
      </c>
      <c r="C143" s="749" t="s">
        <v>613</v>
      </c>
      <c r="D143" s="750" t="s">
        <v>614</v>
      </c>
      <c r="E143" s="751">
        <v>50113013</v>
      </c>
      <c r="F143" s="750" t="s">
        <v>866</v>
      </c>
      <c r="G143" s="749" t="s">
        <v>660</v>
      </c>
      <c r="H143" s="749">
        <v>113453</v>
      </c>
      <c r="I143" s="749">
        <v>113453</v>
      </c>
      <c r="J143" s="749" t="s">
        <v>889</v>
      </c>
      <c r="K143" s="749" t="s">
        <v>890</v>
      </c>
      <c r="L143" s="752">
        <v>458.7</v>
      </c>
      <c r="M143" s="752">
        <v>1</v>
      </c>
      <c r="N143" s="753">
        <v>458.7</v>
      </c>
    </row>
    <row r="144" spans="1:14" ht="14.4" customHeight="1" x14ac:dyDescent="0.3">
      <c r="A144" s="747" t="s">
        <v>599</v>
      </c>
      <c r="B144" s="748" t="s">
        <v>600</v>
      </c>
      <c r="C144" s="749" t="s">
        <v>613</v>
      </c>
      <c r="D144" s="750" t="s">
        <v>614</v>
      </c>
      <c r="E144" s="751">
        <v>50113013</v>
      </c>
      <c r="F144" s="750" t="s">
        <v>866</v>
      </c>
      <c r="G144" s="749" t="s">
        <v>646</v>
      </c>
      <c r="H144" s="749">
        <v>116600</v>
      </c>
      <c r="I144" s="749">
        <v>16600</v>
      </c>
      <c r="J144" s="749" t="s">
        <v>891</v>
      </c>
      <c r="K144" s="749" t="s">
        <v>892</v>
      </c>
      <c r="L144" s="752">
        <v>23.56</v>
      </c>
      <c r="M144" s="752">
        <v>8</v>
      </c>
      <c r="N144" s="753">
        <v>188.48</v>
      </c>
    </row>
    <row r="145" spans="1:14" ht="14.4" customHeight="1" x14ac:dyDescent="0.3">
      <c r="A145" s="747" t="s">
        <v>599</v>
      </c>
      <c r="B145" s="748" t="s">
        <v>600</v>
      </c>
      <c r="C145" s="749" t="s">
        <v>613</v>
      </c>
      <c r="D145" s="750" t="s">
        <v>614</v>
      </c>
      <c r="E145" s="751">
        <v>50113013</v>
      </c>
      <c r="F145" s="750" t="s">
        <v>866</v>
      </c>
      <c r="G145" s="749" t="s">
        <v>660</v>
      </c>
      <c r="H145" s="749">
        <v>118547</v>
      </c>
      <c r="I145" s="749">
        <v>18547</v>
      </c>
      <c r="J145" s="749" t="s">
        <v>893</v>
      </c>
      <c r="K145" s="749" t="s">
        <v>894</v>
      </c>
      <c r="L145" s="752">
        <v>123.5</v>
      </c>
      <c r="M145" s="752">
        <v>8</v>
      </c>
      <c r="N145" s="753">
        <v>988</v>
      </c>
    </row>
    <row r="146" spans="1:14" ht="14.4" customHeight="1" x14ac:dyDescent="0.3">
      <c r="A146" s="747" t="s">
        <v>599</v>
      </c>
      <c r="B146" s="748" t="s">
        <v>600</v>
      </c>
      <c r="C146" s="749" t="s">
        <v>613</v>
      </c>
      <c r="D146" s="750" t="s">
        <v>614</v>
      </c>
      <c r="E146" s="751">
        <v>50113013</v>
      </c>
      <c r="F146" s="750" t="s">
        <v>866</v>
      </c>
      <c r="G146" s="749" t="s">
        <v>601</v>
      </c>
      <c r="H146" s="749">
        <v>147727</v>
      </c>
      <c r="I146" s="749">
        <v>47727</v>
      </c>
      <c r="J146" s="749" t="s">
        <v>895</v>
      </c>
      <c r="K146" s="749" t="s">
        <v>896</v>
      </c>
      <c r="L146" s="752">
        <v>126.95</v>
      </c>
      <c r="M146" s="752">
        <v>3</v>
      </c>
      <c r="N146" s="753">
        <v>380.85</v>
      </c>
    </row>
    <row r="147" spans="1:14" ht="14.4" customHeight="1" x14ac:dyDescent="0.3">
      <c r="A147" s="747" t="s">
        <v>599</v>
      </c>
      <c r="B147" s="748" t="s">
        <v>600</v>
      </c>
      <c r="C147" s="749" t="s">
        <v>618</v>
      </c>
      <c r="D147" s="750" t="s">
        <v>619</v>
      </c>
      <c r="E147" s="751">
        <v>50113001</v>
      </c>
      <c r="F147" s="750" t="s">
        <v>645</v>
      </c>
      <c r="G147" s="749" t="s">
        <v>601</v>
      </c>
      <c r="H147" s="749">
        <v>157395</v>
      </c>
      <c r="I147" s="749">
        <v>57395</v>
      </c>
      <c r="J147" s="749" t="s">
        <v>897</v>
      </c>
      <c r="K147" s="749" t="s">
        <v>898</v>
      </c>
      <c r="L147" s="752">
        <v>104.19999999999997</v>
      </c>
      <c r="M147" s="752">
        <v>2</v>
      </c>
      <c r="N147" s="753">
        <v>208.39999999999995</v>
      </c>
    </row>
    <row r="148" spans="1:14" ht="14.4" customHeight="1" x14ac:dyDescent="0.3">
      <c r="A148" s="747" t="s">
        <v>599</v>
      </c>
      <c r="B148" s="748" t="s">
        <v>600</v>
      </c>
      <c r="C148" s="749" t="s">
        <v>618</v>
      </c>
      <c r="D148" s="750" t="s">
        <v>619</v>
      </c>
      <c r="E148" s="751">
        <v>50113001</v>
      </c>
      <c r="F148" s="750" t="s">
        <v>645</v>
      </c>
      <c r="G148" s="749" t="s">
        <v>646</v>
      </c>
      <c r="H148" s="749">
        <v>176064</v>
      </c>
      <c r="I148" s="749">
        <v>76064</v>
      </c>
      <c r="J148" s="749" t="s">
        <v>651</v>
      </c>
      <c r="K148" s="749" t="s">
        <v>652</v>
      </c>
      <c r="L148" s="752">
        <v>82.252857142857138</v>
      </c>
      <c r="M148" s="752">
        <v>14</v>
      </c>
      <c r="N148" s="753">
        <v>1151.54</v>
      </c>
    </row>
    <row r="149" spans="1:14" ht="14.4" customHeight="1" x14ac:dyDescent="0.3">
      <c r="A149" s="747" t="s">
        <v>599</v>
      </c>
      <c r="B149" s="748" t="s">
        <v>600</v>
      </c>
      <c r="C149" s="749" t="s">
        <v>618</v>
      </c>
      <c r="D149" s="750" t="s">
        <v>619</v>
      </c>
      <c r="E149" s="751">
        <v>50113001</v>
      </c>
      <c r="F149" s="750" t="s">
        <v>645</v>
      </c>
      <c r="G149" s="749" t="s">
        <v>660</v>
      </c>
      <c r="H149" s="749">
        <v>126486</v>
      </c>
      <c r="I149" s="749">
        <v>26486</v>
      </c>
      <c r="J149" s="749" t="s">
        <v>899</v>
      </c>
      <c r="K149" s="749" t="s">
        <v>900</v>
      </c>
      <c r="L149" s="752">
        <v>629.66000000000008</v>
      </c>
      <c r="M149" s="752">
        <v>1</v>
      </c>
      <c r="N149" s="753">
        <v>629.66000000000008</v>
      </c>
    </row>
    <row r="150" spans="1:14" ht="14.4" customHeight="1" x14ac:dyDescent="0.3">
      <c r="A150" s="747" t="s">
        <v>599</v>
      </c>
      <c r="B150" s="748" t="s">
        <v>600</v>
      </c>
      <c r="C150" s="749" t="s">
        <v>618</v>
      </c>
      <c r="D150" s="750" t="s">
        <v>619</v>
      </c>
      <c r="E150" s="751">
        <v>50113001</v>
      </c>
      <c r="F150" s="750" t="s">
        <v>645</v>
      </c>
      <c r="G150" s="749" t="s">
        <v>646</v>
      </c>
      <c r="H150" s="749">
        <v>100009</v>
      </c>
      <c r="I150" s="749">
        <v>9</v>
      </c>
      <c r="J150" s="749" t="s">
        <v>653</v>
      </c>
      <c r="K150" s="749" t="s">
        <v>654</v>
      </c>
      <c r="L150" s="752">
        <v>36.145454545454548</v>
      </c>
      <c r="M150" s="752">
        <v>11</v>
      </c>
      <c r="N150" s="753">
        <v>397.6</v>
      </c>
    </row>
    <row r="151" spans="1:14" ht="14.4" customHeight="1" x14ac:dyDescent="0.3">
      <c r="A151" s="747" t="s">
        <v>599</v>
      </c>
      <c r="B151" s="748" t="s">
        <v>600</v>
      </c>
      <c r="C151" s="749" t="s">
        <v>618</v>
      </c>
      <c r="D151" s="750" t="s">
        <v>619</v>
      </c>
      <c r="E151" s="751">
        <v>50113001</v>
      </c>
      <c r="F151" s="750" t="s">
        <v>645</v>
      </c>
      <c r="G151" s="749" t="s">
        <v>646</v>
      </c>
      <c r="H151" s="749">
        <v>100362</v>
      </c>
      <c r="I151" s="749">
        <v>362</v>
      </c>
      <c r="J151" s="749" t="s">
        <v>655</v>
      </c>
      <c r="K151" s="749" t="s">
        <v>656</v>
      </c>
      <c r="L151" s="752">
        <v>86.636666666666699</v>
      </c>
      <c r="M151" s="752">
        <v>3</v>
      </c>
      <c r="N151" s="753">
        <v>259.91000000000008</v>
      </c>
    </row>
    <row r="152" spans="1:14" ht="14.4" customHeight="1" x14ac:dyDescent="0.3">
      <c r="A152" s="747" t="s">
        <v>599</v>
      </c>
      <c r="B152" s="748" t="s">
        <v>600</v>
      </c>
      <c r="C152" s="749" t="s">
        <v>618</v>
      </c>
      <c r="D152" s="750" t="s">
        <v>619</v>
      </c>
      <c r="E152" s="751">
        <v>50113001</v>
      </c>
      <c r="F152" s="750" t="s">
        <v>645</v>
      </c>
      <c r="G152" s="749" t="s">
        <v>646</v>
      </c>
      <c r="H152" s="749">
        <v>202701</v>
      </c>
      <c r="I152" s="749">
        <v>202701</v>
      </c>
      <c r="J152" s="749" t="s">
        <v>657</v>
      </c>
      <c r="K152" s="749" t="s">
        <v>658</v>
      </c>
      <c r="L152" s="752">
        <v>120.08384615384611</v>
      </c>
      <c r="M152" s="752">
        <v>26</v>
      </c>
      <c r="N152" s="753">
        <v>3122.1799999999989</v>
      </c>
    </row>
    <row r="153" spans="1:14" ht="14.4" customHeight="1" x14ac:dyDescent="0.3">
      <c r="A153" s="747" t="s">
        <v>599</v>
      </c>
      <c r="B153" s="748" t="s">
        <v>600</v>
      </c>
      <c r="C153" s="749" t="s">
        <v>618</v>
      </c>
      <c r="D153" s="750" t="s">
        <v>619</v>
      </c>
      <c r="E153" s="751">
        <v>50113001</v>
      </c>
      <c r="F153" s="750" t="s">
        <v>645</v>
      </c>
      <c r="G153" s="749" t="s">
        <v>646</v>
      </c>
      <c r="H153" s="749">
        <v>188708</v>
      </c>
      <c r="I153" s="749">
        <v>88708</v>
      </c>
      <c r="J153" s="749" t="s">
        <v>901</v>
      </c>
      <c r="K153" s="749" t="s">
        <v>902</v>
      </c>
      <c r="L153" s="752">
        <v>76.86</v>
      </c>
      <c r="M153" s="752">
        <v>1</v>
      </c>
      <c r="N153" s="753">
        <v>76.86</v>
      </c>
    </row>
    <row r="154" spans="1:14" ht="14.4" customHeight="1" x14ac:dyDescent="0.3">
      <c r="A154" s="747" t="s">
        <v>599</v>
      </c>
      <c r="B154" s="748" t="s">
        <v>600</v>
      </c>
      <c r="C154" s="749" t="s">
        <v>618</v>
      </c>
      <c r="D154" s="750" t="s">
        <v>619</v>
      </c>
      <c r="E154" s="751">
        <v>50113001</v>
      </c>
      <c r="F154" s="750" t="s">
        <v>645</v>
      </c>
      <c r="G154" s="749" t="s">
        <v>646</v>
      </c>
      <c r="H154" s="749">
        <v>167547</v>
      </c>
      <c r="I154" s="749">
        <v>67547</v>
      </c>
      <c r="J154" s="749" t="s">
        <v>663</v>
      </c>
      <c r="K154" s="749" t="s">
        <v>664</v>
      </c>
      <c r="L154" s="752">
        <v>47.120000000000005</v>
      </c>
      <c r="M154" s="752">
        <v>2</v>
      </c>
      <c r="N154" s="753">
        <v>94.240000000000009</v>
      </c>
    </row>
    <row r="155" spans="1:14" ht="14.4" customHeight="1" x14ac:dyDescent="0.3">
      <c r="A155" s="747" t="s">
        <v>599</v>
      </c>
      <c r="B155" s="748" t="s">
        <v>600</v>
      </c>
      <c r="C155" s="749" t="s">
        <v>618</v>
      </c>
      <c r="D155" s="750" t="s">
        <v>619</v>
      </c>
      <c r="E155" s="751">
        <v>50113001</v>
      </c>
      <c r="F155" s="750" t="s">
        <v>645</v>
      </c>
      <c r="G155" s="749" t="s">
        <v>646</v>
      </c>
      <c r="H155" s="749">
        <v>194916</v>
      </c>
      <c r="I155" s="749">
        <v>94916</v>
      </c>
      <c r="J155" s="749" t="s">
        <v>903</v>
      </c>
      <c r="K155" s="749" t="s">
        <v>904</v>
      </c>
      <c r="L155" s="752">
        <v>85.24</v>
      </c>
      <c r="M155" s="752">
        <v>3</v>
      </c>
      <c r="N155" s="753">
        <v>255.71999999999997</v>
      </c>
    </row>
    <row r="156" spans="1:14" ht="14.4" customHeight="1" x14ac:dyDescent="0.3">
      <c r="A156" s="747" t="s">
        <v>599</v>
      </c>
      <c r="B156" s="748" t="s">
        <v>600</v>
      </c>
      <c r="C156" s="749" t="s">
        <v>618</v>
      </c>
      <c r="D156" s="750" t="s">
        <v>619</v>
      </c>
      <c r="E156" s="751">
        <v>50113001</v>
      </c>
      <c r="F156" s="750" t="s">
        <v>645</v>
      </c>
      <c r="G156" s="749" t="s">
        <v>646</v>
      </c>
      <c r="H156" s="749">
        <v>988727</v>
      </c>
      <c r="I156" s="749">
        <v>192247</v>
      </c>
      <c r="J156" s="749" t="s">
        <v>905</v>
      </c>
      <c r="K156" s="749" t="s">
        <v>906</v>
      </c>
      <c r="L156" s="752">
        <v>74.450000000000017</v>
      </c>
      <c r="M156" s="752">
        <v>1</v>
      </c>
      <c r="N156" s="753">
        <v>74.450000000000017</v>
      </c>
    </row>
    <row r="157" spans="1:14" ht="14.4" customHeight="1" x14ac:dyDescent="0.3">
      <c r="A157" s="747" t="s">
        <v>599</v>
      </c>
      <c r="B157" s="748" t="s">
        <v>600</v>
      </c>
      <c r="C157" s="749" t="s">
        <v>618</v>
      </c>
      <c r="D157" s="750" t="s">
        <v>619</v>
      </c>
      <c r="E157" s="751">
        <v>50113001</v>
      </c>
      <c r="F157" s="750" t="s">
        <v>645</v>
      </c>
      <c r="G157" s="749" t="s">
        <v>660</v>
      </c>
      <c r="H157" s="749">
        <v>850169</v>
      </c>
      <c r="I157" s="749">
        <v>169211</v>
      </c>
      <c r="J157" s="749" t="s">
        <v>907</v>
      </c>
      <c r="K157" s="749" t="s">
        <v>908</v>
      </c>
      <c r="L157" s="752">
        <v>39.31</v>
      </c>
      <c r="M157" s="752">
        <v>2</v>
      </c>
      <c r="N157" s="753">
        <v>78.62</v>
      </c>
    </row>
    <row r="158" spans="1:14" ht="14.4" customHeight="1" x14ac:dyDescent="0.3">
      <c r="A158" s="747" t="s">
        <v>599</v>
      </c>
      <c r="B158" s="748" t="s">
        <v>600</v>
      </c>
      <c r="C158" s="749" t="s">
        <v>618</v>
      </c>
      <c r="D158" s="750" t="s">
        <v>619</v>
      </c>
      <c r="E158" s="751">
        <v>50113001</v>
      </c>
      <c r="F158" s="750" t="s">
        <v>645</v>
      </c>
      <c r="G158" s="749" t="s">
        <v>646</v>
      </c>
      <c r="H158" s="749">
        <v>145310</v>
      </c>
      <c r="I158" s="749">
        <v>45310</v>
      </c>
      <c r="J158" s="749" t="s">
        <v>909</v>
      </c>
      <c r="K158" s="749" t="s">
        <v>910</v>
      </c>
      <c r="L158" s="752">
        <v>44.640000000000015</v>
      </c>
      <c r="M158" s="752">
        <v>2</v>
      </c>
      <c r="N158" s="753">
        <v>89.28000000000003</v>
      </c>
    </row>
    <row r="159" spans="1:14" ht="14.4" customHeight="1" x14ac:dyDescent="0.3">
      <c r="A159" s="747" t="s">
        <v>599</v>
      </c>
      <c r="B159" s="748" t="s">
        <v>600</v>
      </c>
      <c r="C159" s="749" t="s">
        <v>618</v>
      </c>
      <c r="D159" s="750" t="s">
        <v>619</v>
      </c>
      <c r="E159" s="751">
        <v>50113001</v>
      </c>
      <c r="F159" s="750" t="s">
        <v>645</v>
      </c>
      <c r="G159" s="749" t="s">
        <v>646</v>
      </c>
      <c r="H159" s="749">
        <v>845369</v>
      </c>
      <c r="I159" s="749">
        <v>107987</v>
      </c>
      <c r="J159" s="749" t="s">
        <v>911</v>
      </c>
      <c r="K159" s="749" t="s">
        <v>912</v>
      </c>
      <c r="L159" s="752">
        <v>112.87620465315445</v>
      </c>
      <c r="M159" s="752">
        <v>8</v>
      </c>
      <c r="N159" s="753">
        <v>903.00963722523556</v>
      </c>
    </row>
    <row r="160" spans="1:14" ht="14.4" customHeight="1" x14ac:dyDescent="0.3">
      <c r="A160" s="747" t="s">
        <v>599</v>
      </c>
      <c r="B160" s="748" t="s">
        <v>600</v>
      </c>
      <c r="C160" s="749" t="s">
        <v>618</v>
      </c>
      <c r="D160" s="750" t="s">
        <v>619</v>
      </c>
      <c r="E160" s="751">
        <v>50113001</v>
      </c>
      <c r="F160" s="750" t="s">
        <v>645</v>
      </c>
      <c r="G160" s="749" t="s">
        <v>646</v>
      </c>
      <c r="H160" s="749">
        <v>844960</v>
      </c>
      <c r="I160" s="749">
        <v>125114</v>
      </c>
      <c r="J160" s="749" t="s">
        <v>913</v>
      </c>
      <c r="K160" s="749" t="s">
        <v>914</v>
      </c>
      <c r="L160" s="752">
        <v>58.001666666666665</v>
      </c>
      <c r="M160" s="752">
        <v>6</v>
      </c>
      <c r="N160" s="753">
        <v>348.01</v>
      </c>
    </row>
    <row r="161" spans="1:14" ht="14.4" customHeight="1" x14ac:dyDescent="0.3">
      <c r="A161" s="747" t="s">
        <v>599</v>
      </c>
      <c r="B161" s="748" t="s">
        <v>600</v>
      </c>
      <c r="C161" s="749" t="s">
        <v>618</v>
      </c>
      <c r="D161" s="750" t="s">
        <v>619</v>
      </c>
      <c r="E161" s="751">
        <v>50113001</v>
      </c>
      <c r="F161" s="750" t="s">
        <v>645</v>
      </c>
      <c r="G161" s="749" t="s">
        <v>646</v>
      </c>
      <c r="H161" s="749">
        <v>196610</v>
      </c>
      <c r="I161" s="749">
        <v>96610</v>
      </c>
      <c r="J161" s="749" t="s">
        <v>915</v>
      </c>
      <c r="K161" s="749" t="s">
        <v>916</v>
      </c>
      <c r="L161" s="752">
        <v>46.390000000000008</v>
      </c>
      <c r="M161" s="752">
        <v>3</v>
      </c>
      <c r="N161" s="753">
        <v>139.17000000000002</v>
      </c>
    </row>
    <row r="162" spans="1:14" ht="14.4" customHeight="1" x14ac:dyDescent="0.3">
      <c r="A162" s="747" t="s">
        <v>599</v>
      </c>
      <c r="B162" s="748" t="s">
        <v>600</v>
      </c>
      <c r="C162" s="749" t="s">
        <v>618</v>
      </c>
      <c r="D162" s="750" t="s">
        <v>619</v>
      </c>
      <c r="E162" s="751">
        <v>50113001</v>
      </c>
      <c r="F162" s="750" t="s">
        <v>645</v>
      </c>
      <c r="G162" s="749" t="s">
        <v>601</v>
      </c>
      <c r="H162" s="749">
        <v>849559</v>
      </c>
      <c r="I162" s="749">
        <v>125066</v>
      </c>
      <c r="J162" s="749" t="s">
        <v>665</v>
      </c>
      <c r="K162" s="749" t="s">
        <v>917</v>
      </c>
      <c r="L162" s="752">
        <v>98.865000000000038</v>
      </c>
      <c r="M162" s="752">
        <v>2</v>
      </c>
      <c r="N162" s="753">
        <v>197.73000000000008</v>
      </c>
    </row>
    <row r="163" spans="1:14" ht="14.4" customHeight="1" x14ac:dyDescent="0.3">
      <c r="A163" s="747" t="s">
        <v>599</v>
      </c>
      <c r="B163" s="748" t="s">
        <v>600</v>
      </c>
      <c r="C163" s="749" t="s">
        <v>618</v>
      </c>
      <c r="D163" s="750" t="s">
        <v>619</v>
      </c>
      <c r="E163" s="751">
        <v>50113001</v>
      </c>
      <c r="F163" s="750" t="s">
        <v>645</v>
      </c>
      <c r="G163" s="749" t="s">
        <v>601</v>
      </c>
      <c r="H163" s="749">
        <v>845592</v>
      </c>
      <c r="I163" s="749">
        <v>114287</v>
      </c>
      <c r="J163" s="749" t="s">
        <v>918</v>
      </c>
      <c r="K163" s="749" t="s">
        <v>659</v>
      </c>
      <c r="L163" s="752">
        <v>98.269999999999968</v>
      </c>
      <c r="M163" s="752">
        <v>2</v>
      </c>
      <c r="N163" s="753">
        <v>196.53999999999994</v>
      </c>
    </row>
    <row r="164" spans="1:14" ht="14.4" customHeight="1" x14ac:dyDescent="0.3">
      <c r="A164" s="747" t="s">
        <v>599</v>
      </c>
      <c r="B164" s="748" t="s">
        <v>600</v>
      </c>
      <c r="C164" s="749" t="s">
        <v>618</v>
      </c>
      <c r="D164" s="750" t="s">
        <v>619</v>
      </c>
      <c r="E164" s="751">
        <v>50113001</v>
      </c>
      <c r="F164" s="750" t="s">
        <v>645</v>
      </c>
      <c r="G164" s="749" t="s">
        <v>646</v>
      </c>
      <c r="H164" s="749">
        <v>847713</v>
      </c>
      <c r="I164" s="749">
        <v>125526</v>
      </c>
      <c r="J164" s="749" t="s">
        <v>919</v>
      </c>
      <c r="K164" s="749" t="s">
        <v>920</v>
      </c>
      <c r="L164" s="752">
        <v>86.463333333333324</v>
      </c>
      <c r="M164" s="752">
        <v>3</v>
      </c>
      <c r="N164" s="753">
        <v>259.39</v>
      </c>
    </row>
    <row r="165" spans="1:14" ht="14.4" customHeight="1" x14ac:dyDescent="0.3">
      <c r="A165" s="747" t="s">
        <v>599</v>
      </c>
      <c r="B165" s="748" t="s">
        <v>600</v>
      </c>
      <c r="C165" s="749" t="s">
        <v>618</v>
      </c>
      <c r="D165" s="750" t="s">
        <v>619</v>
      </c>
      <c r="E165" s="751">
        <v>50113001</v>
      </c>
      <c r="F165" s="750" t="s">
        <v>645</v>
      </c>
      <c r="G165" s="749" t="s">
        <v>660</v>
      </c>
      <c r="H165" s="749">
        <v>849054</v>
      </c>
      <c r="I165" s="749">
        <v>107847</v>
      </c>
      <c r="J165" s="749" t="s">
        <v>921</v>
      </c>
      <c r="K165" s="749" t="s">
        <v>659</v>
      </c>
      <c r="L165" s="752">
        <v>98.269999999999982</v>
      </c>
      <c r="M165" s="752">
        <v>1</v>
      </c>
      <c r="N165" s="753">
        <v>98.269999999999982</v>
      </c>
    </row>
    <row r="166" spans="1:14" ht="14.4" customHeight="1" x14ac:dyDescent="0.3">
      <c r="A166" s="747" t="s">
        <v>599</v>
      </c>
      <c r="B166" s="748" t="s">
        <v>600</v>
      </c>
      <c r="C166" s="749" t="s">
        <v>618</v>
      </c>
      <c r="D166" s="750" t="s">
        <v>619</v>
      </c>
      <c r="E166" s="751">
        <v>50113001</v>
      </c>
      <c r="F166" s="750" t="s">
        <v>645</v>
      </c>
      <c r="G166" s="749" t="s">
        <v>646</v>
      </c>
      <c r="H166" s="749">
        <v>169755</v>
      </c>
      <c r="I166" s="749">
        <v>69755</v>
      </c>
      <c r="J166" s="749" t="s">
        <v>922</v>
      </c>
      <c r="K166" s="749" t="s">
        <v>923</v>
      </c>
      <c r="L166" s="752">
        <v>36.93</v>
      </c>
      <c r="M166" s="752">
        <v>1</v>
      </c>
      <c r="N166" s="753">
        <v>36.93</v>
      </c>
    </row>
    <row r="167" spans="1:14" ht="14.4" customHeight="1" x14ac:dyDescent="0.3">
      <c r="A167" s="747" t="s">
        <v>599</v>
      </c>
      <c r="B167" s="748" t="s">
        <v>600</v>
      </c>
      <c r="C167" s="749" t="s">
        <v>618</v>
      </c>
      <c r="D167" s="750" t="s">
        <v>619</v>
      </c>
      <c r="E167" s="751">
        <v>50113001</v>
      </c>
      <c r="F167" s="750" t="s">
        <v>645</v>
      </c>
      <c r="G167" s="749" t="s">
        <v>646</v>
      </c>
      <c r="H167" s="749">
        <v>173390</v>
      </c>
      <c r="I167" s="749">
        <v>173390</v>
      </c>
      <c r="J167" s="749" t="s">
        <v>924</v>
      </c>
      <c r="K167" s="749" t="s">
        <v>925</v>
      </c>
      <c r="L167" s="752">
        <v>411.95</v>
      </c>
      <c r="M167" s="752">
        <v>1</v>
      </c>
      <c r="N167" s="753">
        <v>411.95</v>
      </c>
    </row>
    <row r="168" spans="1:14" ht="14.4" customHeight="1" x14ac:dyDescent="0.3">
      <c r="A168" s="747" t="s">
        <v>599</v>
      </c>
      <c r="B168" s="748" t="s">
        <v>600</v>
      </c>
      <c r="C168" s="749" t="s">
        <v>618</v>
      </c>
      <c r="D168" s="750" t="s">
        <v>619</v>
      </c>
      <c r="E168" s="751">
        <v>50113001</v>
      </c>
      <c r="F168" s="750" t="s">
        <v>645</v>
      </c>
      <c r="G168" s="749" t="s">
        <v>646</v>
      </c>
      <c r="H168" s="749">
        <v>196303</v>
      </c>
      <c r="I168" s="749">
        <v>96303</v>
      </c>
      <c r="J168" s="749" t="s">
        <v>667</v>
      </c>
      <c r="K168" s="749" t="s">
        <v>668</v>
      </c>
      <c r="L168" s="752">
        <v>41.017142857142865</v>
      </c>
      <c r="M168" s="752">
        <v>28</v>
      </c>
      <c r="N168" s="753">
        <v>1148.4800000000002</v>
      </c>
    </row>
    <row r="169" spans="1:14" ht="14.4" customHeight="1" x14ac:dyDescent="0.3">
      <c r="A169" s="747" t="s">
        <v>599</v>
      </c>
      <c r="B169" s="748" t="s">
        <v>600</v>
      </c>
      <c r="C169" s="749" t="s">
        <v>618</v>
      </c>
      <c r="D169" s="750" t="s">
        <v>619</v>
      </c>
      <c r="E169" s="751">
        <v>50113001</v>
      </c>
      <c r="F169" s="750" t="s">
        <v>645</v>
      </c>
      <c r="G169" s="749" t="s">
        <v>646</v>
      </c>
      <c r="H169" s="749">
        <v>186252</v>
      </c>
      <c r="I169" s="749">
        <v>186252</v>
      </c>
      <c r="J169" s="749" t="s">
        <v>669</v>
      </c>
      <c r="K169" s="749" t="s">
        <v>670</v>
      </c>
      <c r="L169" s="752">
        <v>134.76999999999998</v>
      </c>
      <c r="M169" s="752">
        <v>1</v>
      </c>
      <c r="N169" s="753">
        <v>134.76999999999998</v>
      </c>
    </row>
    <row r="170" spans="1:14" ht="14.4" customHeight="1" x14ac:dyDescent="0.3">
      <c r="A170" s="747" t="s">
        <v>599</v>
      </c>
      <c r="B170" s="748" t="s">
        <v>600</v>
      </c>
      <c r="C170" s="749" t="s">
        <v>618</v>
      </c>
      <c r="D170" s="750" t="s">
        <v>619</v>
      </c>
      <c r="E170" s="751">
        <v>50113001</v>
      </c>
      <c r="F170" s="750" t="s">
        <v>645</v>
      </c>
      <c r="G170" s="749" t="s">
        <v>646</v>
      </c>
      <c r="H170" s="749">
        <v>148888</v>
      </c>
      <c r="I170" s="749">
        <v>48888</v>
      </c>
      <c r="J170" s="749" t="s">
        <v>669</v>
      </c>
      <c r="K170" s="749" t="s">
        <v>671</v>
      </c>
      <c r="L170" s="752">
        <v>58.400000000000006</v>
      </c>
      <c r="M170" s="752">
        <v>9</v>
      </c>
      <c r="N170" s="753">
        <v>525.6</v>
      </c>
    </row>
    <row r="171" spans="1:14" ht="14.4" customHeight="1" x14ac:dyDescent="0.3">
      <c r="A171" s="747" t="s">
        <v>599</v>
      </c>
      <c r="B171" s="748" t="s">
        <v>600</v>
      </c>
      <c r="C171" s="749" t="s">
        <v>618</v>
      </c>
      <c r="D171" s="750" t="s">
        <v>619</v>
      </c>
      <c r="E171" s="751">
        <v>50113001</v>
      </c>
      <c r="F171" s="750" t="s">
        <v>645</v>
      </c>
      <c r="G171" s="749" t="s">
        <v>646</v>
      </c>
      <c r="H171" s="749">
        <v>192351</v>
      </c>
      <c r="I171" s="749">
        <v>92351</v>
      </c>
      <c r="J171" s="749" t="s">
        <v>926</v>
      </c>
      <c r="K171" s="749" t="s">
        <v>927</v>
      </c>
      <c r="L171" s="752">
        <v>86.22</v>
      </c>
      <c r="M171" s="752">
        <v>1</v>
      </c>
      <c r="N171" s="753">
        <v>86.22</v>
      </c>
    </row>
    <row r="172" spans="1:14" ht="14.4" customHeight="1" x14ac:dyDescent="0.3">
      <c r="A172" s="747" t="s">
        <v>599</v>
      </c>
      <c r="B172" s="748" t="s">
        <v>600</v>
      </c>
      <c r="C172" s="749" t="s">
        <v>618</v>
      </c>
      <c r="D172" s="750" t="s">
        <v>619</v>
      </c>
      <c r="E172" s="751">
        <v>50113001</v>
      </c>
      <c r="F172" s="750" t="s">
        <v>645</v>
      </c>
      <c r="G172" s="749" t="s">
        <v>660</v>
      </c>
      <c r="H172" s="749">
        <v>112892</v>
      </c>
      <c r="I172" s="749">
        <v>12892</v>
      </c>
      <c r="J172" s="749" t="s">
        <v>672</v>
      </c>
      <c r="K172" s="749" t="s">
        <v>673</v>
      </c>
      <c r="L172" s="752">
        <v>102.29999999999995</v>
      </c>
      <c r="M172" s="752">
        <v>1</v>
      </c>
      <c r="N172" s="753">
        <v>102.29999999999995</v>
      </c>
    </row>
    <row r="173" spans="1:14" ht="14.4" customHeight="1" x14ac:dyDescent="0.3">
      <c r="A173" s="747" t="s">
        <v>599</v>
      </c>
      <c r="B173" s="748" t="s">
        <v>600</v>
      </c>
      <c r="C173" s="749" t="s">
        <v>618</v>
      </c>
      <c r="D173" s="750" t="s">
        <v>619</v>
      </c>
      <c r="E173" s="751">
        <v>50113001</v>
      </c>
      <c r="F173" s="750" t="s">
        <v>645</v>
      </c>
      <c r="G173" s="749" t="s">
        <v>646</v>
      </c>
      <c r="H173" s="749">
        <v>162320</v>
      </c>
      <c r="I173" s="749">
        <v>62320</v>
      </c>
      <c r="J173" s="749" t="s">
        <v>928</v>
      </c>
      <c r="K173" s="749" t="s">
        <v>725</v>
      </c>
      <c r="L173" s="752">
        <v>74.576666666666668</v>
      </c>
      <c r="M173" s="752">
        <v>6</v>
      </c>
      <c r="N173" s="753">
        <v>447.46000000000004</v>
      </c>
    </row>
    <row r="174" spans="1:14" ht="14.4" customHeight="1" x14ac:dyDescent="0.3">
      <c r="A174" s="747" t="s">
        <v>599</v>
      </c>
      <c r="B174" s="748" t="s">
        <v>600</v>
      </c>
      <c r="C174" s="749" t="s">
        <v>618</v>
      </c>
      <c r="D174" s="750" t="s">
        <v>619</v>
      </c>
      <c r="E174" s="751">
        <v>50113001</v>
      </c>
      <c r="F174" s="750" t="s">
        <v>645</v>
      </c>
      <c r="G174" s="749" t="s">
        <v>646</v>
      </c>
      <c r="H174" s="749">
        <v>162321</v>
      </c>
      <c r="I174" s="749">
        <v>62321</v>
      </c>
      <c r="J174" s="749" t="s">
        <v>928</v>
      </c>
      <c r="K174" s="749" t="s">
        <v>929</v>
      </c>
      <c r="L174" s="752">
        <v>123.01666666666665</v>
      </c>
      <c r="M174" s="752">
        <v>9</v>
      </c>
      <c r="N174" s="753">
        <v>1107.1499999999999</v>
      </c>
    </row>
    <row r="175" spans="1:14" ht="14.4" customHeight="1" x14ac:dyDescent="0.3">
      <c r="A175" s="747" t="s">
        <v>599</v>
      </c>
      <c r="B175" s="748" t="s">
        <v>600</v>
      </c>
      <c r="C175" s="749" t="s">
        <v>618</v>
      </c>
      <c r="D175" s="750" t="s">
        <v>619</v>
      </c>
      <c r="E175" s="751">
        <v>50113001</v>
      </c>
      <c r="F175" s="750" t="s">
        <v>645</v>
      </c>
      <c r="G175" s="749" t="s">
        <v>646</v>
      </c>
      <c r="H175" s="749">
        <v>162317</v>
      </c>
      <c r="I175" s="749">
        <v>62317</v>
      </c>
      <c r="J175" s="749" t="s">
        <v>930</v>
      </c>
      <c r="K175" s="749" t="s">
        <v>931</v>
      </c>
      <c r="L175" s="752">
        <v>285.99999999999994</v>
      </c>
      <c r="M175" s="752">
        <v>1</v>
      </c>
      <c r="N175" s="753">
        <v>285.99999999999994</v>
      </c>
    </row>
    <row r="176" spans="1:14" ht="14.4" customHeight="1" x14ac:dyDescent="0.3">
      <c r="A176" s="747" t="s">
        <v>599</v>
      </c>
      <c r="B176" s="748" t="s">
        <v>600</v>
      </c>
      <c r="C176" s="749" t="s">
        <v>618</v>
      </c>
      <c r="D176" s="750" t="s">
        <v>619</v>
      </c>
      <c r="E176" s="751">
        <v>50113001</v>
      </c>
      <c r="F176" s="750" t="s">
        <v>645</v>
      </c>
      <c r="G176" s="749" t="s">
        <v>660</v>
      </c>
      <c r="H176" s="749">
        <v>183974</v>
      </c>
      <c r="I176" s="749">
        <v>83974</v>
      </c>
      <c r="J176" s="749" t="s">
        <v>932</v>
      </c>
      <c r="K176" s="749" t="s">
        <v>933</v>
      </c>
      <c r="L176" s="752">
        <v>94.11</v>
      </c>
      <c r="M176" s="752">
        <v>2</v>
      </c>
      <c r="N176" s="753">
        <v>188.22</v>
      </c>
    </row>
    <row r="177" spans="1:14" ht="14.4" customHeight="1" x14ac:dyDescent="0.3">
      <c r="A177" s="747" t="s">
        <v>599</v>
      </c>
      <c r="B177" s="748" t="s">
        <v>600</v>
      </c>
      <c r="C177" s="749" t="s">
        <v>618</v>
      </c>
      <c r="D177" s="750" t="s">
        <v>619</v>
      </c>
      <c r="E177" s="751">
        <v>50113001</v>
      </c>
      <c r="F177" s="750" t="s">
        <v>645</v>
      </c>
      <c r="G177" s="749" t="s">
        <v>660</v>
      </c>
      <c r="H177" s="749">
        <v>132225</v>
      </c>
      <c r="I177" s="749">
        <v>32225</v>
      </c>
      <c r="J177" s="749" t="s">
        <v>934</v>
      </c>
      <c r="K177" s="749" t="s">
        <v>935</v>
      </c>
      <c r="L177" s="752">
        <v>76.959999999999994</v>
      </c>
      <c r="M177" s="752">
        <v>1</v>
      </c>
      <c r="N177" s="753">
        <v>76.959999999999994</v>
      </c>
    </row>
    <row r="178" spans="1:14" ht="14.4" customHeight="1" x14ac:dyDescent="0.3">
      <c r="A178" s="747" t="s">
        <v>599</v>
      </c>
      <c r="B178" s="748" t="s">
        <v>600</v>
      </c>
      <c r="C178" s="749" t="s">
        <v>618</v>
      </c>
      <c r="D178" s="750" t="s">
        <v>619</v>
      </c>
      <c r="E178" s="751">
        <v>50113001</v>
      </c>
      <c r="F178" s="750" t="s">
        <v>645</v>
      </c>
      <c r="G178" s="749" t="s">
        <v>646</v>
      </c>
      <c r="H178" s="749">
        <v>850305</v>
      </c>
      <c r="I178" s="749">
        <v>0</v>
      </c>
      <c r="J178" s="749" t="s">
        <v>936</v>
      </c>
      <c r="K178" s="749" t="s">
        <v>601</v>
      </c>
      <c r="L178" s="752">
        <v>339.84</v>
      </c>
      <c r="M178" s="752">
        <v>1</v>
      </c>
      <c r="N178" s="753">
        <v>339.84</v>
      </c>
    </row>
    <row r="179" spans="1:14" ht="14.4" customHeight="1" x14ac:dyDescent="0.3">
      <c r="A179" s="747" t="s">
        <v>599</v>
      </c>
      <c r="B179" s="748" t="s">
        <v>600</v>
      </c>
      <c r="C179" s="749" t="s">
        <v>618</v>
      </c>
      <c r="D179" s="750" t="s">
        <v>619</v>
      </c>
      <c r="E179" s="751">
        <v>50113001</v>
      </c>
      <c r="F179" s="750" t="s">
        <v>645</v>
      </c>
      <c r="G179" s="749" t="s">
        <v>646</v>
      </c>
      <c r="H179" s="749">
        <v>845329</v>
      </c>
      <c r="I179" s="749">
        <v>0</v>
      </c>
      <c r="J179" s="749" t="s">
        <v>937</v>
      </c>
      <c r="K179" s="749" t="s">
        <v>601</v>
      </c>
      <c r="L179" s="752">
        <v>169.92000000000002</v>
      </c>
      <c r="M179" s="752">
        <v>9</v>
      </c>
      <c r="N179" s="753">
        <v>1529.2800000000002</v>
      </c>
    </row>
    <row r="180" spans="1:14" ht="14.4" customHeight="1" x14ac:dyDescent="0.3">
      <c r="A180" s="747" t="s">
        <v>599</v>
      </c>
      <c r="B180" s="748" t="s">
        <v>600</v>
      </c>
      <c r="C180" s="749" t="s">
        <v>618</v>
      </c>
      <c r="D180" s="750" t="s">
        <v>619</v>
      </c>
      <c r="E180" s="751">
        <v>50113001</v>
      </c>
      <c r="F180" s="750" t="s">
        <v>645</v>
      </c>
      <c r="G180" s="749" t="s">
        <v>646</v>
      </c>
      <c r="H180" s="749">
        <v>196620</v>
      </c>
      <c r="I180" s="749">
        <v>96620</v>
      </c>
      <c r="J180" s="749" t="s">
        <v>676</v>
      </c>
      <c r="K180" s="749" t="s">
        <v>677</v>
      </c>
      <c r="L180" s="752">
        <v>177.34000000000003</v>
      </c>
      <c r="M180" s="752">
        <v>2</v>
      </c>
      <c r="N180" s="753">
        <v>354.68000000000006</v>
      </c>
    </row>
    <row r="181" spans="1:14" ht="14.4" customHeight="1" x14ac:dyDescent="0.3">
      <c r="A181" s="747" t="s">
        <v>599</v>
      </c>
      <c r="B181" s="748" t="s">
        <v>600</v>
      </c>
      <c r="C181" s="749" t="s">
        <v>618</v>
      </c>
      <c r="D181" s="750" t="s">
        <v>619</v>
      </c>
      <c r="E181" s="751">
        <v>50113001</v>
      </c>
      <c r="F181" s="750" t="s">
        <v>645</v>
      </c>
      <c r="G181" s="749" t="s">
        <v>660</v>
      </c>
      <c r="H181" s="749">
        <v>992572</v>
      </c>
      <c r="I181" s="749">
        <v>158711</v>
      </c>
      <c r="J181" s="749" t="s">
        <v>938</v>
      </c>
      <c r="K181" s="749" t="s">
        <v>939</v>
      </c>
      <c r="L181" s="752">
        <v>52.28</v>
      </c>
      <c r="M181" s="752">
        <v>3</v>
      </c>
      <c r="N181" s="753">
        <v>156.84</v>
      </c>
    </row>
    <row r="182" spans="1:14" ht="14.4" customHeight="1" x14ac:dyDescent="0.3">
      <c r="A182" s="747" t="s">
        <v>599</v>
      </c>
      <c r="B182" s="748" t="s">
        <v>600</v>
      </c>
      <c r="C182" s="749" t="s">
        <v>618</v>
      </c>
      <c r="D182" s="750" t="s">
        <v>619</v>
      </c>
      <c r="E182" s="751">
        <v>50113001</v>
      </c>
      <c r="F182" s="750" t="s">
        <v>645</v>
      </c>
      <c r="G182" s="749" t="s">
        <v>660</v>
      </c>
      <c r="H182" s="749">
        <v>158692</v>
      </c>
      <c r="I182" s="749">
        <v>158692</v>
      </c>
      <c r="J182" s="749" t="s">
        <v>940</v>
      </c>
      <c r="K182" s="749" t="s">
        <v>941</v>
      </c>
      <c r="L182" s="752">
        <v>26.15</v>
      </c>
      <c r="M182" s="752">
        <v>1</v>
      </c>
      <c r="N182" s="753">
        <v>26.15</v>
      </c>
    </row>
    <row r="183" spans="1:14" ht="14.4" customHeight="1" x14ac:dyDescent="0.3">
      <c r="A183" s="747" t="s">
        <v>599</v>
      </c>
      <c r="B183" s="748" t="s">
        <v>600</v>
      </c>
      <c r="C183" s="749" t="s">
        <v>618</v>
      </c>
      <c r="D183" s="750" t="s">
        <v>619</v>
      </c>
      <c r="E183" s="751">
        <v>50113001</v>
      </c>
      <c r="F183" s="750" t="s">
        <v>645</v>
      </c>
      <c r="G183" s="749" t="s">
        <v>646</v>
      </c>
      <c r="H183" s="749">
        <v>394130</v>
      </c>
      <c r="I183" s="749">
        <v>0</v>
      </c>
      <c r="J183" s="749" t="s">
        <v>942</v>
      </c>
      <c r="K183" s="749" t="s">
        <v>601</v>
      </c>
      <c r="L183" s="752">
        <v>30.879999999999995</v>
      </c>
      <c r="M183" s="752">
        <v>1</v>
      </c>
      <c r="N183" s="753">
        <v>30.879999999999995</v>
      </c>
    </row>
    <row r="184" spans="1:14" ht="14.4" customHeight="1" x14ac:dyDescent="0.3">
      <c r="A184" s="747" t="s">
        <v>599</v>
      </c>
      <c r="B184" s="748" t="s">
        <v>600</v>
      </c>
      <c r="C184" s="749" t="s">
        <v>618</v>
      </c>
      <c r="D184" s="750" t="s">
        <v>619</v>
      </c>
      <c r="E184" s="751">
        <v>50113001</v>
      </c>
      <c r="F184" s="750" t="s">
        <v>645</v>
      </c>
      <c r="G184" s="749" t="s">
        <v>646</v>
      </c>
      <c r="H184" s="749">
        <v>134861</v>
      </c>
      <c r="I184" s="749">
        <v>134861</v>
      </c>
      <c r="J184" s="749" t="s">
        <v>943</v>
      </c>
      <c r="K184" s="749" t="s">
        <v>944</v>
      </c>
      <c r="L184" s="752">
        <v>1588.4199999999998</v>
      </c>
      <c r="M184" s="752">
        <v>1</v>
      </c>
      <c r="N184" s="753">
        <v>1588.4199999999998</v>
      </c>
    </row>
    <row r="185" spans="1:14" ht="14.4" customHeight="1" x14ac:dyDescent="0.3">
      <c r="A185" s="747" t="s">
        <v>599</v>
      </c>
      <c r="B185" s="748" t="s">
        <v>600</v>
      </c>
      <c r="C185" s="749" t="s">
        <v>618</v>
      </c>
      <c r="D185" s="750" t="s">
        <v>619</v>
      </c>
      <c r="E185" s="751">
        <v>50113001</v>
      </c>
      <c r="F185" s="750" t="s">
        <v>645</v>
      </c>
      <c r="G185" s="749" t="s">
        <v>646</v>
      </c>
      <c r="H185" s="749">
        <v>198169</v>
      </c>
      <c r="I185" s="749">
        <v>98169</v>
      </c>
      <c r="J185" s="749" t="s">
        <v>945</v>
      </c>
      <c r="K185" s="749" t="s">
        <v>946</v>
      </c>
      <c r="L185" s="752">
        <v>88.355555555555554</v>
      </c>
      <c r="M185" s="752">
        <v>9</v>
      </c>
      <c r="N185" s="753">
        <v>795.2</v>
      </c>
    </row>
    <row r="186" spans="1:14" ht="14.4" customHeight="1" x14ac:dyDescent="0.3">
      <c r="A186" s="747" t="s">
        <v>599</v>
      </c>
      <c r="B186" s="748" t="s">
        <v>600</v>
      </c>
      <c r="C186" s="749" t="s">
        <v>618</v>
      </c>
      <c r="D186" s="750" t="s">
        <v>619</v>
      </c>
      <c r="E186" s="751">
        <v>50113001</v>
      </c>
      <c r="F186" s="750" t="s">
        <v>645</v>
      </c>
      <c r="G186" s="749" t="s">
        <v>646</v>
      </c>
      <c r="H186" s="749">
        <v>149317</v>
      </c>
      <c r="I186" s="749">
        <v>49317</v>
      </c>
      <c r="J186" s="749" t="s">
        <v>947</v>
      </c>
      <c r="K186" s="749" t="s">
        <v>948</v>
      </c>
      <c r="L186" s="752">
        <v>299.00191883307167</v>
      </c>
      <c r="M186" s="752">
        <v>1</v>
      </c>
      <c r="N186" s="753">
        <v>299.00191883307167</v>
      </c>
    </row>
    <row r="187" spans="1:14" ht="14.4" customHeight="1" x14ac:dyDescent="0.3">
      <c r="A187" s="747" t="s">
        <v>599</v>
      </c>
      <c r="B187" s="748" t="s">
        <v>600</v>
      </c>
      <c r="C187" s="749" t="s">
        <v>618</v>
      </c>
      <c r="D187" s="750" t="s">
        <v>619</v>
      </c>
      <c r="E187" s="751">
        <v>50113001</v>
      </c>
      <c r="F187" s="750" t="s">
        <v>645</v>
      </c>
      <c r="G187" s="749" t="s">
        <v>646</v>
      </c>
      <c r="H187" s="749">
        <v>137275</v>
      </c>
      <c r="I187" s="749">
        <v>137275</v>
      </c>
      <c r="J187" s="749" t="s">
        <v>949</v>
      </c>
      <c r="K187" s="749" t="s">
        <v>950</v>
      </c>
      <c r="L187" s="752">
        <v>1063.2400000000002</v>
      </c>
      <c r="M187" s="752">
        <v>1</v>
      </c>
      <c r="N187" s="753">
        <v>1063.2400000000002</v>
      </c>
    </row>
    <row r="188" spans="1:14" ht="14.4" customHeight="1" x14ac:dyDescent="0.3">
      <c r="A188" s="747" t="s">
        <v>599</v>
      </c>
      <c r="B188" s="748" t="s">
        <v>600</v>
      </c>
      <c r="C188" s="749" t="s">
        <v>618</v>
      </c>
      <c r="D188" s="750" t="s">
        <v>619</v>
      </c>
      <c r="E188" s="751">
        <v>50113001</v>
      </c>
      <c r="F188" s="750" t="s">
        <v>645</v>
      </c>
      <c r="G188" s="749" t="s">
        <v>646</v>
      </c>
      <c r="H188" s="749">
        <v>841498</v>
      </c>
      <c r="I188" s="749">
        <v>0</v>
      </c>
      <c r="J188" s="749" t="s">
        <v>678</v>
      </c>
      <c r="K188" s="749" t="s">
        <v>601</v>
      </c>
      <c r="L188" s="752">
        <v>45.339999999999996</v>
      </c>
      <c r="M188" s="752">
        <v>8</v>
      </c>
      <c r="N188" s="753">
        <v>362.71999999999997</v>
      </c>
    </row>
    <row r="189" spans="1:14" ht="14.4" customHeight="1" x14ac:dyDescent="0.3">
      <c r="A189" s="747" t="s">
        <v>599</v>
      </c>
      <c r="B189" s="748" t="s">
        <v>600</v>
      </c>
      <c r="C189" s="749" t="s">
        <v>618</v>
      </c>
      <c r="D189" s="750" t="s">
        <v>619</v>
      </c>
      <c r="E189" s="751">
        <v>50113001</v>
      </c>
      <c r="F189" s="750" t="s">
        <v>645</v>
      </c>
      <c r="G189" s="749" t="s">
        <v>646</v>
      </c>
      <c r="H189" s="749">
        <v>123286</v>
      </c>
      <c r="I189" s="749">
        <v>23286</v>
      </c>
      <c r="J189" s="749" t="s">
        <v>951</v>
      </c>
      <c r="K189" s="749" t="s">
        <v>601</v>
      </c>
      <c r="L189" s="752">
        <v>89.889999999999986</v>
      </c>
      <c r="M189" s="752">
        <v>1</v>
      </c>
      <c r="N189" s="753">
        <v>89.889999999999986</v>
      </c>
    </row>
    <row r="190" spans="1:14" ht="14.4" customHeight="1" x14ac:dyDescent="0.3">
      <c r="A190" s="747" t="s">
        <v>599</v>
      </c>
      <c r="B190" s="748" t="s">
        <v>600</v>
      </c>
      <c r="C190" s="749" t="s">
        <v>618</v>
      </c>
      <c r="D190" s="750" t="s">
        <v>619</v>
      </c>
      <c r="E190" s="751">
        <v>50113001</v>
      </c>
      <c r="F190" s="750" t="s">
        <v>645</v>
      </c>
      <c r="G190" s="749" t="s">
        <v>646</v>
      </c>
      <c r="H190" s="749">
        <v>848412</v>
      </c>
      <c r="I190" s="749">
        <v>30776</v>
      </c>
      <c r="J190" s="749" t="s">
        <v>952</v>
      </c>
      <c r="K190" s="749" t="s">
        <v>953</v>
      </c>
      <c r="L190" s="752">
        <v>104.86999999999995</v>
      </c>
      <c r="M190" s="752">
        <v>2</v>
      </c>
      <c r="N190" s="753">
        <v>209.7399999999999</v>
      </c>
    </row>
    <row r="191" spans="1:14" ht="14.4" customHeight="1" x14ac:dyDescent="0.3">
      <c r="A191" s="747" t="s">
        <v>599</v>
      </c>
      <c r="B191" s="748" t="s">
        <v>600</v>
      </c>
      <c r="C191" s="749" t="s">
        <v>618</v>
      </c>
      <c r="D191" s="750" t="s">
        <v>619</v>
      </c>
      <c r="E191" s="751">
        <v>50113001</v>
      </c>
      <c r="F191" s="750" t="s">
        <v>645</v>
      </c>
      <c r="G191" s="749" t="s">
        <v>660</v>
      </c>
      <c r="H191" s="749">
        <v>848477</v>
      </c>
      <c r="I191" s="749">
        <v>124346</v>
      </c>
      <c r="J191" s="749" t="s">
        <v>954</v>
      </c>
      <c r="K191" s="749" t="s">
        <v>955</v>
      </c>
      <c r="L191" s="752">
        <v>143.43749999999997</v>
      </c>
      <c r="M191" s="752">
        <v>4</v>
      </c>
      <c r="N191" s="753">
        <v>573.74999999999989</v>
      </c>
    </row>
    <row r="192" spans="1:14" ht="14.4" customHeight="1" x14ac:dyDescent="0.3">
      <c r="A192" s="747" t="s">
        <v>599</v>
      </c>
      <c r="B192" s="748" t="s">
        <v>600</v>
      </c>
      <c r="C192" s="749" t="s">
        <v>618</v>
      </c>
      <c r="D192" s="750" t="s">
        <v>619</v>
      </c>
      <c r="E192" s="751">
        <v>50113001</v>
      </c>
      <c r="F192" s="750" t="s">
        <v>645</v>
      </c>
      <c r="G192" s="749" t="s">
        <v>660</v>
      </c>
      <c r="H192" s="749">
        <v>117431</v>
      </c>
      <c r="I192" s="749">
        <v>17431</v>
      </c>
      <c r="J192" s="749" t="s">
        <v>956</v>
      </c>
      <c r="K192" s="749" t="s">
        <v>659</v>
      </c>
      <c r="L192" s="752">
        <v>27.25</v>
      </c>
      <c r="M192" s="752">
        <v>1</v>
      </c>
      <c r="N192" s="753">
        <v>27.25</v>
      </c>
    </row>
    <row r="193" spans="1:14" ht="14.4" customHeight="1" x14ac:dyDescent="0.3">
      <c r="A193" s="747" t="s">
        <v>599</v>
      </c>
      <c r="B193" s="748" t="s">
        <v>600</v>
      </c>
      <c r="C193" s="749" t="s">
        <v>618</v>
      </c>
      <c r="D193" s="750" t="s">
        <v>619</v>
      </c>
      <c r="E193" s="751">
        <v>50113001</v>
      </c>
      <c r="F193" s="750" t="s">
        <v>645</v>
      </c>
      <c r="G193" s="749" t="s">
        <v>660</v>
      </c>
      <c r="H193" s="749">
        <v>117433</v>
      </c>
      <c r="I193" s="749">
        <v>17433</v>
      </c>
      <c r="J193" s="749" t="s">
        <v>956</v>
      </c>
      <c r="K193" s="749" t="s">
        <v>957</v>
      </c>
      <c r="L193" s="752">
        <v>54.21</v>
      </c>
      <c r="M193" s="752">
        <v>2</v>
      </c>
      <c r="N193" s="753">
        <v>108.42</v>
      </c>
    </row>
    <row r="194" spans="1:14" ht="14.4" customHeight="1" x14ac:dyDescent="0.3">
      <c r="A194" s="747" t="s">
        <v>599</v>
      </c>
      <c r="B194" s="748" t="s">
        <v>600</v>
      </c>
      <c r="C194" s="749" t="s">
        <v>618</v>
      </c>
      <c r="D194" s="750" t="s">
        <v>619</v>
      </c>
      <c r="E194" s="751">
        <v>50113001</v>
      </c>
      <c r="F194" s="750" t="s">
        <v>645</v>
      </c>
      <c r="G194" s="749" t="s">
        <v>646</v>
      </c>
      <c r="H194" s="749">
        <v>848783</v>
      </c>
      <c r="I194" s="749">
        <v>115400</v>
      </c>
      <c r="J194" s="749" t="s">
        <v>958</v>
      </c>
      <c r="K194" s="749" t="s">
        <v>959</v>
      </c>
      <c r="L194" s="752">
        <v>309.44099999999997</v>
      </c>
      <c r="M194" s="752">
        <v>1</v>
      </c>
      <c r="N194" s="753">
        <v>309.44099999999997</v>
      </c>
    </row>
    <row r="195" spans="1:14" ht="14.4" customHeight="1" x14ac:dyDescent="0.3">
      <c r="A195" s="747" t="s">
        <v>599</v>
      </c>
      <c r="B195" s="748" t="s">
        <v>600</v>
      </c>
      <c r="C195" s="749" t="s">
        <v>618</v>
      </c>
      <c r="D195" s="750" t="s">
        <v>619</v>
      </c>
      <c r="E195" s="751">
        <v>50113001</v>
      </c>
      <c r="F195" s="750" t="s">
        <v>645</v>
      </c>
      <c r="G195" s="749" t="s">
        <v>646</v>
      </c>
      <c r="H195" s="749">
        <v>849302</v>
      </c>
      <c r="I195" s="749">
        <v>115403</v>
      </c>
      <c r="J195" s="749" t="s">
        <v>958</v>
      </c>
      <c r="K195" s="749" t="s">
        <v>960</v>
      </c>
      <c r="L195" s="752">
        <v>1019.47</v>
      </c>
      <c r="M195" s="752">
        <v>2</v>
      </c>
      <c r="N195" s="753">
        <v>2038.94</v>
      </c>
    </row>
    <row r="196" spans="1:14" ht="14.4" customHeight="1" x14ac:dyDescent="0.3">
      <c r="A196" s="747" t="s">
        <v>599</v>
      </c>
      <c r="B196" s="748" t="s">
        <v>600</v>
      </c>
      <c r="C196" s="749" t="s">
        <v>618</v>
      </c>
      <c r="D196" s="750" t="s">
        <v>619</v>
      </c>
      <c r="E196" s="751">
        <v>50113001</v>
      </c>
      <c r="F196" s="750" t="s">
        <v>645</v>
      </c>
      <c r="G196" s="749" t="s">
        <v>646</v>
      </c>
      <c r="H196" s="749">
        <v>847085</v>
      </c>
      <c r="I196" s="749">
        <v>115401</v>
      </c>
      <c r="J196" s="749" t="s">
        <v>958</v>
      </c>
      <c r="K196" s="749" t="s">
        <v>961</v>
      </c>
      <c r="L196" s="752">
        <v>606.69277777777779</v>
      </c>
      <c r="M196" s="752">
        <v>3</v>
      </c>
      <c r="N196" s="753">
        <v>1820.0783333333334</v>
      </c>
    </row>
    <row r="197" spans="1:14" ht="14.4" customHeight="1" x14ac:dyDescent="0.3">
      <c r="A197" s="747" t="s">
        <v>599</v>
      </c>
      <c r="B197" s="748" t="s">
        <v>600</v>
      </c>
      <c r="C197" s="749" t="s">
        <v>618</v>
      </c>
      <c r="D197" s="750" t="s">
        <v>619</v>
      </c>
      <c r="E197" s="751">
        <v>50113001</v>
      </c>
      <c r="F197" s="750" t="s">
        <v>645</v>
      </c>
      <c r="G197" s="749" t="s">
        <v>646</v>
      </c>
      <c r="H197" s="749">
        <v>158653</v>
      </c>
      <c r="I197" s="749">
        <v>58653</v>
      </c>
      <c r="J197" s="749" t="s">
        <v>962</v>
      </c>
      <c r="K197" s="749" t="s">
        <v>963</v>
      </c>
      <c r="L197" s="752">
        <v>67.78</v>
      </c>
      <c r="M197" s="752">
        <v>5</v>
      </c>
      <c r="N197" s="753">
        <v>338.90000000000003</v>
      </c>
    </row>
    <row r="198" spans="1:14" ht="14.4" customHeight="1" x14ac:dyDescent="0.3">
      <c r="A198" s="747" t="s">
        <v>599</v>
      </c>
      <c r="B198" s="748" t="s">
        <v>600</v>
      </c>
      <c r="C198" s="749" t="s">
        <v>618</v>
      </c>
      <c r="D198" s="750" t="s">
        <v>619</v>
      </c>
      <c r="E198" s="751">
        <v>50113001</v>
      </c>
      <c r="F198" s="750" t="s">
        <v>645</v>
      </c>
      <c r="G198" s="749" t="s">
        <v>646</v>
      </c>
      <c r="H198" s="749">
        <v>158654</v>
      </c>
      <c r="I198" s="749">
        <v>58654</v>
      </c>
      <c r="J198" s="749" t="s">
        <v>964</v>
      </c>
      <c r="K198" s="749" t="s">
        <v>965</v>
      </c>
      <c r="L198" s="752">
        <v>67.584999999999994</v>
      </c>
      <c r="M198" s="752">
        <v>2</v>
      </c>
      <c r="N198" s="753">
        <v>135.16999999999999</v>
      </c>
    </row>
    <row r="199" spans="1:14" ht="14.4" customHeight="1" x14ac:dyDescent="0.3">
      <c r="A199" s="747" t="s">
        <v>599</v>
      </c>
      <c r="B199" s="748" t="s">
        <v>600</v>
      </c>
      <c r="C199" s="749" t="s">
        <v>618</v>
      </c>
      <c r="D199" s="750" t="s">
        <v>619</v>
      </c>
      <c r="E199" s="751">
        <v>50113001</v>
      </c>
      <c r="F199" s="750" t="s">
        <v>645</v>
      </c>
      <c r="G199" s="749" t="s">
        <v>646</v>
      </c>
      <c r="H199" s="749">
        <v>156993</v>
      </c>
      <c r="I199" s="749">
        <v>56993</v>
      </c>
      <c r="J199" s="749" t="s">
        <v>966</v>
      </c>
      <c r="K199" s="749" t="s">
        <v>967</v>
      </c>
      <c r="L199" s="752">
        <v>73.405000000000001</v>
      </c>
      <c r="M199" s="752">
        <v>4</v>
      </c>
      <c r="N199" s="753">
        <v>293.62</v>
      </c>
    </row>
    <row r="200" spans="1:14" ht="14.4" customHeight="1" x14ac:dyDescent="0.3">
      <c r="A200" s="747" t="s">
        <v>599</v>
      </c>
      <c r="B200" s="748" t="s">
        <v>600</v>
      </c>
      <c r="C200" s="749" t="s">
        <v>618</v>
      </c>
      <c r="D200" s="750" t="s">
        <v>619</v>
      </c>
      <c r="E200" s="751">
        <v>50113001</v>
      </c>
      <c r="F200" s="750" t="s">
        <v>645</v>
      </c>
      <c r="G200" s="749" t="s">
        <v>660</v>
      </c>
      <c r="H200" s="749">
        <v>214433</v>
      </c>
      <c r="I200" s="749">
        <v>214433</v>
      </c>
      <c r="J200" s="749" t="s">
        <v>968</v>
      </c>
      <c r="K200" s="749" t="s">
        <v>969</v>
      </c>
      <c r="L200" s="752">
        <v>21.599999999999998</v>
      </c>
      <c r="M200" s="752">
        <v>1</v>
      </c>
      <c r="N200" s="753">
        <v>21.599999999999998</v>
      </c>
    </row>
    <row r="201" spans="1:14" ht="14.4" customHeight="1" x14ac:dyDescent="0.3">
      <c r="A201" s="747" t="s">
        <v>599</v>
      </c>
      <c r="B201" s="748" t="s">
        <v>600</v>
      </c>
      <c r="C201" s="749" t="s">
        <v>618</v>
      </c>
      <c r="D201" s="750" t="s">
        <v>619</v>
      </c>
      <c r="E201" s="751">
        <v>50113001</v>
      </c>
      <c r="F201" s="750" t="s">
        <v>645</v>
      </c>
      <c r="G201" s="749" t="s">
        <v>660</v>
      </c>
      <c r="H201" s="749">
        <v>214525</v>
      </c>
      <c r="I201" s="749">
        <v>214525</v>
      </c>
      <c r="J201" s="749" t="s">
        <v>681</v>
      </c>
      <c r="K201" s="749" t="s">
        <v>682</v>
      </c>
      <c r="L201" s="752">
        <v>42.92</v>
      </c>
      <c r="M201" s="752">
        <v>1</v>
      </c>
      <c r="N201" s="753">
        <v>42.92</v>
      </c>
    </row>
    <row r="202" spans="1:14" ht="14.4" customHeight="1" x14ac:dyDescent="0.3">
      <c r="A202" s="747" t="s">
        <v>599</v>
      </c>
      <c r="B202" s="748" t="s">
        <v>600</v>
      </c>
      <c r="C202" s="749" t="s">
        <v>618</v>
      </c>
      <c r="D202" s="750" t="s">
        <v>619</v>
      </c>
      <c r="E202" s="751">
        <v>50113001</v>
      </c>
      <c r="F202" s="750" t="s">
        <v>645</v>
      </c>
      <c r="G202" s="749" t="s">
        <v>660</v>
      </c>
      <c r="H202" s="749">
        <v>214526</v>
      </c>
      <c r="I202" s="749">
        <v>214526</v>
      </c>
      <c r="J202" s="749" t="s">
        <v>681</v>
      </c>
      <c r="K202" s="749" t="s">
        <v>970</v>
      </c>
      <c r="L202" s="752">
        <v>0</v>
      </c>
      <c r="M202" s="752">
        <v>0</v>
      </c>
      <c r="N202" s="753">
        <v>1.1368683772161603E-13</v>
      </c>
    </row>
    <row r="203" spans="1:14" ht="14.4" customHeight="1" x14ac:dyDescent="0.3">
      <c r="A203" s="747" t="s">
        <v>599</v>
      </c>
      <c r="B203" s="748" t="s">
        <v>600</v>
      </c>
      <c r="C203" s="749" t="s">
        <v>618</v>
      </c>
      <c r="D203" s="750" t="s">
        <v>619</v>
      </c>
      <c r="E203" s="751">
        <v>50113001</v>
      </c>
      <c r="F203" s="750" t="s">
        <v>645</v>
      </c>
      <c r="G203" s="749" t="s">
        <v>660</v>
      </c>
      <c r="H203" s="749">
        <v>214427</v>
      </c>
      <c r="I203" s="749">
        <v>214427</v>
      </c>
      <c r="J203" s="749" t="s">
        <v>683</v>
      </c>
      <c r="K203" s="749" t="s">
        <v>684</v>
      </c>
      <c r="L203" s="752">
        <v>48.332678571428573</v>
      </c>
      <c r="M203" s="752">
        <v>112</v>
      </c>
      <c r="N203" s="753">
        <v>5413.26</v>
      </c>
    </row>
    <row r="204" spans="1:14" ht="14.4" customHeight="1" x14ac:dyDescent="0.3">
      <c r="A204" s="747" t="s">
        <v>599</v>
      </c>
      <c r="B204" s="748" t="s">
        <v>600</v>
      </c>
      <c r="C204" s="749" t="s">
        <v>618</v>
      </c>
      <c r="D204" s="750" t="s">
        <v>619</v>
      </c>
      <c r="E204" s="751">
        <v>50113001</v>
      </c>
      <c r="F204" s="750" t="s">
        <v>645</v>
      </c>
      <c r="G204" s="749" t="s">
        <v>646</v>
      </c>
      <c r="H204" s="749">
        <v>216471</v>
      </c>
      <c r="I204" s="749">
        <v>216471</v>
      </c>
      <c r="J204" s="749" t="s">
        <v>971</v>
      </c>
      <c r="K204" s="749" t="s">
        <v>972</v>
      </c>
      <c r="L204" s="752">
        <v>123.54000000000003</v>
      </c>
      <c r="M204" s="752">
        <v>1</v>
      </c>
      <c r="N204" s="753">
        <v>123.54000000000003</v>
      </c>
    </row>
    <row r="205" spans="1:14" ht="14.4" customHeight="1" x14ac:dyDescent="0.3">
      <c r="A205" s="747" t="s">
        <v>599</v>
      </c>
      <c r="B205" s="748" t="s">
        <v>600</v>
      </c>
      <c r="C205" s="749" t="s">
        <v>618</v>
      </c>
      <c r="D205" s="750" t="s">
        <v>619</v>
      </c>
      <c r="E205" s="751">
        <v>50113001</v>
      </c>
      <c r="F205" s="750" t="s">
        <v>645</v>
      </c>
      <c r="G205" s="749" t="s">
        <v>646</v>
      </c>
      <c r="H205" s="749">
        <v>193104</v>
      </c>
      <c r="I205" s="749">
        <v>93104</v>
      </c>
      <c r="J205" s="749" t="s">
        <v>973</v>
      </c>
      <c r="K205" s="749" t="s">
        <v>974</v>
      </c>
      <c r="L205" s="752">
        <v>47.339161407058533</v>
      </c>
      <c r="M205" s="752">
        <v>28</v>
      </c>
      <c r="N205" s="753">
        <v>1325.4965193976388</v>
      </c>
    </row>
    <row r="206" spans="1:14" ht="14.4" customHeight="1" x14ac:dyDescent="0.3">
      <c r="A206" s="747" t="s">
        <v>599</v>
      </c>
      <c r="B206" s="748" t="s">
        <v>600</v>
      </c>
      <c r="C206" s="749" t="s">
        <v>618</v>
      </c>
      <c r="D206" s="750" t="s">
        <v>619</v>
      </c>
      <c r="E206" s="751">
        <v>50113001</v>
      </c>
      <c r="F206" s="750" t="s">
        <v>645</v>
      </c>
      <c r="G206" s="749" t="s">
        <v>646</v>
      </c>
      <c r="H206" s="749">
        <v>193105</v>
      </c>
      <c r="I206" s="749">
        <v>93105</v>
      </c>
      <c r="J206" s="749" t="s">
        <v>973</v>
      </c>
      <c r="K206" s="749" t="s">
        <v>975</v>
      </c>
      <c r="L206" s="752">
        <v>207.65165341005809</v>
      </c>
      <c r="M206" s="752">
        <v>10</v>
      </c>
      <c r="N206" s="753">
        <v>2076.5165341005809</v>
      </c>
    </row>
    <row r="207" spans="1:14" ht="14.4" customHeight="1" x14ac:dyDescent="0.3">
      <c r="A207" s="747" t="s">
        <v>599</v>
      </c>
      <c r="B207" s="748" t="s">
        <v>600</v>
      </c>
      <c r="C207" s="749" t="s">
        <v>618</v>
      </c>
      <c r="D207" s="750" t="s">
        <v>619</v>
      </c>
      <c r="E207" s="751">
        <v>50113001</v>
      </c>
      <c r="F207" s="750" t="s">
        <v>645</v>
      </c>
      <c r="G207" s="749" t="s">
        <v>660</v>
      </c>
      <c r="H207" s="749">
        <v>190044</v>
      </c>
      <c r="I207" s="749">
        <v>90044</v>
      </c>
      <c r="J207" s="749" t="s">
        <v>976</v>
      </c>
      <c r="K207" s="749" t="s">
        <v>977</v>
      </c>
      <c r="L207" s="752">
        <v>37.22</v>
      </c>
      <c r="M207" s="752">
        <v>4</v>
      </c>
      <c r="N207" s="753">
        <v>148.88</v>
      </c>
    </row>
    <row r="208" spans="1:14" ht="14.4" customHeight="1" x14ac:dyDescent="0.3">
      <c r="A208" s="747" t="s">
        <v>599</v>
      </c>
      <c r="B208" s="748" t="s">
        <v>600</v>
      </c>
      <c r="C208" s="749" t="s">
        <v>618</v>
      </c>
      <c r="D208" s="750" t="s">
        <v>619</v>
      </c>
      <c r="E208" s="751">
        <v>50113001</v>
      </c>
      <c r="F208" s="750" t="s">
        <v>645</v>
      </c>
      <c r="G208" s="749" t="s">
        <v>646</v>
      </c>
      <c r="H208" s="749">
        <v>201992</v>
      </c>
      <c r="I208" s="749">
        <v>201992</v>
      </c>
      <c r="J208" s="749" t="s">
        <v>685</v>
      </c>
      <c r="K208" s="749" t="s">
        <v>686</v>
      </c>
      <c r="L208" s="752">
        <v>553.51000000000022</v>
      </c>
      <c r="M208" s="752">
        <v>5</v>
      </c>
      <c r="N208" s="753">
        <v>2767.5500000000011</v>
      </c>
    </row>
    <row r="209" spans="1:14" ht="14.4" customHeight="1" x14ac:dyDescent="0.3">
      <c r="A209" s="747" t="s">
        <v>599</v>
      </c>
      <c r="B209" s="748" t="s">
        <v>600</v>
      </c>
      <c r="C209" s="749" t="s">
        <v>618</v>
      </c>
      <c r="D209" s="750" t="s">
        <v>619</v>
      </c>
      <c r="E209" s="751">
        <v>50113001</v>
      </c>
      <c r="F209" s="750" t="s">
        <v>645</v>
      </c>
      <c r="G209" s="749" t="s">
        <v>646</v>
      </c>
      <c r="H209" s="749">
        <v>114075</v>
      </c>
      <c r="I209" s="749">
        <v>14075</v>
      </c>
      <c r="J209" s="749" t="s">
        <v>685</v>
      </c>
      <c r="K209" s="749" t="s">
        <v>978</v>
      </c>
      <c r="L209" s="752">
        <v>288.95333333333338</v>
      </c>
      <c r="M209" s="752">
        <v>3</v>
      </c>
      <c r="N209" s="753">
        <v>866.86000000000013</v>
      </c>
    </row>
    <row r="210" spans="1:14" ht="14.4" customHeight="1" x14ac:dyDescent="0.3">
      <c r="A210" s="747" t="s">
        <v>599</v>
      </c>
      <c r="B210" s="748" t="s">
        <v>600</v>
      </c>
      <c r="C210" s="749" t="s">
        <v>618</v>
      </c>
      <c r="D210" s="750" t="s">
        <v>619</v>
      </c>
      <c r="E210" s="751">
        <v>50113001</v>
      </c>
      <c r="F210" s="750" t="s">
        <v>645</v>
      </c>
      <c r="G210" s="749" t="s">
        <v>646</v>
      </c>
      <c r="H210" s="749">
        <v>169418</v>
      </c>
      <c r="I210" s="749">
        <v>69418</v>
      </c>
      <c r="J210" s="749" t="s">
        <v>979</v>
      </c>
      <c r="K210" s="749" t="s">
        <v>980</v>
      </c>
      <c r="L210" s="752">
        <v>135.16000000000003</v>
      </c>
      <c r="M210" s="752">
        <v>3</v>
      </c>
      <c r="N210" s="753">
        <v>405.48000000000008</v>
      </c>
    </row>
    <row r="211" spans="1:14" ht="14.4" customHeight="1" x14ac:dyDescent="0.3">
      <c r="A211" s="747" t="s">
        <v>599</v>
      </c>
      <c r="B211" s="748" t="s">
        <v>600</v>
      </c>
      <c r="C211" s="749" t="s">
        <v>618</v>
      </c>
      <c r="D211" s="750" t="s">
        <v>619</v>
      </c>
      <c r="E211" s="751">
        <v>50113001</v>
      </c>
      <c r="F211" s="750" t="s">
        <v>645</v>
      </c>
      <c r="G211" s="749" t="s">
        <v>646</v>
      </c>
      <c r="H211" s="749">
        <v>208694</v>
      </c>
      <c r="I211" s="749">
        <v>208694</v>
      </c>
      <c r="J211" s="749" t="s">
        <v>687</v>
      </c>
      <c r="K211" s="749" t="s">
        <v>688</v>
      </c>
      <c r="L211" s="752">
        <v>39.844285714285711</v>
      </c>
      <c r="M211" s="752">
        <v>28</v>
      </c>
      <c r="N211" s="753">
        <v>1115.6399999999999</v>
      </c>
    </row>
    <row r="212" spans="1:14" ht="14.4" customHeight="1" x14ac:dyDescent="0.3">
      <c r="A212" s="747" t="s">
        <v>599</v>
      </c>
      <c r="B212" s="748" t="s">
        <v>600</v>
      </c>
      <c r="C212" s="749" t="s">
        <v>618</v>
      </c>
      <c r="D212" s="750" t="s">
        <v>619</v>
      </c>
      <c r="E212" s="751">
        <v>50113001</v>
      </c>
      <c r="F212" s="750" t="s">
        <v>645</v>
      </c>
      <c r="G212" s="749" t="s">
        <v>646</v>
      </c>
      <c r="H212" s="749">
        <v>208695</v>
      </c>
      <c r="I212" s="749">
        <v>208695</v>
      </c>
      <c r="J212" s="749" t="s">
        <v>687</v>
      </c>
      <c r="K212" s="749" t="s">
        <v>689</v>
      </c>
      <c r="L212" s="752">
        <v>77.453333333333319</v>
      </c>
      <c r="M212" s="752">
        <v>51</v>
      </c>
      <c r="N212" s="753">
        <v>3950.119999999999</v>
      </c>
    </row>
    <row r="213" spans="1:14" ht="14.4" customHeight="1" x14ac:dyDescent="0.3">
      <c r="A213" s="747" t="s">
        <v>599</v>
      </c>
      <c r="B213" s="748" t="s">
        <v>600</v>
      </c>
      <c r="C213" s="749" t="s">
        <v>618</v>
      </c>
      <c r="D213" s="750" t="s">
        <v>619</v>
      </c>
      <c r="E213" s="751">
        <v>50113001</v>
      </c>
      <c r="F213" s="750" t="s">
        <v>645</v>
      </c>
      <c r="G213" s="749" t="s">
        <v>646</v>
      </c>
      <c r="H213" s="749">
        <v>102477</v>
      </c>
      <c r="I213" s="749">
        <v>2477</v>
      </c>
      <c r="J213" s="749" t="s">
        <v>687</v>
      </c>
      <c r="K213" s="749" t="s">
        <v>688</v>
      </c>
      <c r="L213" s="752">
        <v>40.096363636363641</v>
      </c>
      <c r="M213" s="752">
        <v>33</v>
      </c>
      <c r="N213" s="753">
        <v>1323.18</v>
      </c>
    </row>
    <row r="214" spans="1:14" ht="14.4" customHeight="1" x14ac:dyDescent="0.3">
      <c r="A214" s="747" t="s">
        <v>599</v>
      </c>
      <c r="B214" s="748" t="s">
        <v>600</v>
      </c>
      <c r="C214" s="749" t="s">
        <v>618</v>
      </c>
      <c r="D214" s="750" t="s">
        <v>619</v>
      </c>
      <c r="E214" s="751">
        <v>50113001</v>
      </c>
      <c r="F214" s="750" t="s">
        <v>645</v>
      </c>
      <c r="G214" s="749" t="s">
        <v>646</v>
      </c>
      <c r="H214" s="749">
        <v>102478</v>
      </c>
      <c r="I214" s="749">
        <v>2478</v>
      </c>
      <c r="J214" s="749" t="s">
        <v>687</v>
      </c>
      <c r="K214" s="749" t="s">
        <v>689</v>
      </c>
      <c r="L214" s="752">
        <v>77.519999716917781</v>
      </c>
      <c r="M214" s="752">
        <v>45</v>
      </c>
      <c r="N214" s="753">
        <v>3488.3999872612999</v>
      </c>
    </row>
    <row r="215" spans="1:14" ht="14.4" customHeight="1" x14ac:dyDescent="0.3">
      <c r="A215" s="747" t="s">
        <v>599</v>
      </c>
      <c r="B215" s="748" t="s">
        <v>600</v>
      </c>
      <c r="C215" s="749" t="s">
        <v>618</v>
      </c>
      <c r="D215" s="750" t="s">
        <v>619</v>
      </c>
      <c r="E215" s="751">
        <v>50113001</v>
      </c>
      <c r="F215" s="750" t="s">
        <v>645</v>
      </c>
      <c r="G215" s="749" t="s">
        <v>646</v>
      </c>
      <c r="H215" s="749">
        <v>117011</v>
      </c>
      <c r="I215" s="749">
        <v>17011</v>
      </c>
      <c r="J215" s="749" t="s">
        <v>981</v>
      </c>
      <c r="K215" s="749" t="s">
        <v>982</v>
      </c>
      <c r="L215" s="752">
        <v>146.67345454545452</v>
      </c>
      <c r="M215" s="752">
        <v>55</v>
      </c>
      <c r="N215" s="753">
        <v>8067.0399999999991</v>
      </c>
    </row>
    <row r="216" spans="1:14" ht="14.4" customHeight="1" x14ac:dyDescent="0.3">
      <c r="A216" s="747" t="s">
        <v>599</v>
      </c>
      <c r="B216" s="748" t="s">
        <v>600</v>
      </c>
      <c r="C216" s="749" t="s">
        <v>618</v>
      </c>
      <c r="D216" s="750" t="s">
        <v>619</v>
      </c>
      <c r="E216" s="751">
        <v>50113001</v>
      </c>
      <c r="F216" s="750" t="s">
        <v>645</v>
      </c>
      <c r="G216" s="749" t="s">
        <v>646</v>
      </c>
      <c r="H216" s="749">
        <v>103542</v>
      </c>
      <c r="I216" s="749">
        <v>3542</v>
      </c>
      <c r="J216" s="749" t="s">
        <v>983</v>
      </c>
      <c r="K216" s="749" t="s">
        <v>788</v>
      </c>
      <c r="L216" s="752">
        <v>35.33</v>
      </c>
      <c r="M216" s="752">
        <v>1</v>
      </c>
      <c r="N216" s="753">
        <v>35.33</v>
      </c>
    </row>
    <row r="217" spans="1:14" ht="14.4" customHeight="1" x14ac:dyDescent="0.3">
      <c r="A217" s="747" t="s">
        <v>599</v>
      </c>
      <c r="B217" s="748" t="s">
        <v>600</v>
      </c>
      <c r="C217" s="749" t="s">
        <v>618</v>
      </c>
      <c r="D217" s="750" t="s">
        <v>619</v>
      </c>
      <c r="E217" s="751">
        <v>50113001</v>
      </c>
      <c r="F217" s="750" t="s">
        <v>645</v>
      </c>
      <c r="G217" s="749" t="s">
        <v>646</v>
      </c>
      <c r="H217" s="749">
        <v>192143</v>
      </c>
      <c r="I217" s="749">
        <v>192143</v>
      </c>
      <c r="J217" s="749" t="s">
        <v>984</v>
      </c>
      <c r="K217" s="749" t="s">
        <v>985</v>
      </c>
      <c r="L217" s="752">
        <v>215.45957737606602</v>
      </c>
      <c r="M217" s="752">
        <v>49</v>
      </c>
      <c r="N217" s="753">
        <v>10557.519291427236</v>
      </c>
    </row>
    <row r="218" spans="1:14" ht="14.4" customHeight="1" x14ac:dyDescent="0.3">
      <c r="A218" s="747" t="s">
        <v>599</v>
      </c>
      <c r="B218" s="748" t="s">
        <v>600</v>
      </c>
      <c r="C218" s="749" t="s">
        <v>618</v>
      </c>
      <c r="D218" s="750" t="s">
        <v>619</v>
      </c>
      <c r="E218" s="751">
        <v>50113001</v>
      </c>
      <c r="F218" s="750" t="s">
        <v>645</v>
      </c>
      <c r="G218" s="749" t="s">
        <v>646</v>
      </c>
      <c r="H218" s="749">
        <v>102479</v>
      </c>
      <c r="I218" s="749">
        <v>2479</v>
      </c>
      <c r="J218" s="749" t="s">
        <v>986</v>
      </c>
      <c r="K218" s="749" t="s">
        <v>987</v>
      </c>
      <c r="L218" s="752">
        <v>66.03</v>
      </c>
      <c r="M218" s="752">
        <v>2</v>
      </c>
      <c r="N218" s="753">
        <v>132.06</v>
      </c>
    </row>
    <row r="219" spans="1:14" ht="14.4" customHeight="1" x14ac:dyDescent="0.3">
      <c r="A219" s="747" t="s">
        <v>599</v>
      </c>
      <c r="B219" s="748" t="s">
        <v>600</v>
      </c>
      <c r="C219" s="749" t="s">
        <v>618</v>
      </c>
      <c r="D219" s="750" t="s">
        <v>619</v>
      </c>
      <c r="E219" s="751">
        <v>50113001</v>
      </c>
      <c r="F219" s="750" t="s">
        <v>645</v>
      </c>
      <c r="G219" s="749" t="s">
        <v>646</v>
      </c>
      <c r="H219" s="749">
        <v>114675</v>
      </c>
      <c r="I219" s="749">
        <v>200934</v>
      </c>
      <c r="J219" s="749" t="s">
        <v>988</v>
      </c>
      <c r="K219" s="749" t="s">
        <v>989</v>
      </c>
      <c r="L219" s="752">
        <v>67.669999999999987</v>
      </c>
      <c r="M219" s="752">
        <v>2</v>
      </c>
      <c r="N219" s="753">
        <v>135.33999999999997</v>
      </c>
    </row>
    <row r="220" spans="1:14" ht="14.4" customHeight="1" x14ac:dyDescent="0.3">
      <c r="A220" s="747" t="s">
        <v>599</v>
      </c>
      <c r="B220" s="748" t="s">
        <v>600</v>
      </c>
      <c r="C220" s="749" t="s">
        <v>618</v>
      </c>
      <c r="D220" s="750" t="s">
        <v>619</v>
      </c>
      <c r="E220" s="751">
        <v>50113001</v>
      </c>
      <c r="F220" s="750" t="s">
        <v>645</v>
      </c>
      <c r="G220" s="749" t="s">
        <v>646</v>
      </c>
      <c r="H220" s="749">
        <v>209939</v>
      </c>
      <c r="I220" s="749">
        <v>209939</v>
      </c>
      <c r="J220" s="749" t="s">
        <v>988</v>
      </c>
      <c r="K220" s="749" t="s">
        <v>990</v>
      </c>
      <c r="L220" s="752">
        <v>67.279999999999987</v>
      </c>
      <c r="M220" s="752">
        <v>1</v>
      </c>
      <c r="N220" s="753">
        <v>67.279999999999987</v>
      </c>
    </row>
    <row r="221" spans="1:14" ht="14.4" customHeight="1" x14ac:dyDescent="0.3">
      <c r="A221" s="747" t="s">
        <v>599</v>
      </c>
      <c r="B221" s="748" t="s">
        <v>600</v>
      </c>
      <c r="C221" s="749" t="s">
        <v>618</v>
      </c>
      <c r="D221" s="750" t="s">
        <v>619</v>
      </c>
      <c r="E221" s="751">
        <v>50113001</v>
      </c>
      <c r="F221" s="750" t="s">
        <v>645</v>
      </c>
      <c r="G221" s="749" t="s">
        <v>646</v>
      </c>
      <c r="H221" s="749">
        <v>154539</v>
      </c>
      <c r="I221" s="749">
        <v>54539</v>
      </c>
      <c r="J221" s="749" t="s">
        <v>991</v>
      </c>
      <c r="K221" s="749" t="s">
        <v>992</v>
      </c>
      <c r="L221" s="752">
        <v>60.629999999999995</v>
      </c>
      <c r="M221" s="752">
        <v>4</v>
      </c>
      <c r="N221" s="753">
        <v>242.51999999999998</v>
      </c>
    </row>
    <row r="222" spans="1:14" ht="14.4" customHeight="1" x14ac:dyDescent="0.3">
      <c r="A222" s="747" t="s">
        <v>599</v>
      </c>
      <c r="B222" s="748" t="s">
        <v>600</v>
      </c>
      <c r="C222" s="749" t="s">
        <v>618</v>
      </c>
      <c r="D222" s="750" t="s">
        <v>619</v>
      </c>
      <c r="E222" s="751">
        <v>50113001</v>
      </c>
      <c r="F222" s="750" t="s">
        <v>645</v>
      </c>
      <c r="G222" s="749" t="s">
        <v>646</v>
      </c>
      <c r="H222" s="749">
        <v>101328</v>
      </c>
      <c r="I222" s="749">
        <v>1328</v>
      </c>
      <c r="J222" s="749" t="s">
        <v>692</v>
      </c>
      <c r="K222" s="749" t="s">
        <v>693</v>
      </c>
      <c r="L222" s="752">
        <v>127.14454545454551</v>
      </c>
      <c r="M222" s="752">
        <v>55</v>
      </c>
      <c r="N222" s="753">
        <v>6992.9500000000025</v>
      </c>
    </row>
    <row r="223" spans="1:14" ht="14.4" customHeight="1" x14ac:dyDescent="0.3">
      <c r="A223" s="747" t="s">
        <v>599</v>
      </c>
      <c r="B223" s="748" t="s">
        <v>600</v>
      </c>
      <c r="C223" s="749" t="s">
        <v>618</v>
      </c>
      <c r="D223" s="750" t="s">
        <v>619</v>
      </c>
      <c r="E223" s="751">
        <v>50113001</v>
      </c>
      <c r="F223" s="750" t="s">
        <v>645</v>
      </c>
      <c r="G223" s="749" t="s">
        <v>646</v>
      </c>
      <c r="H223" s="749">
        <v>179327</v>
      </c>
      <c r="I223" s="749">
        <v>179327</v>
      </c>
      <c r="J223" s="749" t="s">
        <v>993</v>
      </c>
      <c r="K223" s="749" t="s">
        <v>994</v>
      </c>
      <c r="L223" s="752">
        <v>74.506666666666675</v>
      </c>
      <c r="M223" s="752">
        <v>3</v>
      </c>
      <c r="N223" s="753">
        <v>223.52</v>
      </c>
    </row>
    <row r="224" spans="1:14" ht="14.4" customHeight="1" x14ac:dyDescent="0.3">
      <c r="A224" s="747" t="s">
        <v>599</v>
      </c>
      <c r="B224" s="748" t="s">
        <v>600</v>
      </c>
      <c r="C224" s="749" t="s">
        <v>618</v>
      </c>
      <c r="D224" s="750" t="s">
        <v>619</v>
      </c>
      <c r="E224" s="751">
        <v>50113001</v>
      </c>
      <c r="F224" s="750" t="s">
        <v>645</v>
      </c>
      <c r="G224" s="749" t="s">
        <v>646</v>
      </c>
      <c r="H224" s="749">
        <v>132897</v>
      </c>
      <c r="I224" s="749">
        <v>132897</v>
      </c>
      <c r="J224" s="749" t="s">
        <v>694</v>
      </c>
      <c r="K224" s="749" t="s">
        <v>695</v>
      </c>
      <c r="L224" s="752">
        <v>534.4100000000002</v>
      </c>
      <c r="M224" s="752">
        <v>2</v>
      </c>
      <c r="N224" s="753">
        <v>1068.8200000000004</v>
      </c>
    </row>
    <row r="225" spans="1:14" ht="14.4" customHeight="1" x14ac:dyDescent="0.3">
      <c r="A225" s="747" t="s">
        <v>599</v>
      </c>
      <c r="B225" s="748" t="s">
        <v>600</v>
      </c>
      <c r="C225" s="749" t="s">
        <v>618</v>
      </c>
      <c r="D225" s="750" t="s">
        <v>619</v>
      </c>
      <c r="E225" s="751">
        <v>50113001</v>
      </c>
      <c r="F225" s="750" t="s">
        <v>645</v>
      </c>
      <c r="G225" s="749" t="s">
        <v>660</v>
      </c>
      <c r="H225" s="749">
        <v>125273</v>
      </c>
      <c r="I225" s="749">
        <v>25273</v>
      </c>
      <c r="J225" s="749" t="s">
        <v>694</v>
      </c>
      <c r="K225" s="749" t="s">
        <v>695</v>
      </c>
      <c r="L225" s="752">
        <v>507.6</v>
      </c>
      <c r="M225" s="752">
        <v>10</v>
      </c>
      <c r="N225" s="753">
        <v>5076</v>
      </c>
    </row>
    <row r="226" spans="1:14" ht="14.4" customHeight="1" x14ac:dyDescent="0.3">
      <c r="A226" s="747" t="s">
        <v>599</v>
      </c>
      <c r="B226" s="748" t="s">
        <v>600</v>
      </c>
      <c r="C226" s="749" t="s">
        <v>618</v>
      </c>
      <c r="D226" s="750" t="s">
        <v>619</v>
      </c>
      <c r="E226" s="751">
        <v>50113001</v>
      </c>
      <c r="F226" s="750" t="s">
        <v>645</v>
      </c>
      <c r="G226" s="749" t="s">
        <v>660</v>
      </c>
      <c r="H226" s="749">
        <v>215713</v>
      </c>
      <c r="I226" s="749">
        <v>215713</v>
      </c>
      <c r="J226" s="749" t="s">
        <v>696</v>
      </c>
      <c r="K226" s="749" t="s">
        <v>698</v>
      </c>
      <c r="L226" s="752">
        <v>51.960000000000008</v>
      </c>
      <c r="M226" s="752">
        <v>4</v>
      </c>
      <c r="N226" s="753">
        <v>207.84000000000003</v>
      </c>
    </row>
    <row r="227" spans="1:14" ht="14.4" customHeight="1" x14ac:dyDescent="0.3">
      <c r="A227" s="747" t="s">
        <v>599</v>
      </c>
      <c r="B227" s="748" t="s">
        <v>600</v>
      </c>
      <c r="C227" s="749" t="s">
        <v>618</v>
      </c>
      <c r="D227" s="750" t="s">
        <v>619</v>
      </c>
      <c r="E227" s="751">
        <v>50113001</v>
      </c>
      <c r="F227" s="750" t="s">
        <v>645</v>
      </c>
      <c r="G227" s="749" t="s">
        <v>660</v>
      </c>
      <c r="H227" s="749">
        <v>215715</v>
      </c>
      <c r="I227" s="749">
        <v>215715</v>
      </c>
      <c r="J227" s="749" t="s">
        <v>696</v>
      </c>
      <c r="K227" s="749" t="s">
        <v>697</v>
      </c>
      <c r="L227" s="752">
        <v>66.34</v>
      </c>
      <c r="M227" s="752">
        <v>6</v>
      </c>
      <c r="N227" s="753">
        <v>398.04</v>
      </c>
    </row>
    <row r="228" spans="1:14" ht="14.4" customHeight="1" x14ac:dyDescent="0.3">
      <c r="A228" s="747" t="s">
        <v>599</v>
      </c>
      <c r="B228" s="748" t="s">
        <v>600</v>
      </c>
      <c r="C228" s="749" t="s">
        <v>618</v>
      </c>
      <c r="D228" s="750" t="s">
        <v>619</v>
      </c>
      <c r="E228" s="751">
        <v>50113001</v>
      </c>
      <c r="F228" s="750" t="s">
        <v>645</v>
      </c>
      <c r="G228" s="749" t="s">
        <v>660</v>
      </c>
      <c r="H228" s="749">
        <v>181456</v>
      </c>
      <c r="I228" s="749">
        <v>81456</v>
      </c>
      <c r="J228" s="749" t="s">
        <v>696</v>
      </c>
      <c r="K228" s="749" t="s">
        <v>697</v>
      </c>
      <c r="L228" s="752">
        <v>66.730000000000047</v>
      </c>
      <c r="M228" s="752">
        <v>1</v>
      </c>
      <c r="N228" s="753">
        <v>66.730000000000047</v>
      </c>
    </row>
    <row r="229" spans="1:14" ht="14.4" customHeight="1" x14ac:dyDescent="0.3">
      <c r="A229" s="747" t="s">
        <v>599</v>
      </c>
      <c r="B229" s="748" t="s">
        <v>600</v>
      </c>
      <c r="C229" s="749" t="s">
        <v>618</v>
      </c>
      <c r="D229" s="750" t="s">
        <v>619</v>
      </c>
      <c r="E229" s="751">
        <v>50113001</v>
      </c>
      <c r="F229" s="750" t="s">
        <v>645</v>
      </c>
      <c r="G229" s="749" t="s">
        <v>601</v>
      </c>
      <c r="H229" s="749">
        <v>159448</v>
      </c>
      <c r="I229" s="749">
        <v>59448</v>
      </c>
      <c r="J229" s="749" t="s">
        <v>995</v>
      </c>
      <c r="K229" s="749" t="s">
        <v>996</v>
      </c>
      <c r="L229" s="752">
        <v>369.23867826618198</v>
      </c>
      <c r="M229" s="752">
        <v>1</v>
      </c>
      <c r="N229" s="753">
        <v>369.23867826618198</v>
      </c>
    </row>
    <row r="230" spans="1:14" ht="14.4" customHeight="1" x14ac:dyDescent="0.3">
      <c r="A230" s="747" t="s">
        <v>599</v>
      </c>
      <c r="B230" s="748" t="s">
        <v>600</v>
      </c>
      <c r="C230" s="749" t="s">
        <v>618</v>
      </c>
      <c r="D230" s="750" t="s">
        <v>619</v>
      </c>
      <c r="E230" s="751">
        <v>50113001</v>
      </c>
      <c r="F230" s="750" t="s">
        <v>645</v>
      </c>
      <c r="G230" s="749" t="s">
        <v>646</v>
      </c>
      <c r="H230" s="749">
        <v>920200</v>
      </c>
      <c r="I230" s="749">
        <v>15877</v>
      </c>
      <c r="J230" s="749" t="s">
        <v>997</v>
      </c>
      <c r="K230" s="749" t="s">
        <v>601</v>
      </c>
      <c r="L230" s="752">
        <v>252.97801966871981</v>
      </c>
      <c r="M230" s="752">
        <v>2</v>
      </c>
      <c r="N230" s="753">
        <v>505.95603933743962</v>
      </c>
    </row>
    <row r="231" spans="1:14" ht="14.4" customHeight="1" x14ac:dyDescent="0.3">
      <c r="A231" s="747" t="s">
        <v>599</v>
      </c>
      <c r="B231" s="748" t="s">
        <v>600</v>
      </c>
      <c r="C231" s="749" t="s">
        <v>618</v>
      </c>
      <c r="D231" s="750" t="s">
        <v>619</v>
      </c>
      <c r="E231" s="751">
        <v>50113001</v>
      </c>
      <c r="F231" s="750" t="s">
        <v>645</v>
      </c>
      <c r="G231" s="749" t="s">
        <v>646</v>
      </c>
      <c r="H231" s="749">
        <v>920235</v>
      </c>
      <c r="I231" s="749">
        <v>15880</v>
      </c>
      <c r="J231" s="749" t="s">
        <v>998</v>
      </c>
      <c r="K231" s="749" t="s">
        <v>601</v>
      </c>
      <c r="L231" s="752">
        <v>163.57003170373511</v>
      </c>
      <c r="M231" s="752">
        <v>1</v>
      </c>
      <c r="N231" s="753">
        <v>163.57003170373511</v>
      </c>
    </row>
    <row r="232" spans="1:14" ht="14.4" customHeight="1" x14ac:dyDescent="0.3">
      <c r="A232" s="747" t="s">
        <v>599</v>
      </c>
      <c r="B232" s="748" t="s">
        <v>600</v>
      </c>
      <c r="C232" s="749" t="s">
        <v>618</v>
      </c>
      <c r="D232" s="750" t="s">
        <v>619</v>
      </c>
      <c r="E232" s="751">
        <v>50113001</v>
      </c>
      <c r="F232" s="750" t="s">
        <v>645</v>
      </c>
      <c r="G232" s="749" t="s">
        <v>646</v>
      </c>
      <c r="H232" s="749">
        <v>905098</v>
      </c>
      <c r="I232" s="749">
        <v>23989</v>
      </c>
      <c r="J232" s="749" t="s">
        <v>999</v>
      </c>
      <c r="K232" s="749" t="s">
        <v>601</v>
      </c>
      <c r="L232" s="752">
        <v>416.99</v>
      </c>
      <c r="M232" s="752">
        <v>1</v>
      </c>
      <c r="N232" s="753">
        <v>416.99</v>
      </c>
    </row>
    <row r="233" spans="1:14" ht="14.4" customHeight="1" x14ac:dyDescent="0.3">
      <c r="A233" s="747" t="s">
        <v>599</v>
      </c>
      <c r="B233" s="748" t="s">
        <v>600</v>
      </c>
      <c r="C233" s="749" t="s">
        <v>618</v>
      </c>
      <c r="D233" s="750" t="s">
        <v>619</v>
      </c>
      <c r="E233" s="751">
        <v>50113001</v>
      </c>
      <c r="F233" s="750" t="s">
        <v>645</v>
      </c>
      <c r="G233" s="749" t="s">
        <v>646</v>
      </c>
      <c r="H233" s="749">
        <v>905097</v>
      </c>
      <c r="I233" s="749">
        <v>158767</v>
      </c>
      <c r="J233" s="749" t="s">
        <v>701</v>
      </c>
      <c r="K233" s="749" t="s">
        <v>702</v>
      </c>
      <c r="L233" s="752">
        <v>175.03899360790362</v>
      </c>
      <c r="M233" s="752">
        <v>10</v>
      </c>
      <c r="N233" s="753">
        <v>1750.3899360790363</v>
      </c>
    </row>
    <row r="234" spans="1:14" ht="14.4" customHeight="1" x14ac:dyDescent="0.3">
      <c r="A234" s="747" t="s">
        <v>599</v>
      </c>
      <c r="B234" s="748" t="s">
        <v>600</v>
      </c>
      <c r="C234" s="749" t="s">
        <v>618</v>
      </c>
      <c r="D234" s="750" t="s">
        <v>619</v>
      </c>
      <c r="E234" s="751">
        <v>50113001</v>
      </c>
      <c r="F234" s="750" t="s">
        <v>645</v>
      </c>
      <c r="G234" s="749" t="s">
        <v>646</v>
      </c>
      <c r="H234" s="749">
        <v>900240</v>
      </c>
      <c r="I234" s="749">
        <v>0</v>
      </c>
      <c r="J234" s="749" t="s">
        <v>1000</v>
      </c>
      <c r="K234" s="749" t="s">
        <v>601</v>
      </c>
      <c r="L234" s="752">
        <v>67.760004977202271</v>
      </c>
      <c r="M234" s="752">
        <v>1</v>
      </c>
      <c r="N234" s="753">
        <v>67.760004977202271</v>
      </c>
    </row>
    <row r="235" spans="1:14" ht="14.4" customHeight="1" x14ac:dyDescent="0.3">
      <c r="A235" s="747" t="s">
        <v>599</v>
      </c>
      <c r="B235" s="748" t="s">
        <v>600</v>
      </c>
      <c r="C235" s="749" t="s">
        <v>618</v>
      </c>
      <c r="D235" s="750" t="s">
        <v>619</v>
      </c>
      <c r="E235" s="751">
        <v>50113001</v>
      </c>
      <c r="F235" s="750" t="s">
        <v>645</v>
      </c>
      <c r="G235" s="749" t="s">
        <v>646</v>
      </c>
      <c r="H235" s="749">
        <v>215476</v>
      </c>
      <c r="I235" s="749">
        <v>215476</v>
      </c>
      <c r="J235" s="749" t="s">
        <v>1001</v>
      </c>
      <c r="K235" s="749" t="s">
        <v>1002</v>
      </c>
      <c r="L235" s="752">
        <v>123.10999999999997</v>
      </c>
      <c r="M235" s="752">
        <v>1</v>
      </c>
      <c r="N235" s="753">
        <v>123.10999999999997</v>
      </c>
    </row>
    <row r="236" spans="1:14" ht="14.4" customHeight="1" x14ac:dyDescent="0.3">
      <c r="A236" s="747" t="s">
        <v>599</v>
      </c>
      <c r="B236" s="748" t="s">
        <v>600</v>
      </c>
      <c r="C236" s="749" t="s">
        <v>618</v>
      </c>
      <c r="D236" s="750" t="s">
        <v>619</v>
      </c>
      <c r="E236" s="751">
        <v>50113001</v>
      </c>
      <c r="F236" s="750" t="s">
        <v>645</v>
      </c>
      <c r="G236" s="749" t="s">
        <v>646</v>
      </c>
      <c r="H236" s="749">
        <v>183272</v>
      </c>
      <c r="I236" s="749">
        <v>215478</v>
      </c>
      <c r="J236" s="749" t="s">
        <v>1003</v>
      </c>
      <c r="K236" s="749" t="s">
        <v>1004</v>
      </c>
      <c r="L236" s="752">
        <v>174.68999999999997</v>
      </c>
      <c r="M236" s="752">
        <v>1</v>
      </c>
      <c r="N236" s="753">
        <v>174.68999999999997</v>
      </c>
    </row>
    <row r="237" spans="1:14" ht="14.4" customHeight="1" x14ac:dyDescent="0.3">
      <c r="A237" s="747" t="s">
        <v>599</v>
      </c>
      <c r="B237" s="748" t="s">
        <v>600</v>
      </c>
      <c r="C237" s="749" t="s">
        <v>618</v>
      </c>
      <c r="D237" s="750" t="s">
        <v>619</v>
      </c>
      <c r="E237" s="751">
        <v>50113001</v>
      </c>
      <c r="F237" s="750" t="s">
        <v>645</v>
      </c>
      <c r="G237" s="749" t="s">
        <v>660</v>
      </c>
      <c r="H237" s="749">
        <v>847627</v>
      </c>
      <c r="I237" s="749">
        <v>134502</v>
      </c>
      <c r="J237" s="749" t="s">
        <v>1005</v>
      </c>
      <c r="K237" s="749" t="s">
        <v>1006</v>
      </c>
      <c r="L237" s="752">
        <v>50.350000000000016</v>
      </c>
      <c r="M237" s="752">
        <v>1</v>
      </c>
      <c r="N237" s="753">
        <v>50.350000000000016</v>
      </c>
    </row>
    <row r="238" spans="1:14" ht="14.4" customHeight="1" x14ac:dyDescent="0.3">
      <c r="A238" s="747" t="s">
        <v>599</v>
      </c>
      <c r="B238" s="748" t="s">
        <v>600</v>
      </c>
      <c r="C238" s="749" t="s">
        <v>618</v>
      </c>
      <c r="D238" s="750" t="s">
        <v>619</v>
      </c>
      <c r="E238" s="751">
        <v>50113001</v>
      </c>
      <c r="F238" s="750" t="s">
        <v>645</v>
      </c>
      <c r="G238" s="749" t="s">
        <v>646</v>
      </c>
      <c r="H238" s="749">
        <v>192205</v>
      </c>
      <c r="I238" s="749">
        <v>192205</v>
      </c>
      <c r="J238" s="749" t="s">
        <v>1007</v>
      </c>
      <c r="K238" s="749" t="s">
        <v>1008</v>
      </c>
      <c r="L238" s="752">
        <v>87.889999999999986</v>
      </c>
      <c r="M238" s="752">
        <v>1</v>
      </c>
      <c r="N238" s="753">
        <v>87.889999999999986</v>
      </c>
    </row>
    <row r="239" spans="1:14" ht="14.4" customHeight="1" x14ac:dyDescent="0.3">
      <c r="A239" s="747" t="s">
        <v>599</v>
      </c>
      <c r="B239" s="748" t="s">
        <v>600</v>
      </c>
      <c r="C239" s="749" t="s">
        <v>618</v>
      </c>
      <c r="D239" s="750" t="s">
        <v>619</v>
      </c>
      <c r="E239" s="751">
        <v>50113001</v>
      </c>
      <c r="F239" s="750" t="s">
        <v>645</v>
      </c>
      <c r="G239" s="749" t="s">
        <v>646</v>
      </c>
      <c r="H239" s="749">
        <v>159643</v>
      </c>
      <c r="I239" s="749">
        <v>59643</v>
      </c>
      <c r="J239" s="749" t="s">
        <v>1009</v>
      </c>
      <c r="K239" s="749" t="s">
        <v>1010</v>
      </c>
      <c r="L239" s="752">
        <v>146.51999999999998</v>
      </c>
      <c r="M239" s="752">
        <v>1</v>
      </c>
      <c r="N239" s="753">
        <v>146.51999999999998</v>
      </c>
    </row>
    <row r="240" spans="1:14" ht="14.4" customHeight="1" x14ac:dyDescent="0.3">
      <c r="A240" s="747" t="s">
        <v>599</v>
      </c>
      <c r="B240" s="748" t="s">
        <v>600</v>
      </c>
      <c r="C240" s="749" t="s">
        <v>618</v>
      </c>
      <c r="D240" s="750" t="s">
        <v>619</v>
      </c>
      <c r="E240" s="751">
        <v>50113001</v>
      </c>
      <c r="F240" s="750" t="s">
        <v>645</v>
      </c>
      <c r="G240" s="749" t="s">
        <v>646</v>
      </c>
      <c r="H240" s="749">
        <v>102818</v>
      </c>
      <c r="I240" s="749">
        <v>2818</v>
      </c>
      <c r="J240" s="749" t="s">
        <v>705</v>
      </c>
      <c r="K240" s="749" t="s">
        <v>706</v>
      </c>
      <c r="L240" s="752">
        <v>112.19076923076923</v>
      </c>
      <c r="M240" s="752">
        <v>13</v>
      </c>
      <c r="N240" s="753">
        <v>1458.48</v>
      </c>
    </row>
    <row r="241" spans="1:14" ht="14.4" customHeight="1" x14ac:dyDescent="0.3">
      <c r="A241" s="747" t="s">
        <v>599</v>
      </c>
      <c r="B241" s="748" t="s">
        <v>600</v>
      </c>
      <c r="C241" s="749" t="s">
        <v>618</v>
      </c>
      <c r="D241" s="750" t="s">
        <v>619</v>
      </c>
      <c r="E241" s="751">
        <v>50113001</v>
      </c>
      <c r="F241" s="750" t="s">
        <v>645</v>
      </c>
      <c r="G241" s="749" t="s">
        <v>646</v>
      </c>
      <c r="H241" s="749">
        <v>162083</v>
      </c>
      <c r="I241" s="749">
        <v>162083</v>
      </c>
      <c r="J241" s="749" t="s">
        <v>707</v>
      </c>
      <c r="K241" s="749" t="s">
        <v>1011</v>
      </c>
      <c r="L241" s="752">
        <v>455.09</v>
      </c>
      <c r="M241" s="752">
        <v>1</v>
      </c>
      <c r="N241" s="753">
        <v>455.09</v>
      </c>
    </row>
    <row r="242" spans="1:14" ht="14.4" customHeight="1" x14ac:dyDescent="0.3">
      <c r="A242" s="747" t="s">
        <v>599</v>
      </c>
      <c r="B242" s="748" t="s">
        <v>600</v>
      </c>
      <c r="C242" s="749" t="s">
        <v>618</v>
      </c>
      <c r="D242" s="750" t="s">
        <v>619</v>
      </c>
      <c r="E242" s="751">
        <v>50113001</v>
      </c>
      <c r="F242" s="750" t="s">
        <v>645</v>
      </c>
      <c r="G242" s="749" t="s">
        <v>646</v>
      </c>
      <c r="H242" s="749">
        <v>202796</v>
      </c>
      <c r="I242" s="749">
        <v>202796</v>
      </c>
      <c r="J242" s="749" t="s">
        <v>707</v>
      </c>
      <c r="K242" s="749" t="s">
        <v>708</v>
      </c>
      <c r="L242" s="752">
        <v>295.28000000000003</v>
      </c>
      <c r="M242" s="752">
        <v>1</v>
      </c>
      <c r="N242" s="753">
        <v>295.28000000000003</v>
      </c>
    </row>
    <row r="243" spans="1:14" ht="14.4" customHeight="1" x14ac:dyDescent="0.3">
      <c r="A243" s="747" t="s">
        <v>599</v>
      </c>
      <c r="B243" s="748" t="s">
        <v>600</v>
      </c>
      <c r="C243" s="749" t="s">
        <v>618</v>
      </c>
      <c r="D243" s="750" t="s">
        <v>619</v>
      </c>
      <c r="E243" s="751">
        <v>50113001</v>
      </c>
      <c r="F243" s="750" t="s">
        <v>645</v>
      </c>
      <c r="G243" s="749" t="s">
        <v>646</v>
      </c>
      <c r="H243" s="749">
        <v>102430</v>
      </c>
      <c r="I243" s="749">
        <v>2430</v>
      </c>
      <c r="J243" s="749" t="s">
        <v>1012</v>
      </c>
      <c r="K243" s="749" t="s">
        <v>1013</v>
      </c>
      <c r="L243" s="752">
        <v>25.54</v>
      </c>
      <c r="M243" s="752">
        <v>2</v>
      </c>
      <c r="N243" s="753">
        <v>51.08</v>
      </c>
    </row>
    <row r="244" spans="1:14" ht="14.4" customHeight="1" x14ac:dyDescent="0.3">
      <c r="A244" s="747" t="s">
        <v>599</v>
      </c>
      <c r="B244" s="748" t="s">
        <v>600</v>
      </c>
      <c r="C244" s="749" t="s">
        <v>618</v>
      </c>
      <c r="D244" s="750" t="s">
        <v>619</v>
      </c>
      <c r="E244" s="751">
        <v>50113001</v>
      </c>
      <c r="F244" s="750" t="s">
        <v>645</v>
      </c>
      <c r="G244" s="749" t="s">
        <v>646</v>
      </c>
      <c r="H244" s="749">
        <v>199680</v>
      </c>
      <c r="I244" s="749">
        <v>199680</v>
      </c>
      <c r="J244" s="749" t="s">
        <v>1014</v>
      </c>
      <c r="K244" s="749" t="s">
        <v>1015</v>
      </c>
      <c r="L244" s="752">
        <v>362.91999999999979</v>
      </c>
      <c r="M244" s="752">
        <v>1</v>
      </c>
      <c r="N244" s="753">
        <v>362.91999999999979</v>
      </c>
    </row>
    <row r="245" spans="1:14" ht="14.4" customHeight="1" x14ac:dyDescent="0.3">
      <c r="A245" s="747" t="s">
        <v>599</v>
      </c>
      <c r="B245" s="748" t="s">
        <v>600</v>
      </c>
      <c r="C245" s="749" t="s">
        <v>618</v>
      </c>
      <c r="D245" s="750" t="s">
        <v>619</v>
      </c>
      <c r="E245" s="751">
        <v>50113001</v>
      </c>
      <c r="F245" s="750" t="s">
        <v>645</v>
      </c>
      <c r="G245" s="749" t="s">
        <v>646</v>
      </c>
      <c r="H245" s="749">
        <v>187076</v>
      </c>
      <c r="I245" s="749">
        <v>87076</v>
      </c>
      <c r="J245" s="749" t="s">
        <v>709</v>
      </c>
      <c r="K245" s="749" t="s">
        <v>710</v>
      </c>
      <c r="L245" s="752">
        <v>129.48666666666668</v>
      </c>
      <c r="M245" s="752">
        <v>3</v>
      </c>
      <c r="N245" s="753">
        <v>388.46000000000004</v>
      </c>
    </row>
    <row r="246" spans="1:14" ht="14.4" customHeight="1" x14ac:dyDescent="0.3">
      <c r="A246" s="747" t="s">
        <v>599</v>
      </c>
      <c r="B246" s="748" t="s">
        <v>600</v>
      </c>
      <c r="C246" s="749" t="s">
        <v>618</v>
      </c>
      <c r="D246" s="750" t="s">
        <v>619</v>
      </c>
      <c r="E246" s="751">
        <v>50113001</v>
      </c>
      <c r="F246" s="750" t="s">
        <v>645</v>
      </c>
      <c r="G246" s="749" t="s">
        <v>646</v>
      </c>
      <c r="H246" s="749">
        <v>846413</v>
      </c>
      <c r="I246" s="749">
        <v>57585</v>
      </c>
      <c r="J246" s="749" t="s">
        <v>714</v>
      </c>
      <c r="K246" s="749" t="s">
        <v>715</v>
      </c>
      <c r="L246" s="752">
        <v>133.4217647058824</v>
      </c>
      <c r="M246" s="752">
        <v>17</v>
      </c>
      <c r="N246" s="753">
        <v>2268.1700000000005</v>
      </c>
    </row>
    <row r="247" spans="1:14" ht="14.4" customHeight="1" x14ac:dyDescent="0.3">
      <c r="A247" s="747" t="s">
        <v>599</v>
      </c>
      <c r="B247" s="748" t="s">
        <v>600</v>
      </c>
      <c r="C247" s="749" t="s">
        <v>618</v>
      </c>
      <c r="D247" s="750" t="s">
        <v>619</v>
      </c>
      <c r="E247" s="751">
        <v>50113001</v>
      </c>
      <c r="F247" s="750" t="s">
        <v>645</v>
      </c>
      <c r="G247" s="749" t="s">
        <v>646</v>
      </c>
      <c r="H247" s="749">
        <v>848560</v>
      </c>
      <c r="I247" s="749">
        <v>125752</v>
      </c>
      <c r="J247" s="749" t="s">
        <v>716</v>
      </c>
      <c r="K247" s="749" t="s">
        <v>717</v>
      </c>
      <c r="L247" s="752">
        <v>180.16000000000003</v>
      </c>
      <c r="M247" s="752">
        <v>2</v>
      </c>
      <c r="N247" s="753">
        <v>360.32000000000005</v>
      </c>
    </row>
    <row r="248" spans="1:14" ht="14.4" customHeight="1" x14ac:dyDescent="0.3">
      <c r="A248" s="747" t="s">
        <v>599</v>
      </c>
      <c r="B248" s="748" t="s">
        <v>600</v>
      </c>
      <c r="C248" s="749" t="s">
        <v>618</v>
      </c>
      <c r="D248" s="750" t="s">
        <v>619</v>
      </c>
      <c r="E248" s="751">
        <v>50113001</v>
      </c>
      <c r="F248" s="750" t="s">
        <v>645</v>
      </c>
      <c r="G248" s="749" t="s">
        <v>646</v>
      </c>
      <c r="H248" s="749">
        <v>500618</v>
      </c>
      <c r="I248" s="749">
        <v>125753</v>
      </c>
      <c r="J248" s="749" t="s">
        <v>718</v>
      </c>
      <c r="K248" s="749" t="s">
        <v>719</v>
      </c>
      <c r="L248" s="752">
        <v>264.41784792815963</v>
      </c>
      <c r="M248" s="752">
        <v>8</v>
      </c>
      <c r="N248" s="753">
        <v>2115.342783425277</v>
      </c>
    </row>
    <row r="249" spans="1:14" ht="14.4" customHeight="1" x14ac:dyDescent="0.3">
      <c r="A249" s="747" t="s">
        <v>599</v>
      </c>
      <c r="B249" s="748" t="s">
        <v>600</v>
      </c>
      <c r="C249" s="749" t="s">
        <v>618</v>
      </c>
      <c r="D249" s="750" t="s">
        <v>619</v>
      </c>
      <c r="E249" s="751">
        <v>50113001</v>
      </c>
      <c r="F249" s="750" t="s">
        <v>645</v>
      </c>
      <c r="G249" s="749" t="s">
        <v>646</v>
      </c>
      <c r="H249" s="749">
        <v>214902</v>
      </c>
      <c r="I249" s="749">
        <v>214902</v>
      </c>
      <c r="J249" s="749" t="s">
        <v>1016</v>
      </c>
      <c r="K249" s="749" t="s">
        <v>1017</v>
      </c>
      <c r="L249" s="752">
        <v>48.5</v>
      </c>
      <c r="M249" s="752">
        <v>1</v>
      </c>
      <c r="N249" s="753">
        <v>48.5</v>
      </c>
    </row>
    <row r="250" spans="1:14" ht="14.4" customHeight="1" x14ac:dyDescent="0.3">
      <c r="A250" s="747" t="s">
        <v>599</v>
      </c>
      <c r="B250" s="748" t="s">
        <v>600</v>
      </c>
      <c r="C250" s="749" t="s">
        <v>618</v>
      </c>
      <c r="D250" s="750" t="s">
        <v>619</v>
      </c>
      <c r="E250" s="751">
        <v>50113001</v>
      </c>
      <c r="F250" s="750" t="s">
        <v>645</v>
      </c>
      <c r="G250" s="749" t="s">
        <v>660</v>
      </c>
      <c r="H250" s="749">
        <v>169189</v>
      </c>
      <c r="I250" s="749">
        <v>69189</v>
      </c>
      <c r="J250" s="749" t="s">
        <v>720</v>
      </c>
      <c r="K250" s="749" t="s">
        <v>721</v>
      </c>
      <c r="L250" s="752">
        <v>61.256666666666661</v>
      </c>
      <c r="M250" s="752">
        <v>3</v>
      </c>
      <c r="N250" s="753">
        <v>183.76999999999998</v>
      </c>
    </row>
    <row r="251" spans="1:14" ht="14.4" customHeight="1" x14ac:dyDescent="0.3">
      <c r="A251" s="747" t="s">
        <v>599</v>
      </c>
      <c r="B251" s="748" t="s">
        <v>600</v>
      </c>
      <c r="C251" s="749" t="s">
        <v>618</v>
      </c>
      <c r="D251" s="750" t="s">
        <v>619</v>
      </c>
      <c r="E251" s="751">
        <v>50113001</v>
      </c>
      <c r="F251" s="750" t="s">
        <v>645</v>
      </c>
      <c r="G251" s="749" t="s">
        <v>660</v>
      </c>
      <c r="H251" s="749">
        <v>146692</v>
      </c>
      <c r="I251" s="749">
        <v>46692</v>
      </c>
      <c r="J251" s="749" t="s">
        <v>722</v>
      </c>
      <c r="K251" s="749" t="s">
        <v>723</v>
      </c>
      <c r="L251" s="752">
        <v>77.936809046910454</v>
      </c>
      <c r="M251" s="752">
        <v>3</v>
      </c>
      <c r="N251" s="753">
        <v>233.81042714073138</v>
      </c>
    </row>
    <row r="252" spans="1:14" ht="14.4" customHeight="1" x14ac:dyDescent="0.3">
      <c r="A252" s="747" t="s">
        <v>599</v>
      </c>
      <c r="B252" s="748" t="s">
        <v>600</v>
      </c>
      <c r="C252" s="749" t="s">
        <v>618</v>
      </c>
      <c r="D252" s="750" t="s">
        <v>619</v>
      </c>
      <c r="E252" s="751">
        <v>50113001</v>
      </c>
      <c r="F252" s="750" t="s">
        <v>645</v>
      </c>
      <c r="G252" s="749" t="s">
        <v>660</v>
      </c>
      <c r="H252" s="749">
        <v>147454</v>
      </c>
      <c r="I252" s="749">
        <v>147454</v>
      </c>
      <c r="J252" s="749" t="s">
        <v>1018</v>
      </c>
      <c r="K252" s="749" t="s">
        <v>1019</v>
      </c>
      <c r="L252" s="752">
        <v>92.84</v>
      </c>
      <c r="M252" s="752">
        <v>1</v>
      </c>
      <c r="N252" s="753">
        <v>92.84</v>
      </c>
    </row>
    <row r="253" spans="1:14" ht="14.4" customHeight="1" x14ac:dyDescent="0.3">
      <c r="A253" s="747" t="s">
        <v>599</v>
      </c>
      <c r="B253" s="748" t="s">
        <v>600</v>
      </c>
      <c r="C253" s="749" t="s">
        <v>618</v>
      </c>
      <c r="D253" s="750" t="s">
        <v>619</v>
      </c>
      <c r="E253" s="751">
        <v>50113001</v>
      </c>
      <c r="F253" s="750" t="s">
        <v>645</v>
      </c>
      <c r="G253" s="749" t="s">
        <v>646</v>
      </c>
      <c r="H253" s="749">
        <v>142613</v>
      </c>
      <c r="I253" s="749">
        <v>42613</v>
      </c>
      <c r="J253" s="749" t="s">
        <v>1020</v>
      </c>
      <c r="K253" s="749" t="s">
        <v>1021</v>
      </c>
      <c r="L253" s="752">
        <v>83.260000000000019</v>
      </c>
      <c r="M253" s="752">
        <v>1</v>
      </c>
      <c r="N253" s="753">
        <v>83.260000000000019</v>
      </c>
    </row>
    <row r="254" spans="1:14" ht="14.4" customHeight="1" x14ac:dyDescent="0.3">
      <c r="A254" s="747" t="s">
        <v>599</v>
      </c>
      <c r="B254" s="748" t="s">
        <v>600</v>
      </c>
      <c r="C254" s="749" t="s">
        <v>618</v>
      </c>
      <c r="D254" s="750" t="s">
        <v>619</v>
      </c>
      <c r="E254" s="751">
        <v>50113001</v>
      </c>
      <c r="F254" s="750" t="s">
        <v>645</v>
      </c>
      <c r="G254" s="749" t="s">
        <v>646</v>
      </c>
      <c r="H254" s="749">
        <v>149990</v>
      </c>
      <c r="I254" s="749">
        <v>49990</v>
      </c>
      <c r="J254" s="749" t="s">
        <v>1020</v>
      </c>
      <c r="K254" s="749" t="s">
        <v>1022</v>
      </c>
      <c r="L254" s="752">
        <v>124.77011833271469</v>
      </c>
      <c r="M254" s="752">
        <v>3</v>
      </c>
      <c r="N254" s="753">
        <v>374.31035499814408</v>
      </c>
    </row>
    <row r="255" spans="1:14" ht="14.4" customHeight="1" x14ac:dyDescent="0.3">
      <c r="A255" s="747" t="s">
        <v>599</v>
      </c>
      <c r="B255" s="748" t="s">
        <v>600</v>
      </c>
      <c r="C255" s="749" t="s">
        <v>618</v>
      </c>
      <c r="D255" s="750" t="s">
        <v>619</v>
      </c>
      <c r="E255" s="751">
        <v>50113001</v>
      </c>
      <c r="F255" s="750" t="s">
        <v>645</v>
      </c>
      <c r="G255" s="749" t="s">
        <v>646</v>
      </c>
      <c r="H255" s="749">
        <v>116463</v>
      </c>
      <c r="I255" s="749">
        <v>16463</v>
      </c>
      <c r="J255" s="749" t="s">
        <v>1023</v>
      </c>
      <c r="K255" s="749" t="s">
        <v>1024</v>
      </c>
      <c r="L255" s="752">
        <v>126.7</v>
      </c>
      <c r="M255" s="752">
        <v>1</v>
      </c>
      <c r="N255" s="753">
        <v>126.7</v>
      </c>
    </row>
    <row r="256" spans="1:14" ht="14.4" customHeight="1" x14ac:dyDescent="0.3">
      <c r="A256" s="747" t="s">
        <v>599</v>
      </c>
      <c r="B256" s="748" t="s">
        <v>600</v>
      </c>
      <c r="C256" s="749" t="s">
        <v>618</v>
      </c>
      <c r="D256" s="750" t="s">
        <v>619</v>
      </c>
      <c r="E256" s="751">
        <v>50113001</v>
      </c>
      <c r="F256" s="750" t="s">
        <v>645</v>
      </c>
      <c r="G256" s="749" t="s">
        <v>646</v>
      </c>
      <c r="H256" s="749">
        <v>214595</v>
      </c>
      <c r="I256" s="749">
        <v>214595</v>
      </c>
      <c r="J256" s="749" t="s">
        <v>727</v>
      </c>
      <c r="K256" s="749" t="s">
        <v>728</v>
      </c>
      <c r="L256" s="752">
        <v>110.07</v>
      </c>
      <c r="M256" s="752">
        <v>2</v>
      </c>
      <c r="N256" s="753">
        <v>220.14</v>
      </c>
    </row>
    <row r="257" spans="1:14" ht="14.4" customHeight="1" x14ac:dyDescent="0.3">
      <c r="A257" s="747" t="s">
        <v>599</v>
      </c>
      <c r="B257" s="748" t="s">
        <v>600</v>
      </c>
      <c r="C257" s="749" t="s">
        <v>618</v>
      </c>
      <c r="D257" s="750" t="s">
        <v>619</v>
      </c>
      <c r="E257" s="751">
        <v>50113001</v>
      </c>
      <c r="F257" s="750" t="s">
        <v>645</v>
      </c>
      <c r="G257" s="749" t="s">
        <v>646</v>
      </c>
      <c r="H257" s="749">
        <v>847477</v>
      </c>
      <c r="I257" s="749">
        <v>151436</v>
      </c>
      <c r="J257" s="749" t="s">
        <v>731</v>
      </c>
      <c r="K257" s="749" t="s">
        <v>732</v>
      </c>
      <c r="L257" s="752">
        <v>532.04</v>
      </c>
      <c r="M257" s="752">
        <v>7</v>
      </c>
      <c r="N257" s="753">
        <v>3724.2799999999997</v>
      </c>
    </row>
    <row r="258" spans="1:14" ht="14.4" customHeight="1" x14ac:dyDescent="0.3">
      <c r="A258" s="747" t="s">
        <v>599</v>
      </c>
      <c r="B258" s="748" t="s">
        <v>600</v>
      </c>
      <c r="C258" s="749" t="s">
        <v>618</v>
      </c>
      <c r="D258" s="750" t="s">
        <v>619</v>
      </c>
      <c r="E258" s="751">
        <v>50113001</v>
      </c>
      <c r="F258" s="750" t="s">
        <v>645</v>
      </c>
      <c r="G258" s="749" t="s">
        <v>646</v>
      </c>
      <c r="H258" s="749">
        <v>214598</v>
      </c>
      <c r="I258" s="749">
        <v>214598</v>
      </c>
      <c r="J258" s="749" t="s">
        <v>1025</v>
      </c>
      <c r="K258" s="749" t="s">
        <v>1026</v>
      </c>
      <c r="L258" s="752">
        <v>169.45999999999989</v>
      </c>
      <c r="M258" s="752">
        <v>2</v>
      </c>
      <c r="N258" s="753">
        <v>338.91999999999979</v>
      </c>
    </row>
    <row r="259" spans="1:14" ht="14.4" customHeight="1" x14ac:dyDescent="0.3">
      <c r="A259" s="747" t="s">
        <v>599</v>
      </c>
      <c r="B259" s="748" t="s">
        <v>600</v>
      </c>
      <c r="C259" s="749" t="s">
        <v>618</v>
      </c>
      <c r="D259" s="750" t="s">
        <v>619</v>
      </c>
      <c r="E259" s="751">
        <v>50113001</v>
      </c>
      <c r="F259" s="750" t="s">
        <v>645</v>
      </c>
      <c r="G259" s="749" t="s">
        <v>660</v>
      </c>
      <c r="H259" s="749">
        <v>153639</v>
      </c>
      <c r="I259" s="749">
        <v>53639</v>
      </c>
      <c r="J259" s="749" t="s">
        <v>1027</v>
      </c>
      <c r="K259" s="749" t="s">
        <v>1028</v>
      </c>
      <c r="L259" s="752">
        <v>88.719999999999985</v>
      </c>
      <c r="M259" s="752">
        <v>1</v>
      </c>
      <c r="N259" s="753">
        <v>88.719999999999985</v>
      </c>
    </row>
    <row r="260" spans="1:14" ht="14.4" customHeight="1" x14ac:dyDescent="0.3">
      <c r="A260" s="747" t="s">
        <v>599</v>
      </c>
      <c r="B260" s="748" t="s">
        <v>600</v>
      </c>
      <c r="C260" s="749" t="s">
        <v>618</v>
      </c>
      <c r="D260" s="750" t="s">
        <v>619</v>
      </c>
      <c r="E260" s="751">
        <v>50113001</v>
      </c>
      <c r="F260" s="750" t="s">
        <v>645</v>
      </c>
      <c r="G260" s="749" t="s">
        <v>646</v>
      </c>
      <c r="H260" s="749">
        <v>158827</v>
      </c>
      <c r="I260" s="749">
        <v>58827</v>
      </c>
      <c r="J260" s="749" t="s">
        <v>1029</v>
      </c>
      <c r="K260" s="749" t="s">
        <v>1030</v>
      </c>
      <c r="L260" s="752">
        <v>203.12000000000003</v>
      </c>
      <c r="M260" s="752">
        <v>6</v>
      </c>
      <c r="N260" s="753">
        <v>1218.7200000000003</v>
      </c>
    </row>
    <row r="261" spans="1:14" ht="14.4" customHeight="1" x14ac:dyDescent="0.3">
      <c r="A261" s="747" t="s">
        <v>599</v>
      </c>
      <c r="B261" s="748" t="s">
        <v>600</v>
      </c>
      <c r="C261" s="749" t="s">
        <v>618</v>
      </c>
      <c r="D261" s="750" t="s">
        <v>619</v>
      </c>
      <c r="E261" s="751">
        <v>50113001</v>
      </c>
      <c r="F261" s="750" t="s">
        <v>645</v>
      </c>
      <c r="G261" s="749" t="s">
        <v>660</v>
      </c>
      <c r="H261" s="749">
        <v>213477</v>
      </c>
      <c r="I261" s="749">
        <v>213477</v>
      </c>
      <c r="J261" s="749" t="s">
        <v>733</v>
      </c>
      <c r="K261" s="749" t="s">
        <v>734</v>
      </c>
      <c r="L261" s="752">
        <v>3300</v>
      </c>
      <c r="M261" s="752">
        <v>33</v>
      </c>
      <c r="N261" s="753">
        <v>108900</v>
      </c>
    </row>
    <row r="262" spans="1:14" ht="14.4" customHeight="1" x14ac:dyDescent="0.3">
      <c r="A262" s="747" t="s">
        <v>599</v>
      </c>
      <c r="B262" s="748" t="s">
        <v>600</v>
      </c>
      <c r="C262" s="749" t="s">
        <v>618</v>
      </c>
      <c r="D262" s="750" t="s">
        <v>619</v>
      </c>
      <c r="E262" s="751">
        <v>50113001</v>
      </c>
      <c r="F262" s="750" t="s">
        <v>645</v>
      </c>
      <c r="G262" s="749" t="s">
        <v>660</v>
      </c>
      <c r="H262" s="749">
        <v>213487</v>
      </c>
      <c r="I262" s="749">
        <v>213487</v>
      </c>
      <c r="J262" s="749" t="s">
        <v>735</v>
      </c>
      <c r="K262" s="749" t="s">
        <v>1031</v>
      </c>
      <c r="L262" s="752">
        <v>271.85000000000002</v>
      </c>
      <c r="M262" s="752">
        <v>1</v>
      </c>
      <c r="N262" s="753">
        <v>271.85000000000002</v>
      </c>
    </row>
    <row r="263" spans="1:14" ht="14.4" customHeight="1" x14ac:dyDescent="0.3">
      <c r="A263" s="747" t="s">
        <v>599</v>
      </c>
      <c r="B263" s="748" t="s">
        <v>600</v>
      </c>
      <c r="C263" s="749" t="s">
        <v>618</v>
      </c>
      <c r="D263" s="750" t="s">
        <v>619</v>
      </c>
      <c r="E263" s="751">
        <v>50113001</v>
      </c>
      <c r="F263" s="750" t="s">
        <v>645</v>
      </c>
      <c r="G263" s="749" t="s">
        <v>660</v>
      </c>
      <c r="H263" s="749">
        <v>213494</v>
      </c>
      <c r="I263" s="749">
        <v>213494</v>
      </c>
      <c r="J263" s="749" t="s">
        <v>735</v>
      </c>
      <c r="K263" s="749" t="s">
        <v>736</v>
      </c>
      <c r="L263" s="752">
        <v>408.95</v>
      </c>
      <c r="M263" s="752">
        <v>1</v>
      </c>
      <c r="N263" s="753">
        <v>408.95</v>
      </c>
    </row>
    <row r="264" spans="1:14" ht="14.4" customHeight="1" x14ac:dyDescent="0.3">
      <c r="A264" s="747" t="s">
        <v>599</v>
      </c>
      <c r="B264" s="748" t="s">
        <v>600</v>
      </c>
      <c r="C264" s="749" t="s">
        <v>618</v>
      </c>
      <c r="D264" s="750" t="s">
        <v>619</v>
      </c>
      <c r="E264" s="751">
        <v>50113001</v>
      </c>
      <c r="F264" s="750" t="s">
        <v>645</v>
      </c>
      <c r="G264" s="749" t="s">
        <v>660</v>
      </c>
      <c r="H264" s="749">
        <v>213484</v>
      </c>
      <c r="I264" s="749">
        <v>213484</v>
      </c>
      <c r="J264" s="749" t="s">
        <v>1032</v>
      </c>
      <c r="K264" s="749" t="s">
        <v>1033</v>
      </c>
      <c r="L264" s="752">
        <v>1895.7700000000004</v>
      </c>
      <c r="M264" s="752">
        <v>1</v>
      </c>
      <c r="N264" s="753">
        <v>1895.7700000000004</v>
      </c>
    </row>
    <row r="265" spans="1:14" ht="14.4" customHeight="1" x14ac:dyDescent="0.3">
      <c r="A265" s="747" t="s">
        <v>599</v>
      </c>
      <c r="B265" s="748" t="s">
        <v>600</v>
      </c>
      <c r="C265" s="749" t="s">
        <v>618</v>
      </c>
      <c r="D265" s="750" t="s">
        <v>619</v>
      </c>
      <c r="E265" s="751">
        <v>50113001</v>
      </c>
      <c r="F265" s="750" t="s">
        <v>645</v>
      </c>
      <c r="G265" s="749" t="s">
        <v>601</v>
      </c>
      <c r="H265" s="749">
        <v>213482</v>
      </c>
      <c r="I265" s="749">
        <v>213482</v>
      </c>
      <c r="J265" s="749" t="s">
        <v>1032</v>
      </c>
      <c r="K265" s="749" t="s">
        <v>1034</v>
      </c>
      <c r="L265" s="752">
        <v>1501.0199999999998</v>
      </c>
      <c r="M265" s="752">
        <v>1</v>
      </c>
      <c r="N265" s="753">
        <v>1501.0199999999998</v>
      </c>
    </row>
    <row r="266" spans="1:14" ht="14.4" customHeight="1" x14ac:dyDescent="0.3">
      <c r="A266" s="747" t="s">
        <v>599</v>
      </c>
      <c r="B266" s="748" t="s">
        <v>600</v>
      </c>
      <c r="C266" s="749" t="s">
        <v>618</v>
      </c>
      <c r="D266" s="750" t="s">
        <v>619</v>
      </c>
      <c r="E266" s="751">
        <v>50113001</v>
      </c>
      <c r="F266" s="750" t="s">
        <v>645</v>
      </c>
      <c r="G266" s="749" t="s">
        <v>601</v>
      </c>
      <c r="H266" s="749">
        <v>198219</v>
      </c>
      <c r="I266" s="749">
        <v>98219</v>
      </c>
      <c r="J266" s="749" t="s">
        <v>1035</v>
      </c>
      <c r="K266" s="749" t="s">
        <v>1036</v>
      </c>
      <c r="L266" s="752">
        <v>60.300000000000004</v>
      </c>
      <c r="M266" s="752">
        <v>3</v>
      </c>
      <c r="N266" s="753">
        <v>180.9</v>
      </c>
    </row>
    <row r="267" spans="1:14" ht="14.4" customHeight="1" x14ac:dyDescent="0.3">
      <c r="A267" s="747" t="s">
        <v>599</v>
      </c>
      <c r="B267" s="748" t="s">
        <v>600</v>
      </c>
      <c r="C267" s="749" t="s">
        <v>618</v>
      </c>
      <c r="D267" s="750" t="s">
        <v>619</v>
      </c>
      <c r="E267" s="751">
        <v>50113001</v>
      </c>
      <c r="F267" s="750" t="s">
        <v>645</v>
      </c>
      <c r="G267" s="749" t="s">
        <v>660</v>
      </c>
      <c r="H267" s="749">
        <v>156804</v>
      </c>
      <c r="I267" s="749">
        <v>56804</v>
      </c>
      <c r="J267" s="749" t="s">
        <v>1037</v>
      </c>
      <c r="K267" s="749" t="s">
        <v>1036</v>
      </c>
      <c r="L267" s="752">
        <v>31.650000000000006</v>
      </c>
      <c r="M267" s="752">
        <v>2</v>
      </c>
      <c r="N267" s="753">
        <v>63.300000000000011</v>
      </c>
    </row>
    <row r="268" spans="1:14" ht="14.4" customHeight="1" x14ac:dyDescent="0.3">
      <c r="A268" s="747" t="s">
        <v>599</v>
      </c>
      <c r="B268" s="748" t="s">
        <v>600</v>
      </c>
      <c r="C268" s="749" t="s">
        <v>618</v>
      </c>
      <c r="D268" s="750" t="s">
        <v>619</v>
      </c>
      <c r="E268" s="751">
        <v>50113001</v>
      </c>
      <c r="F268" s="750" t="s">
        <v>645</v>
      </c>
      <c r="G268" s="749" t="s">
        <v>660</v>
      </c>
      <c r="H268" s="749">
        <v>156805</v>
      </c>
      <c r="I268" s="749">
        <v>56805</v>
      </c>
      <c r="J268" s="749" t="s">
        <v>1037</v>
      </c>
      <c r="K268" s="749" t="s">
        <v>1038</v>
      </c>
      <c r="L268" s="752">
        <v>58.72</v>
      </c>
      <c r="M268" s="752">
        <v>1</v>
      </c>
      <c r="N268" s="753">
        <v>58.72</v>
      </c>
    </row>
    <row r="269" spans="1:14" ht="14.4" customHeight="1" x14ac:dyDescent="0.3">
      <c r="A269" s="747" t="s">
        <v>599</v>
      </c>
      <c r="B269" s="748" t="s">
        <v>600</v>
      </c>
      <c r="C269" s="749" t="s">
        <v>618</v>
      </c>
      <c r="D269" s="750" t="s">
        <v>619</v>
      </c>
      <c r="E269" s="751">
        <v>50113001</v>
      </c>
      <c r="F269" s="750" t="s">
        <v>645</v>
      </c>
      <c r="G269" s="749" t="s">
        <v>601</v>
      </c>
      <c r="H269" s="749">
        <v>102133</v>
      </c>
      <c r="I269" s="749">
        <v>2133</v>
      </c>
      <c r="J269" s="749" t="s">
        <v>1039</v>
      </c>
      <c r="K269" s="749" t="s">
        <v>1040</v>
      </c>
      <c r="L269" s="752">
        <v>28.065384615384627</v>
      </c>
      <c r="M269" s="752">
        <v>13</v>
      </c>
      <c r="N269" s="753">
        <v>364.85000000000014</v>
      </c>
    </row>
    <row r="270" spans="1:14" ht="14.4" customHeight="1" x14ac:dyDescent="0.3">
      <c r="A270" s="747" t="s">
        <v>599</v>
      </c>
      <c r="B270" s="748" t="s">
        <v>600</v>
      </c>
      <c r="C270" s="749" t="s">
        <v>618</v>
      </c>
      <c r="D270" s="750" t="s">
        <v>619</v>
      </c>
      <c r="E270" s="751">
        <v>50113001</v>
      </c>
      <c r="F270" s="750" t="s">
        <v>645</v>
      </c>
      <c r="G270" s="749" t="s">
        <v>646</v>
      </c>
      <c r="H270" s="749">
        <v>123797</v>
      </c>
      <c r="I270" s="749">
        <v>23797</v>
      </c>
      <c r="J270" s="749" t="s">
        <v>1041</v>
      </c>
      <c r="K270" s="749" t="s">
        <v>1042</v>
      </c>
      <c r="L270" s="752">
        <v>134.96</v>
      </c>
      <c r="M270" s="752">
        <v>1</v>
      </c>
      <c r="N270" s="753">
        <v>134.96</v>
      </c>
    </row>
    <row r="271" spans="1:14" ht="14.4" customHeight="1" x14ac:dyDescent="0.3">
      <c r="A271" s="747" t="s">
        <v>599</v>
      </c>
      <c r="B271" s="748" t="s">
        <v>600</v>
      </c>
      <c r="C271" s="749" t="s">
        <v>618</v>
      </c>
      <c r="D271" s="750" t="s">
        <v>619</v>
      </c>
      <c r="E271" s="751">
        <v>50113001</v>
      </c>
      <c r="F271" s="750" t="s">
        <v>645</v>
      </c>
      <c r="G271" s="749" t="s">
        <v>646</v>
      </c>
      <c r="H271" s="749">
        <v>31915</v>
      </c>
      <c r="I271" s="749">
        <v>31915</v>
      </c>
      <c r="J271" s="749" t="s">
        <v>738</v>
      </c>
      <c r="K271" s="749" t="s">
        <v>739</v>
      </c>
      <c r="L271" s="752">
        <v>173.68999994578778</v>
      </c>
      <c r="M271" s="752">
        <v>24</v>
      </c>
      <c r="N271" s="753">
        <v>4168.5599986989064</v>
      </c>
    </row>
    <row r="272" spans="1:14" ht="14.4" customHeight="1" x14ac:dyDescent="0.3">
      <c r="A272" s="747" t="s">
        <v>599</v>
      </c>
      <c r="B272" s="748" t="s">
        <v>600</v>
      </c>
      <c r="C272" s="749" t="s">
        <v>618</v>
      </c>
      <c r="D272" s="750" t="s">
        <v>619</v>
      </c>
      <c r="E272" s="751">
        <v>50113001</v>
      </c>
      <c r="F272" s="750" t="s">
        <v>645</v>
      </c>
      <c r="G272" s="749" t="s">
        <v>646</v>
      </c>
      <c r="H272" s="749">
        <v>47244</v>
      </c>
      <c r="I272" s="749">
        <v>47244</v>
      </c>
      <c r="J272" s="749" t="s">
        <v>742</v>
      </c>
      <c r="K272" s="749" t="s">
        <v>739</v>
      </c>
      <c r="L272" s="752">
        <v>143</v>
      </c>
      <c r="M272" s="752">
        <v>9</v>
      </c>
      <c r="N272" s="753">
        <v>1287</v>
      </c>
    </row>
    <row r="273" spans="1:14" ht="14.4" customHeight="1" x14ac:dyDescent="0.3">
      <c r="A273" s="747" t="s">
        <v>599</v>
      </c>
      <c r="B273" s="748" t="s">
        <v>600</v>
      </c>
      <c r="C273" s="749" t="s">
        <v>618</v>
      </c>
      <c r="D273" s="750" t="s">
        <v>619</v>
      </c>
      <c r="E273" s="751">
        <v>50113001</v>
      </c>
      <c r="F273" s="750" t="s">
        <v>645</v>
      </c>
      <c r="G273" s="749" t="s">
        <v>646</v>
      </c>
      <c r="H273" s="749">
        <v>47256</v>
      </c>
      <c r="I273" s="749">
        <v>47256</v>
      </c>
      <c r="J273" s="749" t="s">
        <v>742</v>
      </c>
      <c r="K273" s="749" t="s">
        <v>1043</v>
      </c>
      <c r="L273" s="752">
        <v>0</v>
      </c>
      <c r="M273" s="752">
        <v>0</v>
      </c>
      <c r="N273" s="753">
        <v>0</v>
      </c>
    </row>
    <row r="274" spans="1:14" ht="14.4" customHeight="1" x14ac:dyDescent="0.3">
      <c r="A274" s="747" t="s">
        <v>599</v>
      </c>
      <c r="B274" s="748" t="s">
        <v>600</v>
      </c>
      <c r="C274" s="749" t="s">
        <v>618</v>
      </c>
      <c r="D274" s="750" t="s">
        <v>619</v>
      </c>
      <c r="E274" s="751">
        <v>50113001</v>
      </c>
      <c r="F274" s="750" t="s">
        <v>645</v>
      </c>
      <c r="G274" s="749" t="s">
        <v>646</v>
      </c>
      <c r="H274" s="749">
        <v>158249</v>
      </c>
      <c r="I274" s="749">
        <v>58249</v>
      </c>
      <c r="J274" s="749" t="s">
        <v>1044</v>
      </c>
      <c r="K274" s="749" t="s">
        <v>601</v>
      </c>
      <c r="L274" s="752">
        <v>203.83</v>
      </c>
      <c r="M274" s="752">
        <v>2</v>
      </c>
      <c r="N274" s="753">
        <v>407.66</v>
      </c>
    </row>
    <row r="275" spans="1:14" ht="14.4" customHeight="1" x14ac:dyDescent="0.3">
      <c r="A275" s="747" t="s">
        <v>599</v>
      </c>
      <c r="B275" s="748" t="s">
        <v>600</v>
      </c>
      <c r="C275" s="749" t="s">
        <v>618</v>
      </c>
      <c r="D275" s="750" t="s">
        <v>619</v>
      </c>
      <c r="E275" s="751">
        <v>50113001</v>
      </c>
      <c r="F275" s="750" t="s">
        <v>645</v>
      </c>
      <c r="G275" s="749" t="s">
        <v>646</v>
      </c>
      <c r="H275" s="749">
        <v>102537</v>
      </c>
      <c r="I275" s="749">
        <v>2537</v>
      </c>
      <c r="J275" s="749" t="s">
        <v>1045</v>
      </c>
      <c r="K275" s="749" t="s">
        <v>1046</v>
      </c>
      <c r="L275" s="752">
        <v>38.480000000000004</v>
      </c>
      <c r="M275" s="752">
        <v>2</v>
      </c>
      <c r="N275" s="753">
        <v>76.960000000000008</v>
      </c>
    </row>
    <row r="276" spans="1:14" ht="14.4" customHeight="1" x14ac:dyDescent="0.3">
      <c r="A276" s="747" t="s">
        <v>599</v>
      </c>
      <c r="B276" s="748" t="s">
        <v>600</v>
      </c>
      <c r="C276" s="749" t="s">
        <v>618</v>
      </c>
      <c r="D276" s="750" t="s">
        <v>619</v>
      </c>
      <c r="E276" s="751">
        <v>50113001</v>
      </c>
      <c r="F276" s="750" t="s">
        <v>645</v>
      </c>
      <c r="G276" s="749" t="s">
        <v>646</v>
      </c>
      <c r="H276" s="749">
        <v>215605</v>
      </c>
      <c r="I276" s="749">
        <v>215605</v>
      </c>
      <c r="J276" s="749" t="s">
        <v>1047</v>
      </c>
      <c r="K276" s="749" t="s">
        <v>1048</v>
      </c>
      <c r="L276" s="752">
        <v>28.600000000000009</v>
      </c>
      <c r="M276" s="752">
        <v>1</v>
      </c>
      <c r="N276" s="753">
        <v>28.600000000000009</v>
      </c>
    </row>
    <row r="277" spans="1:14" ht="14.4" customHeight="1" x14ac:dyDescent="0.3">
      <c r="A277" s="747" t="s">
        <v>599</v>
      </c>
      <c r="B277" s="748" t="s">
        <v>600</v>
      </c>
      <c r="C277" s="749" t="s">
        <v>618</v>
      </c>
      <c r="D277" s="750" t="s">
        <v>619</v>
      </c>
      <c r="E277" s="751">
        <v>50113001</v>
      </c>
      <c r="F277" s="750" t="s">
        <v>645</v>
      </c>
      <c r="G277" s="749" t="s">
        <v>646</v>
      </c>
      <c r="H277" s="749">
        <v>215606</v>
      </c>
      <c r="I277" s="749">
        <v>215606</v>
      </c>
      <c r="J277" s="749" t="s">
        <v>1047</v>
      </c>
      <c r="K277" s="749" t="s">
        <v>1049</v>
      </c>
      <c r="L277" s="752">
        <v>72.204285714285717</v>
      </c>
      <c r="M277" s="752">
        <v>7</v>
      </c>
      <c r="N277" s="753">
        <v>505.43</v>
      </c>
    </row>
    <row r="278" spans="1:14" ht="14.4" customHeight="1" x14ac:dyDescent="0.3">
      <c r="A278" s="747" t="s">
        <v>599</v>
      </c>
      <c r="B278" s="748" t="s">
        <v>600</v>
      </c>
      <c r="C278" s="749" t="s">
        <v>618</v>
      </c>
      <c r="D278" s="750" t="s">
        <v>619</v>
      </c>
      <c r="E278" s="751">
        <v>50113001</v>
      </c>
      <c r="F278" s="750" t="s">
        <v>645</v>
      </c>
      <c r="G278" s="749" t="s">
        <v>660</v>
      </c>
      <c r="H278" s="749">
        <v>845593</v>
      </c>
      <c r="I278" s="749">
        <v>100304</v>
      </c>
      <c r="J278" s="749" t="s">
        <v>1050</v>
      </c>
      <c r="K278" s="749" t="s">
        <v>748</v>
      </c>
      <c r="L278" s="752">
        <v>70.732857142857128</v>
      </c>
      <c r="M278" s="752">
        <v>21</v>
      </c>
      <c r="N278" s="753">
        <v>1485.3899999999996</v>
      </c>
    </row>
    <row r="279" spans="1:14" ht="14.4" customHeight="1" x14ac:dyDescent="0.3">
      <c r="A279" s="747" t="s">
        <v>599</v>
      </c>
      <c r="B279" s="748" t="s">
        <v>600</v>
      </c>
      <c r="C279" s="749" t="s">
        <v>618</v>
      </c>
      <c r="D279" s="750" t="s">
        <v>619</v>
      </c>
      <c r="E279" s="751">
        <v>50113001</v>
      </c>
      <c r="F279" s="750" t="s">
        <v>645</v>
      </c>
      <c r="G279" s="749" t="s">
        <v>646</v>
      </c>
      <c r="H279" s="749">
        <v>147195</v>
      </c>
      <c r="I279" s="749">
        <v>47195</v>
      </c>
      <c r="J279" s="749" t="s">
        <v>1051</v>
      </c>
      <c r="K279" s="749" t="s">
        <v>1052</v>
      </c>
      <c r="L279" s="752">
        <v>216.68</v>
      </c>
      <c r="M279" s="752">
        <v>1</v>
      </c>
      <c r="N279" s="753">
        <v>216.68</v>
      </c>
    </row>
    <row r="280" spans="1:14" ht="14.4" customHeight="1" x14ac:dyDescent="0.3">
      <c r="A280" s="747" t="s">
        <v>599</v>
      </c>
      <c r="B280" s="748" t="s">
        <v>600</v>
      </c>
      <c r="C280" s="749" t="s">
        <v>618</v>
      </c>
      <c r="D280" s="750" t="s">
        <v>619</v>
      </c>
      <c r="E280" s="751">
        <v>50113001</v>
      </c>
      <c r="F280" s="750" t="s">
        <v>645</v>
      </c>
      <c r="G280" s="749" t="s">
        <v>646</v>
      </c>
      <c r="H280" s="749">
        <v>147193</v>
      </c>
      <c r="I280" s="749">
        <v>47193</v>
      </c>
      <c r="J280" s="749" t="s">
        <v>1053</v>
      </c>
      <c r="K280" s="749" t="s">
        <v>1052</v>
      </c>
      <c r="L280" s="752">
        <v>232.31750000000002</v>
      </c>
      <c r="M280" s="752">
        <v>4</v>
      </c>
      <c r="N280" s="753">
        <v>929.2700000000001</v>
      </c>
    </row>
    <row r="281" spans="1:14" ht="14.4" customHeight="1" x14ac:dyDescent="0.3">
      <c r="A281" s="747" t="s">
        <v>599</v>
      </c>
      <c r="B281" s="748" t="s">
        <v>600</v>
      </c>
      <c r="C281" s="749" t="s">
        <v>618</v>
      </c>
      <c r="D281" s="750" t="s">
        <v>619</v>
      </c>
      <c r="E281" s="751">
        <v>50113001</v>
      </c>
      <c r="F281" s="750" t="s">
        <v>645</v>
      </c>
      <c r="G281" s="749" t="s">
        <v>601</v>
      </c>
      <c r="H281" s="749">
        <v>214355</v>
      </c>
      <c r="I281" s="749">
        <v>214355</v>
      </c>
      <c r="J281" s="749" t="s">
        <v>1053</v>
      </c>
      <c r="K281" s="749" t="s">
        <v>1052</v>
      </c>
      <c r="L281" s="752">
        <v>215.19999999999993</v>
      </c>
      <c r="M281" s="752">
        <v>1</v>
      </c>
      <c r="N281" s="753">
        <v>215.19999999999993</v>
      </c>
    </row>
    <row r="282" spans="1:14" ht="14.4" customHeight="1" x14ac:dyDescent="0.3">
      <c r="A282" s="747" t="s">
        <v>599</v>
      </c>
      <c r="B282" s="748" t="s">
        <v>600</v>
      </c>
      <c r="C282" s="749" t="s">
        <v>618</v>
      </c>
      <c r="D282" s="750" t="s">
        <v>619</v>
      </c>
      <c r="E282" s="751">
        <v>50113001</v>
      </c>
      <c r="F282" s="750" t="s">
        <v>645</v>
      </c>
      <c r="G282" s="749" t="s">
        <v>646</v>
      </c>
      <c r="H282" s="749">
        <v>124067</v>
      </c>
      <c r="I282" s="749">
        <v>124067</v>
      </c>
      <c r="J282" s="749" t="s">
        <v>749</v>
      </c>
      <c r="K282" s="749" t="s">
        <v>750</v>
      </c>
      <c r="L282" s="752">
        <v>36.529999999999994</v>
      </c>
      <c r="M282" s="752">
        <v>55</v>
      </c>
      <c r="N282" s="753">
        <v>2009.1499999999999</v>
      </c>
    </row>
    <row r="283" spans="1:14" ht="14.4" customHeight="1" x14ac:dyDescent="0.3">
      <c r="A283" s="747" t="s">
        <v>599</v>
      </c>
      <c r="B283" s="748" t="s">
        <v>600</v>
      </c>
      <c r="C283" s="749" t="s">
        <v>618</v>
      </c>
      <c r="D283" s="750" t="s">
        <v>619</v>
      </c>
      <c r="E283" s="751">
        <v>50113001</v>
      </c>
      <c r="F283" s="750" t="s">
        <v>645</v>
      </c>
      <c r="G283" s="749" t="s">
        <v>646</v>
      </c>
      <c r="H283" s="749">
        <v>216572</v>
      </c>
      <c r="I283" s="749">
        <v>216572</v>
      </c>
      <c r="J283" s="749" t="s">
        <v>749</v>
      </c>
      <c r="K283" s="749" t="s">
        <v>750</v>
      </c>
      <c r="L283" s="752">
        <v>36.29</v>
      </c>
      <c r="M283" s="752">
        <v>71</v>
      </c>
      <c r="N283" s="753">
        <v>2576.5899999999997</v>
      </c>
    </row>
    <row r="284" spans="1:14" ht="14.4" customHeight="1" x14ac:dyDescent="0.3">
      <c r="A284" s="747" t="s">
        <v>599</v>
      </c>
      <c r="B284" s="748" t="s">
        <v>600</v>
      </c>
      <c r="C284" s="749" t="s">
        <v>618</v>
      </c>
      <c r="D284" s="750" t="s">
        <v>619</v>
      </c>
      <c r="E284" s="751">
        <v>50113001</v>
      </c>
      <c r="F284" s="750" t="s">
        <v>645</v>
      </c>
      <c r="G284" s="749" t="s">
        <v>646</v>
      </c>
      <c r="H284" s="749">
        <v>109159</v>
      </c>
      <c r="I284" s="749">
        <v>9159</v>
      </c>
      <c r="J284" s="749" t="s">
        <v>1054</v>
      </c>
      <c r="K284" s="749" t="s">
        <v>1055</v>
      </c>
      <c r="L284" s="752">
        <v>113.67333333333333</v>
      </c>
      <c r="M284" s="752">
        <v>6</v>
      </c>
      <c r="N284" s="753">
        <v>682.04</v>
      </c>
    </row>
    <row r="285" spans="1:14" ht="14.4" customHeight="1" x14ac:dyDescent="0.3">
      <c r="A285" s="747" t="s">
        <v>599</v>
      </c>
      <c r="B285" s="748" t="s">
        <v>600</v>
      </c>
      <c r="C285" s="749" t="s">
        <v>618</v>
      </c>
      <c r="D285" s="750" t="s">
        <v>619</v>
      </c>
      <c r="E285" s="751">
        <v>50113001</v>
      </c>
      <c r="F285" s="750" t="s">
        <v>645</v>
      </c>
      <c r="G285" s="749" t="s">
        <v>646</v>
      </c>
      <c r="H285" s="749">
        <v>51366</v>
      </c>
      <c r="I285" s="749">
        <v>51366</v>
      </c>
      <c r="J285" s="749" t="s">
        <v>751</v>
      </c>
      <c r="K285" s="749" t="s">
        <v>752</v>
      </c>
      <c r="L285" s="752">
        <v>171.59999967424744</v>
      </c>
      <c r="M285" s="752">
        <v>240</v>
      </c>
      <c r="N285" s="753">
        <v>41183.999921819384</v>
      </c>
    </row>
    <row r="286" spans="1:14" ht="14.4" customHeight="1" x14ac:dyDescent="0.3">
      <c r="A286" s="747" t="s">
        <v>599</v>
      </c>
      <c r="B286" s="748" t="s">
        <v>600</v>
      </c>
      <c r="C286" s="749" t="s">
        <v>618</v>
      </c>
      <c r="D286" s="750" t="s">
        <v>619</v>
      </c>
      <c r="E286" s="751">
        <v>50113001</v>
      </c>
      <c r="F286" s="750" t="s">
        <v>645</v>
      </c>
      <c r="G286" s="749" t="s">
        <v>646</v>
      </c>
      <c r="H286" s="749">
        <v>51367</v>
      </c>
      <c r="I286" s="749">
        <v>51367</v>
      </c>
      <c r="J286" s="749" t="s">
        <v>751</v>
      </c>
      <c r="K286" s="749" t="s">
        <v>1056</v>
      </c>
      <c r="L286" s="752">
        <v>92.95</v>
      </c>
      <c r="M286" s="752">
        <v>17</v>
      </c>
      <c r="N286" s="753">
        <v>1580.15</v>
      </c>
    </row>
    <row r="287" spans="1:14" ht="14.4" customHeight="1" x14ac:dyDescent="0.3">
      <c r="A287" s="747" t="s">
        <v>599</v>
      </c>
      <c r="B287" s="748" t="s">
        <v>600</v>
      </c>
      <c r="C287" s="749" t="s">
        <v>618</v>
      </c>
      <c r="D287" s="750" t="s">
        <v>619</v>
      </c>
      <c r="E287" s="751">
        <v>50113001</v>
      </c>
      <c r="F287" s="750" t="s">
        <v>645</v>
      </c>
      <c r="G287" s="749" t="s">
        <v>646</v>
      </c>
      <c r="H287" s="749">
        <v>51383</v>
      </c>
      <c r="I287" s="749">
        <v>51383</v>
      </c>
      <c r="J287" s="749" t="s">
        <v>751</v>
      </c>
      <c r="K287" s="749" t="s">
        <v>753</v>
      </c>
      <c r="L287" s="752">
        <v>93.5</v>
      </c>
      <c r="M287" s="752">
        <v>62</v>
      </c>
      <c r="N287" s="753">
        <v>5797</v>
      </c>
    </row>
    <row r="288" spans="1:14" ht="14.4" customHeight="1" x14ac:dyDescent="0.3">
      <c r="A288" s="747" t="s">
        <v>599</v>
      </c>
      <c r="B288" s="748" t="s">
        <v>600</v>
      </c>
      <c r="C288" s="749" t="s">
        <v>618</v>
      </c>
      <c r="D288" s="750" t="s">
        <v>619</v>
      </c>
      <c r="E288" s="751">
        <v>50113001</v>
      </c>
      <c r="F288" s="750" t="s">
        <v>645</v>
      </c>
      <c r="G288" s="749" t="s">
        <v>646</v>
      </c>
      <c r="H288" s="749">
        <v>51384</v>
      </c>
      <c r="I288" s="749">
        <v>51384</v>
      </c>
      <c r="J288" s="749" t="s">
        <v>751</v>
      </c>
      <c r="K288" s="749" t="s">
        <v>1057</v>
      </c>
      <c r="L288" s="752">
        <v>192.4999991773947</v>
      </c>
      <c r="M288" s="752">
        <v>16</v>
      </c>
      <c r="N288" s="753">
        <v>3079.9999868383152</v>
      </c>
    </row>
    <row r="289" spans="1:14" ht="14.4" customHeight="1" x14ac:dyDescent="0.3">
      <c r="A289" s="747" t="s">
        <v>599</v>
      </c>
      <c r="B289" s="748" t="s">
        <v>600</v>
      </c>
      <c r="C289" s="749" t="s">
        <v>618</v>
      </c>
      <c r="D289" s="750" t="s">
        <v>619</v>
      </c>
      <c r="E289" s="751">
        <v>50113001</v>
      </c>
      <c r="F289" s="750" t="s">
        <v>645</v>
      </c>
      <c r="G289" s="749" t="s">
        <v>646</v>
      </c>
      <c r="H289" s="749">
        <v>55919</v>
      </c>
      <c r="I289" s="749">
        <v>55919</v>
      </c>
      <c r="J289" s="749" t="s">
        <v>754</v>
      </c>
      <c r="K289" s="749" t="s">
        <v>755</v>
      </c>
      <c r="L289" s="752">
        <v>146.86000000000001</v>
      </c>
      <c r="M289" s="752">
        <v>2</v>
      </c>
      <c r="N289" s="753">
        <v>293.72000000000003</v>
      </c>
    </row>
    <row r="290" spans="1:14" ht="14.4" customHeight="1" x14ac:dyDescent="0.3">
      <c r="A290" s="747" t="s">
        <v>599</v>
      </c>
      <c r="B290" s="748" t="s">
        <v>600</v>
      </c>
      <c r="C290" s="749" t="s">
        <v>618</v>
      </c>
      <c r="D290" s="750" t="s">
        <v>619</v>
      </c>
      <c r="E290" s="751">
        <v>50113001</v>
      </c>
      <c r="F290" s="750" t="s">
        <v>645</v>
      </c>
      <c r="G290" s="749" t="s">
        <v>646</v>
      </c>
      <c r="H290" s="749">
        <v>120401</v>
      </c>
      <c r="I290" s="749">
        <v>20401</v>
      </c>
      <c r="J290" s="749" t="s">
        <v>1058</v>
      </c>
      <c r="K290" s="749" t="s">
        <v>1059</v>
      </c>
      <c r="L290" s="752">
        <v>74.890000000000057</v>
      </c>
      <c r="M290" s="752">
        <v>1</v>
      </c>
      <c r="N290" s="753">
        <v>74.890000000000057</v>
      </c>
    </row>
    <row r="291" spans="1:14" ht="14.4" customHeight="1" x14ac:dyDescent="0.3">
      <c r="A291" s="747" t="s">
        <v>599</v>
      </c>
      <c r="B291" s="748" t="s">
        <v>600</v>
      </c>
      <c r="C291" s="749" t="s">
        <v>618</v>
      </c>
      <c r="D291" s="750" t="s">
        <v>619</v>
      </c>
      <c r="E291" s="751">
        <v>50113001</v>
      </c>
      <c r="F291" s="750" t="s">
        <v>645</v>
      </c>
      <c r="G291" s="749" t="s">
        <v>646</v>
      </c>
      <c r="H291" s="749">
        <v>847908</v>
      </c>
      <c r="I291" s="749">
        <v>155052</v>
      </c>
      <c r="J291" s="749" t="s">
        <v>1060</v>
      </c>
      <c r="K291" s="749" t="s">
        <v>1061</v>
      </c>
      <c r="L291" s="752">
        <v>112.37999999999994</v>
      </c>
      <c r="M291" s="752">
        <v>1</v>
      </c>
      <c r="N291" s="753">
        <v>112.37999999999994</v>
      </c>
    </row>
    <row r="292" spans="1:14" ht="14.4" customHeight="1" x14ac:dyDescent="0.3">
      <c r="A292" s="747" t="s">
        <v>599</v>
      </c>
      <c r="B292" s="748" t="s">
        <v>600</v>
      </c>
      <c r="C292" s="749" t="s">
        <v>618</v>
      </c>
      <c r="D292" s="750" t="s">
        <v>619</v>
      </c>
      <c r="E292" s="751">
        <v>50113001</v>
      </c>
      <c r="F292" s="750" t="s">
        <v>645</v>
      </c>
      <c r="G292" s="749" t="s">
        <v>646</v>
      </c>
      <c r="H292" s="749">
        <v>115003</v>
      </c>
      <c r="I292" s="749">
        <v>15003</v>
      </c>
      <c r="J292" s="749" t="s">
        <v>758</v>
      </c>
      <c r="K292" s="749" t="s">
        <v>759</v>
      </c>
      <c r="L292" s="752">
        <v>873.64005907274145</v>
      </c>
      <c r="M292" s="752">
        <v>19</v>
      </c>
      <c r="N292" s="753">
        <v>16599.161122382087</v>
      </c>
    </row>
    <row r="293" spans="1:14" ht="14.4" customHeight="1" x14ac:dyDescent="0.3">
      <c r="A293" s="747" t="s">
        <v>599</v>
      </c>
      <c r="B293" s="748" t="s">
        <v>600</v>
      </c>
      <c r="C293" s="749" t="s">
        <v>618</v>
      </c>
      <c r="D293" s="750" t="s">
        <v>619</v>
      </c>
      <c r="E293" s="751">
        <v>50113001</v>
      </c>
      <c r="F293" s="750" t="s">
        <v>645</v>
      </c>
      <c r="G293" s="749" t="s">
        <v>646</v>
      </c>
      <c r="H293" s="749">
        <v>146256</v>
      </c>
      <c r="I293" s="749">
        <v>146256</v>
      </c>
      <c r="J293" s="749" t="s">
        <v>1062</v>
      </c>
      <c r="K293" s="749" t="s">
        <v>1063</v>
      </c>
      <c r="L293" s="752">
        <v>137.08333333333334</v>
      </c>
      <c r="M293" s="752">
        <v>3</v>
      </c>
      <c r="N293" s="753">
        <v>411.25000000000006</v>
      </c>
    </row>
    <row r="294" spans="1:14" ht="14.4" customHeight="1" x14ac:dyDescent="0.3">
      <c r="A294" s="747" t="s">
        <v>599</v>
      </c>
      <c r="B294" s="748" t="s">
        <v>600</v>
      </c>
      <c r="C294" s="749" t="s">
        <v>618</v>
      </c>
      <c r="D294" s="750" t="s">
        <v>619</v>
      </c>
      <c r="E294" s="751">
        <v>50113001</v>
      </c>
      <c r="F294" s="750" t="s">
        <v>645</v>
      </c>
      <c r="G294" s="749" t="s">
        <v>646</v>
      </c>
      <c r="H294" s="749">
        <v>146991</v>
      </c>
      <c r="I294" s="749">
        <v>46991</v>
      </c>
      <c r="J294" s="749" t="s">
        <v>1062</v>
      </c>
      <c r="K294" s="749" t="s">
        <v>1063</v>
      </c>
      <c r="L294" s="752">
        <v>138.84000000000003</v>
      </c>
      <c r="M294" s="752">
        <v>5</v>
      </c>
      <c r="N294" s="753">
        <v>694.20000000000016</v>
      </c>
    </row>
    <row r="295" spans="1:14" ht="14.4" customHeight="1" x14ac:dyDescent="0.3">
      <c r="A295" s="747" t="s">
        <v>599</v>
      </c>
      <c r="B295" s="748" t="s">
        <v>600</v>
      </c>
      <c r="C295" s="749" t="s">
        <v>618</v>
      </c>
      <c r="D295" s="750" t="s">
        <v>619</v>
      </c>
      <c r="E295" s="751">
        <v>50113001</v>
      </c>
      <c r="F295" s="750" t="s">
        <v>645</v>
      </c>
      <c r="G295" s="749" t="s">
        <v>646</v>
      </c>
      <c r="H295" s="749">
        <v>187299</v>
      </c>
      <c r="I295" s="749">
        <v>87299</v>
      </c>
      <c r="J295" s="749" t="s">
        <v>1064</v>
      </c>
      <c r="K295" s="749" t="s">
        <v>1065</v>
      </c>
      <c r="L295" s="752">
        <v>1020.7300000000004</v>
      </c>
      <c r="M295" s="752">
        <v>3</v>
      </c>
      <c r="N295" s="753">
        <v>3062.190000000001</v>
      </c>
    </row>
    <row r="296" spans="1:14" ht="14.4" customHeight="1" x14ac:dyDescent="0.3">
      <c r="A296" s="747" t="s">
        <v>599</v>
      </c>
      <c r="B296" s="748" t="s">
        <v>600</v>
      </c>
      <c r="C296" s="749" t="s">
        <v>618</v>
      </c>
      <c r="D296" s="750" t="s">
        <v>619</v>
      </c>
      <c r="E296" s="751">
        <v>50113001</v>
      </c>
      <c r="F296" s="750" t="s">
        <v>645</v>
      </c>
      <c r="G296" s="749" t="s">
        <v>646</v>
      </c>
      <c r="H296" s="749">
        <v>196696</v>
      </c>
      <c r="I296" s="749">
        <v>96696</v>
      </c>
      <c r="J296" s="749" t="s">
        <v>1066</v>
      </c>
      <c r="K296" s="749" t="s">
        <v>1067</v>
      </c>
      <c r="L296" s="752">
        <v>46.659999999999961</v>
      </c>
      <c r="M296" s="752">
        <v>1</v>
      </c>
      <c r="N296" s="753">
        <v>46.659999999999961</v>
      </c>
    </row>
    <row r="297" spans="1:14" ht="14.4" customHeight="1" x14ac:dyDescent="0.3">
      <c r="A297" s="747" t="s">
        <v>599</v>
      </c>
      <c r="B297" s="748" t="s">
        <v>600</v>
      </c>
      <c r="C297" s="749" t="s">
        <v>618</v>
      </c>
      <c r="D297" s="750" t="s">
        <v>619</v>
      </c>
      <c r="E297" s="751">
        <v>50113001</v>
      </c>
      <c r="F297" s="750" t="s">
        <v>645</v>
      </c>
      <c r="G297" s="749" t="s">
        <v>646</v>
      </c>
      <c r="H297" s="749">
        <v>191877</v>
      </c>
      <c r="I297" s="749">
        <v>191877</v>
      </c>
      <c r="J297" s="749" t="s">
        <v>1068</v>
      </c>
      <c r="K297" s="749" t="s">
        <v>1069</v>
      </c>
      <c r="L297" s="752">
        <v>46.660000000000018</v>
      </c>
      <c r="M297" s="752">
        <v>1</v>
      </c>
      <c r="N297" s="753">
        <v>46.660000000000018</v>
      </c>
    </row>
    <row r="298" spans="1:14" ht="14.4" customHeight="1" x14ac:dyDescent="0.3">
      <c r="A298" s="747" t="s">
        <v>599</v>
      </c>
      <c r="B298" s="748" t="s">
        <v>600</v>
      </c>
      <c r="C298" s="749" t="s">
        <v>618</v>
      </c>
      <c r="D298" s="750" t="s">
        <v>619</v>
      </c>
      <c r="E298" s="751">
        <v>50113001</v>
      </c>
      <c r="F298" s="750" t="s">
        <v>645</v>
      </c>
      <c r="G298" s="749" t="s">
        <v>646</v>
      </c>
      <c r="H298" s="749">
        <v>193724</v>
      </c>
      <c r="I298" s="749">
        <v>93724</v>
      </c>
      <c r="J298" s="749" t="s">
        <v>760</v>
      </c>
      <c r="K298" s="749" t="s">
        <v>761</v>
      </c>
      <c r="L298" s="752">
        <v>68.360000000000014</v>
      </c>
      <c r="M298" s="752">
        <v>8</v>
      </c>
      <c r="N298" s="753">
        <v>546.88000000000011</v>
      </c>
    </row>
    <row r="299" spans="1:14" ht="14.4" customHeight="1" x14ac:dyDescent="0.3">
      <c r="A299" s="747" t="s">
        <v>599</v>
      </c>
      <c r="B299" s="748" t="s">
        <v>600</v>
      </c>
      <c r="C299" s="749" t="s">
        <v>618</v>
      </c>
      <c r="D299" s="750" t="s">
        <v>619</v>
      </c>
      <c r="E299" s="751">
        <v>50113001</v>
      </c>
      <c r="F299" s="750" t="s">
        <v>645</v>
      </c>
      <c r="G299" s="749" t="s">
        <v>646</v>
      </c>
      <c r="H299" s="749">
        <v>193723</v>
      </c>
      <c r="I299" s="749">
        <v>93723</v>
      </c>
      <c r="J299" s="749" t="s">
        <v>762</v>
      </c>
      <c r="K299" s="749" t="s">
        <v>763</v>
      </c>
      <c r="L299" s="752">
        <v>40.383157894736847</v>
      </c>
      <c r="M299" s="752">
        <v>19</v>
      </c>
      <c r="N299" s="753">
        <v>767.28000000000009</v>
      </c>
    </row>
    <row r="300" spans="1:14" ht="14.4" customHeight="1" x14ac:dyDescent="0.3">
      <c r="A300" s="747" t="s">
        <v>599</v>
      </c>
      <c r="B300" s="748" t="s">
        <v>600</v>
      </c>
      <c r="C300" s="749" t="s">
        <v>618</v>
      </c>
      <c r="D300" s="750" t="s">
        <v>619</v>
      </c>
      <c r="E300" s="751">
        <v>50113001</v>
      </c>
      <c r="F300" s="750" t="s">
        <v>645</v>
      </c>
      <c r="G300" s="749" t="s">
        <v>646</v>
      </c>
      <c r="H300" s="749">
        <v>208465</v>
      </c>
      <c r="I300" s="749">
        <v>208465</v>
      </c>
      <c r="J300" s="749" t="s">
        <v>1070</v>
      </c>
      <c r="K300" s="749" t="s">
        <v>1071</v>
      </c>
      <c r="L300" s="752">
        <v>2234.6500000000005</v>
      </c>
      <c r="M300" s="752">
        <v>0.4</v>
      </c>
      <c r="N300" s="753">
        <v>893.86000000000024</v>
      </c>
    </row>
    <row r="301" spans="1:14" ht="14.4" customHeight="1" x14ac:dyDescent="0.3">
      <c r="A301" s="747" t="s">
        <v>599</v>
      </c>
      <c r="B301" s="748" t="s">
        <v>600</v>
      </c>
      <c r="C301" s="749" t="s">
        <v>618</v>
      </c>
      <c r="D301" s="750" t="s">
        <v>619</v>
      </c>
      <c r="E301" s="751">
        <v>50113001</v>
      </c>
      <c r="F301" s="750" t="s">
        <v>645</v>
      </c>
      <c r="G301" s="749" t="s">
        <v>646</v>
      </c>
      <c r="H301" s="749">
        <v>840440</v>
      </c>
      <c r="I301" s="749">
        <v>0</v>
      </c>
      <c r="J301" s="749" t="s">
        <v>1072</v>
      </c>
      <c r="K301" s="749" t="s">
        <v>1073</v>
      </c>
      <c r="L301" s="752">
        <v>23.2</v>
      </c>
      <c r="M301" s="752">
        <v>10</v>
      </c>
      <c r="N301" s="753">
        <v>232</v>
      </c>
    </row>
    <row r="302" spans="1:14" ht="14.4" customHeight="1" x14ac:dyDescent="0.3">
      <c r="A302" s="747" t="s">
        <v>599</v>
      </c>
      <c r="B302" s="748" t="s">
        <v>600</v>
      </c>
      <c r="C302" s="749" t="s">
        <v>618</v>
      </c>
      <c r="D302" s="750" t="s">
        <v>619</v>
      </c>
      <c r="E302" s="751">
        <v>50113001</v>
      </c>
      <c r="F302" s="750" t="s">
        <v>645</v>
      </c>
      <c r="G302" s="749" t="s">
        <v>646</v>
      </c>
      <c r="H302" s="749">
        <v>134821</v>
      </c>
      <c r="I302" s="749">
        <v>134821</v>
      </c>
      <c r="J302" s="749" t="s">
        <v>766</v>
      </c>
      <c r="K302" s="749" t="s">
        <v>767</v>
      </c>
      <c r="L302" s="752">
        <v>264.99</v>
      </c>
      <c r="M302" s="752">
        <v>2</v>
      </c>
      <c r="N302" s="753">
        <v>529.98</v>
      </c>
    </row>
    <row r="303" spans="1:14" ht="14.4" customHeight="1" x14ac:dyDescent="0.3">
      <c r="A303" s="747" t="s">
        <v>599</v>
      </c>
      <c r="B303" s="748" t="s">
        <v>600</v>
      </c>
      <c r="C303" s="749" t="s">
        <v>618</v>
      </c>
      <c r="D303" s="750" t="s">
        <v>619</v>
      </c>
      <c r="E303" s="751">
        <v>50113001</v>
      </c>
      <c r="F303" s="750" t="s">
        <v>645</v>
      </c>
      <c r="G303" s="749" t="s">
        <v>646</v>
      </c>
      <c r="H303" s="749">
        <v>134824</v>
      </c>
      <c r="I303" s="749">
        <v>134824</v>
      </c>
      <c r="J303" s="749" t="s">
        <v>1074</v>
      </c>
      <c r="K303" s="749" t="s">
        <v>1075</v>
      </c>
      <c r="L303" s="752">
        <v>199.97999999999993</v>
      </c>
      <c r="M303" s="752">
        <v>24</v>
      </c>
      <c r="N303" s="753">
        <v>4799.5199999999986</v>
      </c>
    </row>
    <row r="304" spans="1:14" ht="14.4" customHeight="1" x14ac:dyDescent="0.3">
      <c r="A304" s="747" t="s">
        <v>599</v>
      </c>
      <c r="B304" s="748" t="s">
        <v>600</v>
      </c>
      <c r="C304" s="749" t="s">
        <v>618</v>
      </c>
      <c r="D304" s="750" t="s">
        <v>619</v>
      </c>
      <c r="E304" s="751">
        <v>50113001</v>
      </c>
      <c r="F304" s="750" t="s">
        <v>645</v>
      </c>
      <c r="G304" s="749" t="s">
        <v>646</v>
      </c>
      <c r="H304" s="749">
        <v>117189</v>
      </c>
      <c r="I304" s="749">
        <v>17189</v>
      </c>
      <c r="J304" s="749" t="s">
        <v>1076</v>
      </c>
      <c r="K304" s="749" t="s">
        <v>1077</v>
      </c>
      <c r="L304" s="752">
        <v>52.039999999999985</v>
      </c>
      <c r="M304" s="752">
        <v>1</v>
      </c>
      <c r="N304" s="753">
        <v>52.039999999999985</v>
      </c>
    </row>
    <row r="305" spans="1:14" ht="14.4" customHeight="1" x14ac:dyDescent="0.3">
      <c r="A305" s="747" t="s">
        <v>599</v>
      </c>
      <c r="B305" s="748" t="s">
        <v>600</v>
      </c>
      <c r="C305" s="749" t="s">
        <v>618</v>
      </c>
      <c r="D305" s="750" t="s">
        <v>619</v>
      </c>
      <c r="E305" s="751">
        <v>50113001</v>
      </c>
      <c r="F305" s="750" t="s">
        <v>645</v>
      </c>
      <c r="G305" s="749" t="s">
        <v>646</v>
      </c>
      <c r="H305" s="749">
        <v>102486</v>
      </c>
      <c r="I305" s="749">
        <v>2486</v>
      </c>
      <c r="J305" s="749" t="s">
        <v>768</v>
      </c>
      <c r="K305" s="749" t="s">
        <v>769</v>
      </c>
      <c r="L305" s="752">
        <v>119.52500000000001</v>
      </c>
      <c r="M305" s="752">
        <v>16</v>
      </c>
      <c r="N305" s="753">
        <v>1912.4</v>
      </c>
    </row>
    <row r="306" spans="1:14" ht="14.4" customHeight="1" x14ac:dyDescent="0.3">
      <c r="A306" s="747" t="s">
        <v>599</v>
      </c>
      <c r="B306" s="748" t="s">
        <v>600</v>
      </c>
      <c r="C306" s="749" t="s">
        <v>618</v>
      </c>
      <c r="D306" s="750" t="s">
        <v>619</v>
      </c>
      <c r="E306" s="751">
        <v>50113001</v>
      </c>
      <c r="F306" s="750" t="s">
        <v>645</v>
      </c>
      <c r="G306" s="749" t="s">
        <v>646</v>
      </c>
      <c r="H306" s="749">
        <v>845697</v>
      </c>
      <c r="I306" s="749">
        <v>200935</v>
      </c>
      <c r="J306" s="749" t="s">
        <v>1078</v>
      </c>
      <c r="K306" s="749" t="s">
        <v>1079</v>
      </c>
      <c r="L306" s="752">
        <v>39.650000000000013</v>
      </c>
      <c r="M306" s="752">
        <v>6</v>
      </c>
      <c r="N306" s="753">
        <v>237.90000000000006</v>
      </c>
    </row>
    <row r="307" spans="1:14" ht="14.4" customHeight="1" x14ac:dyDescent="0.3">
      <c r="A307" s="747" t="s">
        <v>599</v>
      </c>
      <c r="B307" s="748" t="s">
        <v>600</v>
      </c>
      <c r="C307" s="749" t="s">
        <v>618</v>
      </c>
      <c r="D307" s="750" t="s">
        <v>619</v>
      </c>
      <c r="E307" s="751">
        <v>50113001</v>
      </c>
      <c r="F307" s="750" t="s">
        <v>645</v>
      </c>
      <c r="G307" s="749" t="s">
        <v>646</v>
      </c>
      <c r="H307" s="749">
        <v>100720</v>
      </c>
      <c r="I307" s="749">
        <v>720</v>
      </c>
      <c r="J307" s="749" t="s">
        <v>1080</v>
      </c>
      <c r="K307" s="749" t="s">
        <v>1081</v>
      </c>
      <c r="L307" s="752">
        <v>79.17991523693982</v>
      </c>
      <c r="M307" s="752">
        <v>1</v>
      </c>
      <c r="N307" s="753">
        <v>79.17991523693982</v>
      </c>
    </row>
    <row r="308" spans="1:14" ht="14.4" customHeight="1" x14ac:dyDescent="0.3">
      <c r="A308" s="747" t="s">
        <v>599</v>
      </c>
      <c r="B308" s="748" t="s">
        <v>600</v>
      </c>
      <c r="C308" s="749" t="s">
        <v>618</v>
      </c>
      <c r="D308" s="750" t="s">
        <v>619</v>
      </c>
      <c r="E308" s="751">
        <v>50113001</v>
      </c>
      <c r="F308" s="750" t="s">
        <v>645</v>
      </c>
      <c r="G308" s="749" t="s">
        <v>660</v>
      </c>
      <c r="H308" s="749">
        <v>166760</v>
      </c>
      <c r="I308" s="749">
        <v>166760</v>
      </c>
      <c r="J308" s="749" t="s">
        <v>1082</v>
      </c>
      <c r="K308" s="749" t="s">
        <v>1083</v>
      </c>
      <c r="L308" s="752">
        <v>148.62492017734803</v>
      </c>
      <c r="M308" s="752">
        <v>2</v>
      </c>
      <c r="N308" s="753">
        <v>297.24984035469606</v>
      </c>
    </row>
    <row r="309" spans="1:14" ht="14.4" customHeight="1" x14ac:dyDescent="0.3">
      <c r="A309" s="747" t="s">
        <v>599</v>
      </c>
      <c r="B309" s="748" t="s">
        <v>600</v>
      </c>
      <c r="C309" s="749" t="s">
        <v>618</v>
      </c>
      <c r="D309" s="750" t="s">
        <v>619</v>
      </c>
      <c r="E309" s="751">
        <v>50113001</v>
      </c>
      <c r="F309" s="750" t="s">
        <v>645</v>
      </c>
      <c r="G309" s="749" t="s">
        <v>646</v>
      </c>
      <c r="H309" s="749">
        <v>500326</v>
      </c>
      <c r="I309" s="749">
        <v>1000</v>
      </c>
      <c r="J309" s="749" t="s">
        <v>1084</v>
      </c>
      <c r="K309" s="749" t="s">
        <v>601</v>
      </c>
      <c r="L309" s="752">
        <v>110.93283142911716</v>
      </c>
      <c r="M309" s="752">
        <v>1</v>
      </c>
      <c r="N309" s="753">
        <v>110.93283142911716</v>
      </c>
    </row>
    <row r="310" spans="1:14" ht="14.4" customHeight="1" x14ac:dyDescent="0.3">
      <c r="A310" s="747" t="s">
        <v>599</v>
      </c>
      <c r="B310" s="748" t="s">
        <v>600</v>
      </c>
      <c r="C310" s="749" t="s">
        <v>618</v>
      </c>
      <c r="D310" s="750" t="s">
        <v>619</v>
      </c>
      <c r="E310" s="751">
        <v>50113001</v>
      </c>
      <c r="F310" s="750" t="s">
        <v>645</v>
      </c>
      <c r="G310" s="749" t="s">
        <v>646</v>
      </c>
      <c r="H310" s="749">
        <v>930224</v>
      </c>
      <c r="I310" s="749">
        <v>0</v>
      </c>
      <c r="J310" s="749" t="s">
        <v>1085</v>
      </c>
      <c r="K310" s="749" t="s">
        <v>601</v>
      </c>
      <c r="L310" s="752">
        <v>75.017111380862346</v>
      </c>
      <c r="M310" s="752">
        <v>1</v>
      </c>
      <c r="N310" s="753">
        <v>75.017111380862346</v>
      </c>
    </row>
    <row r="311" spans="1:14" ht="14.4" customHeight="1" x14ac:dyDescent="0.3">
      <c r="A311" s="747" t="s">
        <v>599</v>
      </c>
      <c r="B311" s="748" t="s">
        <v>600</v>
      </c>
      <c r="C311" s="749" t="s">
        <v>618</v>
      </c>
      <c r="D311" s="750" t="s">
        <v>619</v>
      </c>
      <c r="E311" s="751">
        <v>50113001</v>
      </c>
      <c r="F311" s="750" t="s">
        <v>645</v>
      </c>
      <c r="G311" s="749" t="s">
        <v>646</v>
      </c>
      <c r="H311" s="749">
        <v>500980</v>
      </c>
      <c r="I311" s="749">
        <v>0</v>
      </c>
      <c r="J311" s="749" t="s">
        <v>1086</v>
      </c>
      <c r="K311" s="749" t="s">
        <v>601</v>
      </c>
      <c r="L311" s="752">
        <v>185.08335083591149</v>
      </c>
      <c r="M311" s="752">
        <v>4</v>
      </c>
      <c r="N311" s="753">
        <v>740.33340334364595</v>
      </c>
    </row>
    <row r="312" spans="1:14" ht="14.4" customHeight="1" x14ac:dyDescent="0.3">
      <c r="A312" s="747" t="s">
        <v>599</v>
      </c>
      <c r="B312" s="748" t="s">
        <v>600</v>
      </c>
      <c r="C312" s="749" t="s">
        <v>618</v>
      </c>
      <c r="D312" s="750" t="s">
        <v>619</v>
      </c>
      <c r="E312" s="751">
        <v>50113001</v>
      </c>
      <c r="F312" s="750" t="s">
        <v>645</v>
      </c>
      <c r="G312" s="749" t="s">
        <v>646</v>
      </c>
      <c r="H312" s="749">
        <v>930636</v>
      </c>
      <c r="I312" s="749">
        <v>0</v>
      </c>
      <c r="J312" s="749" t="s">
        <v>1087</v>
      </c>
      <c r="K312" s="749" t="s">
        <v>601</v>
      </c>
      <c r="L312" s="752">
        <v>73.071058589969823</v>
      </c>
      <c r="M312" s="752">
        <v>6</v>
      </c>
      <c r="N312" s="753">
        <v>438.42635153981894</v>
      </c>
    </row>
    <row r="313" spans="1:14" ht="14.4" customHeight="1" x14ac:dyDescent="0.3">
      <c r="A313" s="747" t="s">
        <v>599</v>
      </c>
      <c r="B313" s="748" t="s">
        <v>600</v>
      </c>
      <c r="C313" s="749" t="s">
        <v>618</v>
      </c>
      <c r="D313" s="750" t="s">
        <v>619</v>
      </c>
      <c r="E313" s="751">
        <v>50113001</v>
      </c>
      <c r="F313" s="750" t="s">
        <v>645</v>
      </c>
      <c r="G313" s="749" t="s">
        <v>646</v>
      </c>
      <c r="H313" s="749">
        <v>900875</v>
      </c>
      <c r="I313" s="749">
        <v>0</v>
      </c>
      <c r="J313" s="749" t="s">
        <v>1088</v>
      </c>
      <c r="K313" s="749" t="s">
        <v>601</v>
      </c>
      <c r="L313" s="752">
        <v>326.89477108081087</v>
      </c>
      <c r="M313" s="752">
        <v>2</v>
      </c>
      <c r="N313" s="753">
        <v>653.78954216162174</v>
      </c>
    </row>
    <row r="314" spans="1:14" ht="14.4" customHeight="1" x14ac:dyDescent="0.3">
      <c r="A314" s="747" t="s">
        <v>599</v>
      </c>
      <c r="B314" s="748" t="s">
        <v>600</v>
      </c>
      <c r="C314" s="749" t="s">
        <v>618</v>
      </c>
      <c r="D314" s="750" t="s">
        <v>619</v>
      </c>
      <c r="E314" s="751">
        <v>50113001</v>
      </c>
      <c r="F314" s="750" t="s">
        <v>645</v>
      </c>
      <c r="G314" s="749" t="s">
        <v>646</v>
      </c>
      <c r="H314" s="749">
        <v>921184</v>
      </c>
      <c r="I314" s="749">
        <v>0</v>
      </c>
      <c r="J314" s="749" t="s">
        <v>1089</v>
      </c>
      <c r="K314" s="749" t="s">
        <v>601</v>
      </c>
      <c r="L314" s="752">
        <v>126.76318709153669</v>
      </c>
      <c r="M314" s="752">
        <v>1</v>
      </c>
      <c r="N314" s="753">
        <v>126.76318709153669</v>
      </c>
    </row>
    <row r="315" spans="1:14" ht="14.4" customHeight="1" x14ac:dyDescent="0.3">
      <c r="A315" s="747" t="s">
        <v>599</v>
      </c>
      <c r="B315" s="748" t="s">
        <v>600</v>
      </c>
      <c r="C315" s="749" t="s">
        <v>618</v>
      </c>
      <c r="D315" s="750" t="s">
        <v>619</v>
      </c>
      <c r="E315" s="751">
        <v>50113001</v>
      </c>
      <c r="F315" s="750" t="s">
        <v>645</v>
      </c>
      <c r="G315" s="749" t="s">
        <v>646</v>
      </c>
      <c r="H315" s="749">
        <v>990947</v>
      </c>
      <c r="I315" s="749">
        <v>0</v>
      </c>
      <c r="J315" s="749" t="s">
        <v>770</v>
      </c>
      <c r="K315" s="749" t="s">
        <v>601</v>
      </c>
      <c r="L315" s="752">
        <v>1360.5114901498123</v>
      </c>
      <c r="M315" s="752">
        <v>19</v>
      </c>
      <c r="N315" s="753">
        <v>25849.718312846435</v>
      </c>
    </row>
    <row r="316" spans="1:14" ht="14.4" customHeight="1" x14ac:dyDescent="0.3">
      <c r="A316" s="747" t="s">
        <v>599</v>
      </c>
      <c r="B316" s="748" t="s">
        <v>600</v>
      </c>
      <c r="C316" s="749" t="s">
        <v>618</v>
      </c>
      <c r="D316" s="750" t="s">
        <v>619</v>
      </c>
      <c r="E316" s="751">
        <v>50113001</v>
      </c>
      <c r="F316" s="750" t="s">
        <v>645</v>
      </c>
      <c r="G316" s="749" t="s">
        <v>646</v>
      </c>
      <c r="H316" s="749">
        <v>840220</v>
      </c>
      <c r="I316" s="749">
        <v>0</v>
      </c>
      <c r="J316" s="749" t="s">
        <v>1090</v>
      </c>
      <c r="K316" s="749" t="s">
        <v>601</v>
      </c>
      <c r="L316" s="752">
        <v>218.20000000000005</v>
      </c>
      <c r="M316" s="752">
        <v>1</v>
      </c>
      <c r="N316" s="753">
        <v>218.20000000000005</v>
      </c>
    </row>
    <row r="317" spans="1:14" ht="14.4" customHeight="1" x14ac:dyDescent="0.3">
      <c r="A317" s="747" t="s">
        <v>599</v>
      </c>
      <c r="B317" s="748" t="s">
        <v>600</v>
      </c>
      <c r="C317" s="749" t="s">
        <v>618</v>
      </c>
      <c r="D317" s="750" t="s">
        <v>619</v>
      </c>
      <c r="E317" s="751">
        <v>50113001</v>
      </c>
      <c r="F317" s="750" t="s">
        <v>645</v>
      </c>
      <c r="G317" s="749" t="s">
        <v>646</v>
      </c>
      <c r="H317" s="749">
        <v>119570</v>
      </c>
      <c r="I317" s="749">
        <v>19570</v>
      </c>
      <c r="J317" s="749" t="s">
        <v>1091</v>
      </c>
      <c r="K317" s="749" t="s">
        <v>1092</v>
      </c>
      <c r="L317" s="752">
        <v>126.73</v>
      </c>
      <c r="M317" s="752">
        <v>3</v>
      </c>
      <c r="N317" s="753">
        <v>380.19</v>
      </c>
    </row>
    <row r="318" spans="1:14" ht="14.4" customHeight="1" x14ac:dyDescent="0.3">
      <c r="A318" s="747" t="s">
        <v>599</v>
      </c>
      <c r="B318" s="748" t="s">
        <v>600</v>
      </c>
      <c r="C318" s="749" t="s">
        <v>618</v>
      </c>
      <c r="D318" s="750" t="s">
        <v>619</v>
      </c>
      <c r="E318" s="751">
        <v>50113001</v>
      </c>
      <c r="F318" s="750" t="s">
        <v>645</v>
      </c>
      <c r="G318" s="749" t="s">
        <v>660</v>
      </c>
      <c r="H318" s="749">
        <v>187427</v>
      </c>
      <c r="I318" s="749">
        <v>187427</v>
      </c>
      <c r="J318" s="749" t="s">
        <v>1093</v>
      </c>
      <c r="K318" s="749" t="s">
        <v>1094</v>
      </c>
      <c r="L318" s="752">
        <v>63.109999999999992</v>
      </c>
      <c r="M318" s="752">
        <v>1</v>
      </c>
      <c r="N318" s="753">
        <v>63.109999999999992</v>
      </c>
    </row>
    <row r="319" spans="1:14" ht="14.4" customHeight="1" x14ac:dyDescent="0.3">
      <c r="A319" s="747" t="s">
        <v>599</v>
      </c>
      <c r="B319" s="748" t="s">
        <v>600</v>
      </c>
      <c r="C319" s="749" t="s">
        <v>618</v>
      </c>
      <c r="D319" s="750" t="s">
        <v>619</v>
      </c>
      <c r="E319" s="751">
        <v>50113001</v>
      </c>
      <c r="F319" s="750" t="s">
        <v>645</v>
      </c>
      <c r="G319" s="749" t="s">
        <v>646</v>
      </c>
      <c r="H319" s="749">
        <v>191929</v>
      </c>
      <c r="I319" s="749">
        <v>191929</v>
      </c>
      <c r="J319" s="749" t="s">
        <v>1095</v>
      </c>
      <c r="K319" s="749" t="s">
        <v>1096</v>
      </c>
      <c r="L319" s="752">
        <v>85.86999999999999</v>
      </c>
      <c r="M319" s="752">
        <v>1</v>
      </c>
      <c r="N319" s="753">
        <v>85.86999999999999</v>
      </c>
    </row>
    <row r="320" spans="1:14" ht="14.4" customHeight="1" x14ac:dyDescent="0.3">
      <c r="A320" s="747" t="s">
        <v>599</v>
      </c>
      <c r="B320" s="748" t="s">
        <v>600</v>
      </c>
      <c r="C320" s="749" t="s">
        <v>618</v>
      </c>
      <c r="D320" s="750" t="s">
        <v>619</v>
      </c>
      <c r="E320" s="751">
        <v>50113001</v>
      </c>
      <c r="F320" s="750" t="s">
        <v>645</v>
      </c>
      <c r="G320" s="749" t="s">
        <v>646</v>
      </c>
      <c r="H320" s="749">
        <v>188219</v>
      </c>
      <c r="I320" s="749">
        <v>88219</v>
      </c>
      <c r="J320" s="749" t="s">
        <v>1097</v>
      </c>
      <c r="K320" s="749" t="s">
        <v>1098</v>
      </c>
      <c r="L320" s="752">
        <v>141.79888888888885</v>
      </c>
      <c r="M320" s="752">
        <v>9</v>
      </c>
      <c r="N320" s="753">
        <v>1276.1899999999996</v>
      </c>
    </row>
    <row r="321" spans="1:14" ht="14.4" customHeight="1" x14ac:dyDescent="0.3">
      <c r="A321" s="747" t="s">
        <v>599</v>
      </c>
      <c r="B321" s="748" t="s">
        <v>600</v>
      </c>
      <c r="C321" s="749" t="s">
        <v>618</v>
      </c>
      <c r="D321" s="750" t="s">
        <v>619</v>
      </c>
      <c r="E321" s="751">
        <v>50113001</v>
      </c>
      <c r="F321" s="750" t="s">
        <v>645</v>
      </c>
      <c r="G321" s="749" t="s">
        <v>660</v>
      </c>
      <c r="H321" s="749">
        <v>844554</v>
      </c>
      <c r="I321" s="749">
        <v>114065</v>
      </c>
      <c r="J321" s="749" t="s">
        <v>1099</v>
      </c>
      <c r="K321" s="749" t="s">
        <v>1100</v>
      </c>
      <c r="L321" s="752">
        <v>21.669999999999991</v>
      </c>
      <c r="M321" s="752">
        <v>1</v>
      </c>
      <c r="N321" s="753">
        <v>21.669999999999991</v>
      </c>
    </row>
    <row r="322" spans="1:14" ht="14.4" customHeight="1" x14ac:dyDescent="0.3">
      <c r="A322" s="747" t="s">
        <v>599</v>
      </c>
      <c r="B322" s="748" t="s">
        <v>600</v>
      </c>
      <c r="C322" s="749" t="s">
        <v>618</v>
      </c>
      <c r="D322" s="750" t="s">
        <v>619</v>
      </c>
      <c r="E322" s="751">
        <v>50113001</v>
      </c>
      <c r="F322" s="750" t="s">
        <v>645</v>
      </c>
      <c r="G322" s="749" t="s">
        <v>660</v>
      </c>
      <c r="H322" s="749">
        <v>115316</v>
      </c>
      <c r="I322" s="749">
        <v>15316</v>
      </c>
      <c r="J322" s="749" t="s">
        <v>1101</v>
      </c>
      <c r="K322" s="749" t="s">
        <v>994</v>
      </c>
      <c r="L322" s="752">
        <v>24.136666666666667</v>
      </c>
      <c r="M322" s="752">
        <v>6</v>
      </c>
      <c r="N322" s="753">
        <v>144.82</v>
      </c>
    </row>
    <row r="323" spans="1:14" ht="14.4" customHeight="1" x14ac:dyDescent="0.3">
      <c r="A323" s="747" t="s">
        <v>599</v>
      </c>
      <c r="B323" s="748" t="s">
        <v>600</v>
      </c>
      <c r="C323" s="749" t="s">
        <v>618</v>
      </c>
      <c r="D323" s="750" t="s">
        <v>619</v>
      </c>
      <c r="E323" s="751">
        <v>50113001</v>
      </c>
      <c r="F323" s="750" t="s">
        <v>645</v>
      </c>
      <c r="G323" s="749" t="s">
        <v>646</v>
      </c>
      <c r="H323" s="749">
        <v>105693</v>
      </c>
      <c r="I323" s="749">
        <v>5693</v>
      </c>
      <c r="J323" s="749" t="s">
        <v>1102</v>
      </c>
      <c r="K323" s="749" t="s">
        <v>1103</v>
      </c>
      <c r="L323" s="752">
        <v>74.537999999999997</v>
      </c>
      <c r="M323" s="752">
        <v>10</v>
      </c>
      <c r="N323" s="753">
        <v>745.38</v>
      </c>
    </row>
    <row r="324" spans="1:14" ht="14.4" customHeight="1" x14ac:dyDescent="0.3">
      <c r="A324" s="747" t="s">
        <v>599</v>
      </c>
      <c r="B324" s="748" t="s">
        <v>600</v>
      </c>
      <c r="C324" s="749" t="s">
        <v>618</v>
      </c>
      <c r="D324" s="750" t="s">
        <v>619</v>
      </c>
      <c r="E324" s="751">
        <v>50113001</v>
      </c>
      <c r="F324" s="750" t="s">
        <v>645</v>
      </c>
      <c r="G324" s="749" t="s">
        <v>646</v>
      </c>
      <c r="H324" s="749">
        <v>67558</v>
      </c>
      <c r="I324" s="749">
        <v>67558</v>
      </c>
      <c r="J324" s="749" t="s">
        <v>771</v>
      </c>
      <c r="K324" s="749" t="s">
        <v>772</v>
      </c>
      <c r="L324" s="752">
        <v>26.95</v>
      </c>
      <c r="M324" s="752">
        <v>4</v>
      </c>
      <c r="N324" s="753">
        <v>107.8</v>
      </c>
    </row>
    <row r="325" spans="1:14" ht="14.4" customHeight="1" x14ac:dyDescent="0.3">
      <c r="A325" s="747" t="s">
        <v>599</v>
      </c>
      <c r="B325" s="748" t="s">
        <v>600</v>
      </c>
      <c r="C325" s="749" t="s">
        <v>618</v>
      </c>
      <c r="D325" s="750" t="s">
        <v>619</v>
      </c>
      <c r="E325" s="751">
        <v>50113001</v>
      </c>
      <c r="F325" s="750" t="s">
        <v>645</v>
      </c>
      <c r="G325" s="749" t="s">
        <v>646</v>
      </c>
      <c r="H325" s="749">
        <v>117992</v>
      </c>
      <c r="I325" s="749">
        <v>17992</v>
      </c>
      <c r="J325" s="749" t="s">
        <v>773</v>
      </c>
      <c r="K325" s="749" t="s">
        <v>774</v>
      </c>
      <c r="L325" s="752">
        <v>94.017659730620551</v>
      </c>
      <c r="M325" s="752">
        <v>77</v>
      </c>
      <c r="N325" s="753">
        <v>7239.3597992577825</v>
      </c>
    </row>
    <row r="326" spans="1:14" ht="14.4" customHeight="1" x14ac:dyDescent="0.3">
      <c r="A326" s="747" t="s">
        <v>599</v>
      </c>
      <c r="B326" s="748" t="s">
        <v>600</v>
      </c>
      <c r="C326" s="749" t="s">
        <v>618</v>
      </c>
      <c r="D326" s="750" t="s">
        <v>619</v>
      </c>
      <c r="E326" s="751">
        <v>50113001</v>
      </c>
      <c r="F326" s="750" t="s">
        <v>645</v>
      </c>
      <c r="G326" s="749" t="s">
        <v>646</v>
      </c>
      <c r="H326" s="749">
        <v>100499</v>
      </c>
      <c r="I326" s="749">
        <v>499</v>
      </c>
      <c r="J326" s="749" t="s">
        <v>775</v>
      </c>
      <c r="K326" s="749" t="s">
        <v>777</v>
      </c>
      <c r="L326" s="752">
        <v>100.37611078127696</v>
      </c>
      <c r="M326" s="752">
        <v>229</v>
      </c>
      <c r="N326" s="753">
        <v>22986.129368912425</v>
      </c>
    </row>
    <row r="327" spans="1:14" ht="14.4" customHeight="1" x14ac:dyDescent="0.3">
      <c r="A327" s="747" t="s">
        <v>599</v>
      </c>
      <c r="B327" s="748" t="s">
        <v>600</v>
      </c>
      <c r="C327" s="749" t="s">
        <v>618</v>
      </c>
      <c r="D327" s="750" t="s">
        <v>619</v>
      </c>
      <c r="E327" s="751">
        <v>50113001</v>
      </c>
      <c r="F327" s="750" t="s">
        <v>645</v>
      </c>
      <c r="G327" s="749" t="s">
        <v>646</v>
      </c>
      <c r="H327" s="749">
        <v>166555</v>
      </c>
      <c r="I327" s="749">
        <v>66555</v>
      </c>
      <c r="J327" s="749" t="s">
        <v>1104</v>
      </c>
      <c r="K327" s="749" t="s">
        <v>1105</v>
      </c>
      <c r="L327" s="752">
        <v>116.76333333333331</v>
      </c>
      <c r="M327" s="752">
        <v>3</v>
      </c>
      <c r="N327" s="753">
        <v>350.28999999999991</v>
      </c>
    </row>
    <row r="328" spans="1:14" ht="14.4" customHeight="1" x14ac:dyDescent="0.3">
      <c r="A328" s="747" t="s">
        <v>599</v>
      </c>
      <c r="B328" s="748" t="s">
        <v>600</v>
      </c>
      <c r="C328" s="749" t="s">
        <v>618</v>
      </c>
      <c r="D328" s="750" t="s">
        <v>619</v>
      </c>
      <c r="E328" s="751">
        <v>50113001</v>
      </c>
      <c r="F328" s="750" t="s">
        <v>645</v>
      </c>
      <c r="G328" s="749" t="s">
        <v>646</v>
      </c>
      <c r="H328" s="749">
        <v>215978</v>
      </c>
      <c r="I328" s="749">
        <v>215978</v>
      </c>
      <c r="J328" s="749" t="s">
        <v>1104</v>
      </c>
      <c r="K328" s="749" t="s">
        <v>1105</v>
      </c>
      <c r="L328" s="752">
        <v>116.515</v>
      </c>
      <c r="M328" s="752">
        <v>12</v>
      </c>
      <c r="N328" s="753">
        <v>1398.18</v>
      </c>
    </row>
    <row r="329" spans="1:14" ht="14.4" customHeight="1" x14ac:dyDescent="0.3">
      <c r="A329" s="747" t="s">
        <v>599</v>
      </c>
      <c r="B329" s="748" t="s">
        <v>600</v>
      </c>
      <c r="C329" s="749" t="s">
        <v>618</v>
      </c>
      <c r="D329" s="750" t="s">
        <v>619</v>
      </c>
      <c r="E329" s="751">
        <v>50113001</v>
      </c>
      <c r="F329" s="750" t="s">
        <v>645</v>
      </c>
      <c r="G329" s="749" t="s">
        <v>646</v>
      </c>
      <c r="H329" s="749">
        <v>102546</v>
      </c>
      <c r="I329" s="749">
        <v>2546</v>
      </c>
      <c r="J329" s="749" t="s">
        <v>1106</v>
      </c>
      <c r="K329" s="749" t="s">
        <v>1107</v>
      </c>
      <c r="L329" s="752">
        <v>64.810000000000016</v>
      </c>
      <c r="M329" s="752">
        <v>1</v>
      </c>
      <c r="N329" s="753">
        <v>64.810000000000016</v>
      </c>
    </row>
    <row r="330" spans="1:14" ht="14.4" customHeight="1" x14ac:dyDescent="0.3">
      <c r="A330" s="747" t="s">
        <v>599</v>
      </c>
      <c r="B330" s="748" t="s">
        <v>600</v>
      </c>
      <c r="C330" s="749" t="s">
        <v>618</v>
      </c>
      <c r="D330" s="750" t="s">
        <v>619</v>
      </c>
      <c r="E330" s="751">
        <v>50113001</v>
      </c>
      <c r="F330" s="750" t="s">
        <v>645</v>
      </c>
      <c r="G330" s="749" t="s">
        <v>660</v>
      </c>
      <c r="H330" s="749">
        <v>201290</v>
      </c>
      <c r="I330" s="749">
        <v>201290</v>
      </c>
      <c r="J330" s="749" t="s">
        <v>780</v>
      </c>
      <c r="K330" s="749" t="s">
        <v>781</v>
      </c>
      <c r="L330" s="752">
        <v>24.75</v>
      </c>
      <c r="M330" s="752">
        <v>2</v>
      </c>
      <c r="N330" s="753">
        <v>49.5</v>
      </c>
    </row>
    <row r="331" spans="1:14" ht="14.4" customHeight="1" x14ac:dyDescent="0.3">
      <c r="A331" s="747" t="s">
        <v>599</v>
      </c>
      <c r="B331" s="748" t="s">
        <v>600</v>
      </c>
      <c r="C331" s="749" t="s">
        <v>618</v>
      </c>
      <c r="D331" s="750" t="s">
        <v>619</v>
      </c>
      <c r="E331" s="751">
        <v>50113001</v>
      </c>
      <c r="F331" s="750" t="s">
        <v>645</v>
      </c>
      <c r="G331" s="749" t="s">
        <v>660</v>
      </c>
      <c r="H331" s="749">
        <v>140375</v>
      </c>
      <c r="I331" s="749">
        <v>40375</v>
      </c>
      <c r="J331" s="749" t="s">
        <v>1108</v>
      </c>
      <c r="K331" s="749" t="s">
        <v>1109</v>
      </c>
      <c r="L331" s="752">
        <v>269.47000000000003</v>
      </c>
      <c r="M331" s="752">
        <v>1</v>
      </c>
      <c r="N331" s="753">
        <v>269.47000000000003</v>
      </c>
    </row>
    <row r="332" spans="1:14" ht="14.4" customHeight="1" x14ac:dyDescent="0.3">
      <c r="A332" s="747" t="s">
        <v>599</v>
      </c>
      <c r="B332" s="748" t="s">
        <v>600</v>
      </c>
      <c r="C332" s="749" t="s">
        <v>618</v>
      </c>
      <c r="D332" s="750" t="s">
        <v>619</v>
      </c>
      <c r="E332" s="751">
        <v>50113001</v>
      </c>
      <c r="F332" s="750" t="s">
        <v>645</v>
      </c>
      <c r="G332" s="749" t="s">
        <v>660</v>
      </c>
      <c r="H332" s="749">
        <v>140368</v>
      </c>
      <c r="I332" s="749">
        <v>40368</v>
      </c>
      <c r="J332" s="749" t="s">
        <v>1110</v>
      </c>
      <c r="K332" s="749" t="s">
        <v>1111</v>
      </c>
      <c r="L332" s="752">
        <v>61.699999999999996</v>
      </c>
      <c r="M332" s="752">
        <v>2</v>
      </c>
      <c r="N332" s="753">
        <v>123.39999999999999</v>
      </c>
    </row>
    <row r="333" spans="1:14" ht="14.4" customHeight="1" x14ac:dyDescent="0.3">
      <c r="A333" s="747" t="s">
        <v>599</v>
      </c>
      <c r="B333" s="748" t="s">
        <v>600</v>
      </c>
      <c r="C333" s="749" t="s">
        <v>618</v>
      </c>
      <c r="D333" s="750" t="s">
        <v>619</v>
      </c>
      <c r="E333" s="751">
        <v>50113001</v>
      </c>
      <c r="F333" s="750" t="s">
        <v>645</v>
      </c>
      <c r="G333" s="749" t="s">
        <v>646</v>
      </c>
      <c r="H333" s="749">
        <v>102684</v>
      </c>
      <c r="I333" s="749">
        <v>2684</v>
      </c>
      <c r="J333" s="749" t="s">
        <v>782</v>
      </c>
      <c r="K333" s="749" t="s">
        <v>783</v>
      </c>
      <c r="L333" s="752">
        <v>73.974285714285699</v>
      </c>
      <c r="M333" s="752">
        <v>7</v>
      </c>
      <c r="N333" s="753">
        <v>517.81999999999994</v>
      </c>
    </row>
    <row r="334" spans="1:14" ht="14.4" customHeight="1" x14ac:dyDescent="0.3">
      <c r="A334" s="747" t="s">
        <v>599</v>
      </c>
      <c r="B334" s="748" t="s">
        <v>600</v>
      </c>
      <c r="C334" s="749" t="s">
        <v>618</v>
      </c>
      <c r="D334" s="750" t="s">
        <v>619</v>
      </c>
      <c r="E334" s="751">
        <v>50113001</v>
      </c>
      <c r="F334" s="750" t="s">
        <v>645</v>
      </c>
      <c r="G334" s="749" t="s">
        <v>646</v>
      </c>
      <c r="H334" s="749">
        <v>100502</v>
      </c>
      <c r="I334" s="749">
        <v>502</v>
      </c>
      <c r="J334" s="749" t="s">
        <v>782</v>
      </c>
      <c r="K334" s="749" t="s">
        <v>1112</v>
      </c>
      <c r="L334" s="752">
        <v>226.38600000000002</v>
      </c>
      <c r="M334" s="752">
        <v>5</v>
      </c>
      <c r="N334" s="753">
        <v>1131.93</v>
      </c>
    </row>
    <row r="335" spans="1:14" ht="14.4" customHeight="1" x14ac:dyDescent="0.3">
      <c r="A335" s="747" t="s">
        <v>599</v>
      </c>
      <c r="B335" s="748" t="s">
        <v>600</v>
      </c>
      <c r="C335" s="749" t="s">
        <v>618</v>
      </c>
      <c r="D335" s="750" t="s">
        <v>619</v>
      </c>
      <c r="E335" s="751">
        <v>50113001</v>
      </c>
      <c r="F335" s="750" t="s">
        <v>645</v>
      </c>
      <c r="G335" s="749" t="s">
        <v>646</v>
      </c>
      <c r="H335" s="749">
        <v>988256</v>
      </c>
      <c r="I335" s="749">
        <v>0</v>
      </c>
      <c r="J335" s="749" t="s">
        <v>784</v>
      </c>
      <c r="K335" s="749" t="s">
        <v>601</v>
      </c>
      <c r="L335" s="752">
        <v>233.59625</v>
      </c>
      <c r="M335" s="752">
        <v>8</v>
      </c>
      <c r="N335" s="753">
        <v>1868.77</v>
      </c>
    </row>
    <row r="336" spans="1:14" ht="14.4" customHeight="1" x14ac:dyDescent="0.3">
      <c r="A336" s="747" t="s">
        <v>599</v>
      </c>
      <c r="B336" s="748" t="s">
        <v>600</v>
      </c>
      <c r="C336" s="749" t="s">
        <v>618</v>
      </c>
      <c r="D336" s="750" t="s">
        <v>619</v>
      </c>
      <c r="E336" s="751">
        <v>50113001</v>
      </c>
      <c r="F336" s="750" t="s">
        <v>645</v>
      </c>
      <c r="G336" s="749" t="s">
        <v>646</v>
      </c>
      <c r="H336" s="749">
        <v>396048</v>
      </c>
      <c r="I336" s="749">
        <v>0</v>
      </c>
      <c r="J336" s="749" t="s">
        <v>1113</v>
      </c>
      <c r="K336" s="749" t="s">
        <v>601</v>
      </c>
      <c r="L336" s="752">
        <v>408.1</v>
      </c>
      <c r="M336" s="752">
        <v>2</v>
      </c>
      <c r="N336" s="753">
        <v>816.2</v>
      </c>
    </row>
    <row r="337" spans="1:14" ht="14.4" customHeight="1" x14ac:dyDescent="0.3">
      <c r="A337" s="747" t="s">
        <v>599</v>
      </c>
      <c r="B337" s="748" t="s">
        <v>600</v>
      </c>
      <c r="C337" s="749" t="s">
        <v>618</v>
      </c>
      <c r="D337" s="750" t="s">
        <v>619</v>
      </c>
      <c r="E337" s="751">
        <v>50113001</v>
      </c>
      <c r="F337" s="750" t="s">
        <v>645</v>
      </c>
      <c r="G337" s="749" t="s">
        <v>646</v>
      </c>
      <c r="H337" s="749">
        <v>989615</v>
      </c>
      <c r="I337" s="749">
        <v>183206</v>
      </c>
      <c r="J337" s="749" t="s">
        <v>1114</v>
      </c>
      <c r="K337" s="749" t="s">
        <v>1115</v>
      </c>
      <c r="L337" s="752">
        <v>1006.2399999999999</v>
      </c>
      <c r="M337" s="752">
        <v>6</v>
      </c>
      <c r="N337" s="753">
        <v>6037.44</v>
      </c>
    </row>
    <row r="338" spans="1:14" ht="14.4" customHeight="1" x14ac:dyDescent="0.3">
      <c r="A338" s="747" t="s">
        <v>599</v>
      </c>
      <c r="B338" s="748" t="s">
        <v>600</v>
      </c>
      <c r="C338" s="749" t="s">
        <v>618</v>
      </c>
      <c r="D338" s="750" t="s">
        <v>619</v>
      </c>
      <c r="E338" s="751">
        <v>50113001</v>
      </c>
      <c r="F338" s="750" t="s">
        <v>645</v>
      </c>
      <c r="G338" s="749" t="s">
        <v>660</v>
      </c>
      <c r="H338" s="749">
        <v>170760</v>
      </c>
      <c r="I338" s="749">
        <v>170760</v>
      </c>
      <c r="J338" s="749" t="s">
        <v>1116</v>
      </c>
      <c r="K338" s="749" t="s">
        <v>1117</v>
      </c>
      <c r="L338" s="752">
        <v>105.16000000000004</v>
      </c>
      <c r="M338" s="752">
        <v>1</v>
      </c>
      <c r="N338" s="753">
        <v>105.16000000000004</v>
      </c>
    </row>
    <row r="339" spans="1:14" ht="14.4" customHeight="1" x14ac:dyDescent="0.3">
      <c r="A339" s="747" t="s">
        <v>599</v>
      </c>
      <c r="B339" s="748" t="s">
        <v>600</v>
      </c>
      <c r="C339" s="749" t="s">
        <v>618</v>
      </c>
      <c r="D339" s="750" t="s">
        <v>619</v>
      </c>
      <c r="E339" s="751">
        <v>50113001</v>
      </c>
      <c r="F339" s="750" t="s">
        <v>645</v>
      </c>
      <c r="G339" s="749" t="s">
        <v>646</v>
      </c>
      <c r="H339" s="749">
        <v>196187</v>
      </c>
      <c r="I339" s="749">
        <v>96187</v>
      </c>
      <c r="J339" s="749" t="s">
        <v>1118</v>
      </c>
      <c r="K339" s="749" t="s">
        <v>1119</v>
      </c>
      <c r="L339" s="752">
        <v>60.700000000000017</v>
      </c>
      <c r="M339" s="752">
        <v>1</v>
      </c>
      <c r="N339" s="753">
        <v>60.700000000000017</v>
      </c>
    </row>
    <row r="340" spans="1:14" ht="14.4" customHeight="1" x14ac:dyDescent="0.3">
      <c r="A340" s="747" t="s">
        <v>599</v>
      </c>
      <c r="B340" s="748" t="s">
        <v>600</v>
      </c>
      <c r="C340" s="749" t="s">
        <v>618</v>
      </c>
      <c r="D340" s="750" t="s">
        <v>619</v>
      </c>
      <c r="E340" s="751">
        <v>50113001</v>
      </c>
      <c r="F340" s="750" t="s">
        <v>645</v>
      </c>
      <c r="G340" s="749" t="s">
        <v>660</v>
      </c>
      <c r="H340" s="749">
        <v>116923</v>
      </c>
      <c r="I340" s="749">
        <v>16923</v>
      </c>
      <c r="J340" s="749" t="s">
        <v>1120</v>
      </c>
      <c r="K340" s="749" t="s">
        <v>1121</v>
      </c>
      <c r="L340" s="752">
        <v>78.88000000000001</v>
      </c>
      <c r="M340" s="752">
        <v>3</v>
      </c>
      <c r="N340" s="753">
        <v>236.64000000000001</v>
      </c>
    </row>
    <row r="341" spans="1:14" ht="14.4" customHeight="1" x14ac:dyDescent="0.3">
      <c r="A341" s="747" t="s">
        <v>599</v>
      </c>
      <c r="B341" s="748" t="s">
        <v>600</v>
      </c>
      <c r="C341" s="749" t="s">
        <v>618</v>
      </c>
      <c r="D341" s="750" t="s">
        <v>619</v>
      </c>
      <c r="E341" s="751">
        <v>50113001</v>
      </c>
      <c r="F341" s="750" t="s">
        <v>645</v>
      </c>
      <c r="G341" s="749" t="s">
        <v>646</v>
      </c>
      <c r="H341" s="749">
        <v>223144</v>
      </c>
      <c r="I341" s="749">
        <v>223144</v>
      </c>
      <c r="J341" s="749" t="s">
        <v>1122</v>
      </c>
      <c r="K341" s="749" t="s">
        <v>1123</v>
      </c>
      <c r="L341" s="752">
        <v>85.360000000000014</v>
      </c>
      <c r="M341" s="752">
        <v>3</v>
      </c>
      <c r="N341" s="753">
        <v>256.08000000000004</v>
      </c>
    </row>
    <row r="342" spans="1:14" ht="14.4" customHeight="1" x14ac:dyDescent="0.3">
      <c r="A342" s="747" t="s">
        <v>599</v>
      </c>
      <c r="B342" s="748" t="s">
        <v>600</v>
      </c>
      <c r="C342" s="749" t="s">
        <v>618</v>
      </c>
      <c r="D342" s="750" t="s">
        <v>619</v>
      </c>
      <c r="E342" s="751">
        <v>50113001</v>
      </c>
      <c r="F342" s="750" t="s">
        <v>645</v>
      </c>
      <c r="G342" s="749" t="s">
        <v>646</v>
      </c>
      <c r="H342" s="749">
        <v>144849</v>
      </c>
      <c r="I342" s="749">
        <v>44849</v>
      </c>
      <c r="J342" s="749" t="s">
        <v>1122</v>
      </c>
      <c r="K342" s="749" t="s">
        <v>1123</v>
      </c>
      <c r="L342" s="752">
        <v>85.277684868905254</v>
      </c>
      <c r="M342" s="752">
        <v>39</v>
      </c>
      <c r="N342" s="753">
        <v>3325.8297098873049</v>
      </c>
    </row>
    <row r="343" spans="1:14" ht="14.4" customHeight="1" x14ac:dyDescent="0.3">
      <c r="A343" s="747" t="s">
        <v>599</v>
      </c>
      <c r="B343" s="748" t="s">
        <v>600</v>
      </c>
      <c r="C343" s="749" t="s">
        <v>618</v>
      </c>
      <c r="D343" s="750" t="s">
        <v>619</v>
      </c>
      <c r="E343" s="751">
        <v>50113001</v>
      </c>
      <c r="F343" s="750" t="s">
        <v>645</v>
      </c>
      <c r="G343" s="749" t="s">
        <v>660</v>
      </c>
      <c r="H343" s="749">
        <v>32859</v>
      </c>
      <c r="I343" s="749">
        <v>32859</v>
      </c>
      <c r="J343" s="749" t="s">
        <v>1124</v>
      </c>
      <c r="K343" s="749" t="s">
        <v>1125</v>
      </c>
      <c r="L343" s="752">
        <v>125.80000000000003</v>
      </c>
      <c r="M343" s="752">
        <v>1</v>
      </c>
      <c r="N343" s="753">
        <v>125.80000000000003</v>
      </c>
    </row>
    <row r="344" spans="1:14" ht="14.4" customHeight="1" x14ac:dyDescent="0.3">
      <c r="A344" s="747" t="s">
        <v>599</v>
      </c>
      <c r="B344" s="748" t="s">
        <v>600</v>
      </c>
      <c r="C344" s="749" t="s">
        <v>618</v>
      </c>
      <c r="D344" s="750" t="s">
        <v>619</v>
      </c>
      <c r="E344" s="751">
        <v>50113001</v>
      </c>
      <c r="F344" s="750" t="s">
        <v>645</v>
      </c>
      <c r="G344" s="749" t="s">
        <v>646</v>
      </c>
      <c r="H344" s="749">
        <v>118656</v>
      </c>
      <c r="I344" s="749">
        <v>118656</v>
      </c>
      <c r="J344" s="749" t="s">
        <v>785</v>
      </c>
      <c r="K344" s="749" t="s">
        <v>786</v>
      </c>
      <c r="L344" s="752">
        <v>663.39</v>
      </c>
      <c r="M344" s="752">
        <v>1</v>
      </c>
      <c r="N344" s="753">
        <v>663.39</v>
      </c>
    </row>
    <row r="345" spans="1:14" ht="14.4" customHeight="1" x14ac:dyDescent="0.3">
      <c r="A345" s="747" t="s">
        <v>599</v>
      </c>
      <c r="B345" s="748" t="s">
        <v>600</v>
      </c>
      <c r="C345" s="749" t="s">
        <v>618</v>
      </c>
      <c r="D345" s="750" t="s">
        <v>619</v>
      </c>
      <c r="E345" s="751">
        <v>50113001</v>
      </c>
      <c r="F345" s="750" t="s">
        <v>645</v>
      </c>
      <c r="G345" s="749" t="s">
        <v>646</v>
      </c>
      <c r="H345" s="749">
        <v>100513</v>
      </c>
      <c r="I345" s="749">
        <v>513</v>
      </c>
      <c r="J345" s="749" t="s">
        <v>1126</v>
      </c>
      <c r="K345" s="749" t="s">
        <v>776</v>
      </c>
      <c r="L345" s="752">
        <v>56.79</v>
      </c>
      <c r="M345" s="752">
        <v>2</v>
      </c>
      <c r="N345" s="753">
        <v>113.58</v>
      </c>
    </row>
    <row r="346" spans="1:14" ht="14.4" customHeight="1" x14ac:dyDescent="0.3">
      <c r="A346" s="747" t="s">
        <v>599</v>
      </c>
      <c r="B346" s="748" t="s">
        <v>600</v>
      </c>
      <c r="C346" s="749" t="s">
        <v>618</v>
      </c>
      <c r="D346" s="750" t="s">
        <v>619</v>
      </c>
      <c r="E346" s="751">
        <v>50113001</v>
      </c>
      <c r="F346" s="750" t="s">
        <v>645</v>
      </c>
      <c r="G346" s="749" t="s">
        <v>646</v>
      </c>
      <c r="H346" s="749">
        <v>110086</v>
      </c>
      <c r="I346" s="749">
        <v>10086</v>
      </c>
      <c r="J346" s="749" t="s">
        <v>1127</v>
      </c>
      <c r="K346" s="749" t="s">
        <v>1128</v>
      </c>
      <c r="L346" s="752">
        <v>1592.8</v>
      </c>
      <c r="M346" s="752">
        <v>1.3</v>
      </c>
      <c r="N346" s="753">
        <v>2070.64</v>
      </c>
    </row>
    <row r="347" spans="1:14" ht="14.4" customHeight="1" x14ac:dyDescent="0.3">
      <c r="A347" s="747" t="s">
        <v>599</v>
      </c>
      <c r="B347" s="748" t="s">
        <v>600</v>
      </c>
      <c r="C347" s="749" t="s">
        <v>618</v>
      </c>
      <c r="D347" s="750" t="s">
        <v>619</v>
      </c>
      <c r="E347" s="751">
        <v>50113001</v>
      </c>
      <c r="F347" s="750" t="s">
        <v>645</v>
      </c>
      <c r="G347" s="749" t="s">
        <v>646</v>
      </c>
      <c r="H347" s="749">
        <v>184398</v>
      </c>
      <c r="I347" s="749">
        <v>84398</v>
      </c>
      <c r="J347" s="749" t="s">
        <v>1129</v>
      </c>
      <c r="K347" s="749" t="s">
        <v>1130</v>
      </c>
      <c r="L347" s="752">
        <v>414.79039338965083</v>
      </c>
      <c r="M347" s="752">
        <v>1</v>
      </c>
      <c r="N347" s="753">
        <v>414.79039338965083</v>
      </c>
    </row>
    <row r="348" spans="1:14" ht="14.4" customHeight="1" x14ac:dyDescent="0.3">
      <c r="A348" s="747" t="s">
        <v>599</v>
      </c>
      <c r="B348" s="748" t="s">
        <v>600</v>
      </c>
      <c r="C348" s="749" t="s">
        <v>618</v>
      </c>
      <c r="D348" s="750" t="s">
        <v>619</v>
      </c>
      <c r="E348" s="751">
        <v>50113001</v>
      </c>
      <c r="F348" s="750" t="s">
        <v>645</v>
      </c>
      <c r="G348" s="749" t="s">
        <v>646</v>
      </c>
      <c r="H348" s="749">
        <v>184399</v>
      </c>
      <c r="I348" s="749">
        <v>84399</v>
      </c>
      <c r="J348" s="749" t="s">
        <v>1131</v>
      </c>
      <c r="K348" s="749" t="s">
        <v>1132</v>
      </c>
      <c r="L348" s="752">
        <v>322.48999999999995</v>
      </c>
      <c r="M348" s="752">
        <v>1</v>
      </c>
      <c r="N348" s="753">
        <v>322.48999999999995</v>
      </c>
    </row>
    <row r="349" spans="1:14" ht="14.4" customHeight="1" x14ac:dyDescent="0.3">
      <c r="A349" s="747" t="s">
        <v>599</v>
      </c>
      <c r="B349" s="748" t="s">
        <v>600</v>
      </c>
      <c r="C349" s="749" t="s">
        <v>618</v>
      </c>
      <c r="D349" s="750" t="s">
        <v>619</v>
      </c>
      <c r="E349" s="751">
        <v>50113001</v>
      </c>
      <c r="F349" s="750" t="s">
        <v>645</v>
      </c>
      <c r="G349" s="749" t="s">
        <v>646</v>
      </c>
      <c r="H349" s="749">
        <v>988466</v>
      </c>
      <c r="I349" s="749">
        <v>192729</v>
      </c>
      <c r="J349" s="749" t="s">
        <v>789</v>
      </c>
      <c r="K349" s="749" t="s">
        <v>790</v>
      </c>
      <c r="L349" s="752">
        <v>54.47</v>
      </c>
      <c r="M349" s="752">
        <v>4</v>
      </c>
      <c r="N349" s="753">
        <v>217.88</v>
      </c>
    </row>
    <row r="350" spans="1:14" ht="14.4" customHeight="1" x14ac:dyDescent="0.3">
      <c r="A350" s="747" t="s">
        <v>599</v>
      </c>
      <c r="B350" s="748" t="s">
        <v>600</v>
      </c>
      <c r="C350" s="749" t="s">
        <v>618</v>
      </c>
      <c r="D350" s="750" t="s">
        <v>619</v>
      </c>
      <c r="E350" s="751">
        <v>50113001</v>
      </c>
      <c r="F350" s="750" t="s">
        <v>645</v>
      </c>
      <c r="G350" s="749" t="s">
        <v>660</v>
      </c>
      <c r="H350" s="749">
        <v>107981</v>
      </c>
      <c r="I350" s="749">
        <v>7981</v>
      </c>
      <c r="J350" s="749" t="s">
        <v>791</v>
      </c>
      <c r="K350" s="749" t="s">
        <v>794</v>
      </c>
      <c r="L350" s="752">
        <v>50.673333333333325</v>
      </c>
      <c r="M350" s="752">
        <v>9</v>
      </c>
      <c r="N350" s="753">
        <v>456.05999999999995</v>
      </c>
    </row>
    <row r="351" spans="1:14" ht="14.4" customHeight="1" x14ac:dyDescent="0.3">
      <c r="A351" s="747" t="s">
        <v>599</v>
      </c>
      <c r="B351" s="748" t="s">
        <v>600</v>
      </c>
      <c r="C351" s="749" t="s">
        <v>618</v>
      </c>
      <c r="D351" s="750" t="s">
        <v>619</v>
      </c>
      <c r="E351" s="751">
        <v>50113001</v>
      </c>
      <c r="F351" s="750" t="s">
        <v>645</v>
      </c>
      <c r="G351" s="749" t="s">
        <v>660</v>
      </c>
      <c r="H351" s="749">
        <v>155823</v>
      </c>
      <c r="I351" s="749">
        <v>55823</v>
      </c>
      <c r="J351" s="749" t="s">
        <v>791</v>
      </c>
      <c r="K351" s="749" t="s">
        <v>792</v>
      </c>
      <c r="L351" s="752">
        <v>36.366660694242825</v>
      </c>
      <c r="M351" s="752">
        <v>197</v>
      </c>
      <c r="N351" s="753">
        <v>7164.2321567658364</v>
      </c>
    </row>
    <row r="352" spans="1:14" ht="14.4" customHeight="1" x14ac:dyDescent="0.3">
      <c r="A352" s="747" t="s">
        <v>599</v>
      </c>
      <c r="B352" s="748" t="s">
        <v>600</v>
      </c>
      <c r="C352" s="749" t="s">
        <v>618</v>
      </c>
      <c r="D352" s="750" t="s">
        <v>619</v>
      </c>
      <c r="E352" s="751">
        <v>50113001</v>
      </c>
      <c r="F352" s="750" t="s">
        <v>645</v>
      </c>
      <c r="G352" s="749" t="s">
        <v>660</v>
      </c>
      <c r="H352" s="749">
        <v>155824</v>
      </c>
      <c r="I352" s="749">
        <v>55824</v>
      </c>
      <c r="J352" s="749" t="s">
        <v>791</v>
      </c>
      <c r="K352" s="749" t="s">
        <v>793</v>
      </c>
      <c r="L352" s="752">
        <v>53.11385565834027</v>
      </c>
      <c r="M352" s="752">
        <v>281</v>
      </c>
      <c r="N352" s="753">
        <v>14924.993439993616</v>
      </c>
    </row>
    <row r="353" spans="1:14" ht="14.4" customHeight="1" x14ac:dyDescent="0.3">
      <c r="A353" s="747" t="s">
        <v>599</v>
      </c>
      <c r="B353" s="748" t="s">
        <v>600</v>
      </c>
      <c r="C353" s="749" t="s">
        <v>618</v>
      </c>
      <c r="D353" s="750" t="s">
        <v>619</v>
      </c>
      <c r="E353" s="751">
        <v>50113001</v>
      </c>
      <c r="F353" s="750" t="s">
        <v>645</v>
      </c>
      <c r="G353" s="749" t="s">
        <v>660</v>
      </c>
      <c r="H353" s="749">
        <v>126786</v>
      </c>
      <c r="I353" s="749">
        <v>26786</v>
      </c>
      <c r="J353" s="749" t="s">
        <v>1133</v>
      </c>
      <c r="K353" s="749" t="s">
        <v>1134</v>
      </c>
      <c r="L353" s="752">
        <v>407.79999999999995</v>
      </c>
      <c r="M353" s="752">
        <v>4</v>
      </c>
      <c r="N353" s="753">
        <v>1631.1999999999998</v>
      </c>
    </row>
    <row r="354" spans="1:14" ht="14.4" customHeight="1" x14ac:dyDescent="0.3">
      <c r="A354" s="747" t="s">
        <v>599</v>
      </c>
      <c r="B354" s="748" t="s">
        <v>600</v>
      </c>
      <c r="C354" s="749" t="s">
        <v>618</v>
      </c>
      <c r="D354" s="750" t="s">
        <v>619</v>
      </c>
      <c r="E354" s="751">
        <v>50113001</v>
      </c>
      <c r="F354" s="750" t="s">
        <v>645</v>
      </c>
      <c r="G354" s="749" t="s">
        <v>601</v>
      </c>
      <c r="H354" s="749">
        <v>850327</v>
      </c>
      <c r="I354" s="749">
        <v>162898</v>
      </c>
      <c r="J354" s="749" t="s">
        <v>1135</v>
      </c>
      <c r="K354" s="749" t="s">
        <v>666</v>
      </c>
      <c r="L354" s="752">
        <v>19.489999999999995</v>
      </c>
      <c r="M354" s="752">
        <v>1</v>
      </c>
      <c r="N354" s="753">
        <v>19.489999999999995</v>
      </c>
    </row>
    <row r="355" spans="1:14" ht="14.4" customHeight="1" x14ac:dyDescent="0.3">
      <c r="A355" s="747" t="s">
        <v>599</v>
      </c>
      <c r="B355" s="748" t="s">
        <v>600</v>
      </c>
      <c r="C355" s="749" t="s">
        <v>618</v>
      </c>
      <c r="D355" s="750" t="s">
        <v>619</v>
      </c>
      <c r="E355" s="751">
        <v>50113001</v>
      </c>
      <c r="F355" s="750" t="s">
        <v>645</v>
      </c>
      <c r="G355" s="749" t="s">
        <v>646</v>
      </c>
      <c r="H355" s="749">
        <v>184700</v>
      </c>
      <c r="I355" s="749">
        <v>84700</v>
      </c>
      <c r="J355" s="749" t="s">
        <v>1136</v>
      </c>
      <c r="K355" s="749" t="s">
        <v>1137</v>
      </c>
      <c r="L355" s="752">
        <v>112.28000000000007</v>
      </c>
      <c r="M355" s="752">
        <v>1</v>
      </c>
      <c r="N355" s="753">
        <v>112.28000000000007</v>
      </c>
    </row>
    <row r="356" spans="1:14" ht="14.4" customHeight="1" x14ac:dyDescent="0.3">
      <c r="A356" s="747" t="s">
        <v>599</v>
      </c>
      <c r="B356" s="748" t="s">
        <v>600</v>
      </c>
      <c r="C356" s="749" t="s">
        <v>618</v>
      </c>
      <c r="D356" s="750" t="s">
        <v>619</v>
      </c>
      <c r="E356" s="751">
        <v>50113001</v>
      </c>
      <c r="F356" s="750" t="s">
        <v>645</v>
      </c>
      <c r="G356" s="749" t="s">
        <v>646</v>
      </c>
      <c r="H356" s="749">
        <v>186666</v>
      </c>
      <c r="I356" s="749">
        <v>186666</v>
      </c>
      <c r="J356" s="749" t="s">
        <v>1138</v>
      </c>
      <c r="K356" s="749" t="s">
        <v>1139</v>
      </c>
      <c r="L356" s="752">
        <v>151.34</v>
      </c>
      <c r="M356" s="752">
        <v>1</v>
      </c>
      <c r="N356" s="753">
        <v>151.34</v>
      </c>
    </row>
    <row r="357" spans="1:14" ht="14.4" customHeight="1" x14ac:dyDescent="0.3">
      <c r="A357" s="747" t="s">
        <v>599</v>
      </c>
      <c r="B357" s="748" t="s">
        <v>600</v>
      </c>
      <c r="C357" s="749" t="s">
        <v>618</v>
      </c>
      <c r="D357" s="750" t="s">
        <v>619</v>
      </c>
      <c r="E357" s="751">
        <v>50113001</v>
      </c>
      <c r="F357" s="750" t="s">
        <v>645</v>
      </c>
      <c r="G357" s="749" t="s">
        <v>646</v>
      </c>
      <c r="H357" s="749">
        <v>186668</v>
      </c>
      <c r="I357" s="749">
        <v>186668</v>
      </c>
      <c r="J357" s="749" t="s">
        <v>1138</v>
      </c>
      <c r="K357" s="749" t="s">
        <v>1140</v>
      </c>
      <c r="L357" s="752">
        <v>110.21</v>
      </c>
      <c r="M357" s="752">
        <v>3</v>
      </c>
      <c r="N357" s="753">
        <v>330.63</v>
      </c>
    </row>
    <row r="358" spans="1:14" ht="14.4" customHeight="1" x14ac:dyDescent="0.3">
      <c r="A358" s="747" t="s">
        <v>599</v>
      </c>
      <c r="B358" s="748" t="s">
        <v>600</v>
      </c>
      <c r="C358" s="749" t="s">
        <v>618</v>
      </c>
      <c r="D358" s="750" t="s">
        <v>619</v>
      </c>
      <c r="E358" s="751">
        <v>50113001</v>
      </c>
      <c r="F358" s="750" t="s">
        <v>645</v>
      </c>
      <c r="G358" s="749" t="s">
        <v>646</v>
      </c>
      <c r="H358" s="749">
        <v>100543</v>
      </c>
      <c r="I358" s="749">
        <v>543</v>
      </c>
      <c r="J358" s="749" t="s">
        <v>797</v>
      </c>
      <c r="K358" s="749" t="s">
        <v>798</v>
      </c>
      <c r="L358" s="752">
        <v>85.97</v>
      </c>
      <c r="M358" s="752">
        <v>2</v>
      </c>
      <c r="N358" s="753">
        <v>171.94</v>
      </c>
    </row>
    <row r="359" spans="1:14" ht="14.4" customHeight="1" x14ac:dyDescent="0.3">
      <c r="A359" s="747" t="s">
        <v>599</v>
      </c>
      <c r="B359" s="748" t="s">
        <v>600</v>
      </c>
      <c r="C359" s="749" t="s">
        <v>618</v>
      </c>
      <c r="D359" s="750" t="s">
        <v>619</v>
      </c>
      <c r="E359" s="751">
        <v>50113001</v>
      </c>
      <c r="F359" s="750" t="s">
        <v>645</v>
      </c>
      <c r="G359" s="749" t="s">
        <v>646</v>
      </c>
      <c r="H359" s="749">
        <v>100544</v>
      </c>
      <c r="I359" s="749">
        <v>544</v>
      </c>
      <c r="J359" s="749" t="s">
        <v>797</v>
      </c>
      <c r="K359" s="749" t="s">
        <v>1141</v>
      </c>
      <c r="L359" s="752">
        <v>142.79823946349009</v>
      </c>
      <c r="M359" s="752">
        <v>6</v>
      </c>
      <c r="N359" s="753">
        <v>856.78943678094049</v>
      </c>
    </row>
    <row r="360" spans="1:14" ht="14.4" customHeight="1" x14ac:dyDescent="0.3">
      <c r="A360" s="747" t="s">
        <v>599</v>
      </c>
      <c r="B360" s="748" t="s">
        <v>600</v>
      </c>
      <c r="C360" s="749" t="s">
        <v>618</v>
      </c>
      <c r="D360" s="750" t="s">
        <v>619</v>
      </c>
      <c r="E360" s="751">
        <v>50113001</v>
      </c>
      <c r="F360" s="750" t="s">
        <v>645</v>
      </c>
      <c r="G360" s="749" t="s">
        <v>646</v>
      </c>
      <c r="H360" s="749">
        <v>214913</v>
      </c>
      <c r="I360" s="749">
        <v>214913</v>
      </c>
      <c r="J360" s="749" t="s">
        <v>799</v>
      </c>
      <c r="K360" s="749" t="s">
        <v>800</v>
      </c>
      <c r="L360" s="752">
        <v>120.05285714285715</v>
      </c>
      <c r="M360" s="752">
        <v>7</v>
      </c>
      <c r="N360" s="753">
        <v>840.37</v>
      </c>
    </row>
    <row r="361" spans="1:14" ht="14.4" customHeight="1" x14ac:dyDescent="0.3">
      <c r="A361" s="747" t="s">
        <v>599</v>
      </c>
      <c r="B361" s="748" t="s">
        <v>600</v>
      </c>
      <c r="C361" s="749" t="s">
        <v>618</v>
      </c>
      <c r="D361" s="750" t="s">
        <v>619</v>
      </c>
      <c r="E361" s="751">
        <v>50113001</v>
      </c>
      <c r="F361" s="750" t="s">
        <v>645</v>
      </c>
      <c r="G361" s="749" t="s">
        <v>660</v>
      </c>
      <c r="H361" s="749">
        <v>850729</v>
      </c>
      <c r="I361" s="749">
        <v>157875</v>
      </c>
      <c r="J361" s="749" t="s">
        <v>803</v>
      </c>
      <c r="K361" s="749" t="s">
        <v>804</v>
      </c>
      <c r="L361" s="752">
        <v>248.9494117647059</v>
      </c>
      <c r="M361" s="752">
        <v>17</v>
      </c>
      <c r="N361" s="753">
        <v>4232.1400000000003</v>
      </c>
    </row>
    <row r="362" spans="1:14" ht="14.4" customHeight="1" x14ac:dyDescent="0.3">
      <c r="A362" s="747" t="s">
        <v>599</v>
      </c>
      <c r="B362" s="748" t="s">
        <v>600</v>
      </c>
      <c r="C362" s="749" t="s">
        <v>618</v>
      </c>
      <c r="D362" s="750" t="s">
        <v>619</v>
      </c>
      <c r="E362" s="751">
        <v>50113001</v>
      </c>
      <c r="F362" s="750" t="s">
        <v>645</v>
      </c>
      <c r="G362" s="749" t="s">
        <v>646</v>
      </c>
      <c r="H362" s="749">
        <v>104343</v>
      </c>
      <c r="I362" s="749">
        <v>4343</v>
      </c>
      <c r="J362" s="749" t="s">
        <v>1142</v>
      </c>
      <c r="K362" s="749" t="s">
        <v>1143</v>
      </c>
      <c r="L362" s="752">
        <v>29.899999999999988</v>
      </c>
      <c r="M362" s="752">
        <v>2</v>
      </c>
      <c r="N362" s="753">
        <v>59.799999999999976</v>
      </c>
    </row>
    <row r="363" spans="1:14" ht="14.4" customHeight="1" x14ac:dyDescent="0.3">
      <c r="A363" s="747" t="s">
        <v>599</v>
      </c>
      <c r="B363" s="748" t="s">
        <v>600</v>
      </c>
      <c r="C363" s="749" t="s">
        <v>618</v>
      </c>
      <c r="D363" s="750" t="s">
        <v>619</v>
      </c>
      <c r="E363" s="751">
        <v>50113001</v>
      </c>
      <c r="F363" s="750" t="s">
        <v>645</v>
      </c>
      <c r="G363" s="749" t="s">
        <v>646</v>
      </c>
      <c r="H363" s="749">
        <v>848950</v>
      </c>
      <c r="I363" s="749">
        <v>155148</v>
      </c>
      <c r="J363" s="749" t="s">
        <v>805</v>
      </c>
      <c r="K363" s="749" t="s">
        <v>806</v>
      </c>
      <c r="L363" s="752">
        <v>20.04</v>
      </c>
      <c r="M363" s="752">
        <v>4</v>
      </c>
      <c r="N363" s="753">
        <v>80.16</v>
      </c>
    </row>
    <row r="364" spans="1:14" ht="14.4" customHeight="1" x14ac:dyDescent="0.3">
      <c r="A364" s="747" t="s">
        <v>599</v>
      </c>
      <c r="B364" s="748" t="s">
        <v>600</v>
      </c>
      <c r="C364" s="749" t="s">
        <v>618</v>
      </c>
      <c r="D364" s="750" t="s">
        <v>619</v>
      </c>
      <c r="E364" s="751">
        <v>50113001</v>
      </c>
      <c r="F364" s="750" t="s">
        <v>645</v>
      </c>
      <c r="G364" s="749" t="s">
        <v>646</v>
      </c>
      <c r="H364" s="749">
        <v>849941</v>
      </c>
      <c r="I364" s="749">
        <v>162142</v>
      </c>
      <c r="J364" s="749" t="s">
        <v>805</v>
      </c>
      <c r="K364" s="749" t="s">
        <v>807</v>
      </c>
      <c r="L364" s="752">
        <v>28.439743589743593</v>
      </c>
      <c r="M364" s="752">
        <v>39</v>
      </c>
      <c r="N364" s="753">
        <v>1109.1500000000001</v>
      </c>
    </row>
    <row r="365" spans="1:14" ht="14.4" customHeight="1" x14ac:dyDescent="0.3">
      <c r="A365" s="747" t="s">
        <v>599</v>
      </c>
      <c r="B365" s="748" t="s">
        <v>600</v>
      </c>
      <c r="C365" s="749" t="s">
        <v>618</v>
      </c>
      <c r="D365" s="750" t="s">
        <v>619</v>
      </c>
      <c r="E365" s="751">
        <v>50113001</v>
      </c>
      <c r="F365" s="750" t="s">
        <v>645</v>
      </c>
      <c r="G365" s="749" t="s">
        <v>646</v>
      </c>
      <c r="H365" s="749">
        <v>142771</v>
      </c>
      <c r="I365" s="749">
        <v>42771</v>
      </c>
      <c r="J365" s="749" t="s">
        <v>1144</v>
      </c>
      <c r="K365" s="749" t="s">
        <v>1145</v>
      </c>
      <c r="L365" s="752">
        <v>48.370000000000012</v>
      </c>
      <c r="M365" s="752">
        <v>3</v>
      </c>
      <c r="N365" s="753">
        <v>145.11000000000004</v>
      </c>
    </row>
    <row r="366" spans="1:14" ht="14.4" customHeight="1" x14ac:dyDescent="0.3">
      <c r="A366" s="747" t="s">
        <v>599</v>
      </c>
      <c r="B366" s="748" t="s">
        <v>600</v>
      </c>
      <c r="C366" s="749" t="s">
        <v>618</v>
      </c>
      <c r="D366" s="750" t="s">
        <v>619</v>
      </c>
      <c r="E366" s="751">
        <v>50113001</v>
      </c>
      <c r="F366" s="750" t="s">
        <v>645</v>
      </c>
      <c r="G366" s="749" t="s">
        <v>646</v>
      </c>
      <c r="H366" s="749">
        <v>130229</v>
      </c>
      <c r="I366" s="749">
        <v>30229</v>
      </c>
      <c r="J366" s="749" t="s">
        <v>1146</v>
      </c>
      <c r="K366" s="749" t="s">
        <v>1147</v>
      </c>
      <c r="L366" s="752">
        <v>142.35</v>
      </c>
      <c r="M366" s="752">
        <v>3</v>
      </c>
      <c r="N366" s="753">
        <v>427.04999999999995</v>
      </c>
    </row>
    <row r="367" spans="1:14" ht="14.4" customHeight="1" x14ac:dyDescent="0.3">
      <c r="A367" s="747" t="s">
        <v>599</v>
      </c>
      <c r="B367" s="748" t="s">
        <v>600</v>
      </c>
      <c r="C367" s="749" t="s">
        <v>618</v>
      </c>
      <c r="D367" s="750" t="s">
        <v>619</v>
      </c>
      <c r="E367" s="751">
        <v>50113001</v>
      </c>
      <c r="F367" s="750" t="s">
        <v>645</v>
      </c>
      <c r="G367" s="749" t="s">
        <v>646</v>
      </c>
      <c r="H367" s="749">
        <v>155911</v>
      </c>
      <c r="I367" s="749">
        <v>55911</v>
      </c>
      <c r="J367" s="749" t="s">
        <v>1148</v>
      </c>
      <c r="K367" s="749" t="s">
        <v>1149</v>
      </c>
      <c r="L367" s="752">
        <v>35.505999999999993</v>
      </c>
      <c r="M367" s="752">
        <v>5</v>
      </c>
      <c r="N367" s="753">
        <v>177.52999999999997</v>
      </c>
    </row>
    <row r="368" spans="1:14" ht="14.4" customHeight="1" x14ac:dyDescent="0.3">
      <c r="A368" s="747" t="s">
        <v>599</v>
      </c>
      <c r="B368" s="748" t="s">
        <v>600</v>
      </c>
      <c r="C368" s="749" t="s">
        <v>618</v>
      </c>
      <c r="D368" s="750" t="s">
        <v>619</v>
      </c>
      <c r="E368" s="751">
        <v>50113001</v>
      </c>
      <c r="F368" s="750" t="s">
        <v>645</v>
      </c>
      <c r="G368" s="749" t="s">
        <v>646</v>
      </c>
      <c r="H368" s="749">
        <v>850235</v>
      </c>
      <c r="I368" s="749">
        <v>160806</v>
      </c>
      <c r="J368" s="749" t="s">
        <v>1150</v>
      </c>
      <c r="K368" s="749" t="s">
        <v>1151</v>
      </c>
      <c r="L368" s="752">
        <v>197.16466666666668</v>
      </c>
      <c r="M368" s="752">
        <v>45</v>
      </c>
      <c r="N368" s="753">
        <v>8872.41</v>
      </c>
    </row>
    <row r="369" spans="1:14" ht="14.4" customHeight="1" x14ac:dyDescent="0.3">
      <c r="A369" s="747" t="s">
        <v>599</v>
      </c>
      <c r="B369" s="748" t="s">
        <v>600</v>
      </c>
      <c r="C369" s="749" t="s">
        <v>618</v>
      </c>
      <c r="D369" s="750" t="s">
        <v>619</v>
      </c>
      <c r="E369" s="751">
        <v>50113001</v>
      </c>
      <c r="F369" s="750" t="s">
        <v>645</v>
      </c>
      <c r="G369" s="749" t="s">
        <v>646</v>
      </c>
      <c r="H369" s="749">
        <v>102963</v>
      </c>
      <c r="I369" s="749">
        <v>2963</v>
      </c>
      <c r="J369" s="749" t="s">
        <v>1152</v>
      </c>
      <c r="K369" s="749" t="s">
        <v>1153</v>
      </c>
      <c r="L369" s="752">
        <v>97.590101933774505</v>
      </c>
      <c r="M369" s="752">
        <v>6</v>
      </c>
      <c r="N369" s="753">
        <v>585.540611602647</v>
      </c>
    </row>
    <row r="370" spans="1:14" ht="14.4" customHeight="1" x14ac:dyDescent="0.3">
      <c r="A370" s="747" t="s">
        <v>599</v>
      </c>
      <c r="B370" s="748" t="s">
        <v>600</v>
      </c>
      <c r="C370" s="749" t="s">
        <v>618</v>
      </c>
      <c r="D370" s="750" t="s">
        <v>619</v>
      </c>
      <c r="E370" s="751">
        <v>50113001</v>
      </c>
      <c r="F370" s="750" t="s">
        <v>645</v>
      </c>
      <c r="G370" s="749" t="s">
        <v>646</v>
      </c>
      <c r="H370" s="749">
        <v>100269</v>
      </c>
      <c r="I370" s="749">
        <v>269</v>
      </c>
      <c r="J370" s="749" t="s">
        <v>808</v>
      </c>
      <c r="K370" s="749" t="s">
        <v>688</v>
      </c>
      <c r="L370" s="752">
        <v>40.779999999999994</v>
      </c>
      <c r="M370" s="752">
        <v>4</v>
      </c>
      <c r="N370" s="753">
        <v>163.11999999999998</v>
      </c>
    </row>
    <row r="371" spans="1:14" ht="14.4" customHeight="1" x14ac:dyDescent="0.3">
      <c r="A371" s="747" t="s">
        <v>599</v>
      </c>
      <c r="B371" s="748" t="s">
        <v>600</v>
      </c>
      <c r="C371" s="749" t="s">
        <v>618</v>
      </c>
      <c r="D371" s="750" t="s">
        <v>619</v>
      </c>
      <c r="E371" s="751">
        <v>50113001</v>
      </c>
      <c r="F371" s="750" t="s">
        <v>645</v>
      </c>
      <c r="G371" s="749" t="s">
        <v>646</v>
      </c>
      <c r="H371" s="749">
        <v>102957</v>
      </c>
      <c r="I371" s="749">
        <v>2957</v>
      </c>
      <c r="J371" s="749" t="s">
        <v>1154</v>
      </c>
      <c r="K371" s="749" t="s">
        <v>1155</v>
      </c>
      <c r="L371" s="752">
        <v>52.590000000000018</v>
      </c>
      <c r="M371" s="752">
        <v>1</v>
      </c>
      <c r="N371" s="753">
        <v>52.590000000000018</v>
      </c>
    </row>
    <row r="372" spans="1:14" ht="14.4" customHeight="1" x14ac:dyDescent="0.3">
      <c r="A372" s="747" t="s">
        <v>599</v>
      </c>
      <c r="B372" s="748" t="s">
        <v>600</v>
      </c>
      <c r="C372" s="749" t="s">
        <v>618</v>
      </c>
      <c r="D372" s="750" t="s">
        <v>619</v>
      </c>
      <c r="E372" s="751">
        <v>50113001</v>
      </c>
      <c r="F372" s="750" t="s">
        <v>645</v>
      </c>
      <c r="G372" s="749" t="s">
        <v>660</v>
      </c>
      <c r="H372" s="749">
        <v>846824</v>
      </c>
      <c r="I372" s="749">
        <v>124087</v>
      </c>
      <c r="J372" s="749" t="s">
        <v>1156</v>
      </c>
      <c r="K372" s="749" t="s">
        <v>781</v>
      </c>
      <c r="L372" s="752">
        <v>158.97999999999999</v>
      </c>
      <c r="M372" s="752">
        <v>1</v>
      </c>
      <c r="N372" s="753">
        <v>158.97999999999999</v>
      </c>
    </row>
    <row r="373" spans="1:14" ht="14.4" customHeight="1" x14ac:dyDescent="0.3">
      <c r="A373" s="747" t="s">
        <v>599</v>
      </c>
      <c r="B373" s="748" t="s">
        <v>600</v>
      </c>
      <c r="C373" s="749" t="s">
        <v>618</v>
      </c>
      <c r="D373" s="750" t="s">
        <v>619</v>
      </c>
      <c r="E373" s="751">
        <v>50113001</v>
      </c>
      <c r="F373" s="750" t="s">
        <v>645</v>
      </c>
      <c r="G373" s="749" t="s">
        <v>660</v>
      </c>
      <c r="H373" s="749">
        <v>845220</v>
      </c>
      <c r="I373" s="749">
        <v>101211</v>
      </c>
      <c r="J373" s="749" t="s">
        <v>1157</v>
      </c>
      <c r="K373" s="749" t="s">
        <v>955</v>
      </c>
      <c r="L373" s="752">
        <v>219.58999999999992</v>
      </c>
      <c r="M373" s="752">
        <v>1</v>
      </c>
      <c r="N373" s="753">
        <v>219.58999999999992</v>
      </c>
    </row>
    <row r="374" spans="1:14" ht="14.4" customHeight="1" x14ac:dyDescent="0.3">
      <c r="A374" s="747" t="s">
        <v>599</v>
      </c>
      <c r="B374" s="748" t="s">
        <v>600</v>
      </c>
      <c r="C374" s="749" t="s">
        <v>618</v>
      </c>
      <c r="D374" s="750" t="s">
        <v>619</v>
      </c>
      <c r="E374" s="751">
        <v>50113001</v>
      </c>
      <c r="F374" s="750" t="s">
        <v>645</v>
      </c>
      <c r="G374" s="749" t="s">
        <v>646</v>
      </c>
      <c r="H374" s="749">
        <v>180553</v>
      </c>
      <c r="I374" s="749">
        <v>180553</v>
      </c>
      <c r="J374" s="749" t="s">
        <v>1158</v>
      </c>
      <c r="K374" s="749" t="s">
        <v>1159</v>
      </c>
      <c r="L374" s="752">
        <v>105.77666666666669</v>
      </c>
      <c r="M374" s="752">
        <v>3</v>
      </c>
      <c r="N374" s="753">
        <v>317.33000000000004</v>
      </c>
    </row>
    <row r="375" spans="1:14" ht="14.4" customHeight="1" x14ac:dyDescent="0.3">
      <c r="A375" s="747" t="s">
        <v>599</v>
      </c>
      <c r="B375" s="748" t="s">
        <v>600</v>
      </c>
      <c r="C375" s="749" t="s">
        <v>618</v>
      </c>
      <c r="D375" s="750" t="s">
        <v>619</v>
      </c>
      <c r="E375" s="751">
        <v>50113001</v>
      </c>
      <c r="F375" s="750" t="s">
        <v>645</v>
      </c>
      <c r="G375" s="749" t="s">
        <v>646</v>
      </c>
      <c r="H375" s="749">
        <v>180555</v>
      </c>
      <c r="I375" s="749">
        <v>180555</v>
      </c>
      <c r="J375" s="749" t="s">
        <v>1158</v>
      </c>
      <c r="K375" s="749" t="s">
        <v>1160</v>
      </c>
      <c r="L375" s="752">
        <v>106.83555555555556</v>
      </c>
      <c r="M375" s="752">
        <v>18</v>
      </c>
      <c r="N375" s="753">
        <v>1923.04</v>
      </c>
    </row>
    <row r="376" spans="1:14" ht="14.4" customHeight="1" x14ac:dyDescent="0.3">
      <c r="A376" s="747" t="s">
        <v>599</v>
      </c>
      <c r="B376" s="748" t="s">
        <v>600</v>
      </c>
      <c r="C376" s="749" t="s">
        <v>618</v>
      </c>
      <c r="D376" s="750" t="s">
        <v>619</v>
      </c>
      <c r="E376" s="751">
        <v>50113001</v>
      </c>
      <c r="F376" s="750" t="s">
        <v>645</v>
      </c>
      <c r="G376" s="749" t="s">
        <v>660</v>
      </c>
      <c r="H376" s="749">
        <v>178689</v>
      </c>
      <c r="I376" s="749">
        <v>178689</v>
      </c>
      <c r="J376" s="749" t="s">
        <v>1161</v>
      </c>
      <c r="K376" s="749" t="s">
        <v>1162</v>
      </c>
      <c r="L376" s="752">
        <v>98.439999999999955</v>
      </c>
      <c r="M376" s="752">
        <v>1</v>
      </c>
      <c r="N376" s="753">
        <v>98.439999999999955</v>
      </c>
    </row>
    <row r="377" spans="1:14" ht="14.4" customHeight="1" x14ac:dyDescent="0.3">
      <c r="A377" s="747" t="s">
        <v>599</v>
      </c>
      <c r="B377" s="748" t="s">
        <v>600</v>
      </c>
      <c r="C377" s="749" t="s">
        <v>618</v>
      </c>
      <c r="D377" s="750" t="s">
        <v>619</v>
      </c>
      <c r="E377" s="751">
        <v>50113001</v>
      </c>
      <c r="F377" s="750" t="s">
        <v>645</v>
      </c>
      <c r="G377" s="749" t="s">
        <v>646</v>
      </c>
      <c r="H377" s="749">
        <v>100584</v>
      </c>
      <c r="I377" s="749">
        <v>584</v>
      </c>
      <c r="J377" s="749" t="s">
        <v>1163</v>
      </c>
      <c r="K377" s="749" t="s">
        <v>1164</v>
      </c>
      <c r="L377" s="752">
        <v>73.789999999999992</v>
      </c>
      <c r="M377" s="752">
        <v>2</v>
      </c>
      <c r="N377" s="753">
        <v>147.57999999999998</v>
      </c>
    </row>
    <row r="378" spans="1:14" ht="14.4" customHeight="1" x14ac:dyDescent="0.3">
      <c r="A378" s="747" t="s">
        <v>599</v>
      </c>
      <c r="B378" s="748" t="s">
        <v>600</v>
      </c>
      <c r="C378" s="749" t="s">
        <v>618</v>
      </c>
      <c r="D378" s="750" t="s">
        <v>619</v>
      </c>
      <c r="E378" s="751">
        <v>50113001</v>
      </c>
      <c r="F378" s="750" t="s">
        <v>645</v>
      </c>
      <c r="G378" s="749" t="s">
        <v>646</v>
      </c>
      <c r="H378" s="749">
        <v>845758</v>
      </c>
      <c r="I378" s="749">
        <v>280</v>
      </c>
      <c r="J378" s="749" t="s">
        <v>1165</v>
      </c>
      <c r="K378" s="749" t="s">
        <v>1166</v>
      </c>
      <c r="L378" s="752">
        <v>34.196666666666665</v>
      </c>
      <c r="M378" s="752">
        <v>3</v>
      </c>
      <c r="N378" s="753">
        <v>102.59</v>
      </c>
    </row>
    <row r="379" spans="1:14" ht="14.4" customHeight="1" x14ac:dyDescent="0.3">
      <c r="A379" s="747" t="s">
        <v>599</v>
      </c>
      <c r="B379" s="748" t="s">
        <v>600</v>
      </c>
      <c r="C379" s="749" t="s">
        <v>618</v>
      </c>
      <c r="D379" s="750" t="s">
        <v>619</v>
      </c>
      <c r="E379" s="751">
        <v>50113001</v>
      </c>
      <c r="F379" s="750" t="s">
        <v>645</v>
      </c>
      <c r="G379" s="749" t="s">
        <v>660</v>
      </c>
      <c r="H379" s="749">
        <v>191280</v>
      </c>
      <c r="I379" s="749">
        <v>91280</v>
      </c>
      <c r="J379" s="749" t="s">
        <v>812</v>
      </c>
      <c r="K379" s="749" t="s">
        <v>813</v>
      </c>
      <c r="L379" s="752">
        <v>60.638000000000012</v>
      </c>
      <c r="M379" s="752">
        <v>5</v>
      </c>
      <c r="N379" s="753">
        <v>303.19000000000005</v>
      </c>
    </row>
    <row r="380" spans="1:14" ht="14.4" customHeight="1" x14ac:dyDescent="0.3">
      <c r="A380" s="747" t="s">
        <v>599</v>
      </c>
      <c r="B380" s="748" t="s">
        <v>600</v>
      </c>
      <c r="C380" s="749" t="s">
        <v>618</v>
      </c>
      <c r="D380" s="750" t="s">
        <v>619</v>
      </c>
      <c r="E380" s="751">
        <v>50113001</v>
      </c>
      <c r="F380" s="750" t="s">
        <v>645</v>
      </c>
      <c r="G380" s="749" t="s">
        <v>646</v>
      </c>
      <c r="H380" s="749">
        <v>188353</v>
      </c>
      <c r="I380" s="749">
        <v>88353</v>
      </c>
      <c r="J380" s="749" t="s">
        <v>814</v>
      </c>
      <c r="K380" s="749" t="s">
        <v>815</v>
      </c>
      <c r="L380" s="752">
        <v>442.13622641509431</v>
      </c>
      <c r="M380" s="752">
        <v>53</v>
      </c>
      <c r="N380" s="753">
        <v>23433.219999999998</v>
      </c>
    </row>
    <row r="381" spans="1:14" ht="14.4" customHeight="1" x14ac:dyDescent="0.3">
      <c r="A381" s="747" t="s">
        <v>599</v>
      </c>
      <c r="B381" s="748" t="s">
        <v>600</v>
      </c>
      <c r="C381" s="749" t="s">
        <v>618</v>
      </c>
      <c r="D381" s="750" t="s">
        <v>619</v>
      </c>
      <c r="E381" s="751">
        <v>50113001</v>
      </c>
      <c r="F381" s="750" t="s">
        <v>645</v>
      </c>
      <c r="G381" s="749" t="s">
        <v>646</v>
      </c>
      <c r="H381" s="749">
        <v>188354</v>
      </c>
      <c r="I381" s="749">
        <v>88354</v>
      </c>
      <c r="J381" s="749" t="s">
        <v>814</v>
      </c>
      <c r="K381" s="749" t="s">
        <v>816</v>
      </c>
      <c r="L381" s="752">
        <v>973.14666666666665</v>
      </c>
      <c r="M381" s="752">
        <v>9</v>
      </c>
      <c r="N381" s="753">
        <v>8758.32</v>
      </c>
    </row>
    <row r="382" spans="1:14" ht="14.4" customHeight="1" x14ac:dyDescent="0.3">
      <c r="A382" s="747" t="s">
        <v>599</v>
      </c>
      <c r="B382" s="748" t="s">
        <v>600</v>
      </c>
      <c r="C382" s="749" t="s">
        <v>618</v>
      </c>
      <c r="D382" s="750" t="s">
        <v>619</v>
      </c>
      <c r="E382" s="751">
        <v>50113001</v>
      </c>
      <c r="F382" s="750" t="s">
        <v>645</v>
      </c>
      <c r="G382" s="749" t="s">
        <v>646</v>
      </c>
      <c r="H382" s="749">
        <v>118304</v>
      </c>
      <c r="I382" s="749">
        <v>18304</v>
      </c>
      <c r="J382" s="749" t="s">
        <v>817</v>
      </c>
      <c r="K382" s="749" t="s">
        <v>818</v>
      </c>
      <c r="L382" s="752">
        <v>185.60999999999999</v>
      </c>
      <c r="M382" s="752">
        <v>14</v>
      </c>
      <c r="N382" s="753">
        <v>2598.54</v>
      </c>
    </row>
    <row r="383" spans="1:14" ht="14.4" customHeight="1" x14ac:dyDescent="0.3">
      <c r="A383" s="747" t="s">
        <v>599</v>
      </c>
      <c r="B383" s="748" t="s">
        <v>600</v>
      </c>
      <c r="C383" s="749" t="s">
        <v>618</v>
      </c>
      <c r="D383" s="750" t="s">
        <v>619</v>
      </c>
      <c r="E383" s="751">
        <v>50113001</v>
      </c>
      <c r="F383" s="750" t="s">
        <v>645</v>
      </c>
      <c r="G383" s="749" t="s">
        <v>601</v>
      </c>
      <c r="H383" s="749">
        <v>146966</v>
      </c>
      <c r="I383" s="749">
        <v>46966</v>
      </c>
      <c r="J383" s="749" t="s">
        <v>1167</v>
      </c>
      <c r="K383" s="749" t="s">
        <v>1168</v>
      </c>
      <c r="L383" s="752">
        <v>84.47</v>
      </c>
      <c r="M383" s="752">
        <v>2</v>
      </c>
      <c r="N383" s="753">
        <v>168.94</v>
      </c>
    </row>
    <row r="384" spans="1:14" ht="14.4" customHeight="1" x14ac:dyDescent="0.3">
      <c r="A384" s="747" t="s">
        <v>599</v>
      </c>
      <c r="B384" s="748" t="s">
        <v>600</v>
      </c>
      <c r="C384" s="749" t="s">
        <v>618</v>
      </c>
      <c r="D384" s="750" t="s">
        <v>619</v>
      </c>
      <c r="E384" s="751">
        <v>50113001</v>
      </c>
      <c r="F384" s="750" t="s">
        <v>645</v>
      </c>
      <c r="G384" s="749" t="s">
        <v>601</v>
      </c>
      <c r="H384" s="749">
        <v>147740</v>
      </c>
      <c r="I384" s="749">
        <v>47740</v>
      </c>
      <c r="J384" s="749" t="s">
        <v>1169</v>
      </c>
      <c r="K384" s="749" t="s">
        <v>941</v>
      </c>
      <c r="L384" s="752">
        <v>36.61999999999999</v>
      </c>
      <c r="M384" s="752">
        <v>2</v>
      </c>
      <c r="N384" s="753">
        <v>73.239999999999981</v>
      </c>
    </row>
    <row r="385" spans="1:14" ht="14.4" customHeight="1" x14ac:dyDescent="0.3">
      <c r="A385" s="747" t="s">
        <v>599</v>
      </c>
      <c r="B385" s="748" t="s">
        <v>600</v>
      </c>
      <c r="C385" s="749" t="s">
        <v>618</v>
      </c>
      <c r="D385" s="750" t="s">
        <v>619</v>
      </c>
      <c r="E385" s="751">
        <v>50113001</v>
      </c>
      <c r="F385" s="750" t="s">
        <v>645</v>
      </c>
      <c r="G385" s="749" t="s">
        <v>660</v>
      </c>
      <c r="H385" s="749">
        <v>145567</v>
      </c>
      <c r="I385" s="749">
        <v>145567</v>
      </c>
      <c r="J385" s="749" t="s">
        <v>1170</v>
      </c>
      <c r="K385" s="749" t="s">
        <v>659</v>
      </c>
      <c r="L385" s="752">
        <v>106.71999999999996</v>
      </c>
      <c r="M385" s="752">
        <v>1</v>
      </c>
      <c r="N385" s="753">
        <v>106.71999999999996</v>
      </c>
    </row>
    <row r="386" spans="1:14" ht="14.4" customHeight="1" x14ac:dyDescent="0.3">
      <c r="A386" s="747" t="s">
        <v>599</v>
      </c>
      <c r="B386" s="748" t="s">
        <v>600</v>
      </c>
      <c r="C386" s="749" t="s">
        <v>618</v>
      </c>
      <c r="D386" s="750" t="s">
        <v>619</v>
      </c>
      <c r="E386" s="751">
        <v>50113001</v>
      </c>
      <c r="F386" s="750" t="s">
        <v>645</v>
      </c>
      <c r="G386" s="749" t="s">
        <v>646</v>
      </c>
      <c r="H386" s="749">
        <v>991516</v>
      </c>
      <c r="I386" s="749">
        <v>0</v>
      </c>
      <c r="J386" s="749" t="s">
        <v>1171</v>
      </c>
      <c r="K386" s="749" t="s">
        <v>601</v>
      </c>
      <c r="L386" s="752">
        <v>1080.9766666666667</v>
      </c>
      <c r="M386" s="752">
        <v>6</v>
      </c>
      <c r="N386" s="753">
        <v>6485.8600000000006</v>
      </c>
    </row>
    <row r="387" spans="1:14" ht="14.4" customHeight="1" x14ac:dyDescent="0.3">
      <c r="A387" s="747" t="s">
        <v>599</v>
      </c>
      <c r="B387" s="748" t="s">
        <v>600</v>
      </c>
      <c r="C387" s="749" t="s">
        <v>618</v>
      </c>
      <c r="D387" s="750" t="s">
        <v>619</v>
      </c>
      <c r="E387" s="751">
        <v>50113001</v>
      </c>
      <c r="F387" s="750" t="s">
        <v>645</v>
      </c>
      <c r="G387" s="749" t="s">
        <v>646</v>
      </c>
      <c r="H387" s="749">
        <v>847855</v>
      </c>
      <c r="I387" s="749">
        <v>107826</v>
      </c>
      <c r="J387" s="749" t="s">
        <v>1172</v>
      </c>
      <c r="K387" s="749" t="s">
        <v>1173</v>
      </c>
      <c r="L387" s="752">
        <v>511.34999999999997</v>
      </c>
      <c r="M387" s="752">
        <v>1</v>
      </c>
      <c r="N387" s="753">
        <v>511.34999999999997</v>
      </c>
    </row>
    <row r="388" spans="1:14" ht="14.4" customHeight="1" x14ac:dyDescent="0.3">
      <c r="A388" s="747" t="s">
        <v>599</v>
      </c>
      <c r="B388" s="748" t="s">
        <v>600</v>
      </c>
      <c r="C388" s="749" t="s">
        <v>618</v>
      </c>
      <c r="D388" s="750" t="s">
        <v>619</v>
      </c>
      <c r="E388" s="751">
        <v>50113001</v>
      </c>
      <c r="F388" s="750" t="s">
        <v>645</v>
      </c>
      <c r="G388" s="749" t="s">
        <v>646</v>
      </c>
      <c r="H388" s="749">
        <v>208204</v>
      </c>
      <c r="I388" s="749">
        <v>208204</v>
      </c>
      <c r="J388" s="749" t="s">
        <v>1174</v>
      </c>
      <c r="K388" s="749" t="s">
        <v>1175</v>
      </c>
      <c r="L388" s="752">
        <v>49.320000000000022</v>
      </c>
      <c r="M388" s="752">
        <v>1</v>
      </c>
      <c r="N388" s="753">
        <v>49.320000000000022</v>
      </c>
    </row>
    <row r="389" spans="1:14" ht="14.4" customHeight="1" x14ac:dyDescent="0.3">
      <c r="A389" s="747" t="s">
        <v>599</v>
      </c>
      <c r="B389" s="748" t="s">
        <v>600</v>
      </c>
      <c r="C389" s="749" t="s">
        <v>618</v>
      </c>
      <c r="D389" s="750" t="s">
        <v>619</v>
      </c>
      <c r="E389" s="751">
        <v>50113001</v>
      </c>
      <c r="F389" s="750" t="s">
        <v>645</v>
      </c>
      <c r="G389" s="749" t="s">
        <v>646</v>
      </c>
      <c r="H389" s="749">
        <v>159941</v>
      </c>
      <c r="I389" s="749">
        <v>59941</v>
      </c>
      <c r="J389" s="749" t="s">
        <v>1176</v>
      </c>
      <c r="K389" s="749" t="s">
        <v>1177</v>
      </c>
      <c r="L389" s="752">
        <v>232.05999999999997</v>
      </c>
      <c r="M389" s="752">
        <v>1</v>
      </c>
      <c r="N389" s="753">
        <v>232.05999999999997</v>
      </c>
    </row>
    <row r="390" spans="1:14" ht="14.4" customHeight="1" x14ac:dyDescent="0.3">
      <c r="A390" s="747" t="s">
        <v>599</v>
      </c>
      <c r="B390" s="748" t="s">
        <v>600</v>
      </c>
      <c r="C390" s="749" t="s">
        <v>618</v>
      </c>
      <c r="D390" s="750" t="s">
        <v>619</v>
      </c>
      <c r="E390" s="751">
        <v>50113001</v>
      </c>
      <c r="F390" s="750" t="s">
        <v>645</v>
      </c>
      <c r="G390" s="749" t="s">
        <v>601</v>
      </c>
      <c r="H390" s="749">
        <v>115211</v>
      </c>
      <c r="I390" s="749">
        <v>15211</v>
      </c>
      <c r="J390" s="749" t="s">
        <v>1178</v>
      </c>
      <c r="K390" s="749" t="s">
        <v>1179</v>
      </c>
      <c r="L390" s="752">
        <v>127.36999999999996</v>
      </c>
      <c r="M390" s="752">
        <v>2</v>
      </c>
      <c r="N390" s="753">
        <v>254.73999999999992</v>
      </c>
    </row>
    <row r="391" spans="1:14" ht="14.4" customHeight="1" x14ac:dyDescent="0.3">
      <c r="A391" s="747" t="s">
        <v>599</v>
      </c>
      <c r="B391" s="748" t="s">
        <v>600</v>
      </c>
      <c r="C391" s="749" t="s">
        <v>618</v>
      </c>
      <c r="D391" s="750" t="s">
        <v>619</v>
      </c>
      <c r="E391" s="751">
        <v>50113001</v>
      </c>
      <c r="F391" s="750" t="s">
        <v>645</v>
      </c>
      <c r="G391" s="749" t="s">
        <v>660</v>
      </c>
      <c r="H391" s="749">
        <v>109709</v>
      </c>
      <c r="I391" s="749">
        <v>9709</v>
      </c>
      <c r="J391" s="749" t="s">
        <v>1180</v>
      </c>
      <c r="K391" s="749" t="s">
        <v>1181</v>
      </c>
      <c r="L391" s="752">
        <v>64.415833333333339</v>
      </c>
      <c r="M391" s="752">
        <v>24</v>
      </c>
      <c r="N391" s="753">
        <v>1545.9800000000002</v>
      </c>
    </row>
    <row r="392" spans="1:14" ht="14.4" customHeight="1" x14ac:dyDescent="0.3">
      <c r="A392" s="747" t="s">
        <v>599</v>
      </c>
      <c r="B392" s="748" t="s">
        <v>600</v>
      </c>
      <c r="C392" s="749" t="s">
        <v>618</v>
      </c>
      <c r="D392" s="750" t="s">
        <v>619</v>
      </c>
      <c r="E392" s="751">
        <v>50113001</v>
      </c>
      <c r="F392" s="750" t="s">
        <v>645</v>
      </c>
      <c r="G392" s="749" t="s">
        <v>660</v>
      </c>
      <c r="H392" s="749">
        <v>109710</v>
      </c>
      <c r="I392" s="749">
        <v>9710</v>
      </c>
      <c r="J392" s="749" t="s">
        <v>1180</v>
      </c>
      <c r="K392" s="749" t="s">
        <v>1182</v>
      </c>
      <c r="L392" s="752">
        <v>64.099999999999994</v>
      </c>
      <c r="M392" s="752">
        <v>3</v>
      </c>
      <c r="N392" s="753">
        <v>192.29999999999998</v>
      </c>
    </row>
    <row r="393" spans="1:14" ht="14.4" customHeight="1" x14ac:dyDescent="0.3">
      <c r="A393" s="747" t="s">
        <v>599</v>
      </c>
      <c r="B393" s="748" t="s">
        <v>600</v>
      </c>
      <c r="C393" s="749" t="s">
        <v>618</v>
      </c>
      <c r="D393" s="750" t="s">
        <v>619</v>
      </c>
      <c r="E393" s="751">
        <v>50113001</v>
      </c>
      <c r="F393" s="750" t="s">
        <v>645</v>
      </c>
      <c r="G393" s="749" t="s">
        <v>660</v>
      </c>
      <c r="H393" s="749">
        <v>194882</v>
      </c>
      <c r="I393" s="749">
        <v>94882</v>
      </c>
      <c r="J393" s="749" t="s">
        <v>1180</v>
      </c>
      <c r="K393" s="749" t="s">
        <v>1183</v>
      </c>
      <c r="L393" s="752">
        <v>143.4658440230848</v>
      </c>
      <c r="M393" s="752">
        <v>3</v>
      </c>
      <c r="N393" s="753">
        <v>430.3975320692544</v>
      </c>
    </row>
    <row r="394" spans="1:14" ht="14.4" customHeight="1" x14ac:dyDescent="0.3">
      <c r="A394" s="747" t="s">
        <v>599</v>
      </c>
      <c r="B394" s="748" t="s">
        <v>600</v>
      </c>
      <c r="C394" s="749" t="s">
        <v>618</v>
      </c>
      <c r="D394" s="750" t="s">
        <v>619</v>
      </c>
      <c r="E394" s="751">
        <v>50113001</v>
      </c>
      <c r="F394" s="750" t="s">
        <v>645</v>
      </c>
      <c r="G394" s="749" t="s">
        <v>646</v>
      </c>
      <c r="H394" s="749">
        <v>194852</v>
      </c>
      <c r="I394" s="749">
        <v>94852</v>
      </c>
      <c r="J394" s="749" t="s">
        <v>1184</v>
      </c>
      <c r="K394" s="749" t="s">
        <v>1185</v>
      </c>
      <c r="L394" s="752">
        <v>1037.75</v>
      </c>
      <c r="M394" s="752">
        <v>1</v>
      </c>
      <c r="N394" s="753">
        <v>1037.75</v>
      </c>
    </row>
    <row r="395" spans="1:14" ht="14.4" customHeight="1" x14ac:dyDescent="0.3">
      <c r="A395" s="747" t="s">
        <v>599</v>
      </c>
      <c r="B395" s="748" t="s">
        <v>600</v>
      </c>
      <c r="C395" s="749" t="s">
        <v>618</v>
      </c>
      <c r="D395" s="750" t="s">
        <v>619</v>
      </c>
      <c r="E395" s="751">
        <v>50113001</v>
      </c>
      <c r="F395" s="750" t="s">
        <v>645</v>
      </c>
      <c r="G395" s="749" t="s">
        <v>646</v>
      </c>
      <c r="H395" s="749">
        <v>848866</v>
      </c>
      <c r="I395" s="749">
        <v>119654</v>
      </c>
      <c r="J395" s="749" t="s">
        <v>825</v>
      </c>
      <c r="K395" s="749" t="s">
        <v>826</v>
      </c>
      <c r="L395" s="752">
        <v>256.25368421052633</v>
      </c>
      <c r="M395" s="752">
        <v>19</v>
      </c>
      <c r="N395" s="753">
        <v>4868.8200000000006</v>
      </c>
    </row>
    <row r="396" spans="1:14" ht="14.4" customHeight="1" x14ac:dyDescent="0.3">
      <c r="A396" s="747" t="s">
        <v>599</v>
      </c>
      <c r="B396" s="748" t="s">
        <v>600</v>
      </c>
      <c r="C396" s="749" t="s">
        <v>618</v>
      </c>
      <c r="D396" s="750" t="s">
        <v>619</v>
      </c>
      <c r="E396" s="751">
        <v>50113001</v>
      </c>
      <c r="F396" s="750" t="s">
        <v>645</v>
      </c>
      <c r="G396" s="749" t="s">
        <v>646</v>
      </c>
      <c r="H396" s="749">
        <v>149013</v>
      </c>
      <c r="I396" s="749">
        <v>49013</v>
      </c>
      <c r="J396" s="749" t="s">
        <v>1186</v>
      </c>
      <c r="K396" s="749" t="s">
        <v>1187</v>
      </c>
      <c r="L396" s="752">
        <v>51.1</v>
      </c>
      <c r="M396" s="752">
        <v>1</v>
      </c>
      <c r="N396" s="753">
        <v>51.1</v>
      </c>
    </row>
    <row r="397" spans="1:14" ht="14.4" customHeight="1" x14ac:dyDescent="0.3">
      <c r="A397" s="747" t="s">
        <v>599</v>
      </c>
      <c r="B397" s="748" t="s">
        <v>600</v>
      </c>
      <c r="C397" s="749" t="s">
        <v>618</v>
      </c>
      <c r="D397" s="750" t="s">
        <v>619</v>
      </c>
      <c r="E397" s="751">
        <v>50113001</v>
      </c>
      <c r="F397" s="750" t="s">
        <v>645</v>
      </c>
      <c r="G397" s="749" t="s">
        <v>646</v>
      </c>
      <c r="H397" s="749">
        <v>149014</v>
      </c>
      <c r="I397" s="749">
        <v>49014</v>
      </c>
      <c r="J397" s="749" t="s">
        <v>1186</v>
      </c>
      <c r="K397" s="749" t="s">
        <v>1188</v>
      </c>
      <c r="L397" s="752">
        <v>101.50000000000001</v>
      </c>
      <c r="M397" s="752">
        <v>2</v>
      </c>
      <c r="N397" s="753">
        <v>203.00000000000003</v>
      </c>
    </row>
    <row r="398" spans="1:14" ht="14.4" customHeight="1" x14ac:dyDescent="0.3">
      <c r="A398" s="747" t="s">
        <v>599</v>
      </c>
      <c r="B398" s="748" t="s">
        <v>600</v>
      </c>
      <c r="C398" s="749" t="s">
        <v>618</v>
      </c>
      <c r="D398" s="750" t="s">
        <v>619</v>
      </c>
      <c r="E398" s="751">
        <v>50113001</v>
      </c>
      <c r="F398" s="750" t="s">
        <v>645</v>
      </c>
      <c r="G398" s="749" t="s">
        <v>646</v>
      </c>
      <c r="H398" s="749">
        <v>191261</v>
      </c>
      <c r="I398" s="749">
        <v>91261</v>
      </c>
      <c r="J398" s="749" t="s">
        <v>1189</v>
      </c>
      <c r="K398" s="749" t="s">
        <v>1190</v>
      </c>
      <c r="L398" s="752">
        <v>96.079999999999984</v>
      </c>
      <c r="M398" s="752">
        <v>2</v>
      </c>
      <c r="N398" s="753">
        <v>192.15999999999997</v>
      </c>
    </row>
    <row r="399" spans="1:14" ht="14.4" customHeight="1" x14ac:dyDescent="0.3">
      <c r="A399" s="747" t="s">
        <v>599</v>
      </c>
      <c r="B399" s="748" t="s">
        <v>600</v>
      </c>
      <c r="C399" s="749" t="s">
        <v>618</v>
      </c>
      <c r="D399" s="750" t="s">
        <v>619</v>
      </c>
      <c r="E399" s="751">
        <v>50113001</v>
      </c>
      <c r="F399" s="750" t="s">
        <v>645</v>
      </c>
      <c r="G399" s="749" t="s">
        <v>646</v>
      </c>
      <c r="H399" s="749">
        <v>844145</v>
      </c>
      <c r="I399" s="749">
        <v>56350</v>
      </c>
      <c r="J399" s="749" t="s">
        <v>1191</v>
      </c>
      <c r="K399" s="749" t="s">
        <v>746</v>
      </c>
      <c r="L399" s="752">
        <v>32.76</v>
      </c>
      <c r="M399" s="752">
        <v>6</v>
      </c>
      <c r="N399" s="753">
        <v>196.56</v>
      </c>
    </row>
    <row r="400" spans="1:14" ht="14.4" customHeight="1" x14ac:dyDescent="0.3">
      <c r="A400" s="747" t="s">
        <v>599</v>
      </c>
      <c r="B400" s="748" t="s">
        <v>600</v>
      </c>
      <c r="C400" s="749" t="s">
        <v>618</v>
      </c>
      <c r="D400" s="750" t="s">
        <v>619</v>
      </c>
      <c r="E400" s="751">
        <v>50113001</v>
      </c>
      <c r="F400" s="750" t="s">
        <v>645</v>
      </c>
      <c r="G400" s="749" t="s">
        <v>646</v>
      </c>
      <c r="H400" s="749">
        <v>115518</v>
      </c>
      <c r="I400" s="749">
        <v>187418</v>
      </c>
      <c r="J400" s="749" t="s">
        <v>1192</v>
      </c>
      <c r="K400" s="749" t="s">
        <v>1193</v>
      </c>
      <c r="L400" s="752">
        <v>62.900000000000013</v>
      </c>
      <c r="M400" s="752">
        <v>1</v>
      </c>
      <c r="N400" s="753">
        <v>62.900000000000013</v>
      </c>
    </row>
    <row r="401" spans="1:14" ht="14.4" customHeight="1" x14ac:dyDescent="0.3">
      <c r="A401" s="747" t="s">
        <v>599</v>
      </c>
      <c r="B401" s="748" t="s">
        <v>600</v>
      </c>
      <c r="C401" s="749" t="s">
        <v>618</v>
      </c>
      <c r="D401" s="750" t="s">
        <v>619</v>
      </c>
      <c r="E401" s="751">
        <v>50113001</v>
      </c>
      <c r="F401" s="750" t="s">
        <v>645</v>
      </c>
      <c r="G401" s="749" t="s">
        <v>646</v>
      </c>
      <c r="H401" s="749">
        <v>188900</v>
      </c>
      <c r="I401" s="749">
        <v>88900</v>
      </c>
      <c r="J401" s="749" t="s">
        <v>827</v>
      </c>
      <c r="K401" s="749" t="s">
        <v>828</v>
      </c>
      <c r="L401" s="752">
        <v>77.989999999999995</v>
      </c>
      <c r="M401" s="752">
        <v>4</v>
      </c>
      <c r="N401" s="753">
        <v>311.95999999999998</v>
      </c>
    </row>
    <row r="402" spans="1:14" ht="14.4" customHeight="1" x14ac:dyDescent="0.3">
      <c r="A402" s="747" t="s">
        <v>599</v>
      </c>
      <c r="B402" s="748" t="s">
        <v>600</v>
      </c>
      <c r="C402" s="749" t="s">
        <v>618</v>
      </c>
      <c r="D402" s="750" t="s">
        <v>619</v>
      </c>
      <c r="E402" s="751">
        <v>50113001</v>
      </c>
      <c r="F402" s="750" t="s">
        <v>645</v>
      </c>
      <c r="G402" s="749" t="s">
        <v>646</v>
      </c>
      <c r="H402" s="749">
        <v>188967</v>
      </c>
      <c r="I402" s="749">
        <v>88967</v>
      </c>
      <c r="J402" s="749" t="s">
        <v>827</v>
      </c>
      <c r="K402" s="749" t="s">
        <v>1194</v>
      </c>
      <c r="L402" s="752">
        <v>105.07000000000001</v>
      </c>
      <c r="M402" s="752">
        <v>1</v>
      </c>
      <c r="N402" s="753">
        <v>105.07000000000001</v>
      </c>
    </row>
    <row r="403" spans="1:14" ht="14.4" customHeight="1" x14ac:dyDescent="0.3">
      <c r="A403" s="747" t="s">
        <v>599</v>
      </c>
      <c r="B403" s="748" t="s">
        <v>600</v>
      </c>
      <c r="C403" s="749" t="s">
        <v>618</v>
      </c>
      <c r="D403" s="750" t="s">
        <v>619</v>
      </c>
      <c r="E403" s="751">
        <v>50113001</v>
      </c>
      <c r="F403" s="750" t="s">
        <v>645</v>
      </c>
      <c r="G403" s="749" t="s">
        <v>646</v>
      </c>
      <c r="H403" s="749">
        <v>119188</v>
      </c>
      <c r="I403" s="749">
        <v>19188</v>
      </c>
      <c r="J403" s="749" t="s">
        <v>1195</v>
      </c>
      <c r="K403" s="749" t="s">
        <v>1196</v>
      </c>
      <c r="L403" s="752">
        <v>2072.42</v>
      </c>
      <c r="M403" s="752">
        <v>4</v>
      </c>
      <c r="N403" s="753">
        <v>8289.68</v>
      </c>
    </row>
    <row r="404" spans="1:14" ht="14.4" customHeight="1" x14ac:dyDescent="0.3">
      <c r="A404" s="747" t="s">
        <v>599</v>
      </c>
      <c r="B404" s="748" t="s">
        <v>600</v>
      </c>
      <c r="C404" s="749" t="s">
        <v>618</v>
      </c>
      <c r="D404" s="750" t="s">
        <v>619</v>
      </c>
      <c r="E404" s="751">
        <v>50113001</v>
      </c>
      <c r="F404" s="750" t="s">
        <v>645</v>
      </c>
      <c r="G404" s="749" t="s">
        <v>646</v>
      </c>
      <c r="H404" s="749">
        <v>103688</v>
      </c>
      <c r="I404" s="749">
        <v>3688</v>
      </c>
      <c r="J404" s="749" t="s">
        <v>829</v>
      </c>
      <c r="K404" s="749" t="s">
        <v>830</v>
      </c>
      <c r="L404" s="752">
        <v>56.04015393842176</v>
      </c>
      <c r="M404" s="752">
        <v>131</v>
      </c>
      <c r="N404" s="753">
        <v>7341.2601659332504</v>
      </c>
    </row>
    <row r="405" spans="1:14" ht="14.4" customHeight="1" x14ac:dyDescent="0.3">
      <c r="A405" s="747" t="s">
        <v>599</v>
      </c>
      <c r="B405" s="748" t="s">
        <v>600</v>
      </c>
      <c r="C405" s="749" t="s">
        <v>618</v>
      </c>
      <c r="D405" s="750" t="s">
        <v>619</v>
      </c>
      <c r="E405" s="751">
        <v>50113001</v>
      </c>
      <c r="F405" s="750" t="s">
        <v>645</v>
      </c>
      <c r="G405" s="749" t="s">
        <v>646</v>
      </c>
      <c r="H405" s="749">
        <v>100610</v>
      </c>
      <c r="I405" s="749">
        <v>610</v>
      </c>
      <c r="J405" s="749" t="s">
        <v>831</v>
      </c>
      <c r="K405" s="749" t="s">
        <v>832</v>
      </c>
      <c r="L405" s="752">
        <v>64.334074989476235</v>
      </c>
      <c r="M405" s="752">
        <v>24</v>
      </c>
      <c r="N405" s="753">
        <v>1544.0177997474295</v>
      </c>
    </row>
    <row r="406" spans="1:14" ht="14.4" customHeight="1" x14ac:dyDescent="0.3">
      <c r="A406" s="747" t="s">
        <v>599</v>
      </c>
      <c r="B406" s="748" t="s">
        <v>600</v>
      </c>
      <c r="C406" s="749" t="s">
        <v>618</v>
      </c>
      <c r="D406" s="750" t="s">
        <v>619</v>
      </c>
      <c r="E406" s="751">
        <v>50113001</v>
      </c>
      <c r="F406" s="750" t="s">
        <v>645</v>
      </c>
      <c r="G406" s="749" t="s">
        <v>646</v>
      </c>
      <c r="H406" s="749">
        <v>100612</v>
      </c>
      <c r="I406" s="749">
        <v>612</v>
      </c>
      <c r="J406" s="749" t="s">
        <v>833</v>
      </c>
      <c r="K406" s="749" t="s">
        <v>834</v>
      </c>
      <c r="L406" s="752">
        <v>60.03991882428987</v>
      </c>
      <c r="M406" s="752">
        <v>20</v>
      </c>
      <c r="N406" s="753">
        <v>1200.7983764857975</v>
      </c>
    </row>
    <row r="407" spans="1:14" ht="14.4" customHeight="1" x14ac:dyDescent="0.3">
      <c r="A407" s="747" t="s">
        <v>599</v>
      </c>
      <c r="B407" s="748" t="s">
        <v>600</v>
      </c>
      <c r="C407" s="749" t="s">
        <v>618</v>
      </c>
      <c r="D407" s="750" t="s">
        <v>619</v>
      </c>
      <c r="E407" s="751">
        <v>50113001</v>
      </c>
      <c r="F407" s="750" t="s">
        <v>645</v>
      </c>
      <c r="G407" s="749" t="s">
        <v>646</v>
      </c>
      <c r="H407" s="749">
        <v>153940</v>
      </c>
      <c r="I407" s="749">
        <v>53940</v>
      </c>
      <c r="J407" s="749" t="s">
        <v>833</v>
      </c>
      <c r="K407" s="749" t="s">
        <v>835</v>
      </c>
      <c r="L407" s="752">
        <v>65.283749999999998</v>
      </c>
      <c r="M407" s="752">
        <v>16</v>
      </c>
      <c r="N407" s="753">
        <v>1044.54</v>
      </c>
    </row>
    <row r="408" spans="1:14" ht="14.4" customHeight="1" x14ac:dyDescent="0.3">
      <c r="A408" s="747" t="s">
        <v>599</v>
      </c>
      <c r="B408" s="748" t="s">
        <v>600</v>
      </c>
      <c r="C408" s="749" t="s">
        <v>618</v>
      </c>
      <c r="D408" s="750" t="s">
        <v>619</v>
      </c>
      <c r="E408" s="751">
        <v>50113001</v>
      </c>
      <c r="F408" s="750" t="s">
        <v>645</v>
      </c>
      <c r="G408" s="749" t="s">
        <v>646</v>
      </c>
      <c r="H408" s="749">
        <v>395294</v>
      </c>
      <c r="I408" s="749">
        <v>180306</v>
      </c>
      <c r="J408" s="749" t="s">
        <v>1197</v>
      </c>
      <c r="K408" s="749" t="s">
        <v>1198</v>
      </c>
      <c r="L408" s="752">
        <v>175.84</v>
      </c>
      <c r="M408" s="752">
        <v>1</v>
      </c>
      <c r="N408" s="753">
        <v>175.84</v>
      </c>
    </row>
    <row r="409" spans="1:14" ht="14.4" customHeight="1" x14ac:dyDescent="0.3">
      <c r="A409" s="747" t="s">
        <v>599</v>
      </c>
      <c r="B409" s="748" t="s">
        <v>600</v>
      </c>
      <c r="C409" s="749" t="s">
        <v>618</v>
      </c>
      <c r="D409" s="750" t="s">
        <v>619</v>
      </c>
      <c r="E409" s="751">
        <v>50113001</v>
      </c>
      <c r="F409" s="750" t="s">
        <v>645</v>
      </c>
      <c r="G409" s="749" t="s">
        <v>646</v>
      </c>
      <c r="H409" s="749">
        <v>114711</v>
      </c>
      <c r="I409" s="749">
        <v>14711</v>
      </c>
      <c r="J409" s="749" t="s">
        <v>836</v>
      </c>
      <c r="K409" s="749" t="s">
        <v>837</v>
      </c>
      <c r="L409" s="752">
        <v>54.716000000000008</v>
      </c>
      <c r="M409" s="752">
        <v>5</v>
      </c>
      <c r="N409" s="753">
        <v>273.58000000000004</v>
      </c>
    </row>
    <row r="410" spans="1:14" ht="14.4" customHeight="1" x14ac:dyDescent="0.3">
      <c r="A410" s="747" t="s">
        <v>599</v>
      </c>
      <c r="B410" s="748" t="s">
        <v>600</v>
      </c>
      <c r="C410" s="749" t="s">
        <v>618</v>
      </c>
      <c r="D410" s="750" t="s">
        <v>619</v>
      </c>
      <c r="E410" s="751">
        <v>50113001</v>
      </c>
      <c r="F410" s="750" t="s">
        <v>645</v>
      </c>
      <c r="G410" s="749" t="s">
        <v>646</v>
      </c>
      <c r="H410" s="749">
        <v>192160</v>
      </c>
      <c r="I410" s="749">
        <v>92160</v>
      </c>
      <c r="J410" s="749" t="s">
        <v>838</v>
      </c>
      <c r="K410" s="749" t="s">
        <v>839</v>
      </c>
      <c r="L410" s="752">
        <v>66.62</v>
      </c>
      <c r="M410" s="752">
        <v>2</v>
      </c>
      <c r="N410" s="753">
        <v>133.24</v>
      </c>
    </row>
    <row r="411" spans="1:14" ht="14.4" customHeight="1" x14ac:dyDescent="0.3">
      <c r="A411" s="747" t="s">
        <v>599</v>
      </c>
      <c r="B411" s="748" t="s">
        <v>600</v>
      </c>
      <c r="C411" s="749" t="s">
        <v>618</v>
      </c>
      <c r="D411" s="750" t="s">
        <v>619</v>
      </c>
      <c r="E411" s="751">
        <v>50113001</v>
      </c>
      <c r="F411" s="750" t="s">
        <v>645</v>
      </c>
      <c r="G411" s="749" t="s">
        <v>660</v>
      </c>
      <c r="H411" s="749">
        <v>158191</v>
      </c>
      <c r="I411" s="749">
        <v>158191</v>
      </c>
      <c r="J411" s="749" t="s">
        <v>1199</v>
      </c>
      <c r="K411" s="749" t="s">
        <v>1200</v>
      </c>
      <c r="L411" s="752">
        <v>64.485000000000014</v>
      </c>
      <c r="M411" s="752">
        <v>2</v>
      </c>
      <c r="N411" s="753">
        <v>128.97000000000003</v>
      </c>
    </row>
    <row r="412" spans="1:14" ht="14.4" customHeight="1" x14ac:dyDescent="0.3">
      <c r="A412" s="747" t="s">
        <v>599</v>
      </c>
      <c r="B412" s="748" t="s">
        <v>600</v>
      </c>
      <c r="C412" s="749" t="s">
        <v>618</v>
      </c>
      <c r="D412" s="750" t="s">
        <v>619</v>
      </c>
      <c r="E412" s="751">
        <v>50113001</v>
      </c>
      <c r="F412" s="750" t="s">
        <v>645</v>
      </c>
      <c r="G412" s="749" t="s">
        <v>646</v>
      </c>
      <c r="H412" s="749">
        <v>184360</v>
      </c>
      <c r="I412" s="749">
        <v>84360</v>
      </c>
      <c r="J412" s="749" t="s">
        <v>1201</v>
      </c>
      <c r="K412" s="749" t="s">
        <v>1202</v>
      </c>
      <c r="L412" s="752">
        <v>150.71</v>
      </c>
      <c r="M412" s="752">
        <v>1</v>
      </c>
      <c r="N412" s="753">
        <v>150.71</v>
      </c>
    </row>
    <row r="413" spans="1:14" ht="14.4" customHeight="1" x14ac:dyDescent="0.3">
      <c r="A413" s="747" t="s">
        <v>599</v>
      </c>
      <c r="B413" s="748" t="s">
        <v>600</v>
      </c>
      <c r="C413" s="749" t="s">
        <v>618</v>
      </c>
      <c r="D413" s="750" t="s">
        <v>619</v>
      </c>
      <c r="E413" s="751">
        <v>50113001</v>
      </c>
      <c r="F413" s="750" t="s">
        <v>645</v>
      </c>
      <c r="G413" s="749" t="s">
        <v>646</v>
      </c>
      <c r="H413" s="749">
        <v>844764</v>
      </c>
      <c r="I413" s="749">
        <v>105943</v>
      </c>
      <c r="J413" s="749" t="s">
        <v>1203</v>
      </c>
      <c r="K413" s="749" t="s">
        <v>1204</v>
      </c>
      <c r="L413" s="752">
        <v>4503.16</v>
      </c>
      <c r="M413" s="752">
        <v>0.25</v>
      </c>
      <c r="N413" s="753">
        <v>1125.79</v>
      </c>
    </row>
    <row r="414" spans="1:14" ht="14.4" customHeight="1" x14ac:dyDescent="0.3">
      <c r="A414" s="747" t="s">
        <v>599</v>
      </c>
      <c r="B414" s="748" t="s">
        <v>600</v>
      </c>
      <c r="C414" s="749" t="s">
        <v>618</v>
      </c>
      <c r="D414" s="750" t="s">
        <v>619</v>
      </c>
      <c r="E414" s="751">
        <v>50113001</v>
      </c>
      <c r="F414" s="750" t="s">
        <v>645</v>
      </c>
      <c r="G414" s="749" t="s">
        <v>646</v>
      </c>
      <c r="H414" s="749">
        <v>175025</v>
      </c>
      <c r="I414" s="749">
        <v>75025</v>
      </c>
      <c r="J414" s="749" t="s">
        <v>1205</v>
      </c>
      <c r="K414" s="749" t="s">
        <v>1206</v>
      </c>
      <c r="L414" s="752">
        <v>36.74</v>
      </c>
      <c r="M414" s="752">
        <v>1</v>
      </c>
      <c r="N414" s="753">
        <v>36.74</v>
      </c>
    </row>
    <row r="415" spans="1:14" ht="14.4" customHeight="1" x14ac:dyDescent="0.3">
      <c r="A415" s="747" t="s">
        <v>599</v>
      </c>
      <c r="B415" s="748" t="s">
        <v>600</v>
      </c>
      <c r="C415" s="749" t="s">
        <v>618</v>
      </c>
      <c r="D415" s="750" t="s">
        <v>619</v>
      </c>
      <c r="E415" s="751">
        <v>50113001</v>
      </c>
      <c r="F415" s="750" t="s">
        <v>645</v>
      </c>
      <c r="G415" s="749" t="s">
        <v>646</v>
      </c>
      <c r="H415" s="749">
        <v>100616</v>
      </c>
      <c r="I415" s="749">
        <v>616</v>
      </c>
      <c r="J415" s="749" t="s">
        <v>1205</v>
      </c>
      <c r="K415" s="749" t="s">
        <v>1207</v>
      </c>
      <c r="L415" s="752">
        <v>95.479999999999947</v>
      </c>
      <c r="M415" s="752">
        <v>1</v>
      </c>
      <c r="N415" s="753">
        <v>95.479999999999947</v>
      </c>
    </row>
    <row r="416" spans="1:14" ht="14.4" customHeight="1" x14ac:dyDescent="0.3">
      <c r="A416" s="747" t="s">
        <v>599</v>
      </c>
      <c r="B416" s="748" t="s">
        <v>600</v>
      </c>
      <c r="C416" s="749" t="s">
        <v>618</v>
      </c>
      <c r="D416" s="750" t="s">
        <v>619</v>
      </c>
      <c r="E416" s="751">
        <v>50113001</v>
      </c>
      <c r="F416" s="750" t="s">
        <v>645</v>
      </c>
      <c r="G416" s="749" t="s">
        <v>646</v>
      </c>
      <c r="H416" s="749">
        <v>109847</v>
      </c>
      <c r="I416" s="749">
        <v>9847</v>
      </c>
      <c r="J416" s="749" t="s">
        <v>840</v>
      </c>
      <c r="K416" s="749" t="s">
        <v>842</v>
      </c>
      <c r="L416" s="752">
        <v>41.125294117647073</v>
      </c>
      <c r="M416" s="752">
        <v>17</v>
      </c>
      <c r="N416" s="753">
        <v>699.13000000000022</v>
      </c>
    </row>
    <row r="417" spans="1:14" ht="14.4" customHeight="1" x14ac:dyDescent="0.3">
      <c r="A417" s="747" t="s">
        <v>599</v>
      </c>
      <c r="B417" s="748" t="s">
        <v>600</v>
      </c>
      <c r="C417" s="749" t="s">
        <v>618</v>
      </c>
      <c r="D417" s="750" t="s">
        <v>619</v>
      </c>
      <c r="E417" s="751">
        <v>50113001</v>
      </c>
      <c r="F417" s="750" t="s">
        <v>645</v>
      </c>
      <c r="G417" s="749" t="s">
        <v>646</v>
      </c>
      <c r="H417" s="749">
        <v>191836</v>
      </c>
      <c r="I417" s="749">
        <v>91836</v>
      </c>
      <c r="J417" s="749" t="s">
        <v>840</v>
      </c>
      <c r="K417" s="749" t="s">
        <v>843</v>
      </c>
      <c r="L417" s="752">
        <v>44.547142857142866</v>
      </c>
      <c r="M417" s="752">
        <v>7</v>
      </c>
      <c r="N417" s="753">
        <v>311.83000000000004</v>
      </c>
    </row>
    <row r="418" spans="1:14" ht="14.4" customHeight="1" x14ac:dyDescent="0.3">
      <c r="A418" s="747" t="s">
        <v>599</v>
      </c>
      <c r="B418" s="748" t="s">
        <v>600</v>
      </c>
      <c r="C418" s="749" t="s">
        <v>618</v>
      </c>
      <c r="D418" s="750" t="s">
        <v>619</v>
      </c>
      <c r="E418" s="751">
        <v>50113001</v>
      </c>
      <c r="F418" s="750" t="s">
        <v>645</v>
      </c>
      <c r="G418" s="749" t="s">
        <v>646</v>
      </c>
      <c r="H418" s="749">
        <v>159673</v>
      </c>
      <c r="I418" s="749">
        <v>59673</v>
      </c>
      <c r="J418" s="749" t="s">
        <v>1208</v>
      </c>
      <c r="K418" s="749" t="s">
        <v>1209</v>
      </c>
      <c r="L418" s="752">
        <v>68.400000000000006</v>
      </c>
      <c r="M418" s="752">
        <v>1</v>
      </c>
      <c r="N418" s="753">
        <v>68.400000000000006</v>
      </c>
    </row>
    <row r="419" spans="1:14" ht="14.4" customHeight="1" x14ac:dyDescent="0.3">
      <c r="A419" s="747" t="s">
        <v>599</v>
      </c>
      <c r="B419" s="748" t="s">
        <v>600</v>
      </c>
      <c r="C419" s="749" t="s">
        <v>618</v>
      </c>
      <c r="D419" s="750" t="s">
        <v>619</v>
      </c>
      <c r="E419" s="751">
        <v>50113001</v>
      </c>
      <c r="F419" s="750" t="s">
        <v>645</v>
      </c>
      <c r="G419" s="749" t="s">
        <v>646</v>
      </c>
      <c r="H419" s="749">
        <v>215851</v>
      </c>
      <c r="I419" s="749">
        <v>215851</v>
      </c>
      <c r="J419" s="749" t="s">
        <v>847</v>
      </c>
      <c r="K419" s="749" t="s">
        <v>848</v>
      </c>
      <c r="L419" s="752">
        <v>291.62399999999997</v>
      </c>
      <c r="M419" s="752">
        <v>25</v>
      </c>
      <c r="N419" s="753">
        <v>7290.5999999999995</v>
      </c>
    </row>
    <row r="420" spans="1:14" ht="14.4" customHeight="1" x14ac:dyDescent="0.3">
      <c r="A420" s="747" t="s">
        <v>599</v>
      </c>
      <c r="B420" s="748" t="s">
        <v>600</v>
      </c>
      <c r="C420" s="749" t="s">
        <v>618</v>
      </c>
      <c r="D420" s="750" t="s">
        <v>619</v>
      </c>
      <c r="E420" s="751">
        <v>50113001</v>
      </c>
      <c r="F420" s="750" t="s">
        <v>645</v>
      </c>
      <c r="G420" s="749" t="s">
        <v>660</v>
      </c>
      <c r="H420" s="749">
        <v>190963</v>
      </c>
      <c r="I420" s="749">
        <v>190963</v>
      </c>
      <c r="J420" s="749" t="s">
        <v>1210</v>
      </c>
      <c r="K420" s="749" t="s">
        <v>994</v>
      </c>
      <c r="L420" s="752">
        <v>205.03000000000006</v>
      </c>
      <c r="M420" s="752">
        <v>1</v>
      </c>
      <c r="N420" s="753">
        <v>205.03000000000006</v>
      </c>
    </row>
    <row r="421" spans="1:14" ht="14.4" customHeight="1" x14ac:dyDescent="0.3">
      <c r="A421" s="747" t="s">
        <v>599</v>
      </c>
      <c r="B421" s="748" t="s">
        <v>600</v>
      </c>
      <c r="C421" s="749" t="s">
        <v>618</v>
      </c>
      <c r="D421" s="750" t="s">
        <v>619</v>
      </c>
      <c r="E421" s="751">
        <v>50113001</v>
      </c>
      <c r="F421" s="750" t="s">
        <v>645</v>
      </c>
      <c r="G421" s="749" t="s">
        <v>660</v>
      </c>
      <c r="H421" s="749">
        <v>190958</v>
      </c>
      <c r="I421" s="749">
        <v>190958</v>
      </c>
      <c r="J421" s="749" t="s">
        <v>1211</v>
      </c>
      <c r="K421" s="749" t="s">
        <v>994</v>
      </c>
      <c r="L421" s="752">
        <v>164.19</v>
      </c>
      <c r="M421" s="752">
        <v>1</v>
      </c>
      <c r="N421" s="753">
        <v>164.19</v>
      </c>
    </row>
    <row r="422" spans="1:14" ht="14.4" customHeight="1" x14ac:dyDescent="0.3">
      <c r="A422" s="747" t="s">
        <v>599</v>
      </c>
      <c r="B422" s="748" t="s">
        <v>600</v>
      </c>
      <c r="C422" s="749" t="s">
        <v>618</v>
      </c>
      <c r="D422" s="750" t="s">
        <v>619</v>
      </c>
      <c r="E422" s="751">
        <v>50113001</v>
      </c>
      <c r="F422" s="750" t="s">
        <v>645</v>
      </c>
      <c r="G422" s="749" t="s">
        <v>660</v>
      </c>
      <c r="H422" s="749">
        <v>56976</v>
      </c>
      <c r="I422" s="749">
        <v>56976</v>
      </c>
      <c r="J422" s="749" t="s">
        <v>1212</v>
      </c>
      <c r="K422" s="749" t="s">
        <v>1213</v>
      </c>
      <c r="L422" s="752">
        <v>11.84</v>
      </c>
      <c r="M422" s="752">
        <v>1</v>
      </c>
      <c r="N422" s="753">
        <v>11.84</v>
      </c>
    </row>
    <row r="423" spans="1:14" ht="14.4" customHeight="1" x14ac:dyDescent="0.3">
      <c r="A423" s="747" t="s">
        <v>599</v>
      </c>
      <c r="B423" s="748" t="s">
        <v>600</v>
      </c>
      <c r="C423" s="749" t="s">
        <v>618</v>
      </c>
      <c r="D423" s="750" t="s">
        <v>619</v>
      </c>
      <c r="E423" s="751">
        <v>50113001</v>
      </c>
      <c r="F423" s="750" t="s">
        <v>645</v>
      </c>
      <c r="G423" s="749" t="s">
        <v>660</v>
      </c>
      <c r="H423" s="749">
        <v>156981</v>
      </c>
      <c r="I423" s="749">
        <v>56981</v>
      </c>
      <c r="J423" s="749" t="s">
        <v>1214</v>
      </c>
      <c r="K423" s="749" t="s">
        <v>1215</v>
      </c>
      <c r="L423" s="752">
        <v>36.179999999999993</v>
      </c>
      <c r="M423" s="752">
        <v>2</v>
      </c>
      <c r="N423" s="753">
        <v>72.359999999999985</v>
      </c>
    </row>
    <row r="424" spans="1:14" ht="14.4" customHeight="1" x14ac:dyDescent="0.3">
      <c r="A424" s="747" t="s">
        <v>599</v>
      </c>
      <c r="B424" s="748" t="s">
        <v>600</v>
      </c>
      <c r="C424" s="749" t="s">
        <v>618</v>
      </c>
      <c r="D424" s="750" t="s">
        <v>619</v>
      </c>
      <c r="E424" s="751">
        <v>50113001</v>
      </c>
      <c r="F424" s="750" t="s">
        <v>645</v>
      </c>
      <c r="G424" s="749" t="s">
        <v>646</v>
      </c>
      <c r="H424" s="749">
        <v>154094</v>
      </c>
      <c r="I424" s="749">
        <v>54094</v>
      </c>
      <c r="J424" s="749" t="s">
        <v>1216</v>
      </c>
      <c r="K424" s="749" t="s">
        <v>1217</v>
      </c>
      <c r="L424" s="752">
        <v>111.39000000000003</v>
      </c>
      <c r="M424" s="752">
        <v>1</v>
      </c>
      <c r="N424" s="753">
        <v>111.39000000000003</v>
      </c>
    </row>
    <row r="425" spans="1:14" ht="14.4" customHeight="1" x14ac:dyDescent="0.3">
      <c r="A425" s="747" t="s">
        <v>599</v>
      </c>
      <c r="B425" s="748" t="s">
        <v>600</v>
      </c>
      <c r="C425" s="749" t="s">
        <v>618</v>
      </c>
      <c r="D425" s="750" t="s">
        <v>619</v>
      </c>
      <c r="E425" s="751">
        <v>50113001</v>
      </c>
      <c r="F425" s="750" t="s">
        <v>645</v>
      </c>
      <c r="G425" s="749" t="s">
        <v>660</v>
      </c>
      <c r="H425" s="749">
        <v>150316</v>
      </c>
      <c r="I425" s="749">
        <v>50316</v>
      </c>
      <c r="J425" s="749" t="s">
        <v>1218</v>
      </c>
      <c r="K425" s="749" t="s">
        <v>659</v>
      </c>
      <c r="L425" s="752">
        <v>69.38</v>
      </c>
      <c r="M425" s="752">
        <v>1</v>
      </c>
      <c r="N425" s="753">
        <v>69.38</v>
      </c>
    </row>
    <row r="426" spans="1:14" ht="14.4" customHeight="1" x14ac:dyDescent="0.3">
      <c r="A426" s="747" t="s">
        <v>599</v>
      </c>
      <c r="B426" s="748" t="s">
        <v>600</v>
      </c>
      <c r="C426" s="749" t="s">
        <v>618</v>
      </c>
      <c r="D426" s="750" t="s">
        <v>619</v>
      </c>
      <c r="E426" s="751">
        <v>50113001</v>
      </c>
      <c r="F426" s="750" t="s">
        <v>645</v>
      </c>
      <c r="G426" s="749" t="s">
        <v>646</v>
      </c>
      <c r="H426" s="749">
        <v>102360</v>
      </c>
      <c r="I426" s="749">
        <v>2360</v>
      </c>
      <c r="J426" s="749" t="s">
        <v>849</v>
      </c>
      <c r="K426" s="749" t="s">
        <v>688</v>
      </c>
      <c r="L426" s="752">
        <v>78.080000000000013</v>
      </c>
      <c r="M426" s="752">
        <v>2</v>
      </c>
      <c r="N426" s="753">
        <v>156.16000000000003</v>
      </c>
    </row>
    <row r="427" spans="1:14" ht="14.4" customHeight="1" x14ac:dyDescent="0.3">
      <c r="A427" s="747" t="s">
        <v>599</v>
      </c>
      <c r="B427" s="748" t="s">
        <v>600</v>
      </c>
      <c r="C427" s="749" t="s">
        <v>618</v>
      </c>
      <c r="D427" s="750" t="s">
        <v>619</v>
      </c>
      <c r="E427" s="751">
        <v>50113001</v>
      </c>
      <c r="F427" s="750" t="s">
        <v>645</v>
      </c>
      <c r="G427" s="749" t="s">
        <v>646</v>
      </c>
      <c r="H427" s="749">
        <v>113808</v>
      </c>
      <c r="I427" s="749">
        <v>13808</v>
      </c>
      <c r="J427" s="749" t="s">
        <v>850</v>
      </c>
      <c r="K427" s="749" t="s">
        <v>851</v>
      </c>
      <c r="L427" s="752">
        <v>603.65666666666664</v>
      </c>
      <c r="M427" s="752">
        <v>3</v>
      </c>
      <c r="N427" s="753">
        <v>1810.9699999999998</v>
      </c>
    </row>
    <row r="428" spans="1:14" ht="14.4" customHeight="1" x14ac:dyDescent="0.3">
      <c r="A428" s="747" t="s">
        <v>599</v>
      </c>
      <c r="B428" s="748" t="s">
        <v>600</v>
      </c>
      <c r="C428" s="749" t="s">
        <v>618</v>
      </c>
      <c r="D428" s="750" t="s">
        <v>619</v>
      </c>
      <c r="E428" s="751">
        <v>50113001</v>
      </c>
      <c r="F428" s="750" t="s">
        <v>645</v>
      </c>
      <c r="G428" s="749" t="s">
        <v>646</v>
      </c>
      <c r="H428" s="749">
        <v>197864</v>
      </c>
      <c r="I428" s="749">
        <v>97864</v>
      </c>
      <c r="J428" s="749" t="s">
        <v>850</v>
      </c>
      <c r="K428" s="749" t="s">
        <v>852</v>
      </c>
      <c r="L428" s="752">
        <v>301.63499999999999</v>
      </c>
      <c r="M428" s="752">
        <v>6</v>
      </c>
      <c r="N428" s="753">
        <v>1809.81</v>
      </c>
    </row>
    <row r="429" spans="1:14" ht="14.4" customHeight="1" x14ac:dyDescent="0.3">
      <c r="A429" s="747" t="s">
        <v>599</v>
      </c>
      <c r="B429" s="748" t="s">
        <v>600</v>
      </c>
      <c r="C429" s="749" t="s">
        <v>618</v>
      </c>
      <c r="D429" s="750" t="s">
        <v>619</v>
      </c>
      <c r="E429" s="751">
        <v>50113001</v>
      </c>
      <c r="F429" s="750" t="s">
        <v>645</v>
      </c>
      <c r="G429" s="749" t="s">
        <v>646</v>
      </c>
      <c r="H429" s="749">
        <v>176921</v>
      </c>
      <c r="I429" s="749">
        <v>76921</v>
      </c>
      <c r="J429" s="749" t="s">
        <v>1219</v>
      </c>
      <c r="K429" s="749" t="s">
        <v>1220</v>
      </c>
      <c r="L429" s="752">
        <v>130.14580000000001</v>
      </c>
      <c r="M429" s="752">
        <v>50</v>
      </c>
      <c r="N429" s="753">
        <v>6507.29</v>
      </c>
    </row>
    <row r="430" spans="1:14" ht="14.4" customHeight="1" x14ac:dyDescent="0.3">
      <c r="A430" s="747" t="s">
        <v>599</v>
      </c>
      <c r="B430" s="748" t="s">
        <v>600</v>
      </c>
      <c r="C430" s="749" t="s">
        <v>618</v>
      </c>
      <c r="D430" s="750" t="s">
        <v>619</v>
      </c>
      <c r="E430" s="751">
        <v>50113001</v>
      </c>
      <c r="F430" s="750" t="s">
        <v>645</v>
      </c>
      <c r="G430" s="749" t="s">
        <v>660</v>
      </c>
      <c r="H430" s="749">
        <v>214628</v>
      </c>
      <c r="I430" s="749">
        <v>214628</v>
      </c>
      <c r="J430" s="749" t="s">
        <v>855</v>
      </c>
      <c r="K430" s="749" t="s">
        <v>856</v>
      </c>
      <c r="L430" s="752">
        <v>71.573333333333338</v>
      </c>
      <c r="M430" s="752">
        <v>3</v>
      </c>
      <c r="N430" s="753">
        <v>214.72000000000003</v>
      </c>
    </row>
    <row r="431" spans="1:14" ht="14.4" customHeight="1" x14ac:dyDescent="0.3">
      <c r="A431" s="747" t="s">
        <v>599</v>
      </c>
      <c r="B431" s="748" t="s">
        <v>600</v>
      </c>
      <c r="C431" s="749" t="s">
        <v>618</v>
      </c>
      <c r="D431" s="750" t="s">
        <v>619</v>
      </c>
      <c r="E431" s="751">
        <v>50113001</v>
      </c>
      <c r="F431" s="750" t="s">
        <v>645</v>
      </c>
      <c r="G431" s="749" t="s">
        <v>601</v>
      </c>
      <c r="H431" s="749">
        <v>132638</v>
      </c>
      <c r="I431" s="749">
        <v>132638</v>
      </c>
      <c r="J431" s="749" t="s">
        <v>855</v>
      </c>
      <c r="K431" s="749" t="s">
        <v>856</v>
      </c>
      <c r="L431" s="752">
        <v>71.100000000000023</v>
      </c>
      <c r="M431" s="752">
        <v>2</v>
      </c>
      <c r="N431" s="753">
        <v>142.20000000000005</v>
      </c>
    </row>
    <row r="432" spans="1:14" ht="14.4" customHeight="1" x14ac:dyDescent="0.3">
      <c r="A432" s="747" t="s">
        <v>599</v>
      </c>
      <c r="B432" s="748" t="s">
        <v>600</v>
      </c>
      <c r="C432" s="749" t="s">
        <v>618</v>
      </c>
      <c r="D432" s="750" t="s">
        <v>619</v>
      </c>
      <c r="E432" s="751">
        <v>50113001</v>
      </c>
      <c r="F432" s="750" t="s">
        <v>645</v>
      </c>
      <c r="G432" s="749" t="s">
        <v>660</v>
      </c>
      <c r="H432" s="749">
        <v>131934</v>
      </c>
      <c r="I432" s="749">
        <v>31934</v>
      </c>
      <c r="J432" s="749" t="s">
        <v>857</v>
      </c>
      <c r="K432" s="749" t="s">
        <v>858</v>
      </c>
      <c r="L432" s="752">
        <v>49.830000000000005</v>
      </c>
      <c r="M432" s="752">
        <v>8</v>
      </c>
      <c r="N432" s="753">
        <v>398.64000000000004</v>
      </c>
    </row>
    <row r="433" spans="1:14" ht="14.4" customHeight="1" x14ac:dyDescent="0.3">
      <c r="A433" s="747" t="s">
        <v>599</v>
      </c>
      <c r="B433" s="748" t="s">
        <v>600</v>
      </c>
      <c r="C433" s="749" t="s">
        <v>618</v>
      </c>
      <c r="D433" s="750" t="s">
        <v>619</v>
      </c>
      <c r="E433" s="751">
        <v>50113001</v>
      </c>
      <c r="F433" s="750" t="s">
        <v>645</v>
      </c>
      <c r="G433" s="749" t="s">
        <v>660</v>
      </c>
      <c r="H433" s="749">
        <v>158380</v>
      </c>
      <c r="I433" s="749">
        <v>58380</v>
      </c>
      <c r="J433" s="749" t="s">
        <v>1221</v>
      </c>
      <c r="K433" s="749" t="s">
        <v>1222</v>
      </c>
      <c r="L433" s="752">
        <v>81.210000000000008</v>
      </c>
      <c r="M433" s="752">
        <v>1</v>
      </c>
      <c r="N433" s="753">
        <v>81.210000000000008</v>
      </c>
    </row>
    <row r="434" spans="1:14" ht="14.4" customHeight="1" x14ac:dyDescent="0.3">
      <c r="A434" s="747" t="s">
        <v>599</v>
      </c>
      <c r="B434" s="748" t="s">
        <v>600</v>
      </c>
      <c r="C434" s="749" t="s">
        <v>618</v>
      </c>
      <c r="D434" s="750" t="s">
        <v>619</v>
      </c>
      <c r="E434" s="751">
        <v>50113001</v>
      </c>
      <c r="F434" s="750" t="s">
        <v>645</v>
      </c>
      <c r="G434" s="749" t="s">
        <v>646</v>
      </c>
      <c r="H434" s="749">
        <v>103550</v>
      </c>
      <c r="I434" s="749">
        <v>3550</v>
      </c>
      <c r="J434" s="749" t="s">
        <v>1223</v>
      </c>
      <c r="K434" s="749" t="s">
        <v>1224</v>
      </c>
      <c r="L434" s="752">
        <v>40.130000000000003</v>
      </c>
      <c r="M434" s="752">
        <v>8</v>
      </c>
      <c r="N434" s="753">
        <v>321.04000000000002</v>
      </c>
    </row>
    <row r="435" spans="1:14" ht="14.4" customHeight="1" x14ac:dyDescent="0.3">
      <c r="A435" s="747" t="s">
        <v>599</v>
      </c>
      <c r="B435" s="748" t="s">
        <v>600</v>
      </c>
      <c r="C435" s="749" t="s">
        <v>618</v>
      </c>
      <c r="D435" s="750" t="s">
        <v>619</v>
      </c>
      <c r="E435" s="751">
        <v>50113001</v>
      </c>
      <c r="F435" s="750" t="s">
        <v>645</v>
      </c>
      <c r="G435" s="749" t="s">
        <v>646</v>
      </c>
      <c r="H435" s="749">
        <v>146755</v>
      </c>
      <c r="I435" s="749">
        <v>46755</v>
      </c>
      <c r="J435" s="749" t="s">
        <v>1225</v>
      </c>
      <c r="K435" s="749" t="s">
        <v>1226</v>
      </c>
      <c r="L435" s="752">
        <v>84.240000000000023</v>
      </c>
      <c r="M435" s="752">
        <v>3</v>
      </c>
      <c r="N435" s="753">
        <v>252.72000000000008</v>
      </c>
    </row>
    <row r="436" spans="1:14" ht="14.4" customHeight="1" x14ac:dyDescent="0.3">
      <c r="A436" s="747" t="s">
        <v>599</v>
      </c>
      <c r="B436" s="748" t="s">
        <v>600</v>
      </c>
      <c r="C436" s="749" t="s">
        <v>618</v>
      </c>
      <c r="D436" s="750" t="s">
        <v>619</v>
      </c>
      <c r="E436" s="751">
        <v>50113001</v>
      </c>
      <c r="F436" s="750" t="s">
        <v>645</v>
      </c>
      <c r="G436" s="749" t="s">
        <v>646</v>
      </c>
      <c r="H436" s="749">
        <v>840155</v>
      </c>
      <c r="I436" s="749">
        <v>0</v>
      </c>
      <c r="J436" s="749" t="s">
        <v>1227</v>
      </c>
      <c r="K436" s="749" t="s">
        <v>601</v>
      </c>
      <c r="L436" s="752">
        <v>62.850006904056343</v>
      </c>
      <c r="M436" s="752">
        <v>1</v>
      </c>
      <c r="N436" s="753">
        <v>62.850006904056343</v>
      </c>
    </row>
    <row r="437" spans="1:14" ht="14.4" customHeight="1" x14ac:dyDescent="0.3">
      <c r="A437" s="747" t="s">
        <v>599</v>
      </c>
      <c r="B437" s="748" t="s">
        <v>600</v>
      </c>
      <c r="C437" s="749" t="s">
        <v>618</v>
      </c>
      <c r="D437" s="750" t="s">
        <v>619</v>
      </c>
      <c r="E437" s="751">
        <v>50113001</v>
      </c>
      <c r="F437" s="750" t="s">
        <v>645</v>
      </c>
      <c r="G437" s="749" t="s">
        <v>646</v>
      </c>
      <c r="H437" s="749">
        <v>840333</v>
      </c>
      <c r="I437" s="749">
        <v>0</v>
      </c>
      <c r="J437" s="749" t="s">
        <v>1228</v>
      </c>
      <c r="K437" s="749" t="s">
        <v>601</v>
      </c>
      <c r="L437" s="752">
        <v>23.69</v>
      </c>
      <c r="M437" s="752">
        <v>7</v>
      </c>
      <c r="N437" s="753">
        <v>165.83</v>
      </c>
    </row>
    <row r="438" spans="1:14" ht="14.4" customHeight="1" x14ac:dyDescent="0.3">
      <c r="A438" s="747" t="s">
        <v>599</v>
      </c>
      <c r="B438" s="748" t="s">
        <v>600</v>
      </c>
      <c r="C438" s="749" t="s">
        <v>618</v>
      </c>
      <c r="D438" s="750" t="s">
        <v>619</v>
      </c>
      <c r="E438" s="751">
        <v>50113001</v>
      </c>
      <c r="F438" s="750" t="s">
        <v>645</v>
      </c>
      <c r="G438" s="749" t="s">
        <v>646</v>
      </c>
      <c r="H438" s="749">
        <v>100643</v>
      </c>
      <c r="I438" s="749">
        <v>643</v>
      </c>
      <c r="J438" s="749" t="s">
        <v>1229</v>
      </c>
      <c r="K438" s="749" t="s">
        <v>1230</v>
      </c>
      <c r="L438" s="752">
        <v>43.61999999999999</v>
      </c>
      <c r="M438" s="752">
        <v>2</v>
      </c>
      <c r="N438" s="753">
        <v>87.239999999999981</v>
      </c>
    </row>
    <row r="439" spans="1:14" ht="14.4" customHeight="1" x14ac:dyDescent="0.3">
      <c r="A439" s="747" t="s">
        <v>599</v>
      </c>
      <c r="B439" s="748" t="s">
        <v>600</v>
      </c>
      <c r="C439" s="749" t="s">
        <v>618</v>
      </c>
      <c r="D439" s="750" t="s">
        <v>619</v>
      </c>
      <c r="E439" s="751">
        <v>50113001</v>
      </c>
      <c r="F439" s="750" t="s">
        <v>645</v>
      </c>
      <c r="G439" s="749" t="s">
        <v>646</v>
      </c>
      <c r="H439" s="749">
        <v>902074</v>
      </c>
      <c r="I439" s="749">
        <v>85278</v>
      </c>
      <c r="J439" s="749" t="s">
        <v>1231</v>
      </c>
      <c r="K439" s="749" t="s">
        <v>1204</v>
      </c>
      <c r="L439" s="752">
        <v>2838</v>
      </c>
      <c r="M439" s="752">
        <v>1</v>
      </c>
      <c r="N439" s="753">
        <v>2838</v>
      </c>
    </row>
    <row r="440" spans="1:14" ht="14.4" customHeight="1" x14ac:dyDescent="0.3">
      <c r="A440" s="747" t="s">
        <v>599</v>
      </c>
      <c r="B440" s="748" t="s">
        <v>600</v>
      </c>
      <c r="C440" s="749" t="s">
        <v>618</v>
      </c>
      <c r="D440" s="750" t="s">
        <v>619</v>
      </c>
      <c r="E440" s="751">
        <v>50113001</v>
      </c>
      <c r="F440" s="750" t="s">
        <v>645</v>
      </c>
      <c r="G440" s="749" t="s">
        <v>646</v>
      </c>
      <c r="H440" s="749">
        <v>201608</v>
      </c>
      <c r="I440" s="749">
        <v>201608</v>
      </c>
      <c r="J440" s="749" t="s">
        <v>859</v>
      </c>
      <c r="K440" s="749" t="s">
        <v>860</v>
      </c>
      <c r="L440" s="752">
        <v>40.444000000000003</v>
      </c>
      <c r="M440" s="752">
        <v>5</v>
      </c>
      <c r="N440" s="753">
        <v>202.22000000000003</v>
      </c>
    </row>
    <row r="441" spans="1:14" ht="14.4" customHeight="1" x14ac:dyDescent="0.3">
      <c r="A441" s="747" t="s">
        <v>599</v>
      </c>
      <c r="B441" s="748" t="s">
        <v>600</v>
      </c>
      <c r="C441" s="749" t="s">
        <v>618</v>
      </c>
      <c r="D441" s="750" t="s">
        <v>619</v>
      </c>
      <c r="E441" s="751">
        <v>50113001</v>
      </c>
      <c r="F441" s="750" t="s">
        <v>645</v>
      </c>
      <c r="G441" s="749" t="s">
        <v>660</v>
      </c>
      <c r="H441" s="749">
        <v>166030</v>
      </c>
      <c r="I441" s="749">
        <v>66030</v>
      </c>
      <c r="J441" s="749" t="s">
        <v>861</v>
      </c>
      <c r="K441" s="749" t="s">
        <v>1232</v>
      </c>
      <c r="L441" s="752">
        <v>30.220000000000006</v>
      </c>
      <c r="M441" s="752">
        <v>4</v>
      </c>
      <c r="N441" s="753">
        <v>120.88000000000002</v>
      </c>
    </row>
    <row r="442" spans="1:14" ht="14.4" customHeight="1" x14ac:dyDescent="0.3">
      <c r="A442" s="747" t="s">
        <v>599</v>
      </c>
      <c r="B442" s="748" t="s">
        <v>600</v>
      </c>
      <c r="C442" s="749" t="s">
        <v>618</v>
      </c>
      <c r="D442" s="750" t="s">
        <v>619</v>
      </c>
      <c r="E442" s="751">
        <v>50113001</v>
      </c>
      <c r="F442" s="750" t="s">
        <v>645</v>
      </c>
      <c r="G442" s="749" t="s">
        <v>660</v>
      </c>
      <c r="H442" s="749">
        <v>199600</v>
      </c>
      <c r="I442" s="749">
        <v>99600</v>
      </c>
      <c r="J442" s="749" t="s">
        <v>861</v>
      </c>
      <c r="K442" s="749" t="s">
        <v>1233</v>
      </c>
      <c r="L442" s="752">
        <v>100.1375</v>
      </c>
      <c r="M442" s="752">
        <v>4</v>
      </c>
      <c r="N442" s="753">
        <v>400.55</v>
      </c>
    </row>
    <row r="443" spans="1:14" ht="14.4" customHeight="1" x14ac:dyDescent="0.3">
      <c r="A443" s="747" t="s">
        <v>599</v>
      </c>
      <c r="B443" s="748" t="s">
        <v>600</v>
      </c>
      <c r="C443" s="749" t="s">
        <v>618</v>
      </c>
      <c r="D443" s="750" t="s">
        <v>619</v>
      </c>
      <c r="E443" s="751">
        <v>50113001</v>
      </c>
      <c r="F443" s="750" t="s">
        <v>645</v>
      </c>
      <c r="G443" s="749" t="s">
        <v>660</v>
      </c>
      <c r="H443" s="749">
        <v>153950</v>
      </c>
      <c r="I443" s="749">
        <v>53950</v>
      </c>
      <c r="J443" s="749" t="s">
        <v>1234</v>
      </c>
      <c r="K443" s="749" t="s">
        <v>1235</v>
      </c>
      <c r="L443" s="752">
        <v>91.539999999999992</v>
      </c>
      <c r="M443" s="752">
        <v>1</v>
      </c>
      <c r="N443" s="753">
        <v>91.539999999999992</v>
      </c>
    </row>
    <row r="444" spans="1:14" ht="14.4" customHeight="1" x14ac:dyDescent="0.3">
      <c r="A444" s="747" t="s">
        <v>599</v>
      </c>
      <c r="B444" s="748" t="s">
        <v>600</v>
      </c>
      <c r="C444" s="749" t="s">
        <v>618</v>
      </c>
      <c r="D444" s="750" t="s">
        <v>619</v>
      </c>
      <c r="E444" s="751">
        <v>50113001</v>
      </c>
      <c r="F444" s="750" t="s">
        <v>645</v>
      </c>
      <c r="G444" s="749" t="s">
        <v>660</v>
      </c>
      <c r="H444" s="749">
        <v>989453</v>
      </c>
      <c r="I444" s="749">
        <v>146899</v>
      </c>
      <c r="J444" s="749" t="s">
        <v>1236</v>
      </c>
      <c r="K444" s="749" t="s">
        <v>1237</v>
      </c>
      <c r="L444" s="752">
        <v>45.542000000000002</v>
      </c>
      <c r="M444" s="752">
        <v>5</v>
      </c>
      <c r="N444" s="753">
        <v>227.71</v>
      </c>
    </row>
    <row r="445" spans="1:14" ht="14.4" customHeight="1" x14ac:dyDescent="0.3">
      <c r="A445" s="747" t="s">
        <v>599</v>
      </c>
      <c r="B445" s="748" t="s">
        <v>600</v>
      </c>
      <c r="C445" s="749" t="s">
        <v>618</v>
      </c>
      <c r="D445" s="750" t="s">
        <v>619</v>
      </c>
      <c r="E445" s="751">
        <v>50113002</v>
      </c>
      <c r="F445" s="750" t="s">
        <v>1238</v>
      </c>
      <c r="G445" s="749" t="s">
        <v>646</v>
      </c>
      <c r="H445" s="749">
        <v>195641</v>
      </c>
      <c r="I445" s="749">
        <v>95641</v>
      </c>
      <c r="J445" s="749" t="s">
        <v>1239</v>
      </c>
      <c r="K445" s="749" t="s">
        <v>1240</v>
      </c>
      <c r="L445" s="752">
        <v>3993</v>
      </c>
      <c r="M445" s="752">
        <v>1</v>
      </c>
      <c r="N445" s="753">
        <v>3993</v>
      </c>
    </row>
    <row r="446" spans="1:14" ht="14.4" customHeight="1" x14ac:dyDescent="0.3">
      <c r="A446" s="747" t="s">
        <v>599</v>
      </c>
      <c r="B446" s="748" t="s">
        <v>600</v>
      </c>
      <c r="C446" s="749" t="s">
        <v>618</v>
      </c>
      <c r="D446" s="750" t="s">
        <v>619</v>
      </c>
      <c r="E446" s="751">
        <v>50113002</v>
      </c>
      <c r="F446" s="750" t="s">
        <v>1238</v>
      </c>
      <c r="G446" s="749" t="s">
        <v>646</v>
      </c>
      <c r="H446" s="749">
        <v>397302</v>
      </c>
      <c r="I446" s="749">
        <v>3290</v>
      </c>
      <c r="J446" s="749" t="s">
        <v>1241</v>
      </c>
      <c r="K446" s="749" t="s">
        <v>1242</v>
      </c>
      <c r="L446" s="752">
        <v>1285.9000000000003</v>
      </c>
      <c r="M446" s="752">
        <v>2</v>
      </c>
      <c r="N446" s="753">
        <v>2571.8000000000006</v>
      </c>
    </row>
    <row r="447" spans="1:14" ht="14.4" customHeight="1" x14ac:dyDescent="0.3">
      <c r="A447" s="747" t="s">
        <v>599</v>
      </c>
      <c r="B447" s="748" t="s">
        <v>600</v>
      </c>
      <c r="C447" s="749" t="s">
        <v>618</v>
      </c>
      <c r="D447" s="750" t="s">
        <v>619</v>
      </c>
      <c r="E447" s="751">
        <v>50113002</v>
      </c>
      <c r="F447" s="750" t="s">
        <v>1238</v>
      </c>
      <c r="G447" s="749" t="s">
        <v>646</v>
      </c>
      <c r="H447" s="749">
        <v>103414</v>
      </c>
      <c r="I447" s="749">
        <v>3414</v>
      </c>
      <c r="J447" s="749" t="s">
        <v>1241</v>
      </c>
      <c r="K447" s="749" t="s">
        <v>1243</v>
      </c>
      <c r="L447" s="752">
        <v>2443.19</v>
      </c>
      <c r="M447" s="752">
        <v>6.2</v>
      </c>
      <c r="N447" s="753">
        <v>15147.778000000002</v>
      </c>
    </row>
    <row r="448" spans="1:14" ht="14.4" customHeight="1" x14ac:dyDescent="0.3">
      <c r="A448" s="747" t="s">
        <v>599</v>
      </c>
      <c r="B448" s="748" t="s">
        <v>600</v>
      </c>
      <c r="C448" s="749" t="s">
        <v>618</v>
      </c>
      <c r="D448" s="750" t="s">
        <v>619</v>
      </c>
      <c r="E448" s="751">
        <v>50113006</v>
      </c>
      <c r="F448" s="750" t="s">
        <v>1244</v>
      </c>
      <c r="G448" s="749" t="s">
        <v>660</v>
      </c>
      <c r="H448" s="749">
        <v>133342</v>
      </c>
      <c r="I448" s="749">
        <v>33342</v>
      </c>
      <c r="J448" s="749" t="s">
        <v>1245</v>
      </c>
      <c r="K448" s="749" t="s">
        <v>1246</v>
      </c>
      <c r="L448" s="752">
        <v>41.18</v>
      </c>
      <c r="M448" s="752">
        <v>4</v>
      </c>
      <c r="N448" s="753">
        <v>164.72</v>
      </c>
    </row>
    <row r="449" spans="1:14" ht="14.4" customHeight="1" x14ac:dyDescent="0.3">
      <c r="A449" s="747" t="s">
        <v>599</v>
      </c>
      <c r="B449" s="748" t="s">
        <v>600</v>
      </c>
      <c r="C449" s="749" t="s">
        <v>618</v>
      </c>
      <c r="D449" s="750" t="s">
        <v>619</v>
      </c>
      <c r="E449" s="751">
        <v>50113006</v>
      </c>
      <c r="F449" s="750" t="s">
        <v>1244</v>
      </c>
      <c r="G449" s="749" t="s">
        <v>660</v>
      </c>
      <c r="H449" s="749">
        <v>133343</v>
      </c>
      <c r="I449" s="749">
        <v>33343</v>
      </c>
      <c r="J449" s="749" t="s">
        <v>1247</v>
      </c>
      <c r="K449" s="749" t="s">
        <v>1246</v>
      </c>
      <c r="L449" s="752">
        <v>41.18</v>
      </c>
      <c r="M449" s="752">
        <v>14</v>
      </c>
      <c r="N449" s="753">
        <v>576.52</v>
      </c>
    </row>
    <row r="450" spans="1:14" ht="14.4" customHeight="1" x14ac:dyDescent="0.3">
      <c r="A450" s="747" t="s">
        <v>599</v>
      </c>
      <c r="B450" s="748" t="s">
        <v>600</v>
      </c>
      <c r="C450" s="749" t="s">
        <v>618</v>
      </c>
      <c r="D450" s="750" t="s">
        <v>619</v>
      </c>
      <c r="E450" s="751">
        <v>50113006</v>
      </c>
      <c r="F450" s="750" t="s">
        <v>1244</v>
      </c>
      <c r="G450" s="749" t="s">
        <v>660</v>
      </c>
      <c r="H450" s="749">
        <v>133341</v>
      </c>
      <c r="I450" s="749">
        <v>33341</v>
      </c>
      <c r="J450" s="749" t="s">
        <v>1248</v>
      </c>
      <c r="K450" s="749" t="s">
        <v>1246</v>
      </c>
      <c r="L450" s="752">
        <v>41.18</v>
      </c>
      <c r="M450" s="752">
        <v>9</v>
      </c>
      <c r="N450" s="753">
        <v>370.62</v>
      </c>
    </row>
    <row r="451" spans="1:14" ht="14.4" customHeight="1" x14ac:dyDescent="0.3">
      <c r="A451" s="747" t="s">
        <v>599</v>
      </c>
      <c r="B451" s="748" t="s">
        <v>600</v>
      </c>
      <c r="C451" s="749" t="s">
        <v>618</v>
      </c>
      <c r="D451" s="750" t="s">
        <v>619</v>
      </c>
      <c r="E451" s="751">
        <v>50113006</v>
      </c>
      <c r="F451" s="750" t="s">
        <v>1244</v>
      </c>
      <c r="G451" s="749" t="s">
        <v>660</v>
      </c>
      <c r="H451" s="749">
        <v>33833</v>
      </c>
      <c r="I451" s="749">
        <v>33833</v>
      </c>
      <c r="J451" s="749" t="s">
        <v>1249</v>
      </c>
      <c r="K451" s="749" t="s">
        <v>1250</v>
      </c>
      <c r="L451" s="752">
        <v>163.66999999999999</v>
      </c>
      <c r="M451" s="752">
        <v>19</v>
      </c>
      <c r="N451" s="753">
        <v>3109.73</v>
      </c>
    </row>
    <row r="452" spans="1:14" ht="14.4" customHeight="1" x14ac:dyDescent="0.3">
      <c r="A452" s="747" t="s">
        <v>599</v>
      </c>
      <c r="B452" s="748" t="s">
        <v>600</v>
      </c>
      <c r="C452" s="749" t="s">
        <v>618</v>
      </c>
      <c r="D452" s="750" t="s">
        <v>619</v>
      </c>
      <c r="E452" s="751">
        <v>50113006</v>
      </c>
      <c r="F452" s="750" t="s">
        <v>1244</v>
      </c>
      <c r="G452" s="749" t="s">
        <v>660</v>
      </c>
      <c r="H452" s="749">
        <v>133339</v>
      </c>
      <c r="I452" s="749">
        <v>33339</v>
      </c>
      <c r="J452" s="749" t="s">
        <v>1251</v>
      </c>
      <c r="K452" s="749" t="s">
        <v>1246</v>
      </c>
      <c r="L452" s="752">
        <v>40.919999999999987</v>
      </c>
      <c r="M452" s="752">
        <v>1</v>
      </c>
      <c r="N452" s="753">
        <v>40.919999999999987</v>
      </c>
    </row>
    <row r="453" spans="1:14" ht="14.4" customHeight="1" x14ac:dyDescent="0.3">
      <c r="A453" s="747" t="s">
        <v>599</v>
      </c>
      <c r="B453" s="748" t="s">
        <v>600</v>
      </c>
      <c r="C453" s="749" t="s">
        <v>618</v>
      </c>
      <c r="D453" s="750" t="s">
        <v>619</v>
      </c>
      <c r="E453" s="751">
        <v>50113006</v>
      </c>
      <c r="F453" s="750" t="s">
        <v>1244</v>
      </c>
      <c r="G453" s="749" t="s">
        <v>660</v>
      </c>
      <c r="H453" s="749">
        <v>133340</v>
      </c>
      <c r="I453" s="749">
        <v>33340</v>
      </c>
      <c r="J453" s="749" t="s">
        <v>1252</v>
      </c>
      <c r="K453" s="749" t="s">
        <v>1246</v>
      </c>
      <c r="L453" s="752">
        <v>40.920000000000009</v>
      </c>
      <c r="M453" s="752">
        <v>1</v>
      </c>
      <c r="N453" s="753">
        <v>40.920000000000009</v>
      </c>
    </row>
    <row r="454" spans="1:14" ht="14.4" customHeight="1" x14ac:dyDescent="0.3">
      <c r="A454" s="747" t="s">
        <v>599</v>
      </c>
      <c r="B454" s="748" t="s">
        <v>600</v>
      </c>
      <c r="C454" s="749" t="s">
        <v>618</v>
      </c>
      <c r="D454" s="750" t="s">
        <v>619</v>
      </c>
      <c r="E454" s="751">
        <v>50113006</v>
      </c>
      <c r="F454" s="750" t="s">
        <v>1244</v>
      </c>
      <c r="G454" s="749" t="s">
        <v>660</v>
      </c>
      <c r="H454" s="749">
        <v>33855</v>
      </c>
      <c r="I454" s="749">
        <v>33855</v>
      </c>
      <c r="J454" s="749" t="s">
        <v>1253</v>
      </c>
      <c r="K454" s="749" t="s">
        <v>1254</v>
      </c>
      <c r="L454" s="752">
        <v>180.09571428571425</v>
      </c>
      <c r="M454" s="752">
        <v>7</v>
      </c>
      <c r="N454" s="753">
        <v>1260.6699999999998</v>
      </c>
    </row>
    <row r="455" spans="1:14" ht="14.4" customHeight="1" x14ac:dyDescent="0.3">
      <c r="A455" s="747" t="s">
        <v>599</v>
      </c>
      <c r="B455" s="748" t="s">
        <v>600</v>
      </c>
      <c r="C455" s="749" t="s">
        <v>618</v>
      </c>
      <c r="D455" s="750" t="s">
        <v>619</v>
      </c>
      <c r="E455" s="751">
        <v>50113006</v>
      </c>
      <c r="F455" s="750" t="s">
        <v>1244</v>
      </c>
      <c r="G455" s="749" t="s">
        <v>660</v>
      </c>
      <c r="H455" s="749">
        <v>33741</v>
      </c>
      <c r="I455" s="749">
        <v>33741</v>
      </c>
      <c r="J455" s="749" t="s">
        <v>1255</v>
      </c>
      <c r="K455" s="749" t="s">
        <v>1256</v>
      </c>
      <c r="L455" s="752">
        <v>145.41800000000001</v>
      </c>
      <c r="M455" s="752">
        <v>5</v>
      </c>
      <c r="N455" s="753">
        <v>727.09</v>
      </c>
    </row>
    <row r="456" spans="1:14" ht="14.4" customHeight="1" x14ac:dyDescent="0.3">
      <c r="A456" s="747" t="s">
        <v>599</v>
      </c>
      <c r="B456" s="748" t="s">
        <v>600</v>
      </c>
      <c r="C456" s="749" t="s">
        <v>618</v>
      </c>
      <c r="D456" s="750" t="s">
        <v>619</v>
      </c>
      <c r="E456" s="751">
        <v>50113006</v>
      </c>
      <c r="F456" s="750" t="s">
        <v>1244</v>
      </c>
      <c r="G456" s="749" t="s">
        <v>660</v>
      </c>
      <c r="H456" s="749">
        <v>33897</v>
      </c>
      <c r="I456" s="749">
        <v>33897</v>
      </c>
      <c r="J456" s="749" t="s">
        <v>1257</v>
      </c>
      <c r="K456" s="749" t="s">
        <v>1256</v>
      </c>
      <c r="L456" s="752">
        <v>148.96</v>
      </c>
      <c r="M456" s="752">
        <v>1</v>
      </c>
      <c r="N456" s="753">
        <v>148.96</v>
      </c>
    </row>
    <row r="457" spans="1:14" ht="14.4" customHeight="1" x14ac:dyDescent="0.3">
      <c r="A457" s="747" t="s">
        <v>599</v>
      </c>
      <c r="B457" s="748" t="s">
        <v>600</v>
      </c>
      <c r="C457" s="749" t="s">
        <v>618</v>
      </c>
      <c r="D457" s="750" t="s">
        <v>619</v>
      </c>
      <c r="E457" s="751">
        <v>50113006</v>
      </c>
      <c r="F457" s="750" t="s">
        <v>1244</v>
      </c>
      <c r="G457" s="749" t="s">
        <v>660</v>
      </c>
      <c r="H457" s="749">
        <v>33742</v>
      </c>
      <c r="I457" s="749">
        <v>33742</v>
      </c>
      <c r="J457" s="749" t="s">
        <v>1258</v>
      </c>
      <c r="K457" s="749" t="s">
        <v>1256</v>
      </c>
      <c r="L457" s="752">
        <v>137.15333333333334</v>
      </c>
      <c r="M457" s="752">
        <v>3</v>
      </c>
      <c r="N457" s="753">
        <v>411.46</v>
      </c>
    </row>
    <row r="458" spans="1:14" ht="14.4" customHeight="1" x14ac:dyDescent="0.3">
      <c r="A458" s="747" t="s">
        <v>599</v>
      </c>
      <c r="B458" s="748" t="s">
        <v>600</v>
      </c>
      <c r="C458" s="749" t="s">
        <v>618</v>
      </c>
      <c r="D458" s="750" t="s">
        <v>619</v>
      </c>
      <c r="E458" s="751">
        <v>50113006</v>
      </c>
      <c r="F458" s="750" t="s">
        <v>1244</v>
      </c>
      <c r="G458" s="749" t="s">
        <v>660</v>
      </c>
      <c r="H458" s="749">
        <v>33740</v>
      </c>
      <c r="I458" s="749">
        <v>33740</v>
      </c>
      <c r="J458" s="749" t="s">
        <v>1259</v>
      </c>
      <c r="K458" s="749" t="s">
        <v>1256</v>
      </c>
      <c r="L458" s="752">
        <v>135.33692307692306</v>
      </c>
      <c r="M458" s="752">
        <v>13</v>
      </c>
      <c r="N458" s="753">
        <v>1759.3799999999999</v>
      </c>
    </row>
    <row r="459" spans="1:14" ht="14.4" customHeight="1" x14ac:dyDescent="0.3">
      <c r="A459" s="747" t="s">
        <v>599</v>
      </c>
      <c r="B459" s="748" t="s">
        <v>600</v>
      </c>
      <c r="C459" s="749" t="s">
        <v>618</v>
      </c>
      <c r="D459" s="750" t="s">
        <v>619</v>
      </c>
      <c r="E459" s="751">
        <v>50113006</v>
      </c>
      <c r="F459" s="750" t="s">
        <v>1244</v>
      </c>
      <c r="G459" s="749" t="s">
        <v>660</v>
      </c>
      <c r="H459" s="749">
        <v>846763</v>
      </c>
      <c r="I459" s="749">
        <v>33419</v>
      </c>
      <c r="J459" s="749" t="s">
        <v>1260</v>
      </c>
      <c r="K459" s="749" t="s">
        <v>1256</v>
      </c>
      <c r="L459" s="752">
        <v>123.50250000000001</v>
      </c>
      <c r="M459" s="752">
        <v>4</v>
      </c>
      <c r="N459" s="753">
        <v>494.01000000000005</v>
      </c>
    </row>
    <row r="460" spans="1:14" ht="14.4" customHeight="1" x14ac:dyDescent="0.3">
      <c r="A460" s="747" t="s">
        <v>599</v>
      </c>
      <c r="B460" s="748" t="s">
        <v>600</v>
      </c>
      <c r="C460" s="749" t="s">
        <v>618</v>
      </c>
      <c r="D460" s="750" t="s">
        <v>619</v>
      </c>
      <c r="E460" s="751">
        <v>50113006</v>
      </c>
      <c r="F460" s="750" t="s">
        <v>1244</v>
      </c>
      <c r="G460" s="749" t="s">
        <v>660</v>
      </c>
      <c r="H460" s="749">
        <v>846764</v>
      </c>
      <c r="I460" s="749">
        <v>33418</v>
      </c>
      <c r="J460" s="749" t="s">
        <v>1261</v>
      </c>
      <c r="K460" s="749" t="s">
        <v>1256</v>
      </c>
      <c r="L460" s="752">
        <v>135.60000000000002</v>
      </c>
      <c r="M460" s="752">
        <v>3</v>
      </c>
      <c r="N460" s="753">
        <v>406.80000000000007</v>
      </c>
    </row>
    <row r="461" spans="1:14" ht="14.4" customHeight="1" x14ac:dyDescent="0.3">
      <c r="A461" s="747" t="s">
        <v>599</v>
      </c>
      <c r="B461" s="748" t="s">
        <v>600</v>
      </c>
      <c r="C461" s="749" t="s">
        <v>618</v>
      </c>
      <c r="D461" s="750" t="s">
        <v>619</v>
      </c>
      <c r="E461" s="751">
        <v>50113006</v>
      </c>
      <c r="F461" s="750" t="s">
        <v>1244</v>
      </c>
      <c r="G461" s="749" t="s">
        <v>660</v>
      </c>
      <c r="H461" s="749">
        <v>846765</v>
      </c>
      <c r="I461" s="749">
        <v>33421</v>
      </c>
      <c r="J461" s="749" t="s">
        <v>1262</v>
      </c>
      <c r="K461" s="749" t="s">
        <v>1256</v>
      </c>
      <c r="L461" s="752">
        <v>135.6</v>
      </c>
      <c r="M461" s="752">
        <v>9</v>
      </c>
      <c r="N461" s="753">
        <v>1220.3999999999999</v>
      </c>
    </row>
    <row r="462" spans="1:14" ht="14.4" customHeight="1" x14ac:dyDescent="0.3">
      <c r="A462" s="747" t="s">
        <v>599</v>
      </c>
      <c r="B462" s="748" t="s">
        <v>600</v>
      </c>
      <c r="C462" s="749" t="s">
        <v>618</v>
      </c>
      <c r="D462" s="750" t="s">
        <v>619</v>
      </c>
      <c r="E462" s="751">
        <v>50113006</v>
      </c>
      <c r="F462" s="750" t="s">
        <v>1244</v>
      </c>
      <c r="G462" s="749" t="s">
        <v>660</v>
      </c>
      <c r="H462" s="749">
        <v>33865</v>
      </c>
      <c r="I462" s="749">
        <v>33865</v>
      </c>
      <c r="J462" s="749" t="s">
        <v>1263</v>
      </c>
      <c r="K462" s="749" t="s">
        <v>1256</v>
      </c>
      <c r="L462" s="752">
        <v>135.6</v>
      </c>
      <c r="M462" s="752">
        <v>2</v>
      </c>
      <c r="N462" s="753">
        <v>271.2</v>
      </c>
    </row>
    <row r="463" spans="1:14" ht="14.4" customHeight="1" x14ac:dyDescent="0.3">
      <c r="A463" s="747" t="s">
        <v>599</v>
      </c>
      <c r="B463" s="748" t="s">
        <v>600</v>
      </c>
      <c r="C463" s="749" t="s">
        <v>618</v>
      </c>
      <c r="D463" s="750" t="s">
        <v>619</v>
      </c>
      <c r="E463" s="751">
        <v>50113006</v>
      </c>
      <c r="F463" s="750" t="s">
        <v>1244</v>
      </c>
      <c r="G463" s="749" t="s">
        <v>660</v>
      </c>
      <c r="H463" s="749">
        <v>33866</v>
      </c>
      <c r="I463" s="749">
        <v>33866</v>
      </c>
      <c r="J463" s="749" t="s">
        <v>1264</v>
      </c>
      <c r="K463" s="749" t="s">
        <v>1256</v>
      </c>
      <c r="L463" s="752">
        <v>135.6</v>
      </c>
      <c r="M463" s="752">
        <v>2</v>
      </c>
      <c r="N463" s="753">
        <v>271.2</v>
      </c>
    </row>
    <row r="464" spans="1:14" ht="14.4" customHeight="1" x14ac:dyDescent="0.3">
      <c r="A464" s="747" t="s">
        <v>599</v>
      </c>
      <c r="B464" s="748" t="s">
        <v>600</v>
      </c>
      <c r="C464" s="749" t="s">
        <v>618</v>
      </c>
      <c r="D464" s="750" t="s">
        <v>619</v>
      </c>
      <c r="E464" s="751">
        <v>50113006</v>
      </c>
      <c r="F464" s="750" t="s">
        <v>1244</v>
      </c>
      <c r="G464" s="749" t="s">
        <v>660</v>
      </c>
      <c r="H464" s="749">
        <v>846766</v>
      </c>
      <c r="I464" s="749">
        <v>33420</v>
      </c>
      <c r="J464" s="749" t="s">
        <v>1265</v>
      </c>
      <c r="K464" s="749" t="s">
        <v>1256</v>
      </c>
      <c r="L464" s="752">
        <v>135.6</v>
      </c>
      <c r="M464" s="752">
        <v>3</v>
      </c>
      <c r="N464" s="753">
        <v>406.79999999999995</v>
      </c>
    </row>
    <row r="465" spans="1:14" ht="14.4" customHeight="1" x14ac:dyDescent="0.3">
      <c r="A465" s="747" t="s">
        <v>599</v>
      </c>
      <c r="B465" s="748" t="s">
        <v>600</v>
      </c>
      <c r="C465" s="749" t="s">
        <v>618</v>
      </c>
      <c r="D465" s="750" t="s">
        <v>619</v>
      </c>
      <c r="E465" s="751">
        <v>50113006</v>
      </c>
      <c r="F465" s="750" t="s">
        <v>1244</v>
      </c>
      <c r="G465" s="749" t="s">
        <v>660</v>
      </c>
      <c r="H465" s="749">
        <v>987792</v>
      </c>
      <c r="I465" s="749">
        <v>33749</v>
      </c>
      <c r="J465" s="749" t="s">
        <v>1266</v>
      </c>
      <c r="K465" s="749" t="s">
        <v>1267</v>
      </c>
      <c r="L465" s="752">
        <v>112.56000000000003</v>
      </c>
      <c r="M465" s="752">
        <v>2</v>
      </c>
      <c r="N465" s="753">
        <v>225.12000000000006</v>
      </c>
    </row>
    <row r="466" spans="1:14" ht="14.4" customHeight="1" x14ac:dyDescent="0.3">
      <c r="A466" s="747" t="s">
        <v>599</v>
      </c>
      <c r="B466" s="748" t="s">
        <v>600</v>
      </c>
      <c r="C466" s="749" t="s">
        <v>618</v>
      </c>
      <c r="D466" s="750" t="s">
        <v>619</v>
      </c>
      <c r="E466" s="751">
        <v>50113006</v>
      </c>
      <c r="F466" s="750" t="s">
        <v>1244</v>
      </c>
      <c r="G466" s="749" t="s">
        <v>660</v>
      </c>
      <c r="H466" s="749">
        <v>33751</v>
      </c>
      <c r="I466" s="749">
        <v>33751</v>
      </c>
      <c r="J466" s="749" t="s">
        <v>1268</v>
      </c>
      <c r="K466" s="749" t="s">
        <v>1267</v>
      </c>
      <c r="L466" s="752">
        <v>111.95000000000003</v>
      </c>
      <c r="M466" s="752">
        <v>1</v>
      </c>
      <c r="N466" s="753">
        <v>111.95000000000003</v>
      </c>
    </row>
    <row r="467" spans="1:14" ht="14.4" customHeight="1" x14ac:dyDescent="0.3">
      <c r="A467" s="747" t="s">
        <v>599</v>
      </c>
      <c r="B467" s="748" t="s">
        <v>600</v>
      </c>
      <c r="C467" s="749" t="s">
        <v>618</v>
      </c>
      <c r="D467" s="750" t="s">
        <v>619</v>
      </c>
      <c r="E467" s="751">
        <v>50113006</v>
      </c>
      <c r="F467" s="750" t="s">
        <v>1244</v>
      </c>
      <c r="G467" s="749" t="s">
        <v>660</v>
      </c>
      <c r="H467" s="749">
        <v>33850</v>
      </c>
      <c r="I467" s="749">
        <v>33850</v>
      </c>
      <c r="J467" s="749" t="s">
        <v>1269</v>
      </c>
      <c r="K467" s="749" t="s">
        <v>1250</v>
      </c>
      <c r="L467" s="752">
        <v>145.5</v>
      </c>
      <c r="M467" s="752">
        <v>1</v>
      </c>
      <c r="N467" s="753">
        <v>145.5</v>
      </c>
    </row>
    <row r="468" spans="1:14" ht="14.4" customHeight="1" x14ac:dyDescent="0.3">
      <c r="A468" s="747" t="s">
        <v>599</v>
      </c>
      <c r="B468" s="748" t="s">
        <v>600</v>
      </c>
      <c r="C468" s="749" t="s">
        <v>618</v>
      </c>
      <c r="D468" s="750" t="s">
        <v>619</v>
      </c>
      <c r="E468" s="751">
        <v>50113006</v>
      </c>
      <c r="F468" s="750" t="s">
        <v>1244</v>
      </c>
      <c r="G468" s="749" t="s">
        <v>660</v>
      </c>
      <c r="H468" s="749">
        <v>33851</v>
      </c>
      <c r="I468" s="749">
        <v>33851</v>
      </c>
      <c r="J468" s="749" t="s">
        <v>1270</v>
      </c>
      <c r="K468" s="749" t="s">
        <v>1250</v>
      </c>
      <c r="L468" s="752">
        <v>145.5000091667838</v>
      </c>
      <c r="M468" s="752">
        <v>7</v>
      </c>
      <c r="N468" s="753">
        <v>1018.5000641674866</v>
      </c>
    </row>
    <row r="469" spans="1:14" ht="14.4" customHeight="1" x14ac:dyDescent="0.3">
      <c r="A469" s="747" t="s">
        <v>599</v>
      </c>
      <c r="B469" s="748" t="s">
        <v>600</v>
      </c>
      <c r="C469" s="749" t="s">
        <v>618</v>
      </c>
      <c r="D469" s="750" t="s">
        <v>619</v>
      </c>
      <c r="E469" s="751">
        <v>50113006</v>
      </c>
      <c r="F469" s="750" t="s">
        <v>1244</v>
      </c>
      <c r="G469" s="749" t="s">
        <v>660</v>
      </c>
      <c r="H469" s="749">
        <v>990352</v>
      </c>
      <c r="I469" s="749">
        <v>33935</v>
      </c>
      <c r="J469" s="749" t="s">
        <v>1271</v>
      </c>
      <c r="K469" s="749" t="s">
        <v>1246</v>
      </c>
      <c r="L469" s="752">
        <v>30.669999999999998</v>
      </c>
      <c r="M469" s="752">
        <v>10</v>
      </c>
      <c r="N469" s="753">
        <v>306.7</v>
      </c>
    </row>
    <row r="470" spans="1:14" ht="14.4" customHeight="1" x14ac:dyDescent="0.3">
      <c r="A470" s="747" t="s">
        <v>599</v>
      </c>
      <c r="B470" s="748" t="s">
        <v>600</v>
      </c>
      <c r="C470" s="749" t="s">
        <v>618</v>
      </c>
      <c r="D470" s="750" t="s">
        <v>619</v>
      </c>
      <c r="E470" s="751">
        <v>50113006</v>
      </c>
      <c r="F470" s="750" t="s">
        <v>1244</v>
      </c>
      <c r="G470" s="749" t="s">
        <v>660</v>
      </c>
      <c r="H470" s="749">
        <v>33847</v>
      </c>
      <c r="I470" s="749">
        <v>33847</v>
      </c>
      <c r="J470" s="749" t="s">
        <v>1272</v>
      </c>
      <c r="K470" s="749" t="s">
        <v>1250</v>
      </c>
      <c r="L470" s="752">
        <v>122.6900087907518</v>
      </c>
      <c r="M470" s="752">
        <v>1</v>
      </c>
      <c r="N470" s="753">
        <v>122.6900087907518</v>
      </c>
    </row>
    <row r="471" spans="1:14" ht="14.4" customHeight="1" x14ac:dyDescent="0.3">
      <c r="A471" s="747" t="s">
        <v>599</v>
      </c>
      <c r="B471" s="748" t="s">
        <v>600</v>
      </c>
      <c r="C471" s="749" t="s">
        <v>618</v>
      </c>
      <c r="D471" s="750" t="s">
        <v>619</v>
      </c>
      <c r="E471" s="751">
        <v>50113006</v>
      </c>
      <c r="F471" s="750" t="s">
        <v>1244</v>
      </c>
      <c r="G471" s="749" t="s">
        <v>660</v>
      </c>
      <c r="H471" s="749">
        <v>133220</v>
      </c>
      <c r="I471" s="749">
        <v>33220</v>
      </c>
      <c r="J471" s="749" t="s">
        <v>1273</v>
      </c>
      <c r="K471" s="749" t="s">
        <v>1274</v>
      </c>
      <c r="L471" s="752">
        <v>197.09666666666666</v>
      </c>
      <c r="M471" s="752">
        <v>3</v>
      </c>
      <c r="N471" s="753">
        <v>591.29</v>
      </c>
    </row>
    <row r="472" spans="1:14" ht="14.4" customHeight="1" x14ac:dyDescent="0.3">
      <c r="A472" s="747" t="s">
        <v>599</v>
      </c>
      <c r="B472" s="748" t="s">
        <v>600</v>
      </c>
      <c r="C472" s="749" t="s">
        <v>618</v>
      </c>
      <c r="D472" s="750" t="s">
        <v>619</v>
      </c>
      <c r="E472" s="751">
        <v>50113008</v>
      </c>
      <c r="F472" s="750" t="s">
        <v>863</v>
      </c>
      <c r="G472" s="749"/>
      <c r="H472" s="749"/>
      <c r="I472" s="749">
        <v>138455</v>
      </c>
      <c r="J472" s="749" t="s">
        <v>1275</v>
      </c>
      <c r="K472" s="749" t="s">
        <v>1276</v>
      </c>
      <c r="L472" s="752">
        <v>1287</v>
      </c>
      <c r="M472" s="752">
        <v>25</v>
      </c>
      <c r="N472" s="753">
        <v>32175</v>
      </c>
    </row>
    <row r="473" spans="1:14" ht="14.4" customHeight="1" x14ac:dyDescent="0.3">
      <c r="A473" s="747" t="s">
        <v>599</v>
      </c>
      <c r="B473" s="748" t="s">
        <v>600</v>
      </c>
      <c r="C473" s="749" t="s">
        <v>618</v>
      </c>
      <c r="D473" s="750" t="s">
        <v>619</v>
      </c>
      <c r="E473" s="751">
        <v>50113008</v>
      </c>
      <c r="F473" s="750" t="s">
        <v>863</v>
      </c>
      <c r="G473" s="749"/>
      <c r="H473" s="749"/>
      <c r="I473" s="749">
        <v>29981</v>
      </c>
      <c r="J473" s="749" t="s">
        <v>1277</v>
      </c>
      <c r="K473" s="749" t="s">
        <v>1278</v>
      </c>
      <c r="L473" s="752">
        <v>12897.5</v>
      </c>
      <c r="M473" s="752">
        <v>15</v>
      </c>
      <c r="N473" s="753">
        <v>193462.5</v>
      </c>
    </row>
    <row r="474" spans="1:14" ht="14.4" customHeight="1" x14ac:dyDescent="0.3">
      <c r="A474" s="747" t="s">
        <v>599</v>
      </c>
      <c r="B474" s="748" t="s">
        <v>600</v>
      </c>
      <c r="C474" s="749" t="s">
        <v>618</v>
      </c>
      <c r="D474" s="750" t="s">
        <v>619</v>
      </c>
      <c r="E474" s="751">
        <v>50113008</v>
      </c>
      <c r="F474" s="750" t="s">
        <v>863</v>
      </c>
      <c r="G474" s="749"/>
      <c r="H474" s="749"/>
      <c r="I474" s="749">
        <v>29980</v>
      </c>
      <c r="J474" s="749" t="s">
        <v>1277</v>
      </c>
      <c r="K474" s="749" t="s">
        <v>1279</v>
      </c>
      <c r="L474" s="752">
        <v>9570</v>
      </c>
      <c r="M474" s="752">
        <v>70</v>
      </c>
      <c r="N474" s="753">
        <v>669900</v>
      </c>
    </row>
    <row r="475" spans="1:14" ht="14.4" customHeight="1" x14ac:dyDescent="0.3">
      <c r="A475" s="747" t="s">
        <v>599</v>
      </c>
      <c r="B475" s="748" t="s">
        <v>600</v>
      </c>
      <c r="C475" s="749" t="s">
        <v>618</v>
      </c>
      <c r="D475" s="750" t="s">
        <v>619</v>
      </c>
      <c r="E475" s="751">
        <v>50113008</v>
      </c>
      <c r="F475" s="750" t="s">
        <v>863</v>
      </c>
      <c r="G475" s="749"/>
      <c r="H475" s="749"/>
      <c r="I475" s="749">
        <v>62464</v>
      </c>
      <c r="J475" s="749" t="s">
        <v>864</v>
      </c>
      <c r="K475" s="749" t="s">
        <v>865</v>
      </c>
      <c r="L475" s="752">
        <v>9157.759765625</v>
      </c>
      <c r="M475" s="752">
        <v>3</v>
      </c>
      <c r="N475" s="753">
        <v>27473.279296875</v>
      </c>
    </row>
    <row r="476" spans="1:14" ht="14.4" customHeight="1" x14ac:dyDescent="0.3">
      <c r="A476" s="747" t="s">
        <v>599</v>
      </c>
      <c r="B476" s="748" t="s">
        <v>600</v>
      </c>
      <c r="C476" s="749" t="s">
        <v>618</v>
      </c>
      <c r="D476" s="750" t="s">
        <v>619</v>
      </c>
      <c r="E476" s="751">
        <v>50113008</v>
      </c>
      <c r="F476" s="750" t="s">
        <v>863</v>
      </c>
      <c r="G476" s="749"/>
      <c r="H476" s="749"/>
      <c r="I476" s="749">
        <v>26042</v>
      </c>
      <c r="J476" s="749" t="s">
        <v>1280</v>
      </c>
      <c r="K476" s="749" t="s">
        <v>1281</v>
      </c>
      <c r="L476" s="752">
        <v>9559</v>
      </c>
      <c r="M476" s="752">
        <v>4</v>
      </c>
      <c r="N476" s="753">
        <v>38236</v>
      </c>
    </row>
    <row r="477" spans="1:14" ht="14.4" customHeight="1" x14ac:dyDescent="0.3">
      <c r="A477" s="747" t="s">
        <v>599</v>
      </c>
      <c r="B477" s="748" t="s">
        <v>600</v>
      </c>
      <c r="C477" s="749" t="s">
        <v>618</v>
      </c>
      <c r="D477" s="750" t="s">
        <v>619</v>
      </c>
      <c r="E477" s="751">
        <v>50113011</v>
      </c>
      <c r="F477" s="750" t="s">
        <v>1282</v>
      </c>
      <c r="G477" s="749"/>
      <c r="H477" s="749"/>
      <c r="I477" s="749">
        <v>171965</v>
      </c>
      <c r="J477" s="749" t="s">
        <v>1283</v>
      </c>
      <c r="K477" s="749" t="s">
        <v>1284</v>
      </c>
      <c r="L477" s="752">
        <v>6458.10009765625</v>
      </c>
      <c r="M477" s="752">
        <v>2</v>
      </c>
      <c r="N477" s="753">
        <v>12916.2001953125</v>
      </c>
    </row>
    <row r="478" spans="1:14" ht="14.4" customHeight="1" x14ac:dyDescent="0.3">
      <c r="A478" s="747" t="s">
        <v>599</v>
      </c>
      <c r="B478" s="748" t="s">
        <v>600</v>
      </c>
      <c r="C478" s="749" t="s">
        <v>618</v>
      </c>
      <c r="D478" s="750" t="s">
        <v>619</v>
      </c>
      <c r="E478" s="751">
        <v>50113013</v>
      </c>
      <c r="F478" s="750" t="s">
        <v>866</v>
      </c>
      <c r="G478" s="749" t="s">
        <v>660</v>
      </c>
      <c r="H478" s="749">
        <v>195147</v>
      </c>
      <c r="I478" s="749">
        <v>195147</v>
      </c>
      <c r="J478" s="749" t="s">
        <v>1285</v>
      </c>
      <c r="K478" s="749" t="s">
        <v>1286</v>
      </c>
      <c r="L478" s="752">
        <v>569.16</v>
      </c>
      <c r="M478" s="752">
        <v>2.8</v>
      </c>
      <c r="N478" s="753">
        <v>1593.6479999999999</v>
      </c>
    </row>
    <row r="479" spans="1:14" ht="14.4" customHeight="1" x14ac:dyDescent="0.3">
      <c r="A479" s="747" t="s">
        <v>599</v>
      </c>
      <c r="B479" s="748" t="s">
        <v>600</v>
      </c>
      <c r="C479" s="749" t="s">
        <v>618</v>
      </c>
      <c r="D479" s="750" t="s">
        <v>619</v>
      </c>
      <c r="E479" s="751">
        <v>50113013</v>
      </c>
      <c r="F479" s="750" t="s">
        <v>866</v>
      </c>
      <c r="G479" s="749" t="s">
        <v>660</v>
      </c>
      <c r="H479" s="749">
        <v>185525</v>
      </c>
      <c r="I479" s="749">
        <v>85525</v>
      </c>
      <c r="J479" s="749" t="s">
        <v>1287</v>
      </c>
      <c r="K479" s="749" t="s">
        <v>1288</v>
      </c>
      <c r="L479" s="752">
        <v>111.32</v>
      </c>
      <c r="M479" s="752">
        <v>6</v>
      </c>
      <c r="N479" s="753">
        <v>667.92</v>
      </c>
    </row>
    <row r="480" spans="1:14" ht="14.4" customHeight="1" x14ac:dyDescent="0.3">
      <c r="A480" s="747" t="s">
        <v>599</v>
      </c>
      <c r="B480" s="748" t="s">
        <v>600</v>
      </c>
      <c r="C480" s="749" t="s">
        <v>618</v>
      </c>
      <c r="D480" s="750" t="s">
        <v>619</v>
      </c>
      <c r="E480" s="751">
        <v>50113013</v>
      </c>
      <c r="F480" s="750" t="s">
        <v>866</v>
      </c>
      <c r="G480" s="749" t="s">
        <v>660</v>
      </c>
      <c r="H480" s="749">
        <v>203097</v>
      </c>
      <c r="I480" s="749">
        <v>203097</v>
      </c>
      <c r="J480" s="749" t="s">
        <v>867</v>
      </c>
      <c r="K480" s="749" t="s">
        <v>868</v>
      </c>
      <c r="L480" s="752">
        <v>166.86526315789473</v>
      </c>
      <c r="M480" s="752">
        <v>19</v>
      </c>
      <c r="N480" s="753">
        <v>3170.44</v>
      </c>
    </row>
    <row r="481" spans="1:14" ht="14.4" customHeight="1" x14ac:dyDescent="0.3">
      <c r="A481" s="747" t="s">
        <v>599</v>
      </c>
      <c r="B481" s="748" t="s">
        <v>600</v>
      </c>
      <c r="C481" s="749" t="s">
        <v>618</v>
      </c>
      <c r="D481" s="750" t="s">
        <v>619</v>
      </c>
      <c r="E481" s="751">
        <v>50113013</v>
      </c>
      <c r="F481" s="750" t="s">
        <v>866</v>
      </c>
      <c r="G481" s="749" t="s">
        <v>646</v>
      </c>
      <c r="H481" s="749">
        <v>172972</v>
      </c>
      <c r="I481" s="749">
        <v>72972</v>
      </c>
      <c r="J481" s="749" t="s">
        <v>869</v>
      </c>
      <c r="K481" s="749" t="s">
        <v>870</v>
      </c>
      <c r="L481" s="752">
        <v>181.60245829675162</v>
      </c>
      <c r="M481" s="752">
        <v>227.79999999999995</v>
      </c>
      <c r="N481" s="753">
        <v>41369.040000000008</v>
      </c>
    </row>
    <row r="482" spans="1:14" ht="14.4" customHeight="1" x14ac:dyDescent="0.3">
      <c r="A482" s="747" t="s">
        <v>599</v>
      </c>
      <c r="B482" s="748" t="s">
        <v>600</v>
      </c>
      <c r="C482" s="749" t="s">
        <v>618</v>
      </c>
      <c r="D482" s="750" t="s">
        <v>619</v>
      </c>
      <c r="E482" s="751">
        <v>50113013</v>
      </c>
      <c r="F482" s="750" t="s">
        <v>866</v>
      </c>
      <c r="G482" s="749" t="s">
        <v>660</v>
      </c>
      <c r="H482" s="749">
        <v>105951</v>
      </c>
      <c r="I482" s="749">
        <v>5951</v>
      </c>
      <c r="J482" s="749" t="s">
        <v>1289</v>
      </c>
      <c r="K482" s="749" t="s">
        <v>1290</v>
      </c>
      <c r="L482" s="752">
        <v>114.93</v>
      </c>
      <c r="M482" s="752">
        <v>11</v>
      </c>
      <c r="N482" s="753">
        <v>1264.23</v>
      </c>
    </row>
    <row r="483" spans="1:14" ht="14.4" customHeight="1" x14ac:dyDescent="0.3">
      <c r="A483" s="747" t="s">
        <v>599</v>
      </c>
      <c r="B483" s="748" t="s">
        <v>600</v>
      </c>
      <c r="C483" s="749" t="s">
        <v>618</v>
      </c>
      <c r="D483" s="750" t="s">
        <v>619</v>
      </c>
      <c r="E483" s="751">
        <v>50113013</v>
      </c>
      <c r="F483" s="750" t="s">
        <v>866</v>
      </c>
      <c r="G483" s="749" t="s">
        <v>646</v>
      </c>
      <c r="H483" s="749">
        <v>201958</v>
      </c>
      <c r="I483" s="749">
        <v>201958</v>
      </c>
      <c r="J483" s="749" t="s">
        <v>1291</v>
      </c>
      <c r="K483" s="749" t="s">
        <v>1292</v>
      </c>
      <c r="L483" s="752">
        <v>238.49</v>
      </c>
      <c r="M483" s="752">
        <v>4</v>
      </c>
      <c r="N483" s="753">
        <v>953.96</v>
      </c>
    </row>
    <row r="484" spans="1:14" ht="14.4" customHeight="1" x14ac:dyDescent="0.3">
      <c r="A484" s="747" t="s">
        <v>599</v>
      </c>
      <c r="B484" s="748" t="s">
        <v>600</v>
      </c>
      <c r="C484" s="749" t="s">
        <v>618</v>
      </c>
      <c r="D484" s="750" t="s">
        <v>619</v>
      </c>
      <c r="E484" s="751">
        <v>50113013</v>
      </c>
      <c r="F484" s="750" t="s">
        <v>866</v>
      </c>
      <c r="G484" s="749" t="s">
        <v>646</v>
      </c>
      <c r="H484" s="749">
        <v>201961</v>
      </c>
      <c r="I484" s="749">
        <v>201961</v>
      </c>
      <c r="J484" s="749" t="s">
        <v>871</v>
      </c>
      <c r="K484" s="749" t="s">
        <v>872</v>
      </c>
      <c r="L484" s="752">
        <v>295.61253061224483</v>
      </c>
      <c r="M484" s="752">
        <v>49</v>
      </c>
      <c r="N484" s="753">
        <v>14485.013999999996</v>
      </c>
    </row>
    <row r="485" spans="1:14" ht="14.4" customHeight="1" x14ac:dyDescent="0.3">
      <c r="A485" s="747" t="s">
        <v>599</v>
      </c>
      <c r="B485" s="748" t="s">
        <v>600</v>
      </c>
      <c r="C485" s="749" t="s">
        <v>618</v>
      </c>
      <c r="D485" s="750" t="s">
        <v>619</v>
      </c>
      <c r="E485" s="751">
        <v>50113013</v>
      </c>
      <c r="F485" s="750" t="s">
        <v>866</v>
      </c>
      <c r="G485" s="749" t="s">
        <v>646</v>
      </c>
      <c r="H485" s="749">
        <v>168998</v>
      </c>
      <c r="I485" s="749">
        <v>68998</v>
      </c>
      <c r="J485" s="749" t="s">
        <v>871</v>
      </c>
      <c r="K485" s="749" t="s">
        <v>872</v>
      </c>
      <c r="L485" s="752">
        <v>234.06000000000003</v>
      </c>
      <c r="M485" s="752">
        <v>5</v>
      </c>
      <c r="N485" s="753">
        <v>1170.3000000000002</v>
      </c>
    </row>
    <row r="486" spans="1:14" ht="14.4" customHeight="1" x14ac:dyDescent="0.3">
      <c r="A486" s="747" t="s">
        <v>599</v>
      </c>
      <c r="B486" s="748" t="s">
        <v>600</v>
      </c>
      <c r="C486" s="749" t="s">
        <v>618</v>
      </c>
      <c r="D486" s="750" t="s">
        <v>619</v>
      </c>
      <c r="E486" s="751">
        <v>50113013</v>
      </c>
      <c r="F486" s="750" t="s">
        <v>866</v>
      </c>
      <c r="G486" s="749" t="s">
        <v>646</v>
      </c>
      <c r="H486" s="749">
        <v>501761</v>
      </c>
      <c r="I486" s="749">
        <v>0</v>
      </c>
      <c r="J486" s="749" t="s">
        <v>873</v>
      </c>
      <c r="K486" s="749" t="s">
        <v>601</v>
      </c>
      <c r="L486" s="752">
        <v>2980.12</v>
      </c>
      <c r="M486" s="752">
        <v>2.5499999999999998</v>
      </c>
      <c r="N486" s="753">
        <v>7599.3059999999996</v>
      </c>
    </row>
    <row r="487" spans="1:14" ht="14.4" customHeight="1" x14ac:dyDescent="0.3">
      <c r="A487" s="747" t="s">
        <v>599</v>
      </c>
      <c r="B487" s="748" t="s">
        <v>600</v>
      </c>
      <c r="C487" s="749" t="s">
        <v>618</v>
      </c>
      <c r="D487" s="750" t="s">
        <v>619</v>
      </c>
      <c r="E487" s="751">
        <v>50113013</v>
      </c>
      <c r="F487" s="750" t="s">
        <v>866</v>
      </c>
      <c r="G487" s="749" t="s">
        <v>660</v>
      </c>
      <c r="H487" s="749">
        <v>183817</v>
      </c>
      <c r="I487" s="749">
        <v>183817</v>
      </c>
      <c r="J487" s="749" t="s">
        <v>1293</v>
      </c>
      <c r="K487" s="749" t="s">
        <v>1294</v>
      </c>
      <c r="L487" s="752">
        <v>936.92093023255825</v>
      </c>
      <c r="M487" s="752">
        <v>8.6</v>
      </c>
      <c r="N487" s="753">
        <v>8057.52</v>
      </c>
    </row>
    <row r="488" spans="1:14" ht="14.4" customHeight="1" x14ac:dyDescent="0.3">
      <c r="A488" s="747" t="s">
        <v>599</v>
      </c>
      <c r="B488" s="748" t="s">
        <v>600</v>
      </c>
      <c r="C488" s="749" t="s">
        <v>618</v>
      </c>
      <c r="D488" s="750" t="s">
        <v>619</v>
      </c>
      <c r="E488" s="751">
        <v>50113013</v>
      </c>
      <c r="F488" s="750" t="s">
        <v>866</v>
      </c>
      <c r="G488" s="749" t="s">
        <v>646</v>
      </c>
      <c r="H488" s="749">
        <v>164831</v>
      </c>
      <c r="I488" s="749">
        <v>64831</v>
      </c>
      <c r="J488" s="749" t="s">
        <v>1295</v>
      </c>
      <c r="K488" s="749" t="s">
        <v>1296</v>
      </c>
      <c r="L488" s="752">
        <v>198.88</v>
      </c>
      <c r="M488" s="752">
        <v>13.799999999999997</v>
      </c>
      <c r="N488" s="753">
        <v>2744.5439999999994</v>
      </c>
    </row>
    <row r="489" spans="1:14" ht="14.4" customHeight="1" x14ac:dyDescent="0.3">
      <c r="A489" s="747" t="s">
        <v>599</v>
      </c>
      <c r="B489" s="748" t="s">
        <v>600</v>
      </c>
      <c r="C489" s="749" t="s">
        <v>618</v>
      </c>
      <c r="D489" s="750" t="s">
        <v>619</v>
      </c>
      <c r="E489" s="751">
        <v>50113013</v>
      </c>
      <c r="F489" s="750" t="s">
        <v>866</v>
      </c>
      <c r="G489" s="749" t="s">
        <v>646</v>
      </c>
      <c r="H489" s="749">
        <v>183926</v>
      </c>
      <c r="I489" s="749">
        <v>183926</v>
      </c>
      <c r="J489" s="749" t="s">
        <v>1297</v>
      </c>
      <c r="K489" s="749" t="s">
        <v>1294</v>
      </c>
      <c r="L489" s="752">
        <v>132.66</v>
      </c>
      <c r="M489" s="752">
        <v>1.2999999999999998</v>
      </c>
      <c r="N489" s="753">
        <v>172.45799999999997</v>
      </c>
    </row>
    <row r="490" spans="1:14" ht="14.4" customHeight="1" x14ac:dyDescent="0.3">
      <c r="A490" s="747" t="s">
        <v>599</v>
      </c>
      <c r="B490" s="748" t="s">
        <v>600</v>
      </c>
      <c r="C490" s="749" t="s">
        <v>618</v>
      </c>
      <c r="D490" s="750" t="s">
        <v>619</v>
      </c>
      <c r="E490" s="751">
        <v>50113013</v>
      </c>
      <c r="F490" s="750" t="s">
        <v>866</v>
      </c>
      <c r="G490" s="749" t="s">
        <v>660</v>
      </c>
      <c r="H490" s="749">
        <v>145010</v>
      </c>
      <c r="I490" s="749">
        <v>45010</v>
      </c>
      <c r="J490" s="749" t="s">
        <v>1298</v>
      </c>
      <c r="K490" s="749" t="s">
        <v>1299</v>
      </c>
      <c r="L490" s="752">
        <v>41.851818181818182</v>
      </c>
      <c r="M490" s="752">
        <v>22</v>
      </c>
      <c r="N490" s="753">
        <v>920.74</v>
      </c>
    </row>
    <row r="491" spans="1:14" ht="14.4" customHeight="1" x14ac:dyDescent="0.3">
      <c r="A491" s="747" t="s">
        <v>599</v>
      </c>
      <c r="B491" s="748" t="s">
        <v>600</v>
      </c>
      <c r="C491" s="749" t="s">
        <v>618</v>
      </c>
      <c r="D491" s="750" t="s">
        <v>619</v>
      </c>
      <c r="E491" s="751">
        <v>50113013</v>
      </c>
      <c r="F491" s="750" t="s">
        <v>866</v>
      </c>
      <c r="G491" s="749" t="s">
        <v>646</v>
      </c>
      <c r="H491" s="749">
        <v>117171</v>
      </c>
      <c r="I491" s="749">
        <v>17171</v>
      </c>
      <c r="J491" s="749" t="s">
        <v>1300</v>
      </c>
      <c r="K491" s="749" t="s">
        <v>744</v>
      </c>
      <c r="L491" s="752">
        <v>73.44</v>
      </c>
      <c r="M491" s="752">
        <v>2</v>
      </c>
      <c r="N491" s="753">
        <v>146.88</v>
      </c>
    </row>
    <row r="492" spans="1:14" ht="14.4" customHeight="1" x14ac:dyDescent="0.3">
      <c r="A492" s="747" t="s">
        <v>599</v>
      </c>
      <c r="B492" s="748" t="s">
        <v>600</v>
      </c>
      <c r="C492" s="749" t="s">
        <v>618</v>
      </c>
      <c r="D492" s="750" t="s">
        <v>619</v>
      </c>
      <c r="E492" s="751">
        <v>50113013</v>
      </c>
      <c r="F492" s="750" t="s">
        <v>866</v>
      </c>
      <c r="G492" s="749" t="s">
        <v>601</v>
      </c>
      <c r="H492" s="749">
        <v>203855</v>
      </c>
      <c r="I492" s="749">
        <v>203855</v>
      </c>
      <c r="J492" s="749" t="s">
        <v>1301</v>
      </c>
      <c r="K492" s="749" t="s">
        <v>1302</v>
      </c>
      <c r="L492" s="752">
        <v>316.03000000000003</v>
      </c>
      <c r="M492" s="752">
        <v>4</v>
      </c>
      <c r="N492" s="753">
        <v>1264.1200000000001</v>
      </c>
    </row>
    <row r="493" spans="1:14" ht="14.4" customHeight="1" x14ac:dyDescent="0.3">
      <c r="A493" s="747" t="s">
        <v>599</v>
      </c>
      <c r="B493" s="748" t="s">
        <v>600</v>
      </c>
      <c r="C493" s="749" t="s">
        <v>618</v>
      </c>
      <c r="D493" s="750" t="s">
        <v>619</v>
      </c>
      <c r="E493" s="751">
        <v>50113013</v>
      </c>
      <c r="F493" s="750" t="s">
        <v>866</v>
      </c>
      <c r="G493" s="749" t="s">
        <v>646</v>
      </c>
      <c r="H493" s="749">
        <v>131654</v>
      </c>
      <c r="I493" s="749">
        <v>131654</v>
      </c>
      <c r="J493" s="749" t="s">
        <v>1303</v>
      </c>
      <c r="K493" s="749" t="s">
        <v>1304</v>
      </c>
      <c r="L493" s="752">
        <v>264</v>
      </c>
      <c r="M493" s="752">
        <v>7</v>
      </c>
      <c r="N493" s="753">
        <v>1848</v>
      </c>
    </row>
    <row r="494" spans="1:14" ht="14.4" customHeight="1" x14ac:dyDescent="0.3">
      <c r="A494" s="747" t="s">
        <v>599</v>
      </c>
      <c r="B494" s="748" t="s">
        <v>600</v>
      </c>
      <c r="C494" s="749" t="s">
        <v>618</v>
      </c>
      <c r="D494" s="750" t="s">
        <v>619</v>
      </c>
      <c r="E494" s="751">
        <v>50113013</v>
      </c>
      <c r="F494" s="750" t="s">
        <v>866</v>
      </c>
      <c r="G494" s="749" t="s">
        <v>646</v>
      </c>
      <c r="H494" s="749">
        <v>151458</v>
      </c>
      <c r="I494" s="749">
        <v>151458</v>
      </c>
      <c r="J494" s="749" t="s">
        <v>1305</v>
      </c>
      <c r="K494" s="749" t="s">
        <v>1306</v>
      </c>
      <c r="L494" s="752">
        <v>217.80000000000004</v>
      </c>
      <c r="M494" s="752">
        <v>6</v>
      </c>
      <c r="N494" s="753">
        <v>1306.8000000000002</v>
      </c>
    </row>
    <row r="495" spans="1:14" ht="14.4" customHeight="1" x14ac:dyDescent="0.3">
      <c r="A495" s="747" t="s">
        <v>599</v>
      </c>
      <c r="B495" s="748" t="s">
        <v>600</v>
      </c>
      <c r="C495" s="749" t="s">
        <v>618</v>
      </c>
      <c r="D495" s="750" t="s">
        <v>619</v>
      </c>
      <c r="E495" s="751">
        <v>50113013</v>
      </c>
      <c r="F495" s="750" t="s">
        <v>866</v>
      </c>
      <c r="G495" s="749" t="s">
        <v>646</v>
      </c>
      <c r="H495" s="749">
        <v>115658</v>
      </c>
      <c r="I495" s="749">
        <v>15658</v>
      </c>
      <c r="J495" s="749" t="s">
        <v>1307</v>
      </c>
      <c r="K495" s="749" t="s">
        <v>896</v>
      </c>
      <c r="L495" s="752">
        <v>58.720000000000006</v>
      </c>
      <c r="M495" s="752">
        <v>6</v>
      </c>
      <c r="N495" s="753">
        <v>352.32000000000005</v>
      </c>
    </row>
    <row r="496" spans="1:14" ht="14.4" customHeight="1" x14ac:dyDescent="0.3">
      <c r="A496" s="747" t="s">
        <v>599</v>
      </c>
      <c r="B496" s="748" t="s">
        <v>600</v>
      </c>
      <c r="C496" s="749" t="s">
        <v>618</v>
      </c>
      <c r="D496" s="750" t="s">
        <v>619</v>
      </c>
      <c r="E496" s="751">
        <v>50113013</v>
      </c>
      <c r="F496" s="750" t="s">
        <v>866</v>
      </c>
      <c r="G496" s="749" t="s">
        <v>646</v>
      </c>
      <c r="H496" s="749">
        <v>162187</v>
      </c>
      <c r="I496" s="749">
        <v>162187</v>
      </c>
      <c r="J496" s="749" t="s">
        <v>1308</v>
      </c>
      <c r="K496" s="749" t="s">
        <v>1309</v>
      </c>
      <c r="L496" s="752">
        <v>286.00000000000006</v>
      </c>
      <c r="M496" s="752">
        <v>3.9999999999999996</v>
      </c>
      <c r="N496" s="753">
        <v>1144</v>
      </c>
    </row>
    <row r="497" spans="1:14" ht="14.4" customHeight="1" x14ac:dyDescent="0.3">
      <c r="A497" s="747" t="s">
        <v>599</v>
      </c>
      <c r="B497" s="748" t="s">
        <v>600</v>
      </c>
      <c r="C497" s="749" t="s">
        <v>618</v>
      </c>
      <c r="D497" s="750" t="s">
        <v>619</v>
      </c>
      <c r="E497" s="751">
        <v>50113013</v>
      </c>
      <c r="F497" s="750" t="s">
        <v>866</v>
      </c>
      <c r="G497" s="749" t="s">
        <v>660</v>
      </c>
      <c r="H497" s="749">
        <v>849655</v>
      </c>
      <c r="I497" s="749">
        <v>129836</v>
      </c>
      <c r="J497" s="749" t="s">
        <v>876</v>
      </c>
      <c r="K497" s="749" t="s">
        <v>877</v>
      </c>
      <c r="L497" s="752">
        <v>262.89999999999986</v>
      </c>
      <c r="M497" s="752">
        <v>20.100000000000001</v>
      </c>
      <c r="N497" s="753">
        <v>5284.2899999999981</v>
      </c>
    </row>
    <row r="498" spans="1:14" ht="14.4" customHeight="1" x14ac:dyDescent="0.3">
      <c r="A498" s="747" t="s">
        <v>599</v>
      </c>
      <c r="B498" s="748" t="s">
        <v>600</v>
      </c>
      <c r="C498" s="749" t="s">
        <v>618</v>
      </c>
      <c r="D498" s="750" t="s">
        <v>619</v>
      </c>
      <c r="E498" s="751">
        <v>50113013</v>
      </c>
      <c r="F498" s="750" t="s">
        <v>866</v>
      </c>
      <c r="G498" s="749" t="s">
        <v>660</v>
      </c>
      <c r="H498" s="749">
        <v>849887</v>
      </c>
      <c r="I498" s="749">
        <v>129834</v>
      </c>
      <c r="J498" s="749" t="s">
        <v>878</v>
      </c>
      <c r="K498" s="749" t="s">
        <v>601</v>
      </c>
      <c r="L498" s="752">
        <v>154.29080459770117</v>
      </c>
      <c r="M498" s="752">
        <v>17.399999999999999</v>
      </c>
      <c r="N498" s="753">
        <v>2684.6600000000003</v>
      </c>
    </row>
    <row r="499" spans="1:14" ht="14.4" customHeight="1" x14ac:dyDescent="0.3">
      <c r="A499" s="747" t="s">
        <v>599</v>
      </c>
      <c r="B499" s="748" t="s">
        <v>600</v>
      </c>
      <c r="C499" s="749" t="s">
        <v>618</v>
      </c>
      <c r="D499" s="750" t="s">
        <v>619</v>
      </c>
      <c r="E499" s="751">
        <v>50113013</v>
      </c>
      <c r="F499" s="750" t="s">
        <v>866</v>
      </c>
      <c r="G499" s="749" t="s">
        <v>646</v>
      </c>
      <c r="H499" s="749">
        <v>175023</v>
      </c>
      <c r="I499" s="749">
        <v>75023</v>
      </c>
      <c r="J499" s="749" t="s">
        <v>1310</v>
      </c>
      <c r="K499" s="749" t="s">
        <v>1311</v>
      </c>
      <c r="L499" s="752">
        <v>60.910000000000025</v>
      </c>
      <c r="M499" s="752">
        <v>3</v>
      </c>
      <c r="N499" s="753">
        <v>182.73000000000008</v>
      </c>
    </row>
    <row r="500" spans="1:14" ht="14.4" customHeight="1" x14ac:dyDescent="0.3">
      <c r="A500" s="747" t="s">
        <v>599</v>
      </c>
      <c r="B500" s="748" t="s">
        <v>600</v>
      </c>
      <c r="C500" s="749" t="s">
        <v>618</v>
      </c>
      <c r="D500" s="750" t="s">
        <v>619</v>
      </c>
      <c r="E500" s="751">
        <v>50113013</v>
      </c>
      <c r="F500" s="750" t="s">
        <v>866</v>
      </c>
      <c r="G500" s="749" t="s">
        <v>646</v>
      </c>
      <c r="H500" s="749">
        <v>844851</v>
      </c>
      <c r="I500" s="749">
        <v>107135</v>
      </c>
      <c r="J500" s="749" t="s">
        <v>1312</v>
      </c>
      <c r="K500" s="749" t="s">
        <v>1313</v>
      </c>
      <c r="L500" s="752">
        <v>65.260000000000005</v>
      </c>
      <c r="M500" s="752">
        <v>3</v>
      </c>
      <c r="N500" s="753">
        <v>195.78000000000003</v>
      </c>
    </row>
    <row r="501" spans="1:14" ht="14.4" customHeight="1" x14ac:dyDescent="0.3">
      <c r="A501" s="747" t="s">
        <v>599</v>
      </c>
      <c r="B501" s="748" t="s">
        <v>600</v>
      </c>
      <c r="C501" s="749" t="s">
        <v>618</v>
      </c>
      <c r="D501" s="750" t="s">
        <v>619</v>
      </c>
      <c r="E501" s="751">
        <v>50113013</v>
      </c>
      <c r="F501" s="750" t="s">
        <v>866</v>
      </c>
      <c r="G501" s="749" t="s">
        <v>646</v>
      </c>
      <c r="H501" s="749">
        <v>844576</v>
      </c>
      <c r="I501" s="749">
        <v>100339</v>
      </c>
      <c r="J501" s="749" t="s">
        <v>879</v>
      </c>
      <c r="K501" s="749" t="s">
        <v>880</v>
      </c>
      <c r="L501" s="752">
        <v>97.61</v>
      </c>
      <c r="M501" s="752">
        <v>11</v>
      </c>
      <c r="N501" s="753">
        <v>1073.71</v>
      </c>
    </row>
    <row r="502" spans="1:14" ht="14.4" customHeight="1" x14ac:dyDescent="0.3">
      <c r="A502" s="747" t="s">
        <v>599</v>
      </c>
      <c r="B502" s="748" t="s">
        <v>600</v>
      </c>
      <c r="C502" s="749" t="s">
        <v>618</v>
      </c>
      <c r="D502" s="750" t="s">
        <v>619</v>
      </c>
      <c r="E502" s="751">
        <v>50113013</v>
      </c>
      <c r="F502" s="750" t="s">
        <v>866</v>
      </c>
      <c r="G502" s="749" t="s">
        <v>646</v>
      </c>
      <c r="H502" s="749">
        <v>102427</v>
      </c>
      <c r="I502" s="749">
        <v>2427</v>
      </c>
      <c r="J502" s="749" t="s">
        <v>1012</v>
      </c>
      <c r="K502" s="749" t="s">
        <v>1314</v>
      </c>
      <c r="L502" s="752">
        <v>25.591671566035746</v>
      </c>
      <c r="M502" s="752">
        <v>5</v>
      </c>
      <c r="N502" s="753">
        <v>127.95835783017873</v>
      </c>
    </row>
    <row r="503" spans="1:14" ht="14.4" customHeight="1" x14ac:dyDescent="0.3">
      <c r="A503" s="747" t="s">
        <v>599</v>
      </c>
      <c r="B503" s="748" t="s">
        <v>600</v>
      </c>
      <c r="C503" s="749" t="s">
        <v>618</v>
      </c>
      <c r="D503" s="750" t="s">
        <v>619</v>
      </c>
      <c r="E503" s="751">
        <v>50113013</v>
      </c>
      <c r="F503" s="750" t="s">
        <v>866</v>
      </c>
      <c r="G503" s="749" t="s">
        <v>646</v>
      </c>
      <c r="H503" s="749">
        <v>101066</v>
      </c>
      <c r="I503" s="749">
        <v>1066</v>
      </c>
      <c r="J503" s="749" t="s">
        <v>883</v>
      </c>
      <c r="K503" s="749" t="s">
        <v>884</v>
      </c>
      <c r="L503" s="752">
        <v>50.689999999999976</v>
      </c>
      <c r="M503" s="752">
        <v>6</v>
      </c>
      <c r="N503" s="753">
        <v>304.13999999999987</v>
      </c>
    </row>
    <row r="504" spans="1:14" ht="14.4" customHeight="1" x14ac:dyDescent="0.3">
      <c r="A504" s="747" t="s">
        <v>599</v>
      </c>
      <c r="B504" s="748" t="s">
        <v>600</v>
      </c>
      <c r="C504" s="749" t="s">
        <v>618</v>
      </c>
      <c r="D504" s="750" t="s">
        <v>619</v>
      </c>
      <c r="E504" s="751">
        <v>50113013</v>
      </c>
      <c r="F504" s="750" t="s">
        <v>866</v>
      </c>
      <c r="G504" s="749" t="s">
        <v>646</v>
      </c>
      <c r="H504" s="749">
        <v>207280</v>
      </c>
      <c r="I504" s="749">
        <v>207280</v>
      </c>
      <c r="J504" s="749" t="s">
        <v>1315</v>
      </c>
      <c r="K504" s="749" t="s">
        <v>673</v>
      </c>
      <c r="L504" s="752">
        <v>89.83874999999999</v>
      </c>
      <c r="M504" s="752">
        <v>8</v>
      </c>
      <c r="N504" s="753">
        <v>718.70999999999992</v>
      </c>
    </row>
    <row r="505" spans="1:14" ht="14.4" customHeight="1" x14ac:dyDescent="0.3">
      <c r="A505" s="747" t="s">
        <v>599</v>
      </c>
      <c r="B505" s="748" t="s">
        <v>600</v>
      </c>
      <c r="C505" s="749" t="s">
        <v>618</v>
      </c>
      <c r="D505" s="750" t="s">
        <v>619</v>
      </c>
      <c r="E505" s="751">
        <v>50113013</v>
      </c>
      <c r="F505" s="750" t="s">
        <v>866</v>
      </c>
      <c r="G505" s="749" t="s">
        <v>646</v>
      </c>
      <c r="H505" s="749">
        <v>394618</v>
      </c>
      <c r="I505" s="749">
        <v>112786</v>
      </c>
      <c r="J505" s="749" t="s">
        <v>1316</v>
      </c>
      <c r="K505" s="749" t="s">
        <v>1317</v>
      </c>
      <c r="L505" s="752">
        <v>310.00066666666669</v>
      </c>
      <c r="M505" s="752">
        <v>1.5</v>
      </c>
      <c r="N505" s="753">
        <v>465.00100000000003</v>
      </c>
    </row>
    <row r="506" spans="1:14" ht="14.4" customHeight="1" x14ac:dyDescent="0.3">
      <c r="A506" s="747" t="s">
        <v>599</v>
      </c>
      <c r="B506" s="748" t="s">
        <v>600</v>
      </c>
      <c r="C506" s="749" t="s">
        <v>618</v>
      </c>
      <c r="D506" s="750" t="s">
        <v>619</v>
      </c>
      <c r="E506" s="751">
        <v>50113013</v>
      </c>
      <c r="F506" s="750" t="s">
        <v>866</v>
      </c>
      <c r="G506" s="749" t="s">
        <v>646</v>
      </c>
      <c r="H506" s="749">
        <v>847476</v>
      </c>
      <c r="I506" s="749">
        <v>112782</v>
      </c>
      <c r="J506" s="749" t="s">
        <v>1318</v>
      </c>
      <c r="K506" s="749" t="s">
        <v>1319</v>
      </c>
      <c r="L506" s="752">
        <v>669.48390425531898</v>
      </c>
      <c r="M506" s="752">
        <v>7.0499999999999989</v>
      </c>
      <c r="N506" s="753">
        <v>4719.8615249999984</v>
      </c>
    </row>
    <row r="507" spans="1:14" ht="14.4" customHeight="1" x14ac:dyDescent="0.3">
      <c r="A507" s="747" t="s">
        <v>599</v>
      </c>
      <c r="B507" s="748" t="s">
        <v>600</v>
      </c>
      <c r="C507" s="749" t="s">
        <v>618</v>
      </c>
      <c r="D507" s="750" t="s">
        <v>619</v>
      </c>
      <c r="E507" s="751">
        <v>50113013</v>
      </c>
      <c r="F507" s="750" t="s">
        <v>866</v>
      </c>
      <c r="G507" s="749" t="s">
        <v>646</v>
      </c>
      <c r="H507" s="749">
        <v>96414</v>
      </c>
      <c r="I507" s="749">
        <v>96414</v>
      </c>
      <c r="J507" s="749" t="s">
        <v>1320</v>
      </c>
      <c r="K507" s="749" t="s">
        <v>1321</v>
      </c>
      <c r="L507" s="752">
        <v>57.989999999999995</v>
      </c>
      <c r="M507" s="752">
        <v>1.2</v>
      </c>
      <c r="N507" s="753">
        <v>69.587999999999994</v>
      </c>
    </row>
    <row r="508" spans="1:14" ht="14.4" customHeight="1" x14ac:dyDescent="0.3">
      <c r="A508" s="747" t="s">
        <v>599</v>
      </c>
      <c r="B508" s="748" t="s">
        <v>600</v>
      </c>
      <c r="C508" s="749" t="s">
        <v>618</v>
      </c>
      <c r="D508" s="750" t="s">
        <v>619</v>
      </c>
      <c r="E508" s="751">
        <v>50113013</v>
      </c>
      <c r="F508" s="750" t="s">
        <v>866</v>
      </c>
      <c r="G508" s="749" t="s">
        <v>646</v>
      </c>
      <c r="H508" s="749">
        <v>216199</v>
      </c>
      <c r="I508" s="749">
        <v>216199</v>
      </c>
      <c r="J508" s="749" t="s">
        <v>1322</v>
      </c>
      <c r="K508" s="749" t="s">
        <v>1323</v>
      </c>
      <c r="L508" s="752">
        <v>100.11700000000003</v>
      </c>
      <c r="M508" s="752">
        <v>20</v>
      </c>
      <c r="N508" s="753">
        <v>2002.3400000000006</v>
      </c>
    </row>
    <row r="509" spans="1:14" ht="14.4" customHeight="1" x14ac:dyDescent="0.3">
      <c r="A509" s="747" t="s">
        <v>599</v>
      </c>
      <c r="B509" s="748" t="s">
        <v>600</v>
      </c>
      <c r="C509" s="749" t="s">
        <v>618</v>
      </c>
      <c r="D509" s="750" t="s">
        <v>619</v>
      </c>
      <c r="E509" s="751">
        <v>50113013</v>
      </c>
      <c r="F509" s="750" t="s">
        <v>866</v>
      </c>
      <c r="G509" s="749" t="s">
        <v>646</v>
      </c>
      <c r="H509" s="749">
        <v>216183</v>
      </c>
      <c r="I509" s="749">
        <v>216183</v>
      </c>
      <c r="J509" s="749" t="s">
        <v>1324</v>
      </c>
      <c r="K509" s="749" t="s">
        <v>1325</v>
      </c>
      <c r="L509" s="752">
        <v>251.16039459395594</v>
      </c>
      <c r="M509" s="752">
        <v>60</v>
      </c>
      <c r="N509" s="753">
        <v>15069.623675637356</v>
      </c>
    </row>
    <row r="510" spans="1:14" ht="14.4" customHeight="1" x14ac:dyDescent="0.3">
      <c r="A510" s="747" t="s">
        <v>599</v>
      </c>
      <c r="B510" s="748" t="s">
        <v>600</v>
      </c>
      <c r="C510" s="749" t="s">
        <v>618</v>
      </c>
      <c r="D510" s="750" t="s">
        <v>619</v>
      </c>
      <c r="E510" s="751">
        <v>50113013</v>
      </c>
      <c r="F510" s="750" t="s">
        <v>866</v>
      </c>
      <c r="G510" s="749" t="s">
        <v>646</v>
      </c>
      <c r="H510" s="749">
        <v>141146</v>
      </c>
      <c r="I510" s="749">
        <v>41146</v>
      </c>
      <c r="J510" s="749" t="s">
        <v>1326</v>
      </c>
      <c r="K510" s="749" t="s">
        <v>1327</v>
      </c>
      <c r="L510" s="752">
        <v>182.01000000000002</v>
      </c>
      <c r="M510" s="752">
        <v>10</v>
      </c>
      <c r="N510" s="753">
        <v>1820.1000000000001</v>
      </c>
    </row>
    <row r="511" spans="1:14" ht="14.4" customHeight="1" x14ac:dyDescent="0.3">
      <c r="A511" s="747" t="s">
        <v>599</v>
      </c>
      <c r="B511" s="748" t="s">
        <v>600</v>
      </c>
      <c r="C511" s="749" t="s">
        <v>618</v>
      </c>
      <c r="D511" s="750" t="s">
        <v>619</v>
      </c>
      <c r="E511" s="751">
        <v>50113013</v>
      </c>
      <c r="F511" s="750" t="s">
        <v>866</v>
      </c>
      <c r="G511" s="749" t="s">
        <v>646</v>
      </c>
      <c r="H511" s="749">
        <v>192490</v>
      </c>
      <c r="I511" s="749">
        <v>92490</v>
      </c>
      <c r="J511" s="749" t="s">
        <v>1328</v>
      </c>
      <c r="K511" s="749" t="s">
        <v>1329</v>
      </c>
      <c r="L511" s="752">
        <v>122.00963160108975</v>
      </c>
      <c r="M511" s="752">
        <v>8</v>
      </c>
      <c r="N511" s="753">
        <v>976.07705280871801</v>
      </c>
    </row>
    <row r="512" spans="1:14" ht="14.4" customHeight="1" x14ac:dyDescent="0.3">
      <c r="A512" s="747" t="s">
        <v>599</v>
      </c>
      <c r="B512" s="748" t="s">
        <v>600</v>
      </c>
      <c r="C512" s="749" t="s">
        <v>618</v>
      </c>
      <c r="D512" s="750" t="s">
        <v>619</v>
      </c>
      <c r="E512" s="751">
        <v>50113013</v>
      </c>
      <c r="F512" s="750" t="s">
        <v>866</v>
      </c>
      <c r="G512" s="749" t="s">
        <v>660</v>
      </c>
      <c r="H512" s="749">
        <v>111592</v>
      </c>
      <c r="I512" s="749">
        <v>11592</v>
      </c>
      <c r="J512" s="749" t="s">
        <v>1330</v>
      </c>
      <c r="K512" s="749" t="s">
        <v>1331</v>
      </c>
      <c r="L512" s="752">
        <v>382.44</v>
      </c>
      <c r="M512" s="752">
        <v>6</v>
      </c>
      <c r="N512" s="753">
        <v>2294.64</v>
      </c>
    </row>
    <row r="513" spans="1:14" ht="14.4" customHeight="1" x14ac:dyDescent="0.3">
      <c r="A513" s="747" t="s">
        <v>599</v>
      </c>
      <c r="B513" s="748" t="s">
        <v>600</v>
      </c>
      <c r="C513" s="749" t="s">
        <v>618</v>
      </c>
      <c r="D513" s="750" t="s">
        <v>619</v>
      </c>
      <c r="E513" s="751">
        <v>50113013</v>
      </c>
      <c r="F513" s="750" t="s">
        <v>866</v>
      </c>
      <c r="G513" s="749" t="s">
        <v>660</v>
      </c>
      <c r="H513" s="749">
        <v>197000</v>
      </c>
      <c r="I513" s="749">
        <v>97000</v>
      </c>
      <c r="J513" s="749" t="s">
        <v>885</v>
      </c>
      <c r="K513" s="749" t="s">
        <v>886</v>
      </c>
      <c r="L513" s="752">
        <v>23.077214022140222</v>
      </c>
      <c r="M513" s="752">
        <v>542</v>
      </c>
      <c r="N513" s="753">
        <v>12507.85</v>
      </c>
    </row>
    <row r="514" spans="1:14" ht="14.4" customHeight="1" x14ac:dyDescent="0.3">
      <c r="A514" s="747" t="s">
        <v>599</v>
      </c>
      <c r="B514" s="748" t="s">
        <v>600</v>
      </c>
      <c r="C514" s="749" t="s">
        <v>618</v>
      </c>
      <c r="D514" s="750" t="s">
        <v>619</v>
      </c>
      <c r="E514" s="751">
        <v>50113013</v>
      </c>
      <c r="F514" s="750" t="s">
        <v>866</v>
      </c>
      <c r="G514" s="749" t="s">
        <v>646</v>
      </c>
      <c r="H514" s="749">
        <v>202740</v>
      </c>
      <c r="I514" s="749">
        <v>202740</v>
      </c>
      <c r="J514" s="749" t="s">
        <v>1332</v>
      </c>
      <c r="K514" s="749" t="s">
        <v>1333</v>
      </c>
      <c r="L514" s="752">
        <v>393.81999999999977</v>
      </c>
      <c r="M514" s="752">
        <v>2</v>
      </c>
      <c r="N514" s="753">
        <v>787.63999999999953</v>
      </c>
    </row>
    <row r="515" spans="1:14" ht="14.4" customHeight="1" x14ac:dyDescent="0.3">
      <c r="A515" s="747" t="s">
        <v>599</v>
      </c>
      <c r="B515" s="748" t="s">
        <v>600</v>
      </c>
      <c r="C515" s="749" t="s">
        <v>618</v>
      </c>
      <c r="D515" s="750" t="s">
        <v>619</v>
      </c>
      <c r="E515" s="751">
        <v>50113013</v>
      </c>
      <c r="F515" s="750" t="s">
        <v>866</v>
      </c>
      <c r="G515" s="749" t="s">
        <v>646</v>
      </c>
      <c r="H515" s="749">
        <v>155636</v>
      </c>
      <c r="I515" s="749">
        <v>55636</v>
      </c>
      <c r="J515" s="749" t="s">
        <v>1334</v>
      </c>
      <c r="K515" s="749" t="s">
        <v>1335</v>
      </c>
      <c r="L515" s="752">
        <v>84.41</v>
      </c>
      <c r="M515" s="752">
        <v>5</v>
      </c>
      <c r="N515" s="753">
        <v>422.05</v>
      </c>
    </row>
    <row r="516" spans="1:14" ht="14.4" customHeight="1" x14ac:dyDescent="0.3">
      <c r="A516" s="747" t="s">
        <v>599</v>
      </c>
      <c r="B516" s="748" t="s">
        <v>600</v>
      </c>
      <c r="C516" s="749" t="s">
        <v>618</v>
      </c>
      <c r="D516" s="750" t="s">
        <v>619</v>
      </c>
      <c r="E516" s="751">
        <v>50113013</v>
      </c>
      <c r="F516" s="750" t="s">
        <v>866</v>
      </c>
      <c r="G516" s="749" t="s">
        <v>646</v>
      </c>
      <c r="H516" s="749">
        <v>132557</v>
      </c>
      <c r="I516" s="749">
        <v>32557</v>
      </c>
      <c r="J516" s="749" t="s">
        <v>887</v>
      </c>
      <c r="K516" s="749" t="s">
        <v>888</v>
      </c>
      <c r="L516" s="752">
        <v>29.583448275862072</v>
      </c>
      <c r="M516" s="752">
        <v>29</v>
      </c>
      <c r="N516" s="753">
        <v>857.92000000000007</v>
      </c>
    </row>
    <row r="517" spans="1:14" ht="14.4" customHeight="1" x14ac:dyDescent="0.3">
      <c r="A517" s="747" t="s">
        <v>599</v>
      </c>
      <c r="B517" s="748" t="s">
        <v>600</v>
      </c>
      <c r="C517" s="749" t="s">
        <v>618</v>
      </c>
      <c r="D517" s="750" t="s">
        <v>619</v>
      </c>
      <c r="E517" s="751">
        <v>50113013</v>
      </c>
      <c r="F517" s="750" t="s">
        <v>866</v>
      </c>
      <c r="G517" s="749" t="s">
        <v>646</v>
      </c>
      <c r="H517" s="749">
        <v>201974</v>
      </c>
      <c r="I517" s="749">
        <v>201974</v>
      </c>
      <c r="J517" s="749" t="s">
        <v>1336</v>
      </c>
      <c r="K517" s="749" t="s">
        <v>1337</v>
      </c>
      <c r="L517" s="752">
        <v>193.10999999999999</v>
      </c>
      <c r="M517" s="752">
        <v>2</v>
      </c>
      <c r="N517" s="753">
        <v>386.21999999999997</v>
      </c>
    </row>
    <row r="518" spans="1:14" ht="14.4" customHeight="1" x14ac:dyDescent="0.3">
      <c r="A518" s="747" t="s">
        <v>599</v>
      </c>
      <c r="B518" s="748" t="s">
        <v>600</v>
      </c>
      <c r="C518" s="749" t="s">
        <v>618</v>
      </c>
      <c r="D518" s="750" t="s">
        <v>619</v>
      </c>
      <c r="E518" s="751">
        <v>50113013</v>
      </c>
      <c r="F518" s="750" t="s">
        <v>866</v>
      </c>
      <c r="G518" s="749" t="s">
        <v>646</v>
      </c>
      <c r="H518" s="749">
        <v>201977</v>
      </c>
      <c r="I518" s="749">
        <v>201977</v>
      </c>
      <c r="J518" s="749" t="s">
        <v>1338</v>
      </c>
      <c r="K518" s="749" t="s">
        <v>1339</v>
      </c>
      <c r="L518" s="752">
        <v>487.83000000000021</v>
      </c>
      <c r="M518" s="752">
        <v>25</v>
      </c>
      <c r="N518" s="753">
        <v>12195.750000000005</v>
      </c>
    </row>
    <row r="519" spans="1:14" ht="14.4" customHeight="1" x14ac:dyDescent="0.3">
      <c r="A519" s="747" t="s">
        <v>599</v>
      </c>
      <c r="B519" s="748" t="s">
        <v>600</v>
      </c>
      <c r="C519" s="749" t="s">
        <v>618</v>
      </c>
      <c r="D519" s="750" t="s">
        <v>619</v>
      </c>
      <c r="E519" s="751">
        <v>50113013</v>
      </c>
      <c r="F519" s="750" t="s">
        <v>866</v>
      </c>
      <c r="G519" s="749" t="s">
        <v>660</v>
      </c>
      <c r="H519" s="749">
        <v>113453</v>
      </c>
      <c r="I519" s="749">
        <v>113453</v>
      </c>
      <c r="J519" s="749" t="s">
        <v>889</v>
      </c>
      <c r="K519" s="749" t="s">
        <v>890</v>
      </c>
      <c r="L519" s="752">
        <v>460.44705882352946</v>
      </c>
      <c r="M519" s="752">
        <v>17</v>
      </c>
      <c r="N519" s="753">
        <v>7827.6</v>
      </c>
    </row>
    <row r="520" spans="1:14" ht="14.4" customHeight="1" x14ac:dyDescent="0.3">
      <c r="A520" s="747" t="s">
        <v>599</v>
      </c>
      <c r="B520" s="748" t="s">
        <v>600</v>
      </c>
      <c r="C520" s="749" t="s">
        <v>618</v>
      </c>
      <c r="D520" s="750" t="s">
        <v>619</v>
      </c>
      <c r="E520" s="751">
        <v>50113013</v>
      </c>
      <c r="F520" s="750" t="s">
        <v>866</v>
      </c>
      <c r="G520" s="749" t="s">
        <v>601</v>
      </c>
      <c r="H520" s="749">
        <v>201030</v>
      </c>
      <c r="I520" s="749">
        <v>201030</v>
      </c>
      <c r="J520" s="749" t="s">
        <v>1340</v>
      </c>
      <c r="K520" s="749" t="s">
        <v>1341</v>
      </c>
      <c r="L520" s="752">
        <v>26.61</v>
      </c>
      <c r="M520" s="752">
        <v>90</v>
      </c>
      <c r="N520" s="753">
        <v>2394.9</v>
      </c>
    </row>
    <row r="521" spans="1:14" ht="14.4" customHeight="1" x14ac:dyDescent="0.3">
      <c r="A521" s="747" t="s">
        <v>599</v>
      </c>
      <c r="B521" s="748" t="s">
        <v>600</v>
      </c>
      <c r="C521" s="749" t="s">
        <v>618</v>
      </c>
      <c r="D521" s="750" t="s">
        <v>619</v>
      </c>
      <c r="E521" s="751">
        <v>50113013</v>
      </c>
      <c r="F521" s="750" t="s">
        <v>866</v>
      </c>
      <c r="G521" s="749" t="s">
        <v>660</v>
      </c>
      <c r="H521" s="749">
        <v>155862</v>
      </c>
      <c r="I521" s="749">
        <v>155862</v>
      </c>
      <c r="J521" s="749" t="s">
        <v>1342</v>
      </c>
      <c r="K521" s="749" t="s">
        <v>1343</v>
      </c>
      <c r="L521" s="752">
        <v>729.37999999999988</v>
      </c>
      <c r="M521" s="752">
        <v>2</v>
      </c>
      <c r="N521" s="753">
        <v>1458.7599999999998</v>
      </c>
    </row>
    <row r="522" spans="1:14" ht="14.4" customHeight="1" x14ac:dyDescent="0.3">
      <c r="A522" s="747" t="s">
        <v>599</v>
      </c>
      <c r="B522" s="748" t="s">
        <v>600</v>
      </c>
      <c r="C522" s="749" t="s">
        <v>618</v>
      </c>
      <c r="D522" s="750" t="s">
        <v>619</v>
      </c>
      <c r="E522" s="751">
        <v>50113013</v>
      </c>
      <c r="F522" s="750" t="s">
        <v>866</v>
      </c>
      <c r="G522" s="749" t="s">
        <v>646</v>
      </c>
      <c r="H522" s="749">
        <v>106264</v>
      </c>
      <c r="I522" s="749">
        <v>6264</v>
      </c>
      <c r="J522" s="749" t="s">
        <v>1344</v>
      </c>
      <c r="K522" s="749" t="s">
        <v>1345</v>
      </c>
      <c r="L522" s="752">
        <v>31.701428571428576</v>
      </c>
      <c r="M522" s="752">
        <v>28</v>
      </c>
      <c r="N522" s="753">
        <v>887.6400000000001</v>
      </c>
    </row>
    <row r="523" spans="1:14" ht="14.4" customHeight="1" x14ac:dyDescent="0.3">
      <c r="A523" s="747" t="s">
        <v>599</v>
      </c>
      <c r="B523" s="748" t="s">
        <v>600</v>
      </c>
      <c r="C523" s="749" t="s">
        <v>618</v>
      </c>
      <c r="D523" s="750" t="s">
        <v>619</v>
      </c>
      <c r="E523" s="751">
        <v>50113013</v>
      </c>
      <c r="F523" s="750" t="s">
        <v>866</v>
      </c>
      <c r="G523" s="749" t="s">
        <v>646</v>
      </c>
      <c r="H523" s="749">
        <v>847759</v>
      </c>
      <c r="I523" s="749">
        <v>142077</v>
      </c>
      <c r="J523" s="749" t="s">
        <v>1346</v>
      </c>
      <c r="K523" s="749" t="s">
        <v>1347</v>
      </c>
      <c r="L523" s="752">
        <v>1732.28</v>
      </c>
      <c r="M523" s="752">
        <v>5</v>
      </c>
      <c r="N523" s="753">
        <v>8661.4</v>
      </c>
    </row>
    <row r="524" spans="1:14" ht="14.4" customHeight="1" x14ac:dyDescent="0.3">
      <c r="A524" s="747" t="s">
        <v>599</v>
      </c>
      <c r="B524" s="748" t="s">
        <v>600</v>
      </c>
      <c r="C524" s="749" t="s">
        <v>618</v>
      </c>
      <c r="D524" s="750" t="s">
        <v>619</v>
      </c>
      <c r="E524" s="751">
        <v>50113013</v>
      </c>
      <c r="F524" s="750" t="s">
        <v>866</v>
      </c>
      <c r="G524" s="749" t="s">
        <v>660</v>
      </c>
      <c r="H524" s="749">
        <v>126127</v>
      </c>
      <c r="I524" s="749">
        <v>26127</v>
      </c>
      <c r="J524" s="749" t="s">
        <v>1348</v>
      </c>
      <c r="K524" s="749" t="s">
        <v>1349</v>
      </c>
      <c r="L524" s="752">
        <v>12178.08</v>
      </c>
      <c r="M524" s="752">
        <v>2.2000000000000002</v>
      </c>
      <c r="N524" s="753">
        <v>26791.776000000002</v>
      </c>
    </row>
    <row r="525" spans="1:14" ht="14.4" customHeight="1" x14ac:dyDescent="0.3">
      <c r="A525" s="747" t="s">
        <v>599</v>
      </c>
      <c r="B525" s="748" t="s">
        <v>600</v>
      </c>
      <c r="C525" s="749" t="s">
        <v>618</v>
      </c>
      <c r="D525" s="750" t="s">
        <v>619</v>
      </c>
      <c r="E525" s="751">
        <v>50113013</v>
      </c>
      <c r="F525" s="750" t="s">
        <v>866</v>
      </c>
      <c r="G525" s="749" t="s">
        <v>646</v>
      </c>
      <c r="H525" s="749">
        <v>116600</v>
      </c>
      <c r="I525" s="749">
        <v>16600</v>
      </c>
      <c r="J525" s="749" t="s">
        <v>891</v>
      </c>
      <c r="K525" s="749" t="s">
        <v>892</v>
      </c>
      <c r="L525" s="752">
        <v>23.56</v>
      </c>
      <c r="M525" s="752">
        <v>82</v>
      </c>
      <c r="N525" s="753">
        <v>1931.9199999999998</v>
      </c>
    </row>
    <row r="526" spans="1:14" ht="14.4" customHeight="1" x14ac:dyDescent="0.3">
      <c r="A526" s="747" t="s">
        <v>599</v>
      </c>
      <c r="B526" s="748" t="s">
        <v>600</v>
      </c>
      <c r="C526" s="749" t="s">
        <v>618</v>
      </c>
      <c r="D526" s="750" t="s">
        <v>619</v>
      </c>
      <c r="E526" s="751">
        <v>50113013</v>
      </c>
      <c r="F526" s="750" t="s">
        <v>866</v>
      </c>
      <c r="G526" s="749" t="s">
        <v>646</v>
      </c>
      <c r="H526" s="749">
        <v>201967</v>
      </c>
      <c r="I526" s="749">
        <v>201967</v>
      </c>
      <c r="J526" s="749" t="s">
        <v>1350</v>
      </c>
      <c r="K526" s="749" t="s">
        <v>1304</v>
      </c>
      <c r="L526" s="752">
        <v>293.65536585365851</v>
      </c>
      <c r="M526" s="752">
        <v>4.100000000000013</v>
      </c>
      <c r="N526" s="753">
        <v>1203.9870000000037</v>
      </c>
    </row>
    <row r="527" spans="1:14" ht="14.4" customHeight="1" x14ac:dyDescent="0.3">
      <c r="A527" s="747" t="s">
        <v>599</v>
      </c>
      <c r="B527" s="748" t="s">
        <v>600</v>
      </c>
      <c r="C527" s="749" t="s">
        <v>618</v>
      </c>
      <c r="D527" s="750" t="s">
        <v>619</v>
      </c>
      <c r="E527" s="751">
        <v>50113013</v>
      </c>
      <c r="F527" s="750" t="s">
        <v>866</v>
      </c>
      <c r="G527" s="749" t="s">
        <v>660</v>
      </c>
      <c r="H527" s="749">
        <v>118547</v>
      </c>
      <c r="I527" s="749">
        <v>18547</v>
      </c>
      <c r="J527" s="749" t="s">
        <v>893</v>
      </c>
      <c r="K527" s="749" t="s">
        <v>894</v>
      </c>
      <c r="L527" s="752">
        <v>123.41933333333333</v>
      </c>
      <c r="M527" s="752">
        <v>15</v>
      </c>
      <c r="N527" s="753">
        <v>1851.29</v>
      </c>
    </row>
    <row r="528" spans="1:14" ht="14.4" customHeight="1" x14ac:dyDescent="0.3">
      <c r="A528" s="747" t="s">
        <v>599</v>
      </c>
      <c r="B528" s="748" t="s">
        <v>600</v>
      </c>
      <c r="C528" s="749" t="s">
        <v>618</v>
      </c>
      <c r="D528" s="750" t="s">
        <v>619</v>
      </c>
      <c r="E528" s="751">
        <v>50113013</v>
      </c>
      <c r="F528" s="750" t="s">
        <v>866</v>
      </c>
      <c r="G528" s="749" t="s">
        <v>660</v>
      </c>
      <c r="H528" s="749">
        <v>850455</v>
      </c>
      <c r="I528" s="749">
        <v>169033</v>
      </c>
      <c r="J528" s="749" t="s">
        <v>1351</v>
      </c>
      <c r="K528" s="749" t="s">
        <v>1352</v>
      </c>
      <c r="L528" s="752">
        <v>204.63666666666668</v>
      </c>
      <c r="M528" s="752">
        <v>3</v>
      </c>
      <c r="N528" s="753">
        <v>613.91000000000008</v>
      </c>
    </row>
    <row r="529" spans="1:14" ht="14.4" customHeight="1" x14ac:dyDescent="0.3">
      <c r="A529" s="747" t="s">
        <v>599</v>
      </c>
      <c r="B529" s="748" t="s">
        <v>600</v>
      </c>
      <c r="C529" s="749" t="s">
        <v>618</v>
      </c>
      <c r="D529" s="750" t="s">
        <v>619</v>
      </c>
      <c r="E529" s="751">
        <v>50113013</v>
      </c>
      <c r="F529" s="750" t="s">
        <v>866</v>
      </c>
      <c r="G529" s="749" t="s">
        <v>601</v>
      </c>
      <c r="H529" s="749">
        <v>147727</v>
      </c>
      <c r="I529" s="749">
        <v>47727</v>
      </c>
      <c r="J529" s="749" t="s">
        <v>895</v>
      </c>
      <c r="K529" s="749" t="s">
        <v>896</v>
      </c>
      <c r="L529" s="752">
        <v>126.95</v>
      </c>
      <c r="M529" s="752">
        <v>5</v>
      </c>
      <c r="N529" s="753">
        <v>634.75</v>
      </c>
    </row>
    <row r="530" spans="1:14" ht="14.4" customHeight="1" x14ac:dyDescent="0.3">
      <c r="A530" s="747" t="s">
        <v>599</v>
      </c>
      <c r="B530" s="748" t="s">
        <v>600</v>
      </c>
      <c r="C530" s="749" t="s">
        <v>618</v>
      </c>
      <c r="D530" s="750" t="s">
        <v>619</v>
      </c>
      <c r="E530" s="751">
        <v>50113014</v>
      </c>
      <c r="F530" s="750" t="s">
        <v>1353</v>
      </c>
      <c r="G530" s="749" t="s">
        <v>646</v>
      </c>
      <c r="H530" s="749">
        <v>113798</v>
      </c>
      <c r="I530" s="749">
        <v>13798</v>
      </c>
      <c r="J530" s="749" t="s">
        <v>1354</v>
      </c>
      <c r="K530" s="749" t="s">
        <v>1355</v>
      </c>
      <c r="L530" s="752">
        <v>106.40999999999997</v>
      </c>
      <c r="M530" s="752">
        <v>1</v>
      </c>
      <c r="N530" s="753">
        <v>106.40999999999997</v>
      </c>
    </row>
    <row r="531" spans="1:14" ht="14.4" customHeight="1" x14ac:dyDescent="0.3">
      <c r="A531" s="747" t="s">
        <v>599</v>
      </c>
      <c r="B531" s="748" t="s">
        <v>600</v>
      </c>
      <c r="C531" s="749" t="s">
        <v>618</v>
      </c>
      <c r="D531" s="750" t="s">
        <v>619</v>
      </c>
      <c r="E531" s="751">
        <v>50113014</v>
      </c>
      <c r="F531" s="750" t="s">
        <v>1353</v>
      </c>
      <c r="G531" s="749" t="s">
        <v>646</v>
      </c>
      <c r="H531" s="749">
        <v>165484</v>
      </c>
      <c r="I531" s="749">
        <v>65484</v>
      </c>
      <c r="J531" s="749" t="s">
        <v>1356</v>
      </c>
      <c r="K531" s="749" t="s">
        <v>1357</v>
      </c>
      <c r="L531" s="752">
        <v>56.81750000000001</v>
      </c>
      <c r="M531" s="752">
        <v>4</v>
      </c>
      <c r="N531" s="753">
        <v>227.27000000000004</v>
      </c>
    </row>
    <row r="532" spans="1:14" ht="14.4" customHeight="1" x14ac:dyDescent="0.3">
      <c r="A532" s="747" t="s">
        <v>599</v>
      </c>
      <c r="B532" s="748" t="s">
        <v>600</v>
      </c>
      <c r="C532" s="749" t="s">
        <v>618</v>
      </c>
      <c r="D532" s="750" t="s">
        <v>619</v>
      </c>
      <c r="E532" s="751">
        <v>50113014</v>
      </c>
      <c r="F532" s="750" t="s">
        <v>1353</v>
      </c>
      <c r="G532" s="749" t="s">
        <v>646</v>
      </c>
      <c r="H532" s="749">
        <v>186397</v>
      </c>
      <c r="I532" s="749">
        <v>86397</v>
      </c>
      <c r="J532" s="749" t="s">
        <v>1356</v>
      </c>
      <c r="K532" s="749" t="s">
        <v>1358</v>
      </c>
      <c r="L532" s="752">
        <v>93.019999999999982</v>
      </c>
      <c r="M532" s="752">
        <v>3</v>
      </c>
      <c r="N532" s="753">
        <v>279.05999999999995</v>
      </c>
    </row>
    <row r="533" spans="1:14" ht="14.4" customHeight="1" x14ac:dyDescent="0.3">
      <c r="A533" s="747" t="s">
        <v>599</v>
      </c>
      <c r="B533" s="748" t="s">
        <v>600</v>
      </c>
      <c r="C533" s="749" t="s">
        <v>618</v>
      </c>
      <c r="D533" s="750" t="s">
        <v>619</v>
      </c>
      <c r="E533" s="751">
        <v>50113014</v>
      </c>
      <c r="F533" s="750" t="s">
        <v>1353</v>
      </c>
      <c r="G533" s="749" t="s">
        <v>660</v>
      </c>
      <c r="H533" s="749">
        <v>64942</v>
      </c>
      <c r="I533" s="749">
        <v>64942</v>
      </c>
      <c r="J533" s="749" t="s">
        <v>1359</v>
      </c>
      <c r="K533" s="749" t="s">
        <v>1360</v>
      </c>
      <c r="L533" s="752">
        <v>2113.96</v>
      </c>
      <c r="M533" s="752">
        <v>1</v>
      </c>
      <c r="N533" s="753">
        <v>2113.96</v>
      </c>
    </row>
    <row r="534" spans="1:14" ht="14.4" customHeight="1" x14ac:dyDescent="0.3">
      <c r="A534" s="747" t="s">
        <v>599</v>
      </c>
      <c r="B534" s="748" t="s">
        <v>600</v>
      </c>
      <c r="C534" s="749" t="s">
        <v>618</v>
      </c>
      <c r="D534" s="750" t="s">
        <v>619</v>
      </c>
      <c r="E534" s="751">
        <v>50113014</v>
      </c>
      <c r="F534" s="750" t="s">
        <v>1353</v>
      </c>
      <c r="G534" s="749" t="s">
        <v>660</v>
      </c>
      <c r="H534" s="749">
        <v>164401</v>
      </c>
      <c r="I534" s="749">
        <v>164401</v>
      </c>
      <c r="J534" s="749" t="s">
        <v>1361</v>
      </c>
      <c r="K534" s="749" t="s">
        <v>1362</v>
      </c>
      <c r="L534" s="752">
        <v>159.5</v>
      </c>
      <c r="M534" s="752">
        <v>1.5</v>
      </c>
      <c r="N534" s="753">
        <v>239.25</v>
      </c>
    </row>
    <row r="535" spans="1:14" ht="14.4" customHeight="1" x14ac:dyDescent="0.3">
      <c r="A535" s="747" t="s">
        <v>599</v>
      </c>
      <c r="B535" s="748" t="s">
        <v>600</v>
      </c>
      <c r="C535" s="749" t="s">
        <v>621</v>
      </c>
      <c r="D535" s="750" t="s">
        <v>622</v>
      </c>
      <c r="E535" s="751">
        <v>50113001</v>
      </c>
      <c r="F535" s="750" t="s">
        <v>645</v>
      </c>
      <c r="G535" s="749" t="s">
        <v>646</v>
      </c>
      <c r="H535" s="749">
        <v>147251</v>
      </c>
      <c r="I535" s="749">
        <v>147251</v>
      </c>
      <c r="J535" s="749" t="s">
        <v>1363</v>
      </c>
      <c r="K535" s="749" t="s">
        <v>1364</v>
      </c>
      <c r="L535" s="752">
        <v>19.25</v>
      </c>
      <c r="M535" s="752">
        <v>10</v>
      </c>
      <c r="N535" s="753">
        <v>192.5</v>
      </c>
    </row>
    <row r="536" spans="1:14" ht="14.4" customHeight="1" x14ac:dyDescent="0.3">
      <c r="A536" s="747" t="s">
        <v>599</v>
      </c>
      <c r="B536" s="748" t="s">
        <v>600</v>
      </c>
      <c r="C536" s="749" t="s">
        <v>621</v>
      </c>
      <c r="D536" s="750" t="s">
        <v>622</v>
      </c>
      <c r="E536" s="751">
        <v>50113001</v>
      </c>
      <c r="F536" s="750" t="s">
        <v>645</v>
      </c>
      <c r="G536" s="749" t="s">
        <v>646</v>
      </c>
      <c r="H536" s="749">
        <v>192729</v>
      </c>
      <c r="I536" s="749">
        <v>92729</v>
      </c>
      <c r="J536" s="749" t="s">
        <v>649</v>
      </c>
      <c r="K536" s="749" t="s">
        <v>650</v>
      </c>
      <c r="L536" s="752">
        <v>48.320000000000014</v>
      </c>
      <c r="M536" s="752">
        <v>2</v>
      </c>
      <c r="N536" s="753">
        <v>96.640000000000029</v>
      </c>
    </row>
    <row r="537" spans="1:14" ht="14.4" customHeight="1" x14ac:dyDescent="0.3">
      <c r="A537" s="747" t="s">
        <v>599</v>
      </c>
      <c r="B537" s="748" t="s">
        <v>600</v>
      </c>
      <c r="C537" s="749" t="s">
        <v>621</v>
      </c>
      <c r="D537" s="750" t="s">
        <v>622</v>
      </c>
      <c r="E537" s="751">
        <v>50113001</v>
      </c>
      <c r="F537" s="750" t="s">
        <v>645</v>
      </c>
      <c r="G537" s="749" t="s">
        <v>646</v>
      </c>
      <c r="H537" s="749">
        <v>176064</v>
      </c>
      <c r="I537" s="749">
        <v>76064</v>
      </c>
      <c r="J537" s="749" t="s">
        <v>651</v>
      </c>
      <c r="K537" s="749" t="s">
        <v>652</v>
      </c>
      <c r="L537" s="752">
        <v>83.96</v>
      </c>
      <c r="M537" s="752">
        <v>1</v>
      </c>
      <c r="N537" s="753">
        <v>83.96</v>
      </c>
    </row>
    <row r="538" spans="1:14" ht="14.4" customHeight="1" x14ac:dyDescent="0.3">
      <c r="A538" s="747" t="s">
        <v>599</v>
      </c>
      <c r="B538" s="748" t="s">
        <v>600</v>
      </c>
      <c r="C538" s="749" t="s">
        <v>621</v>
      </c>
      <c r="D538" s="750" t="s">
        <v>622</v>
      </c>
      <c r="E538" s="751">
        <v>50113001</v>
      </c>
      <c r="F538" s="750" t="s">
        <v>645</v>
      </c>
      <c r="G538" s="749" t="s">
        <v>660</v>
      </c>
      <c r="H538" s="749">
        <v>126486</v>
      </c>
      <c r="I538" s="749">
        <v>26486</v>
      </c>
      <c r="J538" s="749" t="s">
        <v>899</v>
      </c>
      <c r="K538" s="749" t="s">
        <v>900</v>
      </c>
      <c r="L538" s="752">
        <v>626.99</v>
      </c>
      <c r="M538" s="752">
        <v>2</v>
      </c>
      <c r="N538" s="753">
        <v>1253.98</v>
      </c>
    </row>
    <row r="539" spans="1:14" ht="14.4" customHeight="1" x14ac:dyDescent="0.3">
      <c r="A539" s="747" t="s">
        <v>599</v>
      </c>
      <c r="B539" s="748" t="s">
        <v>600</v>
      </c>
      <c r="C539" s="749" t="s">
        <v>621</v>
      </c>
      <c r="D539" s="750" t="s">
        <v>622</v>
      </c>
      <c r="E539" s="751">
        <v>50113001</v>
      </c>
      <c r="F539" s="750" t="s">
        <v>645</v>
      </c>
      <c r="G539" s="749" t="s">
        <v>646</v>
      </c>
      <c r="H539" s="749">
        <v>100362</v>
      </c>
      <c r="I539" s="749">
        <v>362</v>
      </c>
      <c r="J539" s="749" t="s">
        <v>655</v>
      </c>
      <c r="K539" s="749" t="s">
        <v>656</v>
      </c>
      <c r="L539" s="752">
        <v>86.558000000000007</v>
      </c>
      <c r="M539" s="752">
        <v>5</v>
      </c>
      <c r="N539" s="753">
        <v>432.79</v>
      </c>
    </row>
    <row r="540" spans="1:14" ht="14.4" customHeight="1" x14ac:dyDescent="0.3">
      <c r="A540" s="747" t="s">
        <v>599</v>
      </c>
      <c r="B540" s="748" t="s">
        <v>600</v>
      </c>
      <c r="C540" s="749" t="s">
        <v>621</v>
      </c>
      <c r="D540" s="750" t="s">
        <v>622</v>
      </c>
      <c r="E540" s="751">
        <v>50113001</v>
      </c>
      <c r="F540" s="750" t="s">
        <v>645</v>
      </c>
      <c r="G540" s="749" t="s">
        <v>646</v>
      </c>
      <c r="H540" s="749">
        <v>202701</v>
      </c>
      <c r="I540" s="749">
        <v>202701</v>
      </c>
      <c r="J540" s="749" t="s">
        <v>657</v>
      </c>
      <c r="K540" s="749" t="s">
        <v>658</v>
      </c>
      <c r="L540" s="752">
        <v>131.10999999999993</v>
      </c>
      <c r="M540" s="752">
        <v>1</v>
      </c>
      <c r="N540" s="753">
        <v>131.10999999999993</v>
      </c>
    </row>
    <row r="541" spans="1:14" ht="14.4" customHeight="1" x14ac:dyDescent="0.3">
      <c r="A541" s="747" t="s">
        <v>599</v>
      </c>
      <c r="B541" s="748" t="s">
        <v>600</v>
      </c>
      <c r="C541" s="749" t="s">
        <v>621</v>
      </c>
      <c r="D541" s="750" t="s">
        <v>622</v>
      </c>
      <c r="E541" s="751">
        <v>50113001</v>
      </c>
      <c r="F541" s="750" t="s">
        <v>645</v>
      </c>
      <c r="G541" s="749" t="s">
        <v>646</v>
      </c>
      <c r="H541" s="749">
        <v>176954</v>
      </c>
      <c r="I541" s="749">
        <v>176954</v>
      </c>
      <c r="J541" s="749" t="s">
        <v>1365</v>
      </c>
      <c r="K541" s="749" t="s">
        <v>1194</v>
      </c>
      <c r="L541" s="752">
        <v>95.240000000000009</v>
      </c>
      <c r="M541" s="752">
        <v>1</v>
      </c>
      <c r="N541" s="753">
        <v>95.240000000000009</v>
      </c>
    </row>
    <row r="542" spans="1:14" ht="14.4" customHeight="1" x14ac:dyDescent="0.3">
      <c r="A542" s="747" t="s">
        <v>599</v>
      </c>
      <c r="B542" s="748" t="s">
        <v>600</v>
      </c>
      <c r="C542" s="749" t="s">
        <v>621</v>
      </c>
      <c r="D542" s="750" t="s">
        <v>622</v>
      </c>
      <c r="E542" s="751">
        <v>50113001</v>
      </c>
      <c r="F542" s="750" t="s">
        <v>645</v>
      </c>
      <c r="G542" s="749" t="s">
        <v>646</v>
      </c>
      <c r="H542" s="749">
        <v>167547</v>
      </c>
      <c r="I542" s="749">
        <v>67547</v>
      </c>
      <c r="J542" s="749" t="s">
        <v>663</v>
      </c>
      <c r="K542" s="749" t="s">
        <v>664</v>
      </c>
      <c r="L542" s="752">
        <v>47.211428571428577</v>
      </c>
      <c r="M542" s="752">
        <v>7</v>
      </c>
      <c r="N542" s="753">
        <v>330.48</v>
      </c>
    </row>
    <row r="543" spans="1:14" ht="14.4" customHeight="1" x14ac:dyDescent="0.3">
      <c r="A543" s="747" t="s">
        <v>599</v>
      </c>
      <c r="B543" s="748" t="s">
        <v>600</v>
      </c>
      <c r="C543" s="749" t="s">
        <v>621</v>
      </c>
      <c r="D543" s="750" t="s">
        <v>622</v>
      </c>
      <c r="E543" s="751">
        <v>50113001</v>
      </c>
      <c r="F543" s="750" t="s">
        <v>645</v>
      </c>
      <c r="G543" s="749" t="s">
        <v>646</v>
      </c>
      <c r="H543" s="749">
        <v>145310</v>
      </c>
      <c r="I543" s="749">
        <v>45310</v>
      </c>
      <c r="J543" s="749" t="s">
        <v>909</v>
      </c>
      <c r="K543" s="749" t="s">
        <v>910</v>
      </c>
      <c r="L543" s="752">
        <v>44.640000000000015</v>
      </c>
      <c r="M543" s="752">
        <v>1</v>
      </c>
      <c r="N543" s="753">
        <v>44.640000000000015</v>
      </c>
    </row>
    <row r="544" spans="1:14" ht="14.4" customHeight="1" x14ac:dyDescent="0.3">
      <c r="A544" s="747" t="s">
        <v>599</v>
      </c>
      <c r="B544" s="748" t="s">
        <v>600</v>
      </c>
      <c r="C544" s="749" t="s">
        <v>621</v>
      </c>
      <c r="D544" s="750" t="s">
        <v>622</v>
      </c>
      <c r="E544" s="751">
        <v>50113001</v>
      </c>
      <c r="F544" s="750" t="s">
        <v>645</v>
      </c>
      <c r="G544" s="749" t="s">
        <v>646</v>
      </c>
      <c r="H544" s="749">
        <v>193582</v>
      </c>
      <c r="I544" s="749">
        <v>93582</v>
      </c>
      <c r="J544" s="749" t="s">
        <v>1366</v>
      </c>
      <c r="K544" s="749" t="s">
        <v>1367</v>
      </c>
      <c r="L544" s="752">
        <v>74.889999999999986</v>
      </c>
      <c r="M544" s="752">
        <v>1</v>
      </c>
      <c r="N544" s="753">
        <v>74.889999999999986</v>
      </c>
    </row>
    <row r="545" spans="1:14" ht="14.4" customHeight="1" x14ac:dyDescent="0.3">
      <c r="A545" s="747" t="s">
        <v>599</v>
      </c>
      <c r="B545" s="748" t="s">
        <v>600</v>
      </c>
      <c r="C545" s="749" t="s">
        <v>621</v>
      </c>
      <c r="D545" s="750" t="s">
        <v>622</v>
      </c>
      <c r="E545" s="751">
        <v>50113001</v>
      </c>
      <c r="F545" s="750" t="s">
        <v>645</v>
      </c>
      <c r="G545" s="749" t="s">
        <v>646</v>
      </c>
      <c r="H545" s="749">
        <v>196610</v>
      </c>
      <c r="I545" s="749">
        <v>96610</v>
      </c>
      <c r="J545" s="749" t="s">
        <v>915</v>
      </c>
      <c r="K545" s="749" t="s">
        <v>916</v>
      </c>
      <c r="L545" s="752">
        <v>46.603333333333332</v>
      </c>
      <c r="M545" s="752">
        <v>3</v>
      </c>
      <c r="N545" s="753">
        <v>139.81</v>
      </c>
    </row>
    <row r="546" spans="1:14" ht="14.4" customHeight="1" x14ac:dyDescent="0.3">
      <c r="A546" s="747" t="s">
        <v>599</v>
      </c>
      <c r="B546" s="748" t="s">
        <v>600</v>
      </c>
      <c r="C546" s="749" t="s">
        <v>621</v>
      </c>
      <c r="D546" s="750" t="s">
        <v>622</v>
      </c>
      <c r="E546" s="751">
        <v>50113001</v>
      </c>
      <c r="F546" s="750" t="s">
        <v>645</v>
      </c>
      <c r="G546" s="749" t="s">
        <v>646</v>
      </c>
      <c r="H546" s="749">
        <v>847713</v>
      </c>
      <c r="I546" s="749">
        <v>125526</v>
      </c>
      <c r="J546" s="749" t="s">
        <v>919</v>
      </c>
      <c r="K546" s="749" t="s">
        <v>920</v>
      </c>
      <c r="L546" s="752">
        <v>107.57500000000002</v>
      </c>
      <c r="M546" s="752">
        <v>2</v>
      </c>
      <c r="N546" s="753">
        <v>215.15000000000003</v>
      </c>
    </row>
    <row r="547" spans="1:14" ht="14.4" customHeight="1" x14ac:dyDescent="0.3">
      <c r="A547" s="747" t="s">
        <v>599</v>
      </c>
      <c r="B547" s="748" t="s">
        <v>600</v>
      </c>
      <c r="C547" s="749" t="s">
        <v>621</v>
      </c>
      <c r="D547" s="750" t="s">
        <v>622</v>
      </c>
      <c r="E547" s="751">
        <v>50113001</v>
      </c>
      <c r="F547" s="750" t="s">
        <v>645</v>
      </c>
      <c r="G547" s="749" t="s">
        <v>646</v>
      </c>
      <c r="H547" s="749">
        <v>187764</v>
      </c>
      <c r="I547" s="749">
        <v>87764</v>
      </c>
      <c r="J547" s="749" t="s">
        <v>1368</v>
      </c>
      <c r="K547" s="749" t="s">
        <v>1369</v>
      </c>
      <c r="L547" s="752">
        <v>52.46</v>
      </c>
      <c r="M547" s="752">
        <v>1</v>
      </c>
      <c r="N547" s="753">
        <v>52.46</v>
      </c>
    </row>
    <row r="548" spans="1:14" ht="14.4" customHeight="1" x14ac:dyDescent="0.3">
      <c r="A548" s="747" t="s">
        <v>599</v>
      </c>
      <c r="B548" s="748" t="s">
        <v>600</v>
      </c>
      <c r="C548" s="749" t="s">
        <v>621</v>
      </c>
      <c r="D548" s="750" t="s">
        <v>622</v>
      </c>
      <c r="E548" s="751">
        <v>50113001</v>
      </c>
      <c r="F548" s="750" t="s">
        <v>645</v>
      </c>
      <c r="G548" s="749" t="s">
        <v>646</v>
      </c>
      <c r="H548" s="749">
        <v>169755</v>
      </c>
      <c r="I548" s="749">
        <v>69755</v>
      </c>
      <c r="J548" s="749" t="s">
        <v>922</v>
      </c>
      <c r="K548" s="749" t="s">
        <v>923</v>
      </c>
      <c r="L548" s="752">
        <v>36.93</v>
      </c>
      <c r="M548" s="752">
        <v>1</v>
      </c>
      <c r="N548" s="753">
        <v>36.93</v>
      </c>
    </row>
    <row r="549" spans="1:14" ht="14.4" customHeight="1" x14ac:dyDescent="0.3">
      <c r="A549" s="747" t="s">
        <v>599</v>
      </c>
      <c r="B549" s="748" t="s">
        <v>600</v>
      </c>
      <c r="C549" s="749" t="s">
        <v>621</v>
      </c>
      <c r="D549" s="750" t="s">
        <v>622</v>
      </c>
      <c r="E549" s="751">
        <v>50113001</v>
      </c>
      <c r="F549" s="750" t="s">
        <v>645</v>
      </c>
      <c r="G549" s="749" t="s">
        <v>646</v>
      </c>
      <c r="H549" s="749">
        <v>186990</v>
      </c>
      <c r="I549" s="749">
        <v>86990</v>
      </c>
      <c r="J549" s="749" t="s">
        <v>1370</v>
      </c>
      <c r="K549" s="749" t="s">
        <v>1369</v>
      </c>
      <c r="L549" s="752">
        <v>41.199999999999996</v>
      </c>
      <c r="M549" s="752">
        <v>5</v>
      </c>
      <c r="N549" s="753">
        <v>205.99999999999997</v>
      </c>
    </row>
    <row r="550" spans="1:14" ht="14.4" customHeight="1" x14ac:dyDescent="0.3">
      <c r="A550" s="747" t="s">
        <v>599</v>
      </c>
      <c r="B550" s="748" t="s">
        <v>600</v>
      </c>
      <c r="C550" s="749" t="s">
        <v>621</v>
      </c>
      <c r="D550" s="750" t="s">
        <v>622</v>
      </c>
      <c r="E550" s="751">
        <v>50113001</v>
      </c>
      <c r="F550" s="750" t="s">
        <v>645</v>
      </c>
      <c r="G550" s="749" t="s">
        <v>646</v>
      </c>
      <c r="H550" s="749">
        <v>126409</v>
      </c>
      <c r="I550" s="749">
        <v>26409</v>
      </c>
      <c r="J550" s="749" t="s">
        <v>1371</v>
      </c>
      <c r="K550" s="749" t="s">
        <v>1372</v>
      </c>
      <c r="L550" s="752">
        <v>1154.81</v>
      </c>
      <c r="M550" s="752">
        <v>1</v>
      </c>
      <c r="N550" s="753">
        <v>1154.81</v>
      </c>
    </row>
    <row r="551" spans="1:14" ht="14.4" customHeight="1" x14ac:dyDescent="0.3">
      <c r="A551" s="747" t="s">
        <v>599</v>
      </c>
      <c r="B551" s="748" t="s">
        <v>600</v>
      </c>
      <c r="C551" s="749" t="s">
        <v>621</v>
      </c>
      <c r="D551" s="750" t="s">
        <v>622</v>
      </c>
      <c r="E551" s="751">
        <v>50113001</v>
      </c>
      <c r="F551" s="750" t="s">
        <v>645</v>
      </c>
      <c r="G551" s="749" t="s">
        <v>646</v>
      </c>
      <c r="H551" s="749">
        <v>196303</v>
      </c>
      <c r="I551" s="749">
        <v>96303</v>
      </c>
      <c r="J551" s="749" t="s">
        <v>667</v>
      </c>
      <c r="K551" s="749" t="s">
        <v>668</v>
      </c>
      <c r="L551" s="752">
        <v>40.999999999999993</v>
      </c>
      <c r="M551" s="752">
        <v>1</v>
      </c>
      <c r="N551" s="753">
        <v>40.999999999999993</v>
      </c>
    </row>
    <row r="552" spans="1:14" ht="14.4" customHeight="1" x14ac:dyDescent="0.3">
      <c r="A552" s="747" t="s">
        <v>599</v>
      </c>
      <c r="B552" s="748" t="s">
        <v>600</v>
      </c>
      <c r="C552" s="749" t="s">
        <v>621</v>
      </c>
      <c r="D552" s="750" t="s">
        <v>622</v>
      </c>
      <c r="E552" s="751">
        <v>50113001</v>
      </c>
      <c r="F552" s="750" t="s">
        <v>645</v>
      </c>
      <c r="G552" s="749" t="s">
        <v>646</v>
      </c>
      <c r="H552" s="749">
        <v>100392</v>
      </c>
      <c r="I552" s="749">
        <v>392</v>
      </c>
      <c r="J552" s="749" t="s">
        <v>1373</v>
      </c>
      <c r="K552" s="749" t="s">
        <v>834</v>
      </c>
      <c r="L552" s="752">
        <v>57.599999999999994</v>
      </c>
      <c r="M552" s="752">
        <v>2</v>
      </c>
      <c r="N552" s="753">
        <v>115.19999999999999</v>
      </c>
    </row>
    <row r="553" spans="1:14" ht="14.4" customHeight="1" x14ac:dyDescent="0.3">
      <c r="A553" s="747" t="s">
        <v>599</v>
      </c>
      <c r="B553" s="748" t="s">
        <v>600</v>
      </c>
      <c r="C553" s="749" t="s">
        <v>621</v>
      </c>
      <c r="D553" s="750" t="s">
        <v>622</v>
      </c>
      <c r="E553" s="751">
        <v>50113001</v>
      </c>
      <c r="F553" s="750" t="s">
        <v>645</v>
      </c>
      <c r="G553" s="749" t="s">
        <v>646</v>
      </c>
      <c r="H553" s="749">
        <v>100394</v>
      </c>
      <c r="I553" s="749">
        <v>394</v>
      </c>
      <c r="J553" s="749" t="s">
        <v>1374</v>
      </c>
      <c r="K553" s="749" t="s">
        <v>1375</v>
      </c>
      <c r="L553" s="752">
        <v>65.739999999999995</v>
      </c>
      <c r="M553" s="752">
        <v>1</v>
      </c>
      <c r="N553" s="753">
        <v>65.739999999999995</v>
      </c>
    </row>
    <row r="554" spans="1:14" ht="14.4" customHeight="1" x14ac:dyDescent="0.3">
      <c r="A554" s="747" t="s">
        <v>599</v>
      </c>
      <c r="B554" s="748" t="s">
        <v>600</v>
      </c>
      <c r="C554" s="749" t="s">
        <v>621</v>
      </c>
      <c r="D554" s="750" t="s">
        <v>622</v>
      </c>
      <c r="E554" s="751">
        <v>50113001</v>
      </c>
      <c r="F554" s="750" t="s">
        <v>645</v>
      </c>
      <c r="G554" s="749" t="s">
        <v>660</v>
      </c>
      <c r="H554" s="749">
        <v>112891</v>
      </c>
      <c r="I554" s="749">
        <v>12891</v>
      </c>
      <c r="J554" s="749" t="s">
        <v>672</v>
      </c>
      <c r="K554" s="749" t="s">
        <v>1376</v>
      </c>
      <c r="L554" s="752">
        <v>57.769999999999996</v>
      </c>
      <c r="M554" s="752">
        <v>2</v>
      </c>
      <c r="N554" s="753">
        <v>115.53999999999999</v>
      </c>
    </row>
    <row r="555" spans="1:14" ht="14.4" customHeight="1" x14ac:dyDescent="0.3">
      <c r="A555" s="747" t="s">
        <v>599</v>
      </c>
      <c r="B555" s="748" t="s">
        <v>600</v>
      </c>
      <c r="C555" s="749" t="s">
        <v>621</v>
      </c>
      <c r="D555" s="750" t="s">
        <v>622</v>
      </c>
      <c r="E555" s="751">
        <v>50113001</v>
      </c>
      <c r="F555" s="750" t="s">
        <v>645</v>
      </c>
      <c r="G555" s="749" t="s">
        <v>660</v>
      </c>
      <c r="H555" s="749">
        <v>183974</v>
      </c>
      <c r="I555" s="749">
        <v>83974</v>
      </c>
      <c r="J555" s="749" t="s">
        <v>932</v>
      </c>
      <c r="K555" s="749" t="s">
        <v>933</v>
      </c>
      <c r="L555" s="752">
        <v>88.45999999999998</v>
      </c>
      <c r="M555" s="752">
        <v>1</v>
      </c>
      <c r="N555" s="753">
        <v>88.45999999999998</v>
      </c>
    </row>
    <row r="556" spans="1:14" ht="14.4" customHeight="1" x14ac:dyDescent="0.3">
      <c r="A556" s="747" t="s">
        <v>599</v>
      </c>
      <c r="B556" s="748" t="s">
        <v>600</v>
      </c>
      <c r="C556" s="749" t="s">
        <v>621</v>
      </c>
      <c r="D556" s="750" t="s">
        <v>622</v>
      </c>
      <c r="E556" s="751">
        <v>50113001</v>
      </c>
      <c r="F556" s="750" t="s">
        <v>645</v>
      </c>
      <c r="G556" s="749" t="s">
        <v>660</v>
      </c>
      <c r="H556" s="749">
        <v>158037</v>
      </c>
      <c r="I556" s="749">
        <v>58037</v>
      </c>
      <c r="J556" s="749" t="s">
        <v>1377</v>
      </c>
      <c r="K556" s="749" t="s">
        <v>1378</v>
      </c>
      <c r="L556" s="752">
        <v>99.86</v>
      </c>
      <c r="M556" s="752">
        <v>1</v>
      </c>
      <c r="N556" s="753">
        <v>99.86</v>
      </c>
    </row>
    <row r="557" spans="1:14" ht="14.4" customHeight="1" x14ac:dyDescent="0.3">
      <c r="A557" s="747" t="s">
        <v>599</v>
      </c>
      <c r="B557" s="748" t="s">
        <v>600</v>
      </c>
      <c r="C557" s="749" t="s">
        <v>621</v>
      </c>
      <c r="D557" s="750" t="s">
        <v>622</v>
      </c>
      <c r="E557" s="751">
        <v>50113001</v>
      </c>
      <c r="F557" s="750" t="s">
        <v>645</v>
      </c>
      <c r="G557" s="749" t="s">
        <v>646</v>
      </c>
      <c r="H557" s="749">
        <v>845329</v>
      </c>
      <c r="I557" s="749">
        <v>0</v>
      </c>
      <c r="J557" s="749" t="s">
        <v>937</v>
      </c>
      <c r="K557" s="749" t="s">
        <v>601</v>
      </c>
      <c r="L557" s="752">
        <v>169.92000000000002</v>
      </c>
      <c r="M557" s="752">
        <v>1</v>
      </c>
      <c r="N557" s="753">
        <v>169.92000000000002</v>
      </c>
    </row>
    <row r="558" spans="1:14" ht="14.4" customHeight="1" x14ac:dyDescent="0.3">
      <c r="A558" s="747" t="s">
        <v>599</v>
      </c>
      <c r="B558" s="748" t="s">
        <v>600</v>
      </c>
      <c r="C558" s="749" t="s">
        <v>621</v>
      </c>
      <c r="D558" s="750" t="s">
        <v>622</v>
      </c>
      <c r="E558" s="751">
        <v>50113001</v>
      </c>
      <c r="F558" s="750" t="s">
        <v>645</v>
      </c>
      <c r="G558" s="749" t="s">
        <v>646</v>
      </c>
      <c r="H558" s="749">
        <v>203954</v>
      </c>
      <c r="I558" s="749">
        <v>203954</v>
      </c>
      <c r="J558" s="749" t="s">
        <v>1379</v>
      </c>
      <c r="K558" s="749" t="s">
        <v>1380</v>
      </c>
      <c r="L558" s="752">
        <v>93.04000000000002</v>
      </c>
      <c r="M558" s="752">
        <v>1</v>
      </c>
      <c r="N558" s="753">
        <v>93.04000000000002</v>
      </c>
    </row>
    <row r="559" spans="1:14" ht="14.4" customHeight="1" x14ac:dyDescent="0.3">
      <c r="A559" s="747" t="s">
        <v>599</v>
      </c>
      <c r="B559" s="748" t="s">
        <v>600</v>
      </c>
      <c r="C559" s="749" t="s">
        <v>621</v>
      </c>
      <c r="D559" s="750" t="s">
        <v>622</v>
      </c>
      <c r="E559" s="751">
        <v>50113001</v>
      </c>
      <c r="F559" s="750" t="s">
        <v>645</v>
      </c>
      <c r="G559" s="749" t="s">
        <v>646</v>
      </c>
      <c r="H559" s="749">
        <v>843217</v>
      </c>
      <c r="I559" s="749">
        <v>0</v>
      </c>
      <c r="J559" s="749" t="s">
        <v>1381</v>
      </c>
      <c r="K559" s="749" t="s">
        <v>1382</v>
      </c>
      <c r="L559" s="752">
        <v>194.15</v>
      </c>
      <c r="M559" s="752">
        <v>4</v>
      </c>
      <c r="N559" s="753">
        <v>776.6</v>
      </c>
    </row>
    <row r="560" spans="1:14" ht="14.4" customHeight="1" x14ac:dyDescent="0.3">
      <c r="A560" s="747" t="s">
        <v>599</v>
      </c>
      <c r="B560" s="748" t="s">
        <v>600</v>
      </c>
      <c r="C560" s="749" t="s">
        <v>621</v>
      </c>
      <c r="D560" s="750" t="s">
        <v>622</v>
      </c>
      <c r="E560" s="751">
        <v>50113001</v>
      </c>
      <c r="F560" s="750" t="s">
        <v>645</v>
      </c>
      <c r="G560" s="749" t="s">
        <v>646</v>
      </c>
      <c r="H560" s="749">
        <v>145981</v>
      </c>
      <c r="I560" s="749">
        <v>45981</v>
      </c>
      <c r="J560" s="749" t="s">
        <v>1383</v>
      </c>
      <c r="K560" s="749" t="s">
        <v>1384</v>
      </c>
      <c r="L560" s="752">
        <v>1704.56</v>
      </c>
      <c r="M560" s="752">
        <v>1</v>
      </c>
      <c r="N560" s="753">
        <v>1704.56</v>
      </c>
    </row>
    <row r="561" spans="1:14" ht="14.4" customHeight="1" x14ac:dyDescent="0.3">
      <c r="A561" s="747" t="s">
        <v>599</v>
      </c>
      <c r="B561" s="748" t="s">
        <v>600</v>
      </c>
      <c r="C561" s="749" t="s">
        <v>621</v>
      </c>
      <c r="D561" s="750" t="s">
        <v>622</v>
      </c>
      <c r="E561" s="751">
        <v>50113001</v>
      </c>
      <c r="F561" s="750" t="s">
        <v>645</v>
      </c>
      <c r="G561" s="749" t="s">
        <v>660</v>
      </c>
      <c r="H561" s="749">
        <v>846446</v>
      </c>
      <c r="I561" s="749">
        <v>124343</v>
      </c>
      <c r="J561" s="749" t="s">
        <v>954</v>
      </c>
      <c r="K561" s="749" t="s">
        <v>941</v>
      </c>
      <c r="L561" s="752">
        <v>43.760000000000019</v>
      </c>
      <c r="M561" s="752">
        <v>1</v>
      </c>
      <c r="N561" s="753">
        <v>43.760000000000019</v>
      </c>
    </row>
    <row r="562" spans="1:14" ht="14.4" customHeight="1" x14ac:dyDescent="0.3">
      <c r="A562" s="747" t="s">
        <v>599</v>
      </c>
      <c r="B562" s="748" t="s">
        <v>600</v>
      </c>
      <c r="C562" s="749" t="s">
        <v>621</v>
      </c>
      <c r="D562" s="750" t="s">
        <v>622</v>
      </c>
      <c r="E562" s="751">
        <v>50113001</v>
      </c>
      <c r="F562" s="750" t="s">
        <v>645</v>
      </c>
      <c r="G562" s="749" t="s">
        <v>646</v>
      </c>
      <c r="H562" s="749">
        <v>849302</v>
      </c>
      <c r="I562" s="749">
        <v>115403</v>
      </c>
      <c r="J562" s="749" t="s">
        <v>958</v>
      </c>
      <c r="K562" s="749" t="s">
        <v>960</v>
      </c>
      <c r="L562" s="752">
        <v>1019.4699999999999</v>
      </c>
      <c r="M562" s="752">
        <v>1</v>
      </c>
      <c r="N562" s="753">
        <v>1019.4699999999999</v>
      </c>
    </row>
    <row r="563" spans="1:14" ht="14.4" customHeight="1" x14ac:dyDescent="0.3">
      <c r="A563" s="747" t="s">
        <v>599</v>
      </c>
      <c r="B563" s="748" t="s">
        <v>600</v>
      </c>
      <c r="C563" s="749" t="s">
        <v>621</v>
      </c>
      <c r="D563" s="750" t="s">
        <v>622</v>
      </c>
      <c r="E563" s="751">
        <v>50113001</v>
      </c>
      <c r="F563" s="750" t="s">
        <v>645</v>
      </c>
      <c r="G563" s="749" t="s">
        <v>660</v>
      </c>
      <c r="H563" s="749">
        <v>214525</v>
      </c>
      <c r="I563" s="749">
        <v>214525</v>
      </c>
      <c r="J563" s="749" t="s">
        <v>681</v>
      </c>
      <c r="K563" s="749" t="s">
        <v>682</v>
      </c>
      <c r="L563" s="752">
        <v>43.210000000000015</v>
      </c>
      <c r="M563" s="752">
        <v>1</v>
      </c>
      <c r="N563" s="753">
        <v>43.210000000000015</v>
      </c>
    </row>
    <row r="564" spans="1:14" ht="14.4" customHeight="1" x14ac:dyDescent="0.3">
      <c r="A564" s="747" t="s">
        <v>599</v>
      </c>
      <c r="B564" s="748" t="s">
        <v>600</v>
      </c>
      <c r="C564" s="749" t="s">
        <v>621</v>
      </c>
      <c r="D564" s="750" t="s">
        <v>622</v>
      </c>
      <c r="E564" s="751">
        <v>50113001</v>
      </c>
      <c r="F564" s="750" t="s">
        <v>645</v>
      </c>
      <c r="G564" s="749" t="s">
        <v>660</v>
      </c>
      <c r="H564" s="749">
        <v>214427</v>
      </c>
      <c r="I564" s="749">
        <v>214427</v>
      </c>
      <c r="J564" s="749" t="s">
        <v>683</v>
      </c>
      <c r="K564" s="749" t="s">
        <v>684</v>
      </c>
      <c r="L564" s="752">
        <v>61.200857142857146</v>
      </c>
      <c r="M564" s="752">
        <v>70</v>
      </c>
      <c r="N564" s="753">
        <v>4284.0600000000004</v>
      </c>
    </row>
    <row r="565" spans="1:14" ht="14.4" customHeight="1" x14ac:dyDescent="0.3">
      <c r="A565" s="747" t="s">
        <v>599</v>
      </c>
      <c r="B565" s="748" t="s">
        <v>600</v>
      </c>
      <c r="C565" s="749" t="s">
        <v>621</v>
      </c>
      <c r="D565" s="750" t="s">
        <v>622</v>
      </c>
      <c r="E565" s="751">
        <v>50113001</v>
      </c>
      <c r="F565" s="750" t="s">
        <v>645</v>
      </c>
      <c r="G565" s="749" t="s">
        <v>646</v>
      </c>
      <c r="H565" s="749">
        <v>193105</v>
      </c>
      <c r="I565" s="749">
        <v>93105</v>
      </c>
      <c r="J565" s="749" t="s">
        <v>973</v>
      </c>
      <c r="K565" s="749" t="s">
        <v>975</v>
      </c>
      <c r="L565" s="752">
        <v>208.55363636363643</v>
      </c>
      <c r="M565" s="752">
        <v>11</v>
      </c>
      <c r="N565" s="753">
        <v>2294.0900000000006</v>
      </c>
    </row>
    <row r="566" spans="1:14" ht="14.4" customHeight="1" x14ac:dyDescent="0.3">
      <c r="A566" s="747" t="s">
        <v>599</v>
      </c>
      <c r="B566" s="748" t="s">
        <v>600</v>
      </c>
      <c r="C566" s="749" t="s">
        <v>621</v>
      </c>
      <c r="D566" s="750" t="s">
        <v>622</v>
      </c>
      <c r="E566" s="751">
        <v>50113001</v>
      </c>
      <c r="F566" s="750" t="s">
        <v>645</v>
      </c>
      <c r="G566" s="749" t="s">
        <v>646</v>
      </c>
      <c r="H566" s="749">
        <v>169418</v>
      </c>
      <c r="I566" s="749">
        <v>69418</v>
      </c>
      <c r="J566" s="749" t="s">
        <v>979</v>
      </c>
      <c r="K566" s="749" t="s">
        <v>980</v>
      </c>
      <c r="L566" s="752">
        <v>135.15999999999997</v>
      </c>
      <c r="M566" s="752">
        <v>1</v>
      </c>
      <c r="N566" s="753">
        <v>135.15999999999997</v>
      </c>
    </row>
    <row r="567" spans="1:14" ht="14.4" customHeight="1" x14ac:dyDescent="0.3">
      <c r="A567" s="747" t="s">
        <v>599</v>
      </c>
      <c r="B567" s="748" t="s">
        <v>600</v>
      </c>
      <c r="C567" s="749" t="s">
        <v>621</v>
      </c>
      <c r="D567" s="750" t="s">
        <v>622</v>
      </c>
      <c r="E567" s="751">
        <v>50113001</v>
      </c>
      <c r="F567" s="750" t="s">
        <v>645</v>
      </c>
      <c r="G567" s="749" t="s">
        <v>646</v>
      </c>
      <c r="H567" s="749">
        <v>208694</v>
      </c>
      <c r="I567" s="749">
        <v>208694</v>
      </c>
      <c r="J567" s="749" t="s">
        <v>687</v>
      </c>
      <c r="K567" s="749" t="s">
        <v>688</v>
      </c>
      <c r="L567" s="752">
        <v>39.9</v>
      </c>
      <c r="M567" s="752">
        <v>2</v>
      </c>
      <c r="N567" s="753">
        <v>79.8</v>
      </c>
    </row>
    <row r="568" spans="1:14" ht="14.4" customHeight="1" x14ac:dyDescent="0.3">
      <c r="A568" s="747" t="s">
        <v>599</v>
      </c>
      <c r="B568" s="748" t="s">
        <v>600</v>
      </c>
      <c r="C568" s="749" t="s">
        <v>621</v>
      </c>
      <c r="D568" s="750" t="s">
        <v>622</v>
      </c>
      <c r="E568" s="751">
        <v>50113001</v>
      </c>
      <c r="F568" s="750" t="s">
        <v>645</v>
      </c>
      <c r="G568" s="749" t="s">
        <v>646</v>
      </c>
      <c r="H568" s="749">
        <v>102477</v>
      </c>
      <c r="I568" s="749">
        <v>2477</v>
      </c>
      <c r="J568" s="749" t="s">
        <v>687</v>
      </c>
      <c r="K568" s="749" t="s">
        <v>688</v>
      </c>
      <c r="L568" s="752">
        <v>40.170000000000023</v>
      </c>
      <c r="M568" s="752">
        <v>1</v>
      </c>
      <c r="N568" s="753">
        <v>40.170000000000023</v>
      </c>
    </row>
    <row r="569" spans="1:14" ht="14.4" customHeight="1" x14ac:dyDescent="0.3">
      <c r="A569" s="747" t="s">
        <v>599</v>
      </c>
      <c r="B569" s="748" t="s">
        <v>600</v>
      </c>
      <c r="C569" s="749" t="s">
        <v>621</v>
      </c>
      <c r="D569" s="750" t="s">
        <v>622</v>
      </c>
      <c r="E569" s="751">
        <v>50113001</v>
      </c>
      <c r="F569" s="750" t="s">
        <v>645</v>
      </c>
      <c r="G569" s="749" t="s">
        <v>646</v>
      </c>
      <c r="H569" s="749">
        <v>102478</v>
      </c>
      <c r="I569" s="749">
        <v>2478</v>
      </c>
      <c r="J569" s="749" t="s">
        <v>687</v>
      </c>
      <c r="K569" s="749" t="s">
        <v>689</v>
      </c>
      <c r="L569" s="752">
        <v>77.344999999999999</v>
      </c>
      <c r="M569" s="752">
        <v>2</v>
      </c>
      <c r="N569" s="753">
        <v>154.69</v>
      </c>
    </row>
    <row r="570" spans="1:14" ht="14.4" customHeight="1" x14ac:dyDescent="0.3">
      <c r="A570" s="747" t="s">
        <v>599</v>
      </c>
      <c r="B570" s="748" t="s">
        <v>600</v>
      </c>
      <c r="C570" s="749" t="s">
        <v>621</v>
      </c>
      <c r="D570" s="750" t="s">
        <v>622</v>
      </c>
      <c r="E570" s="751">
        <v>50113001</v>
      </c>
      <c r="F570" s="750" t="s">
        <v>645</v>
      </c>
      <c r="G570" s="749" t="s">
        <v>646</v>
      </c>
      <c r="H570" s="749">
        <v>117011</v>
      </c>
      <c r="I570" s="749">
        <v>17011</v>
      </c>
      <c r="J570" s="749" t="s">
        <v>981</v>
      </c>
      <c r="K570" s="749" t="s">
        <v>982</v>
      </c>
      <c r="L570" s="752">
        <v>148.09312499999999</v>
      </c>
      <c r="M570" s="752">
        <v>16</v>
      </c>
      <c r="N570" s="753">
        <v>2369.4899999999998</v>
      </c>
    </row>
    <row r="571" spans="1:14" ht="14.4" customHeight="1" x14ac:dyDescent="0.3">
      <c r="A571" s="747" t="s">
        <v>599</v>
      </c>
      <c r="B571" s="748" t="s">
        <v>600</v>
      </c>
      <c r="C571" s="749" t="s">
        <v>621</v>
      </c>
      <c r="D571" s="750" t="s">
        <v>622</v>
      </c>
      <c r="E571" s="751">
        <v>50113001</v>
      </c>
      <c r="F571" s="750" t="s">
        <v>645</v>
      </c>
      <c r="G571" s="749" t="s">
        <v>646</v>
      </c>
      <c r="H571" s="749">
        <v>108499</v>
      </c>
      <c r="I571" s="749">
        <v>8499</v>
      </c>
      <c r="J571" s="749" t="s">
        <v>1385</v>
      </c>
      <c r="K571" s="749" t="s">
        <v>1386</v>
      </c>
      <c r="L571" s="752">
        <v>111.56768977448053</v>
      </c>
      <c r="M571" s="752">
        <v>540</v>
      </c>
      <c r="N571" s="753">
        <v>60246.552478219484</v>
      </c>
    </row>
    <row r="572" spans="1:14" ht="14.4" customHeight="1" x14ac:dyDescent="0.3">
      <c r="A572" s="747" t="s">
        <v>599</v>
      </c>
      <c r="B572" s="748" t="s">
        <v>600</v>
      </c>
      <c r="C572" s="749" t="s">
        <v>621</v>
      </c>
      <c r="D572" s="750" t="s">
        <v>622</v>
      </c>
      <c r="E572" s="751">
        <v>50113001</v>
      </c>
      <c r="F572" s="750" t="s">
        <v>645</v>
      </c>
      <c r="G572" s="749" t="s">
        <v>646</v>
      </c>
      <c r="H572" s="749">
        <v>192143</v>
      </c>
      <c r="I572" s="749">
        <v>192143</v>
      </c>
      <c r="J572" s="749" t="s">
        <v>984</v>
      </c>
      <c r="K572" s="749" t="s">
        <v>985</v>
      </c>
      <c r="L572" s="752">
        <v>214.61999999999992</v>
      </c>
      <c r="M572" s="752">
        <v>2</v>
      </c>
      <c r="N572" s="753">
        <v>429.23999999999984</v>
      </c>
    </row>
    <row r="573" spans="1:14" ht="14.4" customHeight="1" x14ac:dyDescent="0.3">
      <c r="A573" s="747" t="s">
        <v>599</v>
      </c>
      <c r="B573" s="748" t="s">
        <v>600</v>
      </c>
      <c r="C573" s="749" t="s">
        <v>621</v>
      </c>
      <c r="D573" s="750" t="s">
        <v>622</v>
      </c>
      <c r="E573" s="751">
        <v>50113001</v>
      </c>
      <c r="F573" s="750" t="s">
        <v>645</v>
      </c>
      <c r="G573" s="749" t="s">
        <v>646</v>
      </c>
      <c r="H573" s="749">
        <v>154539</v>
      </c>
      <c r="I573" s="749">
        <v>54539</v>
      </c>
      <c r="J573" s="749" t="s">
        <v>991</v>
      </c>
      <c r="K573" s="749" t="s">
        <v>992</v>
      </c>
      <c r="L573" s="752">
        <v>60.21</v>
      </c>
      <c r="M573" s="752">
        <v>2</v>
      </c>
      <c r="N573" s="753">
        <v>120.42</v>
      </c>
    </row>
    <row r="574" spans="1:14" ht="14.4" customHeight="1" x14ac:dyDescent="0.3">
      <c r="A574" s="747" t="s">
        <v>599</v>
      </c>
      <c r="B574" s="748" t="s">
        <v>600</v>
      </c>
      <c r="C574" s="749" t="s">
        <v>621</v>
      </c>
      <c r="D574" s="750" t="s">
        <v>622</v>
      </c>
      <c r="E574" s="751">
        <v>50113001</v>
      </c>
      <c r="F574" s="750" t="s">
        <v>645</v>
      </c>
      <c r="G574" s="749" t="s">
        <v>646</v>
      </c>
      <c r="H574" s="749">
        <v>101328</v>
      </c>
      <c r="I574" s="749">
        <v>1328</v>
      </c>
      <c r="J574" s="749" t="s">
        <v>692</v>
      </c>
      <c r="K574" s="749" t="s">
        <v>693</v>
      </c>
      <c r="L574" s="752">
        <v>127.19666666666664</v>
      </c>
      <c r="M574" s="752">
        <v>9</v>
      </c>
      <c r="N574" s="753">
        <v>1144.7699999999998</v>
      </c>
    </row>
    <row r="575" spans="1:14" ht="14.4" customHeight="1" x14ac:dyDescent="0.3">
      <c r="A575" s="747" t="s">
        <v>599</v>
      </c>
      <c r="B575" s="748" t="s">
        <v>600</v>
      </c>
      <c r="C575" s="749" t="s">
        <v>621</v>
      </c>
      <c r="D575" s="750" t="s">
        <v>622</v>
      </c>
      <c r="E575" s="751">
        <v>50113001</v>
      </c>
      <c r="F575" s="750" t="s">
        <v>645</v>
      </c>
      <c r="G575" s="749" t="s">
        <v>646</v>
      </c>
      <c r="H575" s="749">
        <v>905098</v>
      </c>
      <c r="I575" s="749">
        <v>23989</v>
      </c>
      <c r="J575" s="749" t="s">
        <v>999</v>
      </c>
      <c r="K575" s="749" t="s">
        <v>601</v>
      </c>
      <c r="L575" s="752">
        <v>416.99</v>
      </c>
      <c r="M575" s="752">
        <v>1</v>
      </c>
      <c r="N575" s="753">
        <v>416.99</v>
      </c>
    </row>
    <row r="576" spans="1:14" ht="14.4" customHeight="1" x14ac:dyDescent="0.3">
      <c r="A576" s="747" t="s">
        <v>599</v>
      </c>
      <c r="B576" s="748" t="s">
        <v>600</v>
      </c>
      <c r="C576" s="749" t="s">
        <v>621</v>
      </c>
      <c r="D576" s="750" t="s">
        <v>622</v>
      </c>
      <c r="E576" s="751">
        <v>50113001</v>
      </c>
      <c r="F576" s="750" t="s">
        <v>645</v>
      </c>
      <c r="G576" s="749" t="s">
        <v>646</v>
      </c>
      <c r="H576" s="749">
        <v>215473</v>
      </c>
      <c r="I576" s="749">
        <v>215473</v>
      </c>
      <c r="J576" s="749" t="s">
        <v>1387</v>
      </c>
      <c r="K576" s="749" t="s">
        <v>1388</v>
      </c>
      <c r="L576" s="752">
        <v>414.17999999999995</v>
      </c>
      <c r="M576" s="752">
        <v>2</v>
      </c>
      <c r="N576" s="753">
        <v>828.3599999999999</v>
      </c>
    </row>
    <row r="577" spans="1:14" ht="14.4" customHeight="1" x14ac:dyDescent="0.3">
      <c r="A577" s="747" t="s">
        <v>599</v>
      </c>
      <c r="B577" s="748" t="s">
        <v>600</v>
      </c>
      <c r="C577" s="749" t="s">
        <v>621</v>
      </c>
      <c r="D577" s="750" t="s">
        <v>622</v>
      </c>
      <c r="E577" s="751">
        <v>50113001</v>
      </c>
      <c r="F577" s="750" t="s">
        <v>645</v>
      </c>
      <c r="G577" s="749" t="s">
        <v>646</v>
      </c>
      <c r="H577" s="749">
        <v>162597</v>
      </c>
      <c r="I577" s="749">
        <v>62597</v>
      </c>
      <c r="J577" s="749" t="s">
        <v>1389</v>
      </c>
      <c r="K577" s="749" t="s">
        <v>1390</v>
      </c>
      <c r="L577" s="752">
        <v>78.096666666666678</v>
      </c>
      <c r="M577" s="752">
        <v>3</v>
      </c>
      <c r="N577" s="753">
        <v>234.29000000000005</v>
      </c>
    </row>
    <row r="578" spans="1:14" ht="14.4" customHeight="1" x14ac:dyDescent="0.3">
      <c r="A578" s="747" t="s">
        <v>599</v>
      </c>
      <c r="B578" s="748" t="s">
        <v>600</v>
      </c>
      <c r="C578" s="749" t="s">
        <v>621</v>
      </c>
      <c r="D578" s="750" t="s">
        <v>622</v>
      </c>
      <c r="E578" s="751">
        <v>50113001</v>
      </c>
      <c r="F578" s="750" t="s">
        <v>645</v>
      </c>
      <c r="G578" s="749" t="s">
        <v>646</v>
      </c>
      <c r="H578" s="749">
        <v>102818</v>
      </c>
      <c r="I578" s="749">
        <v>2818</v>
      </c>
      <c r="J578" s="749" t="s">
        <v>705</v>
      </c>
      <c r="K578" s="749" t="s">
        <v>706</v>
      </c>
      <c r="L578" s="752">
        <v>112.38</v>
      </c>
      <c r="M578" s="752">
        <v>1</v>
      </c>
      <c r="N578" s="753">
        <v>112.38</v>
      </c>
    </row>
    <row r="579" spans="1:14" ht="14.4" customHeight="1" x14ac:dyDescent="0.3">
      <c r="A579" s="747" t="s">
        <v>599</v>
      </c>
      <c r="B579" s="748" t="s">
        <v>600</v>
      </c>
      <c r="C579" s="749" t="s">
        <v>621</v>
      </c>
      <c r="D579" s="750" t="s">
        <v>622</v>
      </c>
      <c r="E579" s="751">
        <v>50113001</v>
      </c>
      <c r="F579" s="750" t="s">
        <v>645</v>
      </c>
      <c r="G579" s="749" t="s">
        <v>646</v>
      </c>
      <c r="H579" s="749">
        <v>202796</v>
      </c>
      <c r="I579" s="749">
        <v>202796</v>
      </c>
      <c r="J579" s="749" t="s">
        <v>707</v>
      </c>
      <c r="K579" s="749" t="s">
        <v>708</v>
      </c>
      <c r="L579" s="752">
        <v>293.56000000000006</v>
      </c>
      <c r="M579" s="752">
        <v>1</v>
      </c>
      <c r="N579" s="753">
        <v>293.56000000000006</v>
      </c>
    </row>
    <row r="580" spans="1:14" ht="14.4" customHeight="1" x14ac:dyDescent="0.3">
      <c r="A580" s="747" t="s">
        <v>599</v>
      </c>
      <c r="B580" s="748" t="s">
        <v>600</v>
      </c>
      <c r="C580" s="749" t="s">
        <v>621</v>
      </c>
      <c r="D580" s="750" t="s">
        <v>622</v>
      </c>
      <c r="E580" s="751">
        <v>50113001</v>
      </c>
      <c r="F580" s="750" t="s">
        <v>645</v>
      </c>
      <c r="G580" s="749" t="s">
        <v>646</v>
      </c>
      <c r="H580" s="749">
        <v>157586</v>
      </c>
      <c r="I580" s="749">
        <v>57586</v>
      </c>
      <c r="J580" s="749" t="s">
        <v>712</v>
      </c>
      <c r="K580" s="749" t="s">
        <v>713</v>
      </c>
      <c r="L580" s="752">
        <v>74.005000000000024</v>
      </c>
      <c r="M580" s="752">
        <v>2</v>
      </c>
      <c r="N580" s="753">
        <v>148.01000000000005</v>
      </c>
    </row>
    <row r="581" spans="1:14" ht="14.4" customHeight="1" x14ac:dyDescent="0.3">
      <c r="A581" s="747" t="s">
        <v>599</v>
      </c>
      <c r="B581" s="748" t="s">
        <v>600</v>
      </c>
      <c r="C581" s="749" t="s">
        <v>621</v>
      </c>
      <c r="D581" s="750" t="s">
        <v>622</v>
      </c>
      <c r="E581" s="751">
        <v>50113001</v>
      </c>
      <c r="F581" s="750" t="s">
        <v>645</v>
      </c>
      <c r="G581" s="749" t="s">
        <v>646</v>
      </c>
      <c r="H581" s="749">
        <v>846413</v>
      </c>
      <c r="I581" s="749">
        <v>57585</v>
      </c>
      <c r="J581" s="749" t="s">
        <v>714</v>
      </c>
      <c r="K581" s="749" t="s">
        <v>715</v>
      </c>
      <c r="L581" s="752">
        <v>133.42500000000001</v>
      </c>
      <c r="M581" s="752">
        <v>2</v>
      </c>
      <c r="N581" s="753">
        <v>266.85000000000002</v>
      </c>
    </row>
    <row r="582" spans="1:14" ht="14.4" customHeight="1" x14ac:dyDescent="0.3">
      <c r="A582" s="747" t="s">
        <v>599</v>
      </c>
      <c r="B582" s="748" t="s">
        <v>600</v>
      </c>
      <c r="C582" s="749" t="s">
        <v>621</v>
      </c>
      <c r="D582" s="750" t="s">
        <v>622</v>
      </c>
      <c r="E582" s="751">
        <v>50113001</v>
      </c>
      <c r="F582" s="750" t="s">
        <v>645</v>
      </c>
      <c r="G582" s="749" t="s">
        <v>660</v>
      </c>
      <c r="H582" s="749">
        <v>169191</v>
      </c>
      <c r="I582" s="749">
        <v>69191</v>
      </c>
      <c r="J582" s="749" t="s">
        <v>1391</v>
      </c>
      <c r="K582" s="749" t="s">
        <v>1392</v>
      </c>
      <c r="L582" s="752">
        <v>94.60499999999999</v>
      </c>
      <c r="M582" s="752">
        <v>2</v>
      </c>
      <c r="N582" s="753">
        <v>189.20999999999998</v>
      </c>
    </row>
    <row r="583" spans="1:14" ht="14.4" customHeight="1" x14ac:dyDescent="0.3">
      <c r="A583" s="747" t="s">
        <v>599</v>
      </c>
      <c r="B583" s="748" t="s">
        <v>600</v>
      </c>
      <c r="C583" s="749" t="s">
        <v>621</v>
      </c>
      <c r="D583" s="750" t="s">
        <v>622</v>
      </c>
      <c r="E583" s="751">
        <v>50113001</v>
      </c>
      <c r="F583" s="750" t="s">
        <v>645</v>
      </c>
      <c r="G583" s="749" t="s">
        <v>646</v>
      </c>
      <c r="H583" s="749">
        <v>149990</v>
      </c>
      <c r="I583" s="749">
        <v>49990</v>
      </c>
      <c r="J583" s="749" t="s">
        <v>1020</v>
      </c>
      <c r="K583" s="749" t="s">
        <v>1022</v>
      </c>
      <c r="L583" s="752">
        <v>124.09802366654291</v>
      </c>
      <c r="M583" s="752">
        <v>5</v>
      </c>
      <c r="N583" s="753">
        <v>620.49011833271459</v>
      </c>
    </row>
    <row r="584" spans="1:14" ht="14.4" customHeight="1" x14ac:dyDescent="0.3">
      <c r="A584" s="747" t="s">
        <v>599</v>
      </c>
      <c r="B584" s="748" t="s">
        <v>600</v>
      </c>
      <c r="C584" s="749" t="s">
        <v>621</v>
      </c>
      <c r="D584" s="750" t="s">
        <v>622</v>
      </c>
      <c r="E584" s="751">
        <v>50113001</v>
      </c>
      <c r="F584" s="750" t="s">
        <v>645</v>
      </c>
      <c r="G584" s="749" t="s">
        <v>646</v>
      </c>
      <c r="H584" s="749">
        <v>847477</v>
      </c>
      <c r="I584" s="749">
        <v>151436</v>
      </c>
      <c r="J584" s="749" t="s">
        <v>731</v>
      </c>
      <c r="K584" s="749" t="s">
        <v>732</v>
      </c>
      <c r="L584" s="752">
        <v>531</v>
      </c>
      <c r="M584" s="752">
        <v>2</v>
      </c>
      <c r="N584" s="753">
        <v>1062</v>
      </c>
    </row>
    <row r="585" spans="1:14" ht="14.4" customHeight="1" x14ac:dyDescent="0.3">
      <c r="A585" s="747" t="s">
        <v>599</v>
      </c>
      <c r="B585" s="748" t="s">
        <v>600</v>
      </c>
      <c r="C585" s="749" t="s">
        <v>621</v>
      </c>
      <c r="D585" s="750" t="s">
        <v>622</v>
      </c>
      <c r="E585" s="751">
        <v>50113001</v>
      </c>
      <c r="F585" s="750" t="s">
        <v>645</v>
      </c>
      <c r="G585" s="749" t="s">
        <v>646</v>
      </c>
      <c r="H585" s="749">
        <v>159570</v>
      </c>
      <c r="I585" s="749">
        <v>59570</v>
      </c>
      <c r="J585" s="749" t="s">
        <v>1393</v>
      </c>
      <c r="K585" s="749" t="s">
        <v>1394</v>
      </c>
      <c r="L585" s="752">
        <v>120.10499999999998</v>
      </c>
      <c r="M585" s="752">
        <v>4</v>
      </c>
      <c r="N585" s="753">
        <v>480.4199999999999</v>
      </c>
    </row>
    <row r="586" spans="1:14" ht="14.4" customHeight="1" x14ac:dyDescent="0.3">
      <c r="A586" s="747" t="s">
        <v>599</v>
      </c>
      <c r="B586" s="748" t="s">
        <v>600</v>
      </c>
      <c r="C586" s="749" t="s">
        <v>621</v>
      </c>
      <c r="D586" s="750" t="s">
        <v>622</v>
      </c>
      <c r="E586" s="751">
        <v>50113001</v>
      </c>
      <c r="F586" s="750" t="s">
        <v>645</v>
      </c>
      <c r="G586" s="749" t="s">
        <v>660</v>
      </c>
      <c r="H586" s="749">
        <v>132063</v>
      </c>
      <c r="I586" s="749">
        <v>32063</v>
      </c>
      <c r="J586" s="749" t="s">
        <v>735</v>
      </c>
      <c r="K586" s="749" t="s">
        <v>1395</v>
      </c>
      <c r="L586" s="752">
        <v>721.2</v>
      </c>
      <c r="M586" s="752">
        <v>1</v>
      </c>
      <c r="N586" s="753">
        <v>721.2</v>
      </c>
    </row>
    <row r="587" spans="1:14" ht="14.4" customHeight="1" x14ac:dyDescent="0.3">
      <c r="A587" s="747" t="s">
        <v>599</v>
      </c>
      <c r="B587" s="748" t="s">
        <v>600</v>
      </c>
      <c r="C587" s="749" t="s">
        <v>621</v>
      </c>
      <c r="D587" s="750" t="s">
        <v>622</v>
      </c>
      <c r="E587" s="751">
        <v>50113001</v>
      </c>
      <c r="F587" s="750" t="s">
        <v>645</v>
      </c>
      <c r="G587" s="749" t="s">
        <v>660</v>
      </c>
      <c r="H587" s="749">
        <v>213487</v>
      </c>
      <c r="I587" s="749">
        <v>213487</v>
      </c>
      <c r="J587" s="749" t="s">
        <v>735</v>
      </c>
      <c r="K587" s="749" t="s">
        <v>1031</v>
      </c>
      <c r="L587" s="752">
        <v>283.31580645161296</v>
      </c>
      <c r="M587" s="752">
        <v>31</v>
      </c>
      <c r="N587" s="753">
        <v>8782.7900000000009</v>
      </c>
    </row>
    <row r="588" spans="1:14" ht="14.4" customHeight="1" x14ac:dyDescent="0.3">
      <c r="A588" s="747" t="s">
        <v>599</v>
      </c>
      <c r="B588" s="748" t="s">
        <v>600</v>
      </c>
      <c r="C588" s="749" t="s">
        <v>621</v>
      </c>
      <c r="D588" s="750" t="s">
        <v>622</v>
      </c>
      <c r="E588" s="751">
        <v>50113001</v>
      </c>
      <c r="F588" s="750" t="s">
        <v>645</v>
      </c>
      <c r="G588" s="749" t="s">
        <v>660</v>
      </c>
      <c r="H588" s="749">
        <v>213489</v>
      </c>
      <c r="I588" s="749">
        <v>213489</v>
      </c>
      <c r="J588" s="749" t="s">
        <v>735</v>
      </c>
      <c r="K588" s="749" t="s">
        <v>1396</v>
      </c>
      <c r="L588" s="752">
        <v>630.66000000000008</v>
      </c>
      <c r="M588" s="752">
        <v>10</v>
      </c>
      <c r="N588" s="753">
        <v>6306.6</v>
      </c>
    </row>
    <row r="589" spans="1:14" ht="14.4" customHeight="1" x14ac:dyDescent="0.3">
      <c r="A589" s="747" t="s">
        <v>599</v>
      </c>
      <c r="B589" s="748" t="s">
        <v>600</v>
      </c>
      <c r="C589" s="749" t="s">
        <v>621</v>
      </c>
      <c r="D589" s="750" t="s">
        <v>622</v>
      </c>
      <c r="E589" s="751">
        <v>50113001</v>
      </c>
      <c r="F589" s="750" t="s">
        <v>645</v>
      </c>
      <c r="G589" s="749" t="s">
        <v>660</v>
      </c>
      <c r="H589" s="749">
        <v>213494</v>
      </c>
      <c r="I589" s="749">
        <v>213494</v>
      </c>
      <c r="J589" s="749" t="s">
        <v>735</v>
      </c>
      <c r="K589" s="749" t="s">
        <v>736</v>
      </c>
      <c r="L589" s="752">
        <v>408.95000000000005</v>
      </c>
      <c r="M589" s="752">
        <v>62</v>
      </c>
      <c r="N589" s="753">
        <v>25354.9</v>
      </c>
    </row>
    <row r="590" spans="1:14" ht="14.4" customHeight="1" x14ac:dyDescent="0.3">
      <c r="A590" s="747" t="s">
        <v>599</v>
      </c>
      <c r="B590" s="748" t="s">
        <v>600</v>
      </c>
      <c r="C590" s="749" t="s">
        <v>621</v>
      </c>
      <c r="D590" s="750" t="s">
        <v>622</v>
      </c>
      <c r="E590" s="751">
        <v>50113001</v>
      </c>
      <c r="F590" s="750" t="s">
        <v>645</v>
      </c>
      <c r="G590" s="749" t="s">
        <v>660</v>
      </c>
      <c r="H590" s="749">
        <v>214036</v>
      </c>
      <c r="I590" s="749">
        <v>214036</v>
      </c>
      <c r="J590" s="749" t="s">
        <v>1397</v>
      </c>
      <c r="K590" s="749" t="s">
        <v>1398</v>
      </c>
      <c r="L590" s="752">
        <v>40.39</v>
      </c>
      <c r="M590" s="752">
        <v>5</v>
      </c>
      <c r="N590" s="753">
        <v>201.95</v>
      </c>
    </row>
    <row r="591" spans="1:14" ht="14.4" customHeight="1" x14ac:dyDescent="0.3">
      <c r="A591" s="747" t="s">
        <v>599</v>
      </c>
      <c r="B591" s="748" t="s">
        <v>600</v>
      </c>
      <c r="C591" s="749" t="s">
        <v>621</v>
      </c>
      <c r="D591" s="750" t="s">
        <v>622</v>
      </c>
      <c r="E591" s="751">
        <v>50113001</v>
      </c>
      <c r="F591" s="750" t="s">
        <v>645</v>
      </c>
      <c r="G591" s="749" t="s">
        <v>601</v>
      </c>
      <c r="H591" s="749">
        <v>102133</v>
      </c>
      <c r="I591" s="749">
        <v>2133</v>
      </c>
      <c r="J591" s="749" t="s">
        <v>1039</v>
      </c>
      <c r="K591" s="749" t="s">
        <v>1040</v>
      </c>
      <c r="L591" s="752">
        <v>28.034827586206902</v>
      </c>
      <c r="M591" s="752">
        <v>29</v>
      </c>
      <c r="N591" s="753">
        <v>813.0100000000001</v>
      </c>
    </row>
    <row r="592" spans="1:14" ht="14.4" customHeight="1" x14ac:dyDescent="0.3">
      <c r="A592" s="747" t="s">
        <v>599</v>
      </c>
      <c r="B592" s="748" t="s">
        <v>600</v>
      </c>
      <c r="C592" s="749" t="s">
        <v>621</v>
      </c>
      <c r="D592" s="750" t="s">
        <v>622</v>
      </c>
      <c r="E592" s="751">
        <v>50113001</v>
      </c>
      <c r="F592" s="750" t="s">
        <v>645</v>
      </c>
      <c r="G592" s="749" t="s">
        <v>646</v>
      </c>
      <c r="H592" s="749">
        <v>198880</v>
      </c>
      <c r="I592" s="749">
        <v>98880</v>
      </c>
      <c r="J592" s="749" t="s">
        <v>1399</v>
      </c>
      <c r="K592" s="749" t="s">
        <v>1400</v>
      </c>
      <c r="L592" s="752">
        <v>201.29999999999998</v>
      </c>
      <c r="M592" s="752">
        <v>4</v>
      </c>
      <c r="N592" s="753">
        <v>805.19999999999993</v>
      </c>
    </row>
    <row r="593" spans="1:14" ht="14.4" customHeight="1" x14ac:dyDescent="0.3">
      <c r="A593" s="747" t="s">
        <v>599</v>
      </c>
      <c r="B593" s="748" t="s">
        <v>600</v>
      </c>
      <c r="C593" s="749" t="s">
        <v>621</v>
      </c>
      <c r="D593" s="750" t="s">
        <v>622</v>
      </c>
      <c r="E593" s="751">
        <v>50113001</v>
      </c>
      <c r="F593" s="750" t="s">
        <v>645</v>
      </c>
      <c r="G593" s="749" t="s">
        <v>646</v>
      </c>
      <c r="H593" s="749">
        <v>31915</v>
      </c>
      <c r="I593" s="749">
        <v>31915</v>
      </c>
      <c r="J593" s="749" t="s">
        <v>738</v>
      </c>
      <c r="K593" s="749" t="s">
        <v>739</v>
      </c>
      <c r="L593" s="752">
        <v>173.68999997982795</v>
      </c>
      <c r="M593" s="752">
        <v>86</v>
      </c>
      <c r="N593" s="753">
        <v>14937.339998265204</v>
      </c>
    </row>
    <row r="594" spans="1:14" ht="14.4" customHeight="1" x14ac:dyDescent="0.3">
      <c r="A594" s="747" t="s">
        <v>599</v>
      </c>
      <c r="B594" s="748" t="s">
        <v>600</v>
      </c>
      <c r="C594" s="749" t="s">
        <v>621</v>
      </c>
      <c r="D594" s="750" t="s">
        <v>622</v>
      </c>
      <c r="E594" s="751">
        <v>50113001</v>
      </c>
      <c r="F594" s="750" t="s">
        <v>645</v>
      </c>
      <c r="G594" s="749" t="s">
        <v>646</v>
      </c>
      <c r="H594" s="749">
        <v>47244</v>
      </c>
      <c r="I594" s="749">
        <v>47244</v>
      </c>
      <c r="J594" s="749" t="s">
        <v>742</v>
      </c>
      <c r="K594" s="749" t="s">
        <v>739</v>
      </c>
      <c r="L594" s="752">
        <v>143</v>
      </c>
      <c r="M594" s="752">
        <v>27</v>
      </c>
      <c r="N594" s="753">
        <v>3861</v>
      </c>
    </row>
    <row r="595" spans="1:14" ht="14.4" customHeight="1" x14ac:dyDescent="0.3">
      <c r="A595" s="747" t="s">
        <v>599</v>
      </c>
      <c r="B595" s="748" t="s">
        <v>600</v>
      </c>
      <c r="C595" s="749" t="s">
        <v>621</v>
      </c>
      <c r="D595" s="750" t="s">
        <v>622</v>
      </c>
      <c r="E595" s="751">
        <v>50113001</v>
      </c>
      <c r="F595" s="750" t="s">
        <v>645</v>
      </c>
      <c r="G595" s="749" t="s">
        <v>646</v>
      </c>
      <c r="H595" s="749">
        <v>146293</v>
      </c>
      <c r="I595" s="749">
        <v>46293</v>
      </c>
      <c r="J595" s="749" t="s">
        <v>1401</v>
      </c>
      <c r="K595" s="749" t="s">
        <v>1402</v>
      </c>
      <c r="L595" s="752">
        <v>134.74</v>
      </c>
      <c r="M595" s="752">
        <v>4</v>
      </c>
      <c r="N595" s="753">
        <v>538.96</v>
      </c>
    </row>
    <row r="596" spans="1:14" ht="14.4" customHeight="1" x14ac:dyDescent="0.3">
      <c r="A596" s="747" t="s">
        <v>599</v>
      </c>
      <c r="B596" s="748" t="s">
        <v>600</v>
      </c>
      <c r="C596" s="749" t="s">
        <v>621</v>
      </c>
      <c r="D596" s="750" t="s">
        <v>622</v>
      </c>
      <c r="E596" s="751">
        <v>50113001</v>
      </c>
      <c r="F596" s="750" t="s">
        <v>645</v>
      </c>
      <c r="G596" s="749" t="s">
        <v>646</v>
      </c>
      <c r="H596" s="749">
        <v>215606</v>
      </c>
      <c r="I596" s="749">
        <v>215606</v>
      </c>
      <c r="J596" s="749" t="s">
        <v>1047</v>
      </c>
      <c r="K596" s="749" t="s">
        <v>1049</v>
      </c>
      <c r="L596" s="752">
        <v>72.38000000000001</v>
      </c>
      <c r="M596" s="752">
        <v>1</v>
      </c>
      <c r="N596" s="753">
        <v>72.38000000000001</v>
      </c>
    </row>
    <row r="597" spans="1:14" ht="14.4" customHeight="1" x14ac:dyDescent="0.3">
      <c r="A597" s="747" t="s">
        <v>599</v>
      </c>
      <c r="B597" s="748" t="s">
        <v>600</v>
      </c>
      <c r="C597" s="749" t="s">
        <v>621</v>
      </c>
      <c r="D597" s="750" t="s">
        <v>622</v>
      </c>
      <c r="E597" s="751">
        <v>50113001</v>
      </c>
      <c r="F597" s="750" t="s">
        <v>645</v>
      </c>
      <c r="G597" s="749" t="s">
        <v>660</v>
      </c>
      <c r="H597" s="749">
        <v>100308</v>
      </c>
      <c r="I597" s="749">
        <v>100308</v>
      </c>
      <c r="J597" s="749" t="s">
        <v>1050</v>
      </c>
      <c r="K597" s="749" t="s">
        <v>1403</v>
      </c>
      <c r="L597" s="752">
        <v>73.010000000000005</v>
      </c>
      <c r="M597" s="752">
        <v>2</v>
      </c>
      <c r="N597" s="753">
        <v>146.02000000000001</v>
      </c>
    </row>
    <row r="598" spans="1:14" ht="14.4" customHeight="1" x14ac:dyDescent="0.3">
      <c r="A598" s="747" t="s">
        <v>599</v>
      </c>
      <c r="B598" s="748" t="s">
        <v>600</v>
      </c>
      <c r="C598" s="749" t="s">
        <v>621</v>
      </c>
      <c r="D598" s="750" t="s">
        <v>622</v>
      </c>
      <c r="E598" s="751">
        <v>50113001</v>
      </c>
      <c r="F598" s="750" t="s">
        <v>645</v>
      </c>
      <c r="G598" s="749" t="s">
        <v>660</v>
      </c>
      <c r="H598" s="749">
        <v>845593</v>
      </c>
      <c r="I598" s="749">
        <v>100304</v>
      </c>
      <c r="J598" s="749" t="s">
        <v>1050</v>
      </c>
      <c r="K598" s="749" t="s">
        <v>748</v>
      </c>
      <c r="L598" s="752">
        <v>73.440000000000012</v>
      </c>
      <c r="M598" s="752">
        <v>1</v>
      </c>
      <c r="N598" s="753">
        <v>73.440000000000012</v>
      </c>
    </row>
    <row r="599" spans="1:14" ht="14.4" customHeight="1" x14ac:dyDescent="0.3">
      <c r="A599" s="747" t="s">
        <v>599</v>
      </c>
      <c r="B599" s="748" t="s">
        <v>600</v>
      </c>
      <c r="C599" s="749" t="s">
        <v>621</v>
      </c>
      <c r="D599" s="750" t="s">
        <v>622</v>
      </c>
      <c r="E599" s="751">
        <v>50113001</v>
      </c>
      <c r="F599" s="750" t="s">
        <v>645</v>
      </c>
      <c r="G599" s="749" t="s">
        <v>660</v>
      </c>
      <c r="H599" s="749">
        <v>846694</v>
      </c>
      <c r="I599" s="749">
        <v>100311</v>
      </c>
      <c r="J599" s="749" t="s">
        <v>747</v>
      </c>
      <c r="K599" s="749" t="s">
        <v>1403</v>
      </c>
      <c r="L599" s="752">
        <v>108.93999999999998</v>
      </c>
      <c r="M599" s="752">
        <v>1</v>
      </c>
      <c r="N599" s="753">
        <v>108.93999999999998</v>
      </c>
    </row>
    <row r="600" spans="1:14" ht="14.4" customHeight="1" x14ac:dyDescent="0.3">
      <c r="A600" s="747" t="s">
        <v>599</v>
      </c>
      <c r="B600" s="748" t="s">
        <v>600</v>
      </c>
      <c r="C600" s="749" t="s">
        <v>621</v>
      </c>
      <c r="D600" s="750" t="s">
        <v>622</v>
      </c>
      <c r="E600" s="751">
        <v>50113001</v>
      </c>
      <c r="F600" s="750" t="s">
        <v>645</v>
      </c>
      <c r="G600" s="749" t="s">
        <v>646</v>
      </c>
      <c r="H600" s="749">
        <v>147193</v>
      </c>
      <c r="I600" s="749">
        <v>47193</v>
      </c>
      <c r="J600" s="749" t="s">
        <v>1053</v>
      </c>
      <c r="K600" s="749" t="s">
        <v>1052</v>
      </c>
      <c r="L600" s="752">
        <v>248.37750000000003</v>
      </c>
      <c r="M600" s="752">
        <v>4</v>
      </c>
      <c r="N600" s="753">
        <v>993.5100000000001</v>
      </c>
    </row>
    <row r="601" spans="1:14" ht="14.4" customHeight="1" x14ac:dyDescent="0.3">
      <c r="A601" s="747" t="s">
        <v>599</v>
      </c>
      <c r="B601" s="748" t="s">
        <v>600</v>
      </c>
      <c r="C601" s="749" t="s">
        <v>621</v>
      </c>
      <c r="D601" s="750" t="s">
        <v>622</v>
      </c>
      <c r="E601" s="751">
        <v>50113001</v>
      </c>
      <c r="F601" s="750" t="s">
        <v>645</v>
      </c>
      <c r="G601" s="749" t="s">
        <v>646</v>
      </c>
      <c r="H601" s="749">
        <v>216572</v>
      </c>
      <c r="I601" s="749">
        <v>216572</v>
      </c>
      <c r="J601" s="749" t="s">
        <v>749</v>
      </c>
      <c r="K601" s="749" t="s">
        <v>750</v>
      </c>
      <c r="L601" s="752">
        <v>36.410000000000004</v>
      </c>
      <c r="M601" s="752">
        <v>12</v>
      </c>
      <c r="N601" s="753">
        <v>436.92000000000007</v>
      </c>
    </row>
    <row r="602" spans="1:14" ht="14.4" customHeight="1" x14ac:dyDescent="0.3">
      <c r="A602" s="747" t="s">
        <v>599</v>
      </c>
      <c r="B602" s="748" t="s">
        <v>600</v>
      </c>
      <c r="C602" s="749" t="s">
        <v>621</v>
      </c>
      <c r="D602" s="750" t="s">
        <v>622</v>
      </c>
      <c r="E602" s="751">
        <v>50113001</v>
      </c>
      <c r="F602" s="750" t="s">
        <v>645</v>
      </c>
      <c r="G602" s="749" t="s">
        <v>601</v>
      </c>
      <c r="H602" s="749">
        <v>200352</v>
      </c>
      <c r="I602" s="749">
        <v>200352</v>
      </c>
      <c r="J602" s="749" t="s">
        <v>1404</v>
      </c>
      <c r="K602" s="749" t="s">
        <v>1405</v>
      </c>
      <c r="L602" s="752">
        <v>619.18000000000006</v>
      </c>
      <c r="M602" s="752">
        <v>1</v>
      </c>
      <c r="N602" s="753">
        <v>619.18000000000006</v>
      </c>
    </row>
    <row r="603" spans="1:14" ht="14.4" customHeight="1" x14ac:dyDescent="0.3">
      <c r="A603" s="747" t="s">
        <v>599</v>
      </c>
      <c r="B603" s="748" t="s">
        <v>600</v>
      </c>
      <c r="C603" s="749" t="s">
        <v>621</v>
      </c>
      <c r="D603" s="750" t="s">
        <v>622</v>
      </c>
      <c r="E603" s="751">
        <v>50113001</v>
      </c>
      <c r="F603" s="750" t="s">
        <v>645</v>
      </c>
      <c r="G603" s="749" t="s">
        <v>646</v>
      </c>
      <c r="H603" s="749">
        <v>51366</v>
      </c>
      <c r="I603" s="749">
        <v>51366</v>
      </c>
      <c r="J603" s="749" t="s">
        <v>751</v>
      </c>
      <c r="K603" s="749" t="s">
        <v>752</v>
      </c>
      <c r="L603" s="752">
        <v>171.59999900147216</v>
      </c>
      <c r="M603" s="752">
        <v>47</v>
      </c>
      <c r="N603" s="753">
        <v>8065.199953069191</v>
      </c>
    </row>
    <row r="604" spans="1:14" ht="14.4" customHeight="1" x14ac:dyDescent="0.3">
      <c r="A604" s="747" t="s">
        <v>599</v>
      </c>
      <c r="B604" s="748" t="s">
        <v>600</v>
      </c>
      <c r="C604" s="749" t="s">
        <v>621</v>
      </c>
      <c r="D604" s="750" t="s">
        <v>622</v>
      </c>
      <c r="E604" s="751">
        <v>50113001</v>
      </c>
      <c r="F604" s="750" t="s">
        <v>645</v>
      </c>
      <c r="G604" s="749" t="s">
        <v>646</v>
      </c>
      <c r="H604" s="749">
        <v>51367</v>
      </c>
      <c r="I604" s="749">
        <v>51367</v>
      </c>
      <c r="J604" s="749" t="s">
        <v>751</v>
      </c>
      <c r="K604" s="749" t="s">
        <v>1056</v>
      </c>
      <c r="L604" s="752">
        <v>92.949999823997317</v>
      </c>
      <c r="M604" s="752">
        <v>38</v>
      </c>
      <c r="N604" s="753">
        <v>3532.0999933118983</v>
      </c>
    </row>
    <row r="605" spans="1:14" ht="14.4" customHeight="1" x14ac:dyDescent="0.3">
      <c r="A605" s="747" t="s">
        <v>599</v>
      </c>
      <c r="B605" s="748" t="s">
        <v>600</v>
      </c>
      <c r="C605" s="749" t="s">
        <v>621</v>
      </c>
      <c r="D605" s="750" t="s">
        <v>622</v>
      </c>
      <c r="E605" s="751">
        <v>50113001</v>
      </c>
      <c r="F605" s="750" t="s">
        <v>645</v>
      </c>
      <c r="G605" s="749" t="s">
        <v>646</v>
      </c>
      <c r="H605" s="749">
        <v>51383</v>
      </c>
      <c r="I605" s="749">
        <v>51383</v>
      </c>
      <c r="J605" s="749" t="s">
        <v>751</v>
      </c>
      <c r="K605" s="749" t="s">
        <v>753</v>
      </c>
      <c r="L605" s="752">
        <v>93.5</v>
      </c>
      <c r="M605" s="752">
        <v>34</v>
      </c>
      <c r="N605" s="753">
        <v>3179</v>
      </c>
    </row>
    <row r="606" spans="1:14" ht="14.4" customHeight="1" x14ac:dyDescent="0.3">
      <c r="A606" s="747" t="s">
        <v>599</v>
      </c>
      <c r="B606" s="748" t="s">
        <v>600</v>
      </c>
      <c r="C606" s="749" t="s">
        <v>621</v>
      </c>
      <c r="D606" s="750" t="s">
        <v>622</v>
      </c>
      <c r="E606" s="751">
        <v>50113001</v>
      </c>
      <c r="F606" s="750" t="s">
        <v>645</v>
      </c>
      <c r="G606" s="749" t="s">
        <v>646</v>
      </c>
      <c r="H606" s="749">
        <v>51384</v>
      </c>
      <c r="I606" s="749">
        <v>51384</v>
      </c>
      <c r="J606" s="749" t="s">
        <v>751</v>
      </c>
      <c r="K606" s="749" t="s">
        <v>1057</v>
      </c>
      <c r="L606" s="752">
        <v>192.49999887985661</v>
      </c>
      <c r="M606" s="752">
        <v>47</v>
      </c>
      <c r="N606" s="753">
        <v>9047.4999473532607</v>
      </c>
    </row>
    <row r="607" spans="1:14" ht="14.4" customHeight="1" x14ac:dyDescent="0.3">
      <c r="A607" s="747" t="s">
        <v>599</v>
      </c>
      <c r="B607" s="748" t="s">
        <v>600</v>
      </c>
      <c r="C607" s="749" t="s">
        <v>621</v>
      </c>
      <c r="D607" s="750" t="s">
        <v>622</v>
      </c>
      <c r="E607" s="751">
        <v>50113001</v>
      </c>
      <c r="F607" s="750" t="s">
        <v>645</v>
      </c>
      <c r="G607" s="749" t="s">
        <v>646</v>
      </c>
      <c r="H607" s="749">
        <v>132082</v>
      </c>
      <c r="I607" s="749">
        <v>32082</v>
      </c>
      <c r="J607" s="749" t="s">
        <v>756</v>
      </c>
      <c r="K607" s="749" t="s">
        <v>757</v>
      </c>
      <c r="L607" s="752">
        <v>83.129999999999981</v>
      </c>
      <c r="M607" s="752">
        <v>1</v>
      </c>
      <c r="N607" s="753">
        <v>83.129999999999981</v>
      </c>
    </row>
    <row r="608" spans="1:14" ht="14.4" customHeight="1" x14ac:dyDescent="0.3">
      <c r="A608" s="747" t="s">
        <v>599</v>
      </c>
      <c r="B608" s="748" t="s">
        <v>600</v>
      </c>
      <c r="C608" s="749" t="s">
        <v>621</v>
      </c>
      <c r="D608" s="750" t="s">
        <v>622</v>
      </c>
      <c r="E608" s="751">
        <v>50113001</v>
      </c>
      <c r="F608" s="750" t="s">
        <v>645</v>
      </c>
      <c r="G608" s="749" t="s">
        <v>646</v>
      </c>
      <c r="H608" s="749">
        <v>849829</v>
      </c>
      <c r="I608" s="749">
        <v>162673</v>
      </c>
      <c r="J608" s="749" t="s">
        <v>1406</v>
      </c>
      <c r="K608" s="749" t="s">
        <v>1407</v>
      </c>
      <c r="L608" s="752">
        <v>55.810000000000016</v>
      </c>
      <c r="M608" s="752">
        <v>1</v>
      </c>
      <c r="N608" s="753">
        <v>55.810000000000016</v>
      </c>
    </row>
    <row r="609" spans="1:14" ht="14.4" customHeight="1" x14ac:dyDescent="0.3">
      <c r="A609" s="747" t="s">
        <v>599</v>
      </c>
      <c r="B609" s="748" t="s">
        <v>600</v>
      </c>
      <c r="C609" s="749" t="s">
        <v>621</v>
      </c>
      <c r="D609" s="750" t="s">
        <v>622</v>
      </c>
      <c r="E609" s="751">
        <v>50113001</v>
      </c>
      <c r="F609" s="750" t="s">
        <v>645</v>
      </c>
      <c r="G609" s="749" t="s">
        <v>646</v>
      </c>
      <c r="H609" s="749">
        <v>193724</v>
      </c>
      <c r="I609" s="749">
        <v>93724</v>
      </c>
      <c r="J609" s="749" t="s">
        <v>760</v>
      </c>
      <c r="K609" s="749" t="s">
        <v>761</v>
      </c>
      <c r="L609" s="752">
        <v>68.518930318952727</v>
      </c>
      <c r="M609" s="752">
        <v>112</v>
      </c>
      <c r="N609" s="753">
        <v>7674.1201957227058</v>
      </c>
    </row>
    <row r="610" spans="1:14" ht="14.4" customHeight="1" x14ac:dyDescent="0.3">
      <c r="A610" s="747" t="s">
        <v>599</v>
      </c>
      <c r="B610" s="748" t="s">
        <v>600</v>
      </c>
      <c r="C610" s="749" t="s">
        <v>621</v>
      </c>
      <c r="D610" s="750" t="s">
        <v>622</v>
      </c>
      <c r="E610" s="751">
        <v>50113001</v>
      </c>
      <c r="F610" s="750" t="s">
        <v>645</v>
      </c>
      <c r="G610" s="749" t="s">
        <v>646</v>
      </c>
      <c r="H610" s="749">
        <v>193723</v>
      </c>
      <c r="I610" s="749">
        <v>93723</v>
      </c>
      <c r="J610" s="749" t="s">
        <v>762</v>
      </c>
      <c r="K610" s="749" t="s">
        <v>763</v>
      </c>
      <c r="L610" s="752">
        <v>40.279999999999994</v>
      </c>
      <c r="M610" s="752">
        <v>2</v>
      </c>
      <c r="N610" s="753">
        <v>80.559999999999988</v>
      </c>
    </row>
    <row r="611" spans="1:14" ht="14.4" customHeight="1" x14ac:dyDescent="0.3">
      <c r="A611" s="747" t="s">
        <v>599</v>
      </c>
      <c r="B611" s="748" t="s">
        <v>600</v>
      </c>
      <c r="C611" s="749" t="s">
        <v>621</v>
      </c>
      <c r="D611" s="750" t="s">
        <v>622</v>
      </c>
      <c r="E611" s="751">
        <v>50113001</v>
      </c>
      <c r="F611" s="750" t="s">
        <v>645</v>
      </c>
      <c r="G611" s="749" t="s">
        <v>646</v>
      </c>
      <c r="H611" s="749">
        <v>100802</v>
      </c>
      <c r="I611" s="749">
        <v>0</v>
      </c>
      <c r="J611" s="749" t="s">
        <v>764</v>
      </c>
      <c r="K611" s="749" t="s">
        <v>765</v>
      </c>
      <c r="L611" s="752">
        <v>75.739606174140064</v>
      </c>
      <c r="M611" s="752">
        <v>2</v>
      </c>
      <c r="N611" s="753">
        <v>151.47921234828013</v>
      </c>
    </row>
    <row r="612" spans="1:14" ht="14.4" customHeight="1" x14ac:dyDescent="0.3">
      <c r="A612" s="747" t="s">
        <v>599</v>
      </c>
      <c r="B612" s="748" t="s">
        <v>600</v>
      </c>
      <c r="C612" s="749" t="s">
        <v>621</v>
      </c>
      <c r="D612" s="750" t="s">
        <v>622</v>
      </c>
      <c r="E612" s="751">
        <v>50113001</v>
      </c>
      <c r="F612" s="750" t="s">
        <v>645</v>
      </c>
      <c r="G612" s="749" t="s">
        <v>646</v>
      </c>
      <c r="H612" s="749">
        <v>134824</v>
      </c>
      <c r="I612" s="749">
        <v>134824</v>
      </c>
      <c r="J612" s="749" t="s">
        <v>1074</v>
      </c>
      <c r="K612" s="749" t="s">
        <v>1075</v>
      </c>
      <c r="L612" s="752">
        <v>199.97999999999996</v>
      </c>
      <c r="M612" s="752">
        <v>74</v>
      </c>
      <c r="N612" s="753">
        <v>14798.519999999997</v>
      </c>
    </row>
    <row r="613" spans="1:14" ht="14.4" customHeight="1" x14ac:dyDescent="0.3">
      <c r="A613" s="747" t="s">
        <v>599</v>
      </c>
      <c r="B613" s="748" t="s">
        <v>600</v>
      </c>
      <c r="C613" s="749" t="s">
        <v>621</v>
      </c>
      <c r="D613" s="750" t="s">
        <v>622</v>
      </c>
      <c r="E613" s="751">
        <v>50113001</v>
      </c>
      <c r="F613" s="750" t="s">
        <v>645</v>
      </c>
      <c r="G613" s="749" t="s">
        <v>646</v>
      </c>
      <c r="H613" s="749">
        <v>161158</v>
      </c>
      <c r="I613" s="749">
        <v>61158</v>
      </c>
      <c r="J613" s="749" t="s">
        <v>1408</v>
      </c>
      <c r="K613" s="749" t="s">
        <v>1409</v>
      </c>
      <c r="L613" s="752">
        <v>58.360000000000014</v>
      </c>
      <c r="M613" s="752">
        <v>1</v>
      </c>
      <c r="N613" s="753">
        <v>58.360000000000014</v>
      </c>
    </row>
    <row r="614" spans="1:14" ht="14.4" customHeight="1" x14ac:dyDescent="0.3">
      <c r="A614" s="747" t="s">
        <v>599</v>
      </c>
      <c r="B614" s="748" t="s">
        <v>600</v>
      </c>
      <c r="C614" s="749" t="s">
        <v>621</v>
      </c>
      <c r="D614" s="750" t="s">
        <v>622</v>
      </c>
      <c r="E614" s="751">
        <v>50113001</v>
      </c>
      <c r="F614" s="750" t="s">
        <v>645</v>
      </c>
      <c r="G614" s="749" t="s">
        <v>646</v>
      </c>
      <c r="H614" s="749">
        <v>102486</v>
      </c>
      <c r="I614" s="749">
        <v>2486</v>
      </c>
      <c r="J614" s="749" t="s">
        <v>768</v>
      </c>
      <c r="K614" s="749" t="s">
        <v>769</v>
      </c>
      <c r="L614" s="752">
        <v>123.10999999999999</v>
      </c>
      <c r="M614" s="752">
        <v>13</v>
      </c>
      <c r="N614" s="753">
        <v>1600.4299999999998</v>
      </c>
    </row>
    <row r="615" spans="1:14" ht="14.4" customHeight="1" x14ac:dyDescent="0.3">
      <c r="A615" s="747" t="s">
        <v>599</v>
      </c>
      <c r="B615" s="748" t="s">
        <v>600</v>
      </c>
      <c r="C615" s="749" t="s">
        <v>621</v>
      </c>
      <c r="D615" s="750" t="s">
        <v>622</v>
      </c>
      <c r="E615" s="751">
        <v>50113001</v>
      </c>
      <c r="F615" s="750" t="s">
        <v>645</v>
      </c>
      <c r="G615" s="749" t="s">
        <v>646</v>
      </c>
      <c r="H615" s="749">
        <v>930661</v>
      </c>
      <c r="I615" s="749">
        <v>0</v>
      </c>
      <c r="J615" s="749" t="s">
        <v>1410</v>
      </c>
      <c r="K615" s="749" t="s">
        <v>601</v>
      </c>
      <c r="L615" s="752">
        <v>316.91561138171465</v>
      </c>
      <c r="M615" s="752">
        <v>3</v>
      </c>
      <c r="N615" s="753">
        <v>950.74683414514391</v>
      </c>
    </row>
    <row r="616" spans="1:14" ht="14.4" customHeight="1" x14ac:dyDescent="0.3">
      <c r="A616" s="747" t="s">
        <v>599</v>
      </c>
      <c r="B616" s="748" t="s">
        <v>600</v>
      </c>
      <c r="C616" s="749" t="s">
        <v>621</v>
      </c>
      <c r="D616" s="750" t="s">
        <v>622</v>
      </c>
      <c r="E616" s="751">
        <v>50113001</v>
      </c>
      <c r="F616" s="750" t="s">
        <v>645</v>
      </c>
      <c r="G616" s="749" t="s">
        <v>646</v>
      </c>
      <c r="H616" s="749">
        <v>394217</v>
      </c>
      <c r="I616" s="749">
        <v>0</v>
      </c>
      <c r="J616" s="749" t="s">
        <v>1411</v>
      </c>
      <c r="K616" s="749" t="s">
        <v>601</v>
      </c>
      <c r="L616" s="752">
        <v>220.85881821503409</v>
      </c>
      <c r="M616" s="752">
        <v>1</v>
      </c>
      <c r="N616" s="753">
        <v>220.85881821503409</v>
      </c>
    </row>
    <row r="617" spans="1:14" ht="14.4" customHeight="1" x14ac:dyDescent="0.3">
      <c r="A617" s="747" t="s">
        <v>599</v>
      </c>
      <c r="B617" s="748" t="s">
        <v>600</v>
      </c>
      <c r="C617" s="749" t="s">
        <v>621</v>
      </c>
      <c r="D617" s="750" t="s">
        <v>622</v>
      </c>
      <c r="E617" s="751">
        <v>50113001</v>
      </c>
      <c r="F617" s="750" t="s">
        <v>645</v>
      </c>
      <c r="G617" s="749" t="s">
        <v>646</v>
      </c>
      <c r="H617" s="749">
        <v>188217</v>
      </c>
      <c r="I617" s="749">
        <v>88217</v>
      </c>
      <c r="J617" s="749" t="s">
        <v>1412</v>
      </c>
      <c r="K617" s="749" t="s">
        <v>1413</v>
      </c>
      <c r="L617" s="752">
        <v>127.45</v>
      </c>
      <c r="M617" s="752">
        <v>1</v>
      </c>
      <c r="N617" s="753">
        <v>127.45</v>
      </c>
    </row>
    <row r="618" spans="1:14" ht="14.4" customHeight="1" x14ac:dyDescent="0.3">
      <c r="A618" s="747" t="s">
        <v>599</v>
      </c>
      <c r="B618" s="748" t="s">
        <v>600</v>
      </c>
      <c r="C618" s="749" t="s">
        <v>621</v>
      </c>
      <c r="D618" s="750" t="s">
        <v>622</v>
      </c>
      <c r="E618" s="751">
        <v>50113001</v>
      </c>
      <c r="F618" s="750" t="s">
        <v>645</v>
      </c>
      <c r="G618" s="749" t="s">
        <v>646</v>
      </c>
      <c r="H618" s="749">
        <v>188219</v>
      </c>
      <c r="I618" s="749">
        <v>88219</v>
      </c>
      <c r="J618" s="749" t="s">
        <v>1097</v>
      </c>
      <c r="K618" s="749" t="s">
        <v>1098</v>
      </c>
      <c r="L618" s="752">
        <v>141.32</v>
      </c>
      <c r="M618" s="752">
        <v>4</v>
      </c>
      <c r="N618" s="753">
        <v>565.28</v>
      </c>
    </row>
    <row r="619" spans="1:14" ht="14.4" customHeight="1" x14ac:dyDescent="0.3">
      <c r="A619" s="747" t="s">
        <v>599</v>
      </c>
      <c r="B619" s="748" t="s">
        <v>600</v>
      </c>
      <c r="C619" s="749" t="s">
        <v>621</v>
      </c>
      <c r="D619" s="750" t="s">
        <v>622</v>
      </c>
      <c r="E619" s="751">
        <v>50113001</v>
      </c>
      <c r="F619" s="750" t="s">
        <v>645</v>
      </c>
      <c r="G619" s="749" t="s">
        <v>646</v>
      </c>
      <c r="H619" s="749">
        <v>162047</v>
      </c>
      <c r="I619" s="749">
        <v>62047</v>
      </c>
      <c r="J619" s="749" t="s">
        <v>1414</v>
      </c>
      <c r="K619" s="749" t="s">
        <v>1415</v>
      </c>
      <c r="L619" s="752">
        <v>60.929999999999986</v>
      </c>
      <c r="M619" s="752">
        <v>1</v>
      </c>
      <c r="N619" s="753">
        <v>60.929999999999986</v>
      </c>
    </row>
    <row r="620" spans="1:14" ht="14.4" customHeight="1" x14ac:dyDescent="0.3">
      <c r="A620" s="747" t="s">
        <v>599</v>
      </c>
      <c r="B620" s="748" t="s">
        <v>600</v>
      </c>
      <c r="C620" s="749" t="s">
        <v>621</v>
      </c>
      <c r="D620" s="750" t="s">
        <v>622</v>
      </c>
      <c r="E620" s="751">
        <v>50113001</v>
      </c>
      <c r="F620" s="750" t="s">
        <v>645</v>
      </c>
      <c r="G620" s="749" t="s">
        <v>660</v>
      </c>
      <c r="H620" s="749">
        <v>844554</v>
      </c>
      <c r="I620" s="749">
        <v>114065</v>
      </c>
      <c r="J620" s="749" t="s">
        <v>1099</v>
      </c>
      <c r="K620" s="749" t="s">
        <v>1100</v>
      </c>
      <c r="L620" s="752">
        <v>18.29</v>
      </c>
      <c r="M620" s="752">
        <v>3</v>
      </c>
      <c r="N620" s="753">
        <v>54.87</v>
      </c>
    </row>
    <row r="621" spans="1:14" ht="14.4" customHeight="1" x14ac:dyDescent="0.3">
      <c r="A621" s="747" t="s">
        <v>599</v>
      </c>
      <c r="B621" s="748" t="s">
        <v>600</v>
      </c>
      <c r="C621" s="749" t="s">
        <v>621</v>
      </c>
      <c r="D621" s="750" t="s">
        <v>622</v>
      </c>
      <c r="E621" s="751">
        <v>50113001</v>
      </c>
      <c r="F621" s="750" t="s">
        <v>645</v>
      </c>
      <c r="G621" s="749" t="s">
        <v>660</v>
      </c>
      <c r="H621" s="749">
        <v>115316</v>
      </c>
      <c r="I621" s="749">
        <v>15316</v>
      </c>
      <c r="J621" s="749" t="s">
        <v>1101</v>
      </c>
      <c r="K621" s="749" t="s">
        <v>994</v>
      </c>
      <c r="L621" s="752">
        <v>29.359999999999996</v>
      </c>
      <c r="M621" s="752">
        <v>1</v>
      </c>
      <c r="N621" s="753">
        <v>29.359999999999996</v>
      </c>
    </row>
    <row r="622" spans="1:14" ht="14.4" customHeight="1" x14ac:dyDescent="0.3">
      <c r="A622" s="747" t="s">
        <v>599</v>
      </c>
      <c r="B622" s="748" t="s">
        <v>600</v>
      </c>
      <c r="C622" s="749" t="s">
        <v>621</v>
      </c>
      <c r="D622" s="750" t="s">
        <v>622</v>
      </c>
      <c r="E622" s="751">
        <v>50113001</v>
      </c>
      <c r="F622" s="750" t="s">
        <v>645</v>
      </c>
      <c r="G622" s="749" t="s">
        <v>660</v>
      </c>
      <c r="H622" s="749">
        <v>115317</v>
      </c>
      <c r="I622" s="749">
        <v>15317</v>
      </c>
      <c r="J622" s="749" t="s">
        <v>1101</v>
      </c>
      <c r="K622" s="749" t="s">
        <v>1416</v>
      </c>
      <c r="L622" s="752">
        <v>86.34</v>
      </c>
      <c r="M622" s="752">
        <v>1</v>
      </c>
      <c r="N622" s="753">
        <v>86.34</v>
      </c>
    </row>
    <row r="623" spans="1:14" ht="14.4" customHeight="1" x14ac:dyDescent="0.3">
      <c r="A623" s="747" t="s">
        <v>599</v>
      </c>
      <c r="B623" s="748" t="s">
        <v>600</v>
      </c>
      <c r="C623" s="749" t="s">
        <v>621</v>
      </c>
      <c r="D623" s="750" t="s">
        <v>622</v>
      </c>
      <c r="E623" s="751">
        <v>50113001</v>
      </c>
      <c r="F623" s="750" t="s">
        <v>645</v>
      </c>
      <c r="G623" s="749" t="s">
        <v>646</v>
      </c>
      <c r="H623" s="749">
        <v>117992</v>
      </c>
      <c r="I623" s="749">
        <v>17992</v>
      </c>
      <c r="J623" s="749" t="s">
        <v>773</v>
      </c>
      <c r="K623" s="749" t="s">
        <v>774</v>
      </c>
      <c r="L623" s="752">
        <v>93.76</v>
      </c>
      <c r="M623" s="752">
        <v>1</v>
      </c>
      <c r="N623" s="753">
        <v>93.76</v>
      </c>
    </row>
    <row r="624" spans="1:14" ht="14.4" customHeight="1" x14ac:dyDescent="0.3">
      <c r="A624" s="747" t="s">
        <v>599</v>
      </c>
      <c r="B624" s="748" t="s">
        <v>600</v>
      </c>
      <c r="C624" s="749" t="s">
        <v>621</v>
      </c>
      <c r="D624" s="750" t="s">
        <v>622</v>
      </c>
      <c r="E624" s="751">
        <v>50113001</v>
      </c>
      <c r="F624" s="750" t="s">
        <v>645</v>
      </c>
      <c r="G624" s="749" t="s">
        <v>646</v>
      </c>
      <c r="H624" s="749">
        <v>846813</v>
      </c>
      <c r="I624" s="749">
        <v>137120</v>
      </c>
      <c r="J624" s="749" t="s">
        <v>1417</v>
      </c>
      <c r="K624" s="749" t="s">
        <v>1418</v>
      </c>
      <c r="L624" s="752">
        <v>69.603333333333339</v>
      </c>
      <c r="M624" s="752">
        <v>3</v>
      </c>
      <c r="N624" s="753">
        <v>208.81000000000003</v>
      </c>
    </row>
    <row r="625" spans="1:14" ht="14.4" customHeight="1" x14ac:dyDescent="0.3">
      <c r="A625" s="747" t="s">
        <v>599</v>
      </c>
      <c r="B625" s="748" t="s">
        <v>600</v>
      </c>
      <c r="C625" s="749" t="s">
        <v>621</v>
      </c>
      <c r="D625" s="750" t="s">
        <v>622</v>
      </c>
      <c r="E625" s="751">
        <v>50113001</v>
      </c>
      <c r="F625" s="750" t="s">
        <v>645</v>
      </c>
      <c r="G625" s="749" t="s">
        <v>646</v>
      </c>
      <c r="H625" s="749">
        <v>100499</v>
      </c>
      <c r="I625" s="749">
        <v>499</v>
      </c>
      <c r="J625" s="749" t="s">
        <v>775</v>
      </c>
      <c r="K625" s="749" t="s">
        <v>777</v>
      </c>
      <c r="L625" s="752">
        <v>100.37895833333336</v>
      </c>
      <c r="M625" s="752">
        <v>144</v>
      </c>
      <c r="N625" s="753">
        <v>14454.570000000003</v>
      </c>
    </row>
    <row r="626" spans="1:14" ht="14.4" customHeight="1" x14ac:dyDescent="0.3">
      <c r="A626" s="747" t="s">
        <v>599</v>
      </c>
      <c r="B626" s="748" t="s">
        <v>600</v>
      </c>
      <c r="C626" s="749" t="s">
        <v>621</v>
      </c>
      <c r="D626" s="750" t="s">
        <v>622</v>
      </c>
      <c r="E626" s="751">
        <v>50113001</v>
      </c>
      <c r="F626" s="750" t="s">
        <v>645</v>
      </c>
      <c r="G626" s="749" t="s">
        <v>646</v>
      </c>
      <c r="H626" s="749">
        <v>100502</v>
      </c>
      <c r="I626" s="749">
        <v>502</v>
      </c>
      <c r="J626" s="749" t="s">
        <v>782</v>
      </c>
      <c r="K626" s="749" t="s">
        <v>1112</v>
      </c>
      <c r="L626" s="752">
        <v>207.94499999999999</v>
      </c>
      <c r="M626" s="752">
        <v>2</v>
      </c>
      <c r="N626" s="753">
        <v>415.89</v>
      </c>
    </row>
    <row r="627" spans="1:14" ht="14.4" customHeight="1" x14ac:dyDescent="0.3">
      <c r="A627" s="747" t="s">
        <v>599</v>
      </c>
      <c r="B627" s="748" t="s">
        <v>600</v>
      </c>
      <c r="C627" s="749" t="s">
        <v>621</v>
      </c>
      <c r="D627" s="750" t="s">
        <v>622</v>
      </c>
      <c r="E627" s="751">
        <v>50113001</v>
      </c>
      <c r="F627" s="750" t="s">
        <v>645</v>
      </c>
      <c r="G627" s="749" t="s">
        <v>646</v>
      </c>
      <c r="H627" s="749">
        <v>102684</v>
      </c>
      <c r="I627" s="749">
        <v>2684</v>
      </c>
      <c r="J627" s="749" t="s">
        <v>782</v>
      </c>
      <c r="K627" s="749" t="s">
        <v>783</v>
      </c>
      <c r="L627" s="752">
        <v>73.790000000000006</v>
      </c>
      <c r="M627" s="752">
        <v>1</v>
      </c>
      <c r="N627" s="753">
        <v>73.790000000000006</v>
      </c>
    </row>
    <row r="628" spans="1:14" ht="14.4" customHeight="1" x14ac:dyDescent="0.3">
      <c r="A628" s="747" t="s">
        <v>599</v>
      </c>
      <c r="B628" s="748" t="s">
        <v>600</v>
      </c>
      <c r="C628" s="749" t="s">
        <v>621</v>
      </c>
      <c r="D628" s="750" t="s">
        <v>622</v>
      </c>
      <c r="E628" s="751">
        <v>50113001</v>
      </c>
      <c r="F628" s="750" t="s">
        <v>645</v>
      </c>
      <c r="G628" s="749" t="s">
        <v>646</v>
      </c>
      <c r="H628" s="749">
        <v>988256</v>
      </c>
      <c r="I628" s="749">
        <v>0</v>
      </c>
      <c r="J628" s="749" t="s">
        <v>784</v>
      </c>
      <c r="K628" s="749" t="s">
        <v>601</v>
      </c>
      <c r="L628" s="752">
        <v>239.93333333333331</v>
      </c>
      <c r="M628" s="752">
        <v>6</v>
      </c>
      <c r="N628" s="753">
        <v>1439.6</v>
      </c>
    </row>
    <row r="629" spans="1:14" ht="14.4" customHeight="1" x14ac:dyDescent="0.3">
      <c r="A629" s="747" t="s">
        <v>599</v>
      </c>
      <c r="B629" s="748" t="s">
        <v>600</v>
      </c>
      <c r="C629" s="749" t="s">
        <v>621</v>
      </c>
      <c r="D629" s="750" t="s">
        <v>622</v>
      </c>
      <c r="E629" s="751">
        <v>50113001</v>
      </c>
      <c r="F629" s="750" t="s">
        <v>645</v>
      </c>
      <c r="G629" s="749" t="s">
        <v>646</v>
      </c>
      <c r="H629" s="749">
        <v>396048</v>
      </c>
      <c r="I629" s="749">
        <v>0</v>
      </c>
      <c r="J629" s="749" t="s">
        <v>1113</v>
      </c>
      <c r="K629" s="749" t="s">
        <v>601</v>
      </c>
      <c r="L629" s="752">
        <v>408.10000000000008</v>
      </c>
      <c r="M629" s="752">
        <v>9</v>
      </c>
      <c r="N629" s="753">
        <v>3672.9000000000005</v>
      </c>
    </row>
    <row r="630" spans="1:14" ht="14.4" customHeight="1" x14ac:dyDescent="0.3">
      <c r="A630" s="747" t="s">
        <v>599</v>
      </c>
      <c r="B630" s="748" t="s">
        <v>600</v>
      </c>
      <c r="C630" s="749" t="s">
        <v>621</v>
      </c>
      <c r="D630" s="750" t="s">
        <v>622</v>
      </c>
      <c r="E630" s="751">
        <v>50113001</v>
      </c>
      <c r="F630" s="750" t="s">
        <v>645</v>
      </c>
      <c r="G630" s="749" t="s">
        <v>660</v>
      </c>
      <c r="H630" s="749">
        <v>127736</v>
      </c>
      <c r="I630" s="749">
        <v>127736</v>
      </c>
      <c r="J630" s="749" t="s">
        <v>1419</v>
      </c>
      <c r="K630" s="749" t="s">
        <v>1420</v>
      </c>
      <c r="L630" s="752">
        <v>49.37</v>
      </c>
      <c r="M630" s="752">
        <v>1</v>
      </c>
      <c r="N630" s="753">
        <v>49.37</v>
      </c>
    </row>
    <row r="631" spans="1:14" ht="14.4" customHeight="1" x14ac:dyDescent="0.3">
      <c r="A631" s="747" t="s">
        <v>599</v>
      </c>
      <c r="B631" s="748" t="s">
        <v>600</v>
      </c>
      <c r="C631" s="749" t="s">
        <v>621</v>
      </c>
      <c r="D631" s="750" t="s">
        <v>622</v>
      </c>
      <c r="E631" s="751">
        <v>50113001</v>
      </c>
      <c r="F631" s="750" t="s">
        <v>645</v>
      </c>
      <c r="G631" s="749" t="s">
        <v>646</v>
      </c>
      <c r="H631" s="749">
        <v>843905</v>
      </c>
      <c r="I631" s="749">
        <v>103391</v>
      </c>
      <c r="J631" s="749" t="s">
        <v>1421</v>
      </c>
      <c r="K631" s="749" t="s">
        <v>1422</v>
      </c>
      <c r="L631" s="752">
        <v>73.010000000000005</v>
      </c>
      <c r="M631" s="752">
        <v>1</v>
      </c>
      <c r="N631" s="753">
        <v>73.010000000000005</v>
      </c>
    </row>
    <row r="632" spans="1:14" ht="14.4" customHeight="1" x14ac:dyDescent="0.3">
      <c r="A632" s="747" t="s">
        <v>599</v>
      </c>
      <c r="B632" s="748" t="s">
        <v>600</v>
      </c>
      <c r="C632" s="749" t="s">
        <v>621</v>
      </c>
      <c r="D632" s="750" t="s">
        <v>622</v>
      </c>
      <c r="E632" s="751">
        <v>50113001</v>
      </c>
      <c r="F632" s="750" t="s">
        <v>645</v>
      </c>
      <c r="G632" s="749" t="s">
        <v>646</v>
      </c>
      <c r="H632" s="749">
        <v>180550</v>
      </c>
      <c r="I632" s="749">
        <v>180550</v>
      </c>
      <c r="J632" s="749" t="s">
        <v>1423</v>
      </c>
      <c r="K632" s="749" t="s">
        <v>906</v>
      </c>
      <c r="L632" s="752">
        <v>106.7</v>
      </c>
      <c r="M632" s="752">
        <v>1</v>
      </c>
      <c r="N632" s="753">
        <v>106.7</v>
      </c>
    </row>
    <row r="633" spans="1:14" ht="14.4" customHeight="1" x14ac:dyDescent="0.3">
      <c r="A633" s="747" t="s">
        <v>599</v>
      </c>
      <c r="B633" s="748" t="s">
        <v>600</v>
      </c>
      <c r="C633" s="749" t="s">
        <v>621</v>
      </c>
      <c r="D633" s="750" t="s">
        <v>622</v>
      </c>
      <c r="E633" s="751">
        <v>50113001</v>
      </c>
      <c r="F633" s="750" t="s">
        <v>645</v>
      </c>
      <c r="G633" s="749" t="s">
        <v>646</v>
      </c>
      <c r="H633" s="749">
        <v>119686</v>
      </c>
      <c r="I633" s="749">
        <v>119686</v>
      </c>
      <c r="J633" s="749" t="s">
        <v>1424</v>
      </c>
      <c r="K633" s="749" t="s">
        <v>1425</v>
      </c>
      <c r="L633" s="752">
        <v>49.710023572650684</v>
      </c>
      <c r="M633" s="752">
        <v>2</v>
      </c>
      <c r="N633" s="753">
        <v>99.420047145301368</v>
      </c>
    </row>
    <row r="634" spans="1:14" ht="14.4" customHeight="1" x14ac:dyDescent="0.3">
      <c r="A634" s="747" t="s">
        <v>599</v>
      </c>
      <c r="B634" s="748" t="s">
        <v>600</v>
      </c>
      <c r="C634" s="749" t="s">
        <v>621</v>
      </c>
      <c r="D634" s="750" t="s">
        <v>622</v>
      </c>
      <c r="E634" s="751">
        <v>50113001</v>
      </c>
      <c r="F634" s="750" t="s">
        <v>645</v>
      </c>
      <c r="G634" s="749" t="s">
        <v>646</v>
      </c>
      <c r="H634" s="749">
        <v>849252</v>
      </c>
      <c r="I634" s="749">
        <v>141762</v>
      </c>
      <c r="J634" s="749" t="s">
        <v>1426</v>
      </c>
      <c r="K634" s="749" t="s">
        <v>1427</v>
      </c>
      <c r="L634" s="752">
        <v>74.599999999999994</v>
      </c>
      <c r="M634" s="752">
        <v>2</v>
      </c>
      <c r="N634" s="753">
        <v>149.19999999999999</v>
      </c>
    </row>
    <row r="635" spans="1:14" ht="14.4" customHeight="1" x14ac:dyDescent="0.3">
      <c r="A635" s="747" t="s">
        <v>599</v>
      </c>
      <c r="B635" s="748" t="s">
        <v>600</v>
      </c>
      <c r="C635" s="749" t="s">
        <v>621</v>
      </c>
      <c r="D635" s="750" t="s">
        <v>622</v>
      </c>
      <c r="E635" s="751">
        <v>50113001</v>
      </c>
      <c r="F635" s="750" t="s">
        <v>645</v>
      </c>
      <c r="G635" s="749" t="s">
        <v>646</v>
      </c>
      <c r="H635" s="749">
        <v>110086</v>
      </c>
      <c r="I635" s="749">
        <v>10086</v>
      </c>
      <c r="J635" s="749" t="s">
        <v>1127</v>
      </c>
      <c r="K635" s="749" t="s">
        <v>1128</v>
      </c>
      <c r="L635" s="752">
        <v>1592.8</v>
      </c>
      <c r="M635" s="752">
        <v>1</v>
      </c>
      <c r="N635" s="753">
        <v>1592.8</v>
      </c>
    </row>
    <row r="636" spans="1:14" ht="14.4" customHeight="1" x14ac:dyDescent="0.3">
      <c r="A636" s="747" t="s">
        <v>599</v>
      </c>
      <c r="B636" s="748" t="s">
        <v>600</v>
      </c>
      <c r="C636" s="749" t="s">
        <v>621</v>
      </c>
      <c r="D636" s="750" t="s">
        <v>622</v>
      </c>
      <c r="E636" s="751">
        <v>50113001</v>
      </c>
      <c r="F636" s="750" t="s">
        <v>645</v>
      </c>
      <c r="G636" s="749" t="s">
        <v>646</v>
      </c>
      <c r="H636" s="749">
        <v>190484</v>
      </c>
      <c r="I636" s="749">
        <v>0</v>
      </c>
      <c r="J636" s="749" t="s">
        <v>1428</v>
      </c>
      <c r="K636" s="749" t="s">
        <v>1429</v>
      </c>
      <c r="L636" s="752">
        <v>1834.1056249999999</v>
      </c>
      <c r="M636" s="752">
        <v>16</v>
      </c>
      <c r="N636" s="753">
        <v>29345.69</v>
      </c>
    </row>
    <row r="637" spans="1:14" ht="14.4" customHeight="1" x14ac:dyDescent="0.3">
      <c r="A637" s="747" t="s">
        <v>599</v>
      </c>
      <c r="B637" s="748" t="s">
        <v>600</v>
      </c>
      <c r="C637" s="749" t="s">
        <v>621</v>
      </c>
      <c r="D637" s="750" t="s">
        <v>622</v>
      </c>
      <c r="E637" s="751">
        <v>50113001</v>
      </c>
      <c r="F637" s="750" t="s">
        <v>645</v>
      </c>
      <c r="G637" s="749" t="s">
        <v>646</v>
      </c>
      <c r="H637" s="749">
        <v>100536</v>
      </c>
      <c r="I637" s="749">
        <v>536</v>
      </c>
      <c r="J637" s="749" t="s">
        <v>1430</v>
      </c>
      <c r="K637" s="749" t="s">
        <v>656</v>
      </c>
      <c r="L637" s="752">
        <v>140.33615384615379</v>
      </c>
      <c r="M637" s="752">
        <v>13</v>
      </c>
      <c r="N637" s="753">
        <v>1824.3699999999994</v>
      </c>
    </row>
    <row r="638" spans="1:14" ht="14.4" customHeight="1" x14ac:dyDescent="0.3">
      <c r="A638" s="747" t="s">
        <v>599</v>
      </c>
      <c r="B638" s="748" t="s">
        <v>600</v>
      </c>
      <c r="C638" s="749" t="s">
        <v>621</v>
      </c>
      <c r="D638" s="750" t="s">
        <v>622</v>
      </c>
      <c r="E638" s="751">
        <v>50113001</v>
      </c>
      <c r="F638" s="750" t="s">
        <v>645</v>
      </c>
      <c r="G638" s="749" t="s">
        <v>646</v>
      </c>
      <c r="H638" s="749">
        <v>216963</v>
      </c>
      <c r="I638" s="749">
        <v>216963</v>
      </c>
      <c r="J638" s="749" t="s">
        <v>1431</v>
      </c>
      <c r="K638" s="749" t="s">
        <v>1432</v>
      </c>
      <c r="L638" s="752">
        <v>112.67000000000002</v>
      </c>
      <c r="M638" s="752">
        <v>1</v>
      </c>
      <c r="N638" s="753">
        <v>112.67000000000002</v>
      </c>
    </row>
    <row r="639" spans="1:14" ht="14.4" customHeight="1" x14ac:dyDescent="0.3">
      <c r="A639" s="747" t="s">
        <v>599</v>
      </c>
      <c r="B639" s="748" t="s">
        <v>600</v>
      </c>
      <c r="C639" s="749" t="s">
        <v>621</v>
      </c>
      <c r="D639" s="750" t="s">
        <v>622</v>
      </c>
      <c r="E639" s="751">
        <v>50113001</v>
      </c>
      <c r="F639" s="750" t="s">
        <v>645</v>
      </c>
      <c r="G639" s="749" t="s">
        <v>660</v>
      </c>
      <c r="H639" s="749">
        <v>155823</v>
      </c>
      <c r="I639" s="749">
        <v>55823</v>
      </c>
      <c r="J639" s="749" t="s">
        <v>791</v>
      </c>
      <c r="K639" s="749" t="s">
        <v>792</v>
      </c>
      <c r="L639" s="752">
        <v>39.03</v>
      </c>
      <c r="M639" s="752">
        <v>2</v>
      </c>
      <c r="N639" s="753">
        <v>78.06</v>
      </c>
    </row>
    <row r="640" spans="1:14" ht="14.4" customHeight="1" x14ac:dyDescent="0.3">
      <c r="A640" s="747" t="s">
        <v>599</v>
      </c>
      <c r="B640" s="748" t="s">
        <v>600</v>
      </c>
      <c r="C640" s="749" t="s">
        <v>621</v>
      </c>
      <c r="D640" s="750" t="s">
        <v>622</v>
      </c>
      <c r="E640" s="751">
        <v>50113001</v>
      </c>
      <c r="F640" s="750" t="s">
        <v>645</v>
      </c>
      <c r="G640" s="749" t="s">
        <v>660</v>
      </c>
      <c r="H640" s="749">
        <v>155824</v>
      </c>
      <c r="I640" s="749">
        <v>55824</v>
      </c>
      <c r="J640" s="749" t="s">
        <v>791</v>
      </c>
      <c r="K640" s="749" t="s">
        <v>793</v>
      </c>
      <c r="L640" s="752">
        <v>52.823191489361712</v>
      </c>
      <c r="M640" s="752">
        <v>94</v>
      </c>
      <c r="N640" s="753">
        <v>4965.380000000001</v>
      </c>
    </row>
    <row r="641" spans="1:14" ht="14.4" customHeight="1" x14ac:dyDescent="0.3">
      <c r="A641" s="747" t="s">
        <v>599</v>
      </c>
      <c r="B641" s="748" t="s">
        <v>600</v>
      </c>
      <c r="C641" s="749" t="s">
        <v>621</v>
      </c>
      <c r="D641" s="750" t="s">
        <v>622</v>
      </c>
      <c r="E641" s="751">
        <v>50113001</v>
      </c>
      <c r="F641" s="750" t="s">
        <v>645</v>
      </c>
      <c r="G641" s="749" t="s">
        <v>660</v>
      </c>
      <c r="H641" s="749">
        <v>107981</v>
      </c>
      <c r="I641" s="749">
        <v>7981</v>
      </c>
      <c r="J641" s="749" t="s">
        <v>791</v>
      </c>
      <c r="K641" s="749" t="s">
        <v>794</v>
      </c>
      <c r="L641" s="752">
        <v>53.194925373134332</v>
      </c>
      <c r="M641" s="752">
        <v>67</v>
      </c>
      <c r="N641" s="753">
        <v>3564.0600000000004</v>
      </c>
    </row>
    <row r="642" spans="1:14" ht="14.4" customHeight="1" x14ac:dyDescent="0.3">
      <c r="A642" s="747" t="s">
        <v>599</v>
      </c>
      <c r="B642" s="748" t="s">
        <v>600</v>
      </c>
      <c r="C642" s="749" t="s">
        <v>621</v>
      </c>
      <c r="D642" s="750" t="s">
        <v>622</v>
      </c>
      <c r="E642" s="751">
        <v>50113001</v>
      </c>
      <c r="F642" s="750" t="s">
        <v>645</v>
      </c>
      <c r="G642" s="749" t="s">
        <v>660</v>
      </c>
      <c r="H642" s="749">
        <v>126786</v>
      </c>
      <c r="I642" s="749">
        <v>26786</v>
      </c>
      <c r="J642" s="749" t="s">
        <v>1133</v>
      </c>
      <c r="K642" s="749" t="s">
        <v>1134</v>
      </c>
      <c r="L642" s="752">
        <v>406.90499999999992</v>
      </c>
      <c r="M642" s="752">
        <v>4</v>
      </c>
      <c r="N642" s="753">
        <v>1627.6199999999997</v>
      </c>
    </row>
    <row r="643" spans="1:14" ht="14.4" customHeight="1" x14ac:dyDescent="0.3">
      <c r="A643" s="747" t="s">
        <v>599</v>
      </c>
      <c r="B643" s="748" t="s">
        <v>600</v>
      </c>
      <c r="C643" s="749" t="s">
        <v>621</v>
      </c>
      <c r="D643" s="750" t="s">
        <v>622</v>
      </c>
      <c r="E643" s="751">
        <v>50113001</v>
      </c>
      <c r="F643" s="750" t="s">
        <v>645</v>
      </c>
      <c r="G643" s="749" t="s">
        <v>660</v>
      </c>
      <c r="H643" s="749">
        <v>187607</v>
      </c>
      <c r="I643" s="749">
        <v>187607</v>
      </c>
      <c r="J643" s="749" t="s">
        <v>1433</v>
      </c>
      <c r="K643" s="749" t="s">
        <v>1434</v>
      </c>
      <c r="L643" s="752">
        <v>273.89999999999998</v>
      </c>
      <c r="M643" s="752">
        <v>3</v>
      </c>
      <c r="N643" s="753">
        <v>821.69999999999993</v>
      </c>
    </row>
    <row r="644" spans="1:14" ht="14.4" customHeight="1" x14ac:dyDescent="0.3">
      <c r="A644" s="747" t="s">
        <v>599</v>
      </c>
      <c r="B644" s="748" t="s">
        <v>600</v>
      </c>
      <c r="C644" s="749" t="s">
        <v>621</v>
      </c>
      <c r="D644" s="750" t="s">
        <v>622</v>
      </c>
      <c r="E644" s="751">
        <v>50113001</v>
      </c>
      <c r="F644" s="750" t="s">
        <v>645</v>
      </c>
      <c r="G644" s="749" t="s">
        <v>646</v>
      </c>
      <c r="H644" s="749">
        <v>100544</v>
      </c>
      <c r="I644" s="749">
        <v>544</v>
      </c>
      <c r="J644" s="749" t="s">
        <v>797</v>
      </c>
      <c r="K644" s="749" t="s">
        <v>1141</v>
      </c>
      <c r="L644" s="752">
        <v>183.10054054054052</v>
      </c>
      <c r="M644" s="752">
        <v>37</v>
      </c>
      <c r="N644" s="753">
        <v>6774.7199999999993</v>
      </c>
    </row>
    <row r="645" spans="1:14" ht="14.4" customHeight="1" x14ac:dyDescent="0.3">
      <c r="A645" s="747" t="s">
        <v>599</v>
      </c>
      <c r="B645" s="748" t="s">
        <v>600</v>
      </c>
      <c r="C645" s="749" t="s">
        <v>621</v>
      </c>
      <c r="D645" s="750" t="s">
        <v>622</v>
      </c>
      <c r="E645" s="751">
        <v>50113001</v>
      </c>
      <c r="F645" s="750" t="s">
        <v>645</v>
      </c>
      <c r="G645" s="749" t="s">
        <v>660</v>
      </c>
      <c r="H645" s="749">
        <v>850729</v>
      </c>
      <c r="I645" s="749">
        <v>157875</v>
      </c>
      <c r="J645" s="749" t="s">
        <v>803</v>
      </c>
      <c r="K645" s="749" t="s">
        <v>804</v>
      </c>
      <c r="L645" s="752">
        <v>239.73714285714283</v>
      </c>
      <c r="M645" s="752">
        <v>7</v>
      </c>
      <c r="N645" s="753">
        <v>1678.1599999999999</v>
      </c>
    </row>
    <row r="646" spans="1:14" ht="14.4" customHeight="1" x14ac:dyDescent="0.3">
      <c r="A646" s="747" t="s">
        <v>599</v>
      </c>
      <c r="B646" s="748" t="s">
        <v>600</v>
      </c>
      <c r="C646" s="749" t="s">
        <v>621</v>
      </c>
      <c r="D646" s="750" t="s">
        <v>622</v>
      </c>
      <c r="E646" s="751">
        <v>50113001</v>
      </c>
      <c r="F646" s="750" t="s">
        <v>645</v>
      </c>
      <c r="G646" s="749" t="s">
        <v>646</v>
      </c>
      <c r="H646" s="749">
        <v>848950</v>
      </c>
      <c r="I646" s="749">
        <v>155148</v>
      </c>
      <c r="J646" s="749" t="s">
        <v>805</v>
      </c>
      <c r="K646" s="749" t="s">
        <v>806</v>
      </c>
      <c r="L646" s="752">
        <v>18.669999999999998</v>
      </c>
      <c r="M646" s="752">
        <v>2</v>
      </c>
      <c r="N646" s="753">
        <v>37.339999999999996</v>
      </c>
    </row>
    <row r="647" spans="1:14" ht="14.4" customHeight="1" x14ac:dyDescent="0.3">
      <c r="A647" s="747" t="s">
        <v>599</v>
      </c>
      <c r="B647" s="748" t="s">
        <v>600</v>
      </c>
      <c r="C647" s="749" t="s">
        <v>621</v>
      </c>
      <c r="D647" s="750" t="s">
        <v>622</v>
      </c>
      <c r="E647" s="751">
        <v>50113001</v>
      </c>
      <c r="F647" s="750" t="s">
        <v>645</v>
      </c>
      <c r="G647" s="749" t="s">
        <v>646</v>
      </c>
      <c r="H647" s="749">
        <v>849941</v>
      </c>
      <c r="I647" s="749">
        <v>162142</v>
      </c>
      <c r="J647" s="749" t="s">
        <v>805</v>
      </c>
      <c r="K647" s="749" t="s">
        <v>807</v>
      </c>
      <c r="L647" s="752">
        <v>28.410000000000004</v>
      </c>
      <c r="M647" s="752">
        <v>5</v>
      </c>
      <c r="N647" s="753">
        <v>142.05000000000001</v>
      </c>
    </row>
    <row r="648" spans="1:14" ht="14.4" customHeight="1" x14ac:dyDescent="0.3">
      <c r="A648" s="747" t="s">
        <v>599</v>
      </c>
      <c r="B648" s="748" t="s">
        <v>600</v>
      </c>
      <c r="C648" s="749" t="s">
        <v>621</v>
      </c>
      <c r="D648" s="750" t="s">
        <v>622</v>
      </c>
      <c r="E648" s="751">
        <v>50113001</v>
      </c>
      <c r="F648" s="750" t="s">
        <v>645</v>
      </c>
      <c r="G648" s="749" t="s">
        <v>646</v>
      </c>
      <c r="H648" s="749">
        <v>121393</v>
      </c>
      <c r="I648" s="749">
        <v>0</v>
      </c>
      <c r="J648" s="749" t="s">
        <v>1435</v>
      </c>
      <c r="K648" s="749" t="s">
        <v>1436</v>
      </c>
      <c r="L648" s="752">
        <v>6050</v>
      </c>
      <c r="M648" s="752">
        <v>1</v>
      </c>
      <c r="N648" s="753">
        <v>6050</v>
      </c>
    </row>
    <row r="649" spans="1:14" ht="14.4" customHeight="1" x14ac:dyDescent="0.3">
      <c r="A649" s="747" t="s">
        <v>599</v>
      </c>
      <c r="B649" s="748" t="s">
        <v>600</v>
      </c>
      <c r="C649" s="749" t="s">
        <v>621</v>
      </c>
      <c r="D649" s="750" t="s">
        <v>622</v>
      </c>
      <c r="E649" s="751">
        <v>50113001</v>
      </c>
      <c r="F649" s="750" t="s">
        <v>645</v>
      </c>
      <c r="G649" s="749" t="s">
        <v>646</v>
      </c>
      <c r="H649" s="749">
        <v>186616</v>
      </c>
      <c r="I649" s="749">
        <v>86616</v>
      </c>
      <c r="J649" s="749" t="s">
        <v>1437</v>
      </c>
      <c r="K649" s="749" t="s">
        <v>1438</v>
      </c>
      <c r="L649" s="752">
        <v>777.67</v>
      </c>
      <c r="M649" s="752">
        <v>1</v>
      </c>
      <c r="N649" s="753">
        <v>777.67</v>
      </c>
    </row>
    <row r="650" spans="1:14" ht="14.4" customHeight="1" x14ac:dyDescent="0.3">
      <c r="A650" s="747" t="s">
        <v>599</v>
      </c>
      <c r="B650" s="748" t="s">
        <v>600</v>
      </c>
      <c r="C650" s="749" t="s">
        <v>621</v>
      </c>
      <c r="D650" s="750" t="s">
        <v>622</v>
      </c>
      <c r="E650" s="751">
        <v>50113001</v>
      </c>
      <c r="F650" s="750" t="s">
        <v>645</v>
      </c>
      <c r="G650" s="749" t="s">
        <v>646</v>
      </c>
      <c r="H650" s="749">
        <v>147671</v>
      </c>
      <c r="I650" s="749">
        <v>47671</v>
      </c>
      <c r="J650" s="749" t="s">
        <v>1439</v>
      </c>
      <c r="K650" s="749" t="s">
        <v>1440</v>
      </c>
      <c r="L650" s="752">
        <v>351.19000000000005</v>
      </c>
      <c r="M650" s="752">
        <v>1</v>
      </c>
      <c r="N650" s="753">
        <v>351.19000000000005</v>
      </c>
    </row>
    <row r="651" spans="1:14" ht="14.4" customHeight="1" x14ac:dyDescent="0.3">
      <c r="A651" s="747" t="s">
        <v>599</v>
      </c>
      <c r="B651" s="748" t="s">
        <v>600</v>
      </c>
      <c r="C651" s="749" t="s">
        <v>621</v>
      </c>
      <c r="D651" s="750" t="s">
        <v>622</v>
      </c>
      <c r="E651" s="751">
        <v>50113001</v>
      </c>
      <c r="F651" s="750" t="s">
        <v>645</v>
      </c>
      <c r="G651" s="749" t="s">
        <v>646</v>
      </c>
      <c r="H651" s="749">
        <v>100269</v>
      </c>
      <c r="I651" s="749">
        <v>269</v>
      </c>
      <c r="J651" s="749" t="s">
        <v>808</v>
      </c>
      <c r="K651" s="749" t="s">
        <v>688</v>
      </c>
      <c r="L651" s="752">
        <v>40.780000000000022</v>
      </c>
      <c r="M651" s="752">
        <v>2</v>
      </c>
      <c r="N651" s="753">
        <v>81.560000000000045</v>
      </c>
    </row>
    <row r="652" spans="1:14" ht="14.4" customHeight="1" x14ac:dyDescent="0.3">
      <c r="A652" s="747" t="s">
        <v>599</v>
      </c>
      <c r="B652" s="748" t="s">
        <v>600</v>
      </c>
      <c r="C652" s="749" t="s">
        <v>621</v>
      </c>
      <c r="D652" s="750" t="s">
        <v>622</v>
      </c>
      <c r="E652" s="751">
        <v>50113001</v>
      </c>
      <c r="F652" s="750" t="s">
        <v>645</v>
      </c>
      <c r="G652" s="749" t="s">
        <v>646</v>
      </c>
      <c r="H652" s="749">
        <v>118304</v>
      </c>
      <c r="I652" s="749">
        <v>18304</v>
      </c>
      <c r="J652" s="749" t="s">
        <v>817</v>
      </c>
      <c r="K652" s="749" t="s">
        <v>818</v>
      </c>
      <c r="L652" s="752">
        <v>185.61085279113476</v>
      </c>
      <c r="M652" s="752">
        <v>36</v>
      </c>
      <c r="N652" s="753">
        <v>6681.990700480851</v>
      </c>
    </row>
    <row r="653" spans="1:14" ht="14.4" customHeight="1" x14ac:dyDescent="0.3">
      <c r="A653" s="747" t="s">
        <v>599</v>
      </c>
      <c r="B653" s="748" t="s">
        <v>600</v>
      </c>
      <c r="C653" s="749" t="s">
        <v>621</v>
      </c>
      <c r="D653" s="750" t="s">
        <v>622</v>
      </c>
      <c r="E653" s="751">
        <v>50113001</v>
      </c>
      <c r="F653" s="750" t="s">
        <v>645</v>
      </c>
      <c r="G653" s="749" t="s">
        <v>646</v>
      </c>
      <c r="H653" s="749">
        <v>118305</v>
      </c>
      <c r="I653" s="749">
        <v>18305</v>
      </c>
      <c r="J653" s="749" t="s">
        <v>817</v>
      </c>
      <c r="K653" s="749" t="s">
        <v>819</v>
      </c>
      <c r="L653" s="752">
        <v>242</v>
      </c>
      <c r="M653" s="752">
        <v>58</v>
      </c>
      <c r="N653" s="753">
        <v>14036</v>
      </c>
    </row>
    <row r="654" spans="1:14" ht="14.4" customHeight="1" x14ac:dyDescent="0.3">
      <c r="A654" s="747" t="s">
        <v>599</v>
      </c>
      <c r="B654" s="748" t="s">
        <v>600</v>
      </c>
      <c r="C654" s="749" t="s">
        <v>621</v>
      </c>
      <c r="D654" s="750" t="s">
        <v>622</v>
      </c>
      <c r="E654" s="751">
        <v>50113001</v>
      </c>
      <c r="F654" s="750" t="s">
        <v>645</v>
      </c>
      <c r="G654" s="749" t="s">
        <v>646</v>
      </c>
      <c r="H654" s="749">
        <v>159357</v>
      </c>
      <c r="I654" s="749">
        <v>59357</v>
      </c>
      <c r="J654" s="749" t="s">
        <v>820</v>
      </c>
      <c r="K654" s="749" t="s">
        <v>1441</v>
      </c>
      <c r="L654" s="752">
        <v>188.88</v>
      </c>
      <c r="M654" s="752">
        <v>3</v>
      </c>
      <c r="N654" s="753">
        <v>566.64</v>
      </c>
    </row>
    <row r="655" spans="1:14" ht="14.4" customHeight="1" x14ac:dyDescent="0.3">
      <c r="A655" s="747" t="s">
        <v>599</v>
      </c>
      <c r="B655" s="748" t="s">
        <v>600</v>
      </c>
      <c r="C655" s="749" t="s">
        <v>621</v>
      </c>
      <c r="D655" s="750" t="s">
        <v>622</v>
      </c>
      <c r="E655" s="751">
        <v>50113001</v>
      </c>
      <c r="F655" s="750" t="s">
        <v>645</v>
      </c>
      <c r="G655" s="749" t="s">
        <v>646</v>
      </c>
      <c r="H655" s="749">
        <v>113441</v>
      </c>
      <c r="I655" s="749">
        <v>13441</v>
      </c>
      <c r="J655" s="749" t="s">
        <v>1442</v>
      </c>
      <c r="K655" s="749" t="s">
        <v>1400</v>
      </c>
      <c r="L655" s="752">
        <v>246.49999999999997</v>
      </c>
      <c r="M655" s="752">
        <v>3</v>
      </c>
      <c r="N655" s="753">
        <v>739.49999999999989</v>
      </c>
    </row>
    <row r="656" spans="1:14" ht="14.4" customHeight="1" x14ac:dyDescent="0.3">
      <c r="A656" s="747" t="s">
        <v>599</v>
      </c>
      <c r="B656" s="748" t="s">
        <v>600</v>
      </c>
      <c r="C656" s="749" t="s">
        <v>621</v>
      </c>
      <c r="D656" s="750" t="s">
        <v>622</v>
      </c>
      <c r="E656" s="751">
        <v>50113001</v>
      </c>
      <c r="F656" s="750" t="s">
        <v>645</v>
      </c>
      <c r="G656" s="749" t="s">
        <v>646</v>
      </c>
      <c r="H656" s="749">
        <v>159941</v>
      </c>
      <c r="I656" s="749">
        <v>59941</v>
      </c>
      <c r="J656" s="749" t="s">
        <v>1176</v>
      </c>
      <c r="K656" s="749" t="s">
        <v>1177</v>
      </c>
      <c r="L656" s="752">
        <v>232.06</v>
      </c>
      <c r="M656" s="752">
        <v>2</v>
      </c>
      <c r="N656" s="753">
        <v>464.12</v>
      </c>
    </row>
    <row r="657" spans="1:14" ht="14.4" customHeight="1" x14ac:dyDescent="0.3">
      <c r="A657" s="747" t="s">
        <v>599</v>
      </c>
      <c r="B657" s="748" t="s">
        <v>600</v>
      </c>
      <c r="C657" s="749" t="s">
        <v>621</v>
      </c>
      <c r="D657" s="750" t="s">
        <v>622</v>
      </c>
      <c r="E657" s="751">
        <v>50113001</v>
      </c>
      <c r="F657" s="750" t="s">
        <v>645</v>
      </c>
      <c r="G657" s="749" t="s">
        <v>660</v>
      </c>
      <c r="H657" s="749">
        <v>109709</v>
      </c>
      <c r="I657" s="749">
        <v>9709</v>
      </c>
      <c r="J657" s="749" t="s">
        <v>1180</v>
      </c>
      <c r="K657" s="749" t="s">
        <v>1181</v>
      </c>
      <c r="L657" s="752">
        <v>85.899999999999977</v>
      </c>
      <c r="M657" s="752">
        <v>5</v>
      </c>
      <c r="N657" s="753">
        <v>429.49999999999989</v>
      </c>
    </row>
    <row r="658" spans="1:14" ht="14.4" customHeight="1" x14ac:dyDescent="0.3">
      <c r="A658" s="747" t="s">
        <v>599</v>
      </c>
      <c r="B658" s="748" t="s">
        <v>600</v>
      </c>
      <c r="C658" s="749" t="s">
        <v>621</v>
      </c>
      <c r="D658" s="750" t="s">
        <v>622</v>
      </c>
      <c r="E658" s="751">
        <v>50113001</v>
      </c>
      <c r="F658" s="750" t="s">
        <v>645</v>
      </c>
      <c r="G658" s="749" t="s">
        <v>646</v>
      </c>
      <c r="H658" s="749">
        <v>100612</v>
      </c>
      <c r="I658" s="749">
        <v>612</v>
      </c>
      <c r="J658" s="749" t="s">
        <v>833</v>
      </c>
      <c r="K658" s="749" t="s">
        <v>834</v>
      </c>
      <c r="L658" s="752">
        <v>60.146666666666668</v>
      </c>
      <c r="M658" s="752">
        <v>3</v>
      </c>
      <c r="N658" s="753">
        <v>180.44</v>
      </c>
    </row>
    <row r="659" spans="1:14" ht="14.4" customHeight="1" x14ac:dyDescent="0.3">
      <c r="A659" s="747" t="s">
        <v>599</v>
      </c>
      <c r="B659" s="748" t="s">
        <v>600</v>
      </c>
      <c r="C659" s="749" t="s">
        <v>621</v>
      </c>
      <c r="D659" s="750" t="s">
        <v>622</v>
      </c>
      <c r="E659" s="751">
        <v>50113001</v>
      </c>
      <c r="F659" s="750" t="s">
        <v>645</v>
      </c>
      <c r="G659" s="749" t="s">
        <v>646</v>
      </c>
      <c r="H659" s="749">
        <v>109847</v>
      </c>
      <c r="I659" s="749">
        <v>9847</v>
      </c>
      <c r="J659" s="749" t="s">
        <v>840</v>
      </c>
      <c r="K659" s="749" t="s">
        <v>842</v>
      </c>
      <c r="L659" s="752">
        <v>41.059999999999995</v>
      </c>
      <c r="M659" s="752">
        <v>3</v>
      </c>
      <c r="N659" s="753">
        <v>123.17999999999998</v>
      </c>
    </row>
    <row r="660" spans="1:14" ht="14.4" customHeight="1" x14ac:dyDescent="0.3">
      <c r="A660" s="747" t="s">
        <v>599</v>
      </c>
      <c r="B660" s="748" t="s">
        <v>600</v>
      </c>
      <c r="C660" s="749" t="s">
        <v>621</v>
      </c>
      <c r="D660" s="750" t="s">
        <v>622</v>
      </c>
      <c r="E660" s="751">
        <v>50113001</v>
      </c>
      <c r="F660" s="750" t="s">
        <v>645</v>
      </c>
      <c r="G660" s="749" t="s">
        <v>646</v>
      </c>
      <c r="H660" s="749">
        <v>191836</v>
      </c>
      <c r="I660" s="749">
        <v>91836</v>
      </c>
      <c r="J660" s="749" t="s">
        <v>840</v>
      </c>
      <c r="K660" s="749" t="s">
        <v>843</v>
      </c>
      <c r="L660" s="752">
        <v>44.72</v>
      </c>
      <c r="M660" s="752">
        <v>3</v>
      </c>
      <c r="N660" s="753">
        <v>134.16</v>
      </c>
    </row>
    <row r="661" spans="1:14" ht="14.4" customHeight="1" x14ac:dyDescent="0.3">
      <c r="A661" s="747" t="s">
        <v>599</v>
      </c>
      <c r="B661" s="748" t="s">
        <v>600</v>
      </c>
      <c r="C661" s="749" t="s">
        <v>621</v>
      </c>
      <c r="D661" s="750" t="s">
        <v>622</v>
      </c>
      <c r="E661" s="751">
        <v>50113001</v>
      </c>
      <c r="F661" s="750" t="s">
        <v>645</v>
      </c>
      <c r="G661" s="749" t="s">
        <v>646</v>
      </c>
      <c r="H661" s="749">
        <v>842253</v>
      </c>
      <c r="I661" s="749">
        <v>0</v>
      </c>
      <c r="J661" s="749" t="s">
        <v>1443</v>
      </c>
      <c r="K661" s="749" t="s">
        <v>1444</v>
      </c>
      <c r="L661" s="752">
        <v>401.79</v>
      </c>
      <c r="M661" s="752">
        <v>2</v>
      </c>
      <c r="N661" s="753">
        <v>803.58</v>
      </c>
    </row>
    <row r="662" spans="1:14" ht="14.4" customHeight="1" x14ac:dyDescent="0.3">
      <c r="A662" s="747" t="s">
        <v>599</v>
      </c>
      <c r="B662" s="748" t="s">
        <v>600</v>
      </c>
      <c r="C662" s="749" t="s">
        <v>621</v>
      </c>
      <c r="D662" s="750" t="s">
        <v>622</v>
      </c>
      <c r="E662" s="751">
        <v>50113001</v>
      </c>
      <c r="F662" s="750" t="s">
        <v>645</v>
      </c>
      <c r="G662" s="749" t="s">
        <v>646</v>
      </c>
      <c r="H662" s="749">
        <v>215851</v>
      </c>
      <c r="I662" s="749">
        <v>215851</v>
      </c>
      <c r="J662" s="749" t="s">
        <v>847</v>
      </c>
      <c r="K662" s="749" t="s">
        <v>848</v>
      </c>
      <c r="L662" s="752">
        <v>292.42000000000013</v>
      </c>
      <c r="M662" s="752">
        <v>2</v>
      </c>
      <c r="N662" s="753">
        <v>584.84000000000026</v>
      </c>
    </row>
    <row r="663" spans="1:14" ht="14.4" customHeight="1" x14ac:dyDescent="0.3">
      <c r="A663" s="747" t="s">
        <v>599</v>
      </c>
      <c r="B663" s="748" t="s">
        <v>600</v>
      </c>
      <c r="C663" s="749" t="s">
        <v>621</v>
      </c>
      <c r="D663" s="750" t="s">
        <v>622</v>
      </c>
      <c r="E663" s="751">
        <v>50113001</v>
      </c>
      <c r="F663" s="750" t="s">
        <v>645</v>
      </c>
      <c r="G663" s="749" t="s">
        <v>646</v>
      </c>
      <c r="H663" s="749">
        <v>849317</v>
      </c>
      <c r="I663" s="749">
        <v>109821</v>
      </c>
      <c r="J663" s="749" t="s">
        <v>1445</v>
      </c>
      <c r="K663" s="749" t="s">
        <v>1193</v>
      </c>
      <c r="L663" s="752">
        <v>88.73</v>
      </c>
      <c r="M663" s="752">
        <v>4</v>
      </c>
      <c r="N663" s="753">
        <v>354.92</v>
      </c>
    </row>
    <row r="664" spans="1:14" ht="14.4" customHeight="1" x14ac:dyDescent="0.3">
      <c r="A664" s="747" t="s">
        <v>599</v>
      </c>
      <c r="B664" s="748" t="s">
        <v>600</v>
      </c>
      <c r="C664" s="749" t="s">
        <v>621</v>
      </c>
      <c r="D664" s="750" t="s">
        <v>622</v>
      </c>
      <c r="E664" s="751">
        <v>50113001</v>
      </c>
      <c r="F664" s="750" t="s">
        <v>645</v>
      </c>
      <c r="G664" s="749" t="s">
        <v>646</v>
      </c>
      <c r="H664" s="749">
        <v>176921</v>
      </c>
      <c r="I664" s="749">
        <v>76921</v>
      </c>
      <c r="J664" s="749" t="s">
        <v>1219</v>
      </c>
      <c r="K664" s="749" t="s">
        <v>1220</v>
      </c>
      <c r="L664" s="752">
        <v>127.96999999999993</v>
      </c>
      <c r="M664" s="752">
        <v>1</v>
      </c>
      <c r="N664" s="753">
        <v>127.96999999999993</v>
      </c>
    </row>
    <row r="665" spans="1:14" ht="14.4" customHeight="1" x14ac:dyDescent="0.3">
      <c r="A665" s="747" t="s">
        <v>599</v>
      </c>
      <c r="B665" s="748" t="s">
        <v>600</v>
      </c>
      <c r="C665" s="749" t="s">
        <v>621</v>
      </c>
      <c r="D665" s="750" t="s">
        <v>622</v>
      </c>
      <c r="E665" s="751">
        <v>50113001</v>
      </c>
      <c r="F665" s="750" t="s">
        <v>645</v>
      </c>
      <c r="G665" s="749" t="s">
        <v>660</v>
      </c>
      <c r="H665" s="749">
        <v>214628</v>
      </c>
      <c r="I665" s="749">
        <v>214628</v>
      </c>
      <c r="J665" s="749" t="s">
        <v>855</v>
      </c>
      <c r="K665" s="749" t="s">
        <v>856</v>
      </c>
      <c r="L665" s="752">
        <v>71.425000000000011</v>
      </c>
      <c r="M665" s="752">
        <v>2</v>
      </c>
      <c r="N665" s="753">
        <v>142.85000000000002</v>
      </c>
    </row>
    <row r="666" spans="1:14" ht="14.4" customHeight="1" x14ac:dyDescent="0.3">
      <c r="A666" s="747" t="s">
        <v>599</v>
      </c>
      <c r="B666" s="748" t="s">
        <v>600</v>
      </c>
      <c r="C666" s="749" t="s">
        <v>621</v>
      </c>
      <c r="D666" s="750" t="s">
        <v>622</v>
      </c>
      <c r="E666" s="751">
        <v>50113001</v>
      </c>
      <c r="F666" s="750" t="s">
        <v>645</v>
      </c>
      <c r="G666" s="749" t="s">
        <v>646</v>
      </c>
      <c r="H666" s="749">
        <v>213940</v>
      </c>
      <c r="I666" s="749">
        <v>213940</v>
      </c>
      <c r="J666" s="749" t="s">
        <v>1446</v>
      </c>
      <c r="K666" s="749" t="s">
        <v>1447</v>
      </c>
      <c r="L666" s="752">
        <v>25.11</v>
      </c>
      <c r="M666" s="752">
        <v>1</v>
      </c>
      <c r="N666" s="753">
        <v>25.11</v>
      </c>
    </row>
    <row r="667" spans="1:14" ht="14.4" customHeight="1" x14ac:dyDescent="0.3">
      <c r="A667" s="747" t="s">
        <v>599</v>
      </c>
      <c r="B667" s="748" t="s">
        <v>600</v>
      </c>
      <c r="C667" s="749" t="s">
        <v>621</v>
      </c>
      <c r="D667" s="750" t="s">
        <v>622</v>
      </c>
      <c r="E667" s="751">
        <v>50113001</v>
      </c>
      <c r="F667" s="750" t="s">
        <v>645</v>
      </c>
      <c r="G667" s="749" t="s">
        <v>660</v>
      </c>
      <c r="H667" s="749">
        <v>131934</v>
      </c>
      <c r="I667" s="749">
        <v>31934</v>
      </c>
      <c r="J667" s="749" t="s">
        <v>857</v>
      </c>
      <c r="K667" s="749" t="s">
        <v>858</v>
      </c>
      <c r="L667" s="752">
        <v>50.169999999999966</v>
      </c>
      <c r="M667" s="752">
        <v>2</v>
      </c>
      <c r="N667" s="753">
        <v>100.33999999999993</v>
      </c>
    </row>
    <row r="668" spans="1:14" ht="14.4" customHeight="1" x14ac:dyDescent="0.3">
      <c r="A668" s="747" t="s">
        <v>599</v>
      </c>
      <c r="B668" s="748" t="s">
        <v>600</v>
      </c>
      <c r="C668" s="749" t="s">
        <v>621</v>
      </c>
      <c r="D668" s="750" t="s">
        <v>622</v>
      </c>
      <c r="E668" s="751">
        <v>50113001</v>
      </c>
      <c r="F668" s="750" t="s">
        <v>645</v>
      </c>
      <c r="G668" s="749" t="s">
        <v>646</v>
      </c>
      <c r="H668" s="749">
        <v>840333</v>
      </c>
      <c r="I668" s="749">
        <v>0</v>
      </c>
      <c r="J668" s="749" t="s">
        <v>1228</v>
      </c>
      <c r="K668" s="749" t="s">
        <v>601</v>
      </c>
      <c r="L668" s="752">
        <v>23.69</v>
      </c>
      <c r="M668" s="752">
        <v>1</v>
      </c>
      <c r="N668" s="753">
        <v>23.69</v>
      </c>
    </row>
    <row r="669" spans="1:14" ht="14.4" customHeight="1" x14ac:dyDescent="0.3">
      <c r="A669" s="747" t="s">
        <v>599</v>
      </c>
      <c r="B669" s="748" t="s">
        <v>600</v>
      </c>
      <c r="C669" s="749" t="s">
        <v>621</v>
      </c>
      <c r="D669" s="750" t="s">
        <v>622</v>
      </c>
      <c r="E669" s="751">
        <v>50113001</v>
      </c>
      <c r="F669" s="750" t="s">
        <v>645</v>
      </c>
      <c r="G669" s="749" t="s">
        <v>646</v>
      </c>
      <c r="H669" s="749">
        <v>902074</v>
      </c>
      <c r="I669" s="749">
        <v>85278</v>
      </c>
      <c r="J669" s="749" t="s">
        <v>1231</v>
      </c>
      <c r="K669" s="749" t="s">
        <v>1204</v>
      </c>
      <c r="L669" s="752">
        <v>2838</v>
      </c>
      <c r="M669" s="752">
        <v>2</v>
      </c>
      <c r="N669" s="753">
        <v>5676</v>
      </c>
    </row>
    <row r="670" spans="1:14" ht="14.4" customHeight="1" x14ac:dyDescent="0.3">
      <c r="A670" s="747" t="s">
        <v>599</v>
      </c>
      <c r="B670" s="748" t="s">
        <v>600</v>
      </c>
      <c r="C670" s="749" t="s">
        <v>621</v>
      </c>
      <c r="D670" s="750" t="s">
        <v>622</v>
      </c>
      <c r="E670" s="751">
        <v>50113001</v>
      </c>
      <c r="F670" s="750" t="s">
        <v>645</v>
      </c>
      <c r="G670" s="749" t="s">
        <v>646</v>
      </c>
      <c r="H670" s="749">
        <v>201608</v>
      </c>
      <c r="I670" s="749">
        <v>201608</v>
      </c>
      <c r="J670" s="749" t="s">
        <v>859</v>
      </c>
      <c r="K670" s="749" t="s">
        <v>860</v>
      </c>
      <c r="L670" s="752">
        <v>57.61999999999999</v>
      </c>
      <c r="M670" s="752">
        <v>2</v>
      </c>
      <c r="N670" s="753">
        <v>115.23999999999998</v>
      </c>
    </row>
    <row r="671" spans="1:14" ht="14.4" customHeight="1" x14ac:dyDescent="0.3">
      <c r="A671" s="747" t="s">
        <v>599</v>
      </c>
      <c r="B671" s="748" t="s">
        <v>600</v>
      </c>
      <c r="C671" s="749" t="s">
        <v>621</v>
      </c>
      <c r="D671" s="750" t="s">
        <v>622</v>
      </c>
      <c r="E671" s="751">
        <v>50113001</v>
      </c>
      <c r="F671" s="750" t="s">
        <v>645</v>
      </c>
      <c r="G671" s="749" t="s">
        <v>660</v>
      </c>
      <c r="H671" s="749">
        <v>987473</v>
      </c>
      <c r="I671" s="749">
        <v>146894</v>
      </c>
      <c r="J671" s="749" t="s">
        <v>1236</v>
      </c>
      <c r="K671" s="749" t="s">
        <v>1448</v>
      </c>
      <c r="L671" s="752">
        <v>22.00333333333333</v>
      </c>
      <c r="M671" s="752">
        <v>6</v>
      </c>
      <c r="N671" s="753">
        <v>132.01999999999998</v>
      </c>
    </row>
    <row r="672" spans="1:14" ht="14.4" customHeight="1" x14ac:dyDescent="0.3">
      <c r="A672" s="747" t="s">
        <v>599</v>
      </c>
      <c r="B672" s="748" t="s">
        <v>600</v>
      </c>
      <c r="C672" s="749" t="s">
        <v>621</v>
      </c>
      <c r="D672" s="750" t="s">
        <v>622</v>
      </c>
      <c r="E672" s="751">
        <v>50113001</v>
      </c>
      <c r="F672" s="750" t="s">
        <v>645</v>
      </c>
      <c r="G672" s="749" t="s">
        <v>660</v>
      </c>
      <c r="H672" s="749">
        <v>989453</v>
      </c>
      <c r="I672" s="749">
        <v>146899</v>
      </c>
      <c r="J672" s="749" t="s">
        <v>1236</v>
      </c>
      <c r="K672" s="749" t="s">
        <v>1237</v>
      </c>
      <c r="L672" s="752">
        <v>45.542000000000009</v>
      </c>
      <c r="M672" s="752">
        <v>5</v>
      </c>
      <c r="N672" s="753">
        <v>227.71000000000004</v>
      </c>
    </row>
    <row r="673" spans="1:14" ht="14.4" customHeight="1" x14ac:dyDescent="0.3">
      <c r="A673" s="747" t="s">
        <v>599</v>
      </c>
      <c r="B673" s="748" t="s">
        <v>600</v>
      </c>
      <c r="C673" s="749" t="s">
        <v>621</v>
      </c>
      <c r="D673" s="750" t="s">
        <v>622</v>
      </c>
      <c r="E673" s="751">
        <v>50113002</v>
      </c>
      <c r="F673" s="750" t="s">
        <v>1238</v>
      </c>
      <c r="G673" s="749" t="s">
        <v>646</v>
      </c>
      <c r="H673" s="749">
        <v>149415</v>
      </c>
      <c r="I673" s="749">
        <v>49415</v>
      </c>
      <c r="J673" s="749" t="s">
        <v>1449</v>
      </c>
      <c r="K673" s="749" t="s">
        <v>1450</v>
      </c>
      <c r="L673" s="752">
        <v>1680.58</v>
      </c>
      <c r="M673" s="752">
        <v>1</v>
      </c>
      <c r="N673" s="753">
        <v>1680.58</v>
      </c>
    </row>
    <row r="674" spans="1:14" ht="14.4" customHeight="1" x14ac:dyDescent="0.3">
      <c r="A674" s="747" t="s">
        <v>599</v>
      </c>
      <c r="B674" s="748" t="s">
        <v>600</v>
      </c>
      <c r="C674" s="749" t="s">
        <v>621</v>
      </c>
      <c r="D674" s="750" t="s">
        <v>622</v>
      </c>
      <c r="E674" s="751">
        <v>50113002</v>
      </c>
      <c r="F674" s="750" t="s">
        <v>1238</v>
      </c>
      <c r="G674" s="749" t="s">
        <v>646</v>
      </c>
      <c r="H674" s="749">
        <v>103414</v>
      </c>
      <c r="I674" s="749">
        <v>3414</v>
      </c>
      <c r="J674" s="749" t="s">
        <v>1241</v>
      </c>
      <c r="K674" s="749" t="s">
        <v>1243</v>
      </c>
      <c r="L674" s="752">
        <v>2443.19</v>
      </c>
      <c r="M674" s="752">
        <v>1</v>
      </c>
      <c r="N674" s="753">
        <v>2443.19</v>
      </c>
    </row>
    <row r="675" spans="1:14" ht="14.4" customHeight="1" x14ac:dyDescent="0.3">
      <c r="A675" s="747" t="s">
        <v>599</v>
      </c>
      <c r="B675" s="748" t="s">
        <v>600</v>
      </c>
      <c r="C675" s="749" t="s">
        <v>621</v>
      </c>
      <c r="D675" s="750" t="s">
        <v>622</v>
      </c>
      <c r="E675" s="751">
        <v>50113006</v>
      </c>
      <c r="F675" s="750" t="s">
        <v>1244</v>
      </c>
      <c r="G675" s="749" t="s">
        <v>660</v>
      </c>
      <c r="H675" s="749">
        <v>33741</v>
      </c>
      <c r="I675" s="749">
        <v>33741</v>
      </c>
      <c r="J675" s="749" t="s">
        <v>1255</v>
      </c>
      <c r="K675" s="749" t="s">
        <v>1256</v>
      </c>
      <c r="L675" s="752">
        <v>131.25000000000003</v>
      </c>
      <c r="M675" s="752">
        <v>1</v>
      </c>
      <c r="N675" s="753">
        <v>131.25000000000003</v>
      </c>
    </row>
    <row r="676" spans="1:14" ht="14.4" customHeight="1" x14ac:dyDescent="0.3">
      <c r="A676" s="747" t="s">
        <v>599</v>
      </c>
      <c r="B676" s="748" t="s">
        <v>600</v>
      </c>
      <c r="C676" s="749" t="s">
        <v>621</v>
      </c>
      <c r="D676" s="750" t="s">
        <v>622</v>
      </c>
      <c r="E676" s="751">
        <v>50113006</v>
      </c>
      <c r="F676" s="750" t="s">
        <v>1244</v>
      </c>
      <c r="G676" s="749" t="s">
        <v>660</v>
      </c>
      <c r="H676" s="749">
        <v>33851</v>
      </c>
      <c r="I676" s="749">
        <v>33851</v>
      </c>
      <c r="J676" s="749" t="s">
        <v>1270</v>
      </c>
      <c r="K676" s="749" t="s">
        <v>1250</v>
      </c>
      <c r="L676" s="752">
        <v>145.49999999999997</v>
      </c>
      <c r="M676" s="752">
        <v>1</v>
      </c>
      <c r="N676" s="753">
        <v>145.49999999999997</v>
      </c>
    </row>
    <row r="677" spans="1:14" ht="14.4" customHeight="1" x14ac:dyDescent="0.3">
      <c r="A677" s="747" t="s">
        <v>599</v>
      </c>
      <c r="B677" s="748" t="s">
        <v>600</v>
      </c>
      <c r="C677" s="749" t="s">
        <v>621</v>
      </c>
      <c r="D677" s="750" t="s">
        <v>622</v>
      </c>
      <c r="E677" s="751">
        <v>50113006</v>
      </c>
      <c r="F677" s="750" t="s">
        <v>1244</v>
      </c>
      <c r="G677" s="749" t="s">
        <v>660</v>
      </c>
      <c r="H677" s="749">
        <v>990352</v>
      </c>
      <c r="I677" s="749">
        <v>33935</v>
      </c>
      <c r="J677" s="749" t="s">
        <v>1271</v>
      </c>
      <c r="K677" s="749" t="s">
        <v>1246</v>
      </c>
      <c r="L677" s="752">
        <v>30.670000000000019</v>
      </c>
      <c r="M677" s="752">
        <v>2</v>
      </c>
      <c r="N677" s="753">
        <v>61.340000000000039</v>
      </c>
    </row>
    <row r="678" spans="1:14" ht="14.4" customHeight="1" x14ac:dyDescent="0.3">
      <c r="A678" s="747" t="s">
        <v>599</v>
      </c>
      <c r="B678" s="748" t="s">
        <v>600</v>
      </c>
      <c r="C678" s="749" t="s">
        <v>621</v>
      </c>
      <c r="D678" s="750" t="s">
        <v>622</v>
      </c>
      <c r="E678" s="751">
        <v>50113006</v>
      </c>
      <c r="F678" s="750" t="s">
        <v>1244</v>
      </c>
      <c r="G678" s="749" t="s">
        <v>660</v>
      </c>
      <c r="H678" s="749">
        <v>33847</v>
      </c>
      <c r="I678" s="749">
        <v>33847</v>
      </c>
      <c r="J678" s="749" t="s">
        <v>1272</v>
      </c>
      <c r="K678" s="749" t="s">
        <v>1250</v>
      </c>
      <c r="L678" s="752">
        <v>122.68999999999994</v>
      </c>
      <c r="M678" s="752">
        <v>2</v>
      </c>
      <c r="N678" s="753">
        <v>245.37999999999988</v>
      </c>
    </row>
    <row r="679" spans="1:14" ht="14.4" customHeight="1" x14ac:dyDescent="0.3">
      <c r="A679" s="747" t="s">
        <v>599</v>
      </c>
      <c r="B679" s="748" t="s">
        <v>600</v>
      </c>
      <c r="C679" s="749" t="s">
        <v>621</v>
      </c>
      <c r="D679" s="750" t="s">
        <v>622</v>
      </c>
      <c r="E679" s="751">
        <v>50113008</v>
      </c>
      <c r="F679" s="750" t="s">
        <v>863</v>
      </c>
      <c r="G679" s="749"/>
      <c r="H679" s="749"/>
      <c r="I679" s="749">
        <v>138455</v>
      </c>
      <c r="J679" s="749" t="s">
        <v>1275</v>
      </c>
      <c r="K679" s="749" t="s">
        <v>1276</v>
      </c>
      <c r="L679" s="752">
        <v>1287</v>
      </c>
      <c r="M679" s="752">
        <v>40</v>
      </c>
      <c r="N679" s="753">
        <v>51480</v>
      </c>
    </row>
    <row r="680" spans="1:14" ht="14.4" customHeight="1" x14ac:dyDescent="0.3">
      <c r="A680" s="747" t="s">
        <v>599</v>
      </c>
      <c r="B680" s="748" t="s">
        <v>600</v>
      </c>
      <c r="C680" s="749" t="s">
        <v>621</v>
      </c>
      <c r="D680" s="750" t="s">
        <v>622</v>
      </c>
      <c r="E680" s="751">
        <v>50113008</v>
      </c>
      <c r="F680" s="750" t="s">
        <v>863</v>
      </c>
      <c r="G680" s="749"/>
      <c r="H680" s="749"/>
      <c r="I680" s="749">
        <v>129056</v>
      </c>
      <c r="J680" s="749" t="s">
        <v>1451</v>
      </c>
      <c r="K680" s="749" t="s">
        <v>1452</v>
      </c>
      <c r="L680" s="752">
        <v>2686.7200520833335</v>
      </c>
      <c r="M680" s="752">
        <v>9</v>
      </c>
      <c r="N680" s="753">
        <v>24180.48046875</v>
      </c>
    </row>
    <row r="681" spans="1:14" ht="14.4" customHeight="1" x14ac:dyDescent="0.3">
      <c r="A681" s="747" t="s">
        <v>599</v>
      </c>
      <c r="B681" s="748" t="s">
        <v>600</v>
      </c>
      <c r="C681" s="749" t="s">
        <v>621</v>
      </c>
      <c r="D681" s="750" t="s">
        <v>622</v>
      </c>
      <c r="E681" s="751">
        <v>50113008</v>
      </c>
      <c r="F681" s="750" t="s">
        <v>863</v>
      </c>
      <c r="G681" s="749"/>
      <c r="H681" s="749"/>
      <c r="I681" s="749">
        <v>62464</v>
      </c>
      <c r="J681" s="749" t="s">
        <v>864</v>
      </c>
      <c r="K681" s="749" t="s">
        <v>865</v>
      </c>
      <c r="L681" s="752">
        <v>9157.759765625</v>
      </c>
      <c r="M681" s="752">
        <v>6</v>
      </c>
      <c r="N681" s="753">
        <v>54946.55859375</v>
      </c>
    </row>
    <row r="682" spans="1:14" ht="14.4" customHeight="1" x14ac:dyDescent="0.3">
      <c r="A682" s="747" t="s">
        <v>599</v>
      </c>
      <c r="B682" s="748" t="s">
        <v>600</v>
      </c>
      <c r="C682" s="749" t="s">
        <v>621</v>
      </c>
      <c r="D682" s="750" t="s">
        <v>622</v>
      </c>
      <c r="E682" s="751">
        <v>50113013</v>
      </c>
      <c r="F682" s="750" t="s">
        <v>866</v>
      </c>
      <c r="G682" s="749" t="s">
        <v>646</v>
      </c>
      <c r="H682" s="749">
        <v>172972</v>
      </c>
      <c r="I682" s="749">
        <v>72972</v>
      </c>
      <c r="J682" s="749" t="s">
        <v>869</v>
      </c>
      <c r="K682" s="749" t="s">
        <v>870</v>
      </c>
      <c r="L682" s="752">
        <v>181.62285067873304</v>
      </c>
      <c r="M682" s="752">
        <v>44.2</v>
      </c>
      <c r="N682" s="753">
        <v>8027.7300000000014</v>
      </c>
    </row>
    <row r="683" spans="1:14" ht="14.4" customHeight="1" x14ac:dyDescent="0.3">
      <c r="A683" s="747" t="s">
        <v>599</v>
      </c>
      <c r="B683" s="748" t="s">
        <v>600</v>
      </c>
      <c r="C683" s="749" t="s">
        <v>621</v>
      </c>
      <c r="D683" s="750" t="s">
        <v>622</v>
      </c>
      <c r="E683" s="751">
        <v>50113013</v>
      </c>
      <c r="F683" s="750" t="s">
        <v>866</v>
      </c>
      <c r="G683" s="749" t="s">
        <v>660</v>
      </c>
      <c r="H683" s="749">
        <v>105951</v>
      </c>
      <c r="I683" s="749">
        <v>5951</v>
      </c>
      <c r="J683" s="749" t="s">
        <v>1289</v>
      </c>
      <c r="K683" s="749" t="s">
        <v>1290</v>
      </c>
      <c r="L683" s="752">
        <v>114.93000000000002</v>
      </c>
      <c r="M683" s="752">
        <v>1</v>
      </c>
      <c r="N683" s="753">
        <v>114.93000000000002</v>
      </c>
    </row>
    <row r="684" spans="1:14" ht="14.4" customHeight="1" x14ac:dyDescent="0.3">
      <c r="A684" s="747" t="s">
        <v>599</v>
      </c>
      <c r="B684" s="748" t="s">
        <v>600</v>
      </c>
      <c r="C684" s="749" t="s">
        <v>621</v>
      </c>
      <c r="D684" s="750" t="s">
        <v>622</v>
      </c>
      <c r="E684" s="751">
        <v>50113013</v>
      </c>
      <c r="F684" s="750" t="s">
        <v>866</v>
      </c>
      <c r="G684" s="749" t="s">
        <v>646</v>
      </c>
      <c r="H684" s="749">
        <v>201961</v>
      </c>
      <c r="I684" s="749">
        <v>201961</v>
      </c>
      <c r="J684" s="749" t="s">
        <v>871</v>
      </c>
      <c r="K684" s="749" t="s">
        <v>872</v>
      </c>
      <c r="L684" s="752">
        <v>289.78575000000006</v>
      </c>
      <c r="M684" s="752">
        <v>24</v>
      </c>
      <c r="N684" s="753">
        <v>6954.8580000000011</v>
      </c>
    </row>
    <row r="685" spans="1:14" ht="14.4" customHeight="1" x14ac:dyDescent="0.3">
      <c r="A685" s="747" t="s">
        <v>599</v>
      </c>
      <c r="B685" s="748" t="s">
        <v>600</v>
      </c>
      <c r="C685" s="749" t="s">
        <v>621</v>
      </c>
      <c r="D685" s="750" t="s">
        <v>622</v>
      </c>
      <c r="E685" s="751">
        <v>50113013</v>
      </c>
      <c r="F685" s="750" t="s">
        <v>866</v>
      </c>
      <c r="G685" s="749" t="s">
        <v>646</v>
      </c>
      <c r="H685" s="749">
        <v>168998</v>
      </c>
      <c r="I685" s="749">
        <v>68998</v>
      </c>
      <c r="J685" s="749" t="s">
        <v>871</v>
      </c>
      <c r="K685" s="749" t="s">
        <v>872</v>
      </c>
      <c r="L685" s="752">
        <v>234.06</v>
      </c>
      <c r="M685" s="752">
        <v>1</v>
      </c>
      <c r="N685" s="753">
        <v>234.06</v>
      </c>
    </row>
    <row r="686" spans="1:14" ht="14.4" customHeight="1" x14ac:dyDescent="0.3">
      <c r="A686" s="747" t="s">
        <v>599</v>
      </c>
      <c r="B686" s="748" t="s">
        <v>600</v>
      </c>
      <c r="C686" s="749" t="s">
        <v>621</v>
      </c>
      <c r="D686" s="750" t="s">
        <v>622</v>
      </c>
      <c r="E686" s="751">
        <v>50113013</v>
      </c>
      <c r="F686" s="750" t="s">
        <v>866</v>
      </c>
      <c r="G686" s="749" t="s">
        <v>646</v>
      </c>
      <c r="H686" s="749">
        <v>501761</v>
      </c>
      <c r="I686" s="749">
        <v>0</v>
      </c>
      <c r="J686" s="749" t="s">
        <v>873</v>
      </c>
      <c r="K686" s="749" t="s">
        <v>601</v>
      </c>
      <c r="L686" s="752">
        <v>2980.12</v>
      </c>
      <c r="M686" s="752">
        <v>1.1000000000000001</v>
      </c>
      <c r="N686" s="753">
        <v>3278.1320000000001</v>
      </c>
    </row>
    <row r="687" spans="1:14" ht="14.4" customHeight="1" x14ac:dyDescent="0.3">
      <c r="A687" s="747" t="s">
        <v>599</v>
      </c>
      <c r="B687" s="748" t="s">
        <v>600</v>
      </c>
      <c r="C687" s="749" t="s">
        <v>621</v>
      </c>
      <c r="D687" s="750" t="s">
        <v>622</v>
      </c>
      <c r="E687" s="751">
        <v>50113013</v>
      </c>
      <c r="F687" s="750" t="s">
        <v>866</v>
      </c>
      <c r="G687" s="749" t="s">
        <v>660</v>
      </c>
      <c r="H687" s="749">
        <v>145010</v>
      </c>
      <c r="I687" s="749">
        <v>45010</v>
      </c>
      <c r="J687" s="749" t="s">
        <v>1298</v>
      </c>
      <c r="K687" s="749" t="s">
        <v>1299</v>
      </c>
      <c r="L687" s="752">
        <v>41.775000000000006</v>
      </c>
      <c r="M687" s="752">
        <v>8</v>
      </c>
      <c r="N687" s="753">
        <v>334.20000000000005</v>
      </c>
    </row>
    <row r="688" spans="1:14" ht="14.4" customHeight="1" x14ac:dyDescent="0.3">
      <c r="A688" s="747" t="s">
        <v>599</v>
      </c>
      <c r="B688" s="748" t="s">
        <v>600</v>
      </c>
      <c r="C688" s="749" t="s">
        <v>621</v>
      </c>
      <c r="D688" s="750" t="s">
        <v>622</v>
      </c>
      <c r="E688" s="751">
        <v>50113013</v>
      </c>
      <c r="F688" s="750" t="s">
        <v>866</v>
      </c>
      <c r="G688" s="749" t="s">
        <v>646</v>
      </c>
      <c r="H688" s="749">
        <v>162187</v>
      </c>
      <c r="I688" s="749">
        <v>162187</v>
      </c>
      <c r="J688" s="749" t="s">
        <v>1308</v>
      </c>
      <c r="K688" s="749" t="s">
        <v>1309</v>
      </c>
      <c r="L688" s="752">
        <v>286</v>
      </c>
      <c r="M688" s="752">
        <v>2</v>
      </c>
      <c r="N688" s="753">
        <v>572</v>
      </c>
    </row>
    <row r="689" spans="1:14" ht="14.4" customHeight="1" x14ac:dyDescent="0.3">
      <c r="A689" s="747" t="s">
        <v>599</v>
      </c>
      <c r="B689" s="748" t="s">
        <v>600</v>
      </c>
      <c r="C689" s="749" t="s">
        <v>621</v>
      </c>
      <c r="D689" s="750" t="s">
        <v>622</v>
      </c>
      <c r="E689" s="751">
        <v>50113013</v>
      </c>
      <c r="F689" s="750" t="s">
        <v>866</v>
      </c>
      <c r="G689" s="749" t="s">
        <v>660</v>
      </c>
      <c r="H689" s="749">
        <v>849655</v>
      </c>
      <c r="I689" s="749">
        <v>129836</v>
      </c>
      <c r="J689" s="749" t="s">
        <v>876</v>
      </c>
      <c r="K689" s="749" t="s">
        <v>877</v>
      </c>
      <c r="L689" s="752">
        <v>262.90000000000003</v>
      </c>
      <c r="M689" s="752">
        <v>7.6</v>
      </c>
      <c r="N689" s="753">
        <v>1998.04</v>
      </c>
    </row>
    <row r="690" spans="1:14" ht="14.4" customHeight="1" x14ac:dyDescent="0.3">
      <c r="A690" s="747" t="s">
        <v>599</v>
      </c>
      <c r="B690" s="748" t="s">
        <v>600</v>
      </c>
      <c r="C690" s="749" t="s">
        <v>621</v>
      </c>
      <c r="D690" s="750" t="s">
        <v>622</v>
      </c>
      <c r="E690" s="751">
        <v>50113013</v>
      </c>
      <c r="F690" s="750" t="s">
        <v>866</v>
      </c>
      <c r="G690" s="749" t="s">
        <v>660</v>
      </c>
      <c r="H690" s="749">
        <v>849887</v>
      </c>
      <c r="I690" s="749">
        <v>129834</v>
      </c>
      <c r="J690" s="749" t="s">
        <v>878</v>
      </c>
      <c r="K690" s="749" t="s">
        <v>601</v>
      </c>
      <c r="L690" s="752">
        <v>154</v>
      </c>
      <c r="M690" s="752">
        <v>2</v>
      </c>
      <c r="N690" s="753">
        <v>308</v>
      </c>
    </row>
    <row r="691" spans="1:14" ht="14.4" customHeight="1" x14ac:dyDescent="0.3">
      <c r="A691" s="747" t="s">
        <v>599</v>
      </c>
      <c r="B691" s="748" t="s">
        <v>600</v>
      </c>
      <c r="C691" s="749" t="s">
        <v>621</v>
      </c>
      <c r="D691" s="750" t="s">
        <v>622</v>
      </c>
      <c r="E691" s="751">
        <v>50113013</v>
      </c>
      <c r="F691" s="750" t="s">
        <v>866</v>
      </c>
      <c r="G691" s="749" t="s">
        <v>646</v>
      </c>
      <c r="H691" s="749">
        <v>162050</v>
      </c>
      <c r="I691" s="749">
        <v>62050</v>
      </c>
      <c r="J691" s="749" t="s">
        <v>1453</v>
      </c>
      <c r="K691" s="749" t="s">
        <v>1454</v>
      </c>
      <c r="L691" s="752">
        <v>54.929999999999986</v>
      </c>
      <c r="M691" s="752">
        <v>1</v>
      </c>
      <c r="N691" s="753">
        <v>54.929999999999986</v>
      </c>
    </row>
    <row r="692" spans="1:14" ht="14.4" customHeight="1" x14ac:dyDescent="0.3">
      <c r="A692" s="747" t="s">
        <v>599</v>
      </c>
      <c r="B692" s="748" t="s">
        <v>600</v>
      </c>
      <c r="C692" s="749" t="s">
        <v>621</v>
      </c>
      <c r="D692" s="750" t="s">
        <v>622</v>
      </c>
      <c r="E692" s="751">
        <v>50113013</v>
      </c>
      <c r="F692" s="750" t="s">
        <v>866</v>
      </c>
      <c r="G692" s="749" t="s">
        <v>646</v>
      </c>
      <c r="H692" s="749">
        <v>101066</v>
      </c>
      <c r="I692" s="749">
        <v>1066</v>
      </c>
      <c r="J692" s="749" t="s">
        <v>883</v>
      </c>
      <c r="K692" s="749" t="s">
        <v>884</v>
      </c>
      <c r="L692" s="752">
        <v>50.69</v>
      </c>
      <c r="M692" s="752">
        <v>1</v>
      </c>
      <c r="N692" s="753">
        <v>50.69</v>
      </c>
    </row>
    <row r="693" spans="1:14" ht="14.4" customHeight="1" x14ac:dyDescent="0.3">
      <c r="A693" s="747" t="s">
        <v>599</v>
      </c>
      <c r="B693" s="748" t="s">
        <v>600</v>
      </c>
      <c r="C693" s="749" t="s">
        <v>621</v>
      </c>
      <c r="D693" s="750" t="s">
        <v>622</v>
      </c>
      <c r="E693" s="751">
        <v>50113013</v>
      </c>
      <c r="F693" s="750" t="s">
        <v>866</v>
      </c>
      <c r="G693" s="749" t="s">
        <v>646</v>
      </c>
      <c r="H693" s="749">
        <v>847476</v>
      </c>
      <c r="I693" s="749">
        <v>112782</v>
      </c>
      <c r="J693" s="749" t="s">
        <v>1318</v>
      </c>
      <c r="K693" s="749" t="s">
        <v>1319</v>
      </c>
      <c r="L693" s="752">
        <v>674.31109433962274</v>
      </c>
      <c r="M693" s="752">
        <v>2.65</v>
      </c>
      <c r="N693" s="753">
        <v>1786.9244000000001</v>
      </c>
    </row>
    <row r="694" spans="1:14" ht="14.4" customHeight="1" x14ac:dyDescent="0.3">
      <c r="A694" s="747" t="s">
        <v>599</v>
      </c>
      <c r="B694" s="748" t="s">
        <v>600</v>
      </c>
      <c r="C694" s="749" t="s">
        <v>621</v>
      </c>
      <c r="D694" s="750" t="s">
        <v>622</v>
      </c>
      <c r="E694" s="751">
        <v>50113013</v>
      </c>
      <c r="F694" s="750" t="s">
        <v>866</v>
      </c>
      <c r="G694" s="749" t="s">
        <v>660</v>
      </c>
      <c r="H694" s="749">
        <v>197000</v>
      </c>
      <c r="I694" s="749">
        <v>97000</v>
      </c>
      <c r="J694" s="749" t="s">
        <v>885</v>
      </c>
      <c r="K694" s="749" t="s">
        <v>886</v>
      </c>
      <c r="L694" s="752">
        <v>22.119438202247192</v>
      </c>
      <c r="M694" s="752">
        <v>89</v>
      </c>
      <c r="N694" s="753">
        <v>1968.63</v>
      </c>
    </row>
    <row r="695" spans="1:14" ht="14.4" customHeight="1" x14ac:dyDescent="0.3">
      <c r="A695" s="747" t="s">
        <v>599</v>
      </c>
      <c r="B695" s="748" t="s">
        <v>600</v>
      </c>
      <c r="C695" s="749" t="s">
        <v>621</v>
      </c>
      <c r="D695" s="750" t="s">
        <v>622</v>
      </c>
      <c r="E695" s="751">
        <v>50113013</v>
      </c>
      <c r="F695" s="750" t="s">
        <v>866</v>
      </c>
      <c r="G695" s="749" t="s">
        <v>646</v>
      </c>
      <c r="H695" s="749">
        <v>202740</v>
      </c>
      <c r="I695" s="749">
        <v>202740</v>
      </c>
      <c r="J695" s="749" t="s">
        <v>1332</v>
      </c>
      <c r="K695" s="749" t="s">
        <v>1333</v>
      </c>
      <c r="L695" s="752">
        <v>393.81350090225078</v>
      </c>
      <c r="M695" s="752">
        <v>1</v>
      </c>
      <c r="N695" s="753">
        <v>393.81350090225078</v>
      </c>
    </row>
    <row r="696" spans="1:14" ht="14.4" customHeight="1" x14ac:dyDescent="0.3">
      <c r="A696" s="747" t="s">
        <v>599</v>
      </c>
      <c r="B696" s="748" t="s">
        <v>600</v>
      </c>
      <c r="C696" s="749" t="s">
        <v>621</v>
      </c>
      <c r="D696" s="750" t="s">
        <v>622</v>
      </c>
      <c r="E696" s="751">
        <v>50113013</v>
      </c>
      <c r="F696" s="750" t="s">
        <v>866</v>
      </c>
      <c r="G696" s="749" t="s">
        <v>646</v>
      </c>
      <c r="H696" s="749">
        <v>132557</v>
      </c>
      <c r="I696" s="749">
        <v>32557</v>
      </c>
      <c r="J696" s="749" t="s">
        <v>887</v>
      </c>
      <c r="K696" s="749" t="s">
        <v>888</v>
      </c>
      <c r="L696" s="752">
        <v>29.52</v>
      </c>
      <c r="M696" s="752">
        <v>2</v>
      </c>
      <c r="N696" s="753">
        <v>59.04</v>
      </c>
    </row>
    <row r="697" spans="1:14" ht="14.4" customHeight="1" x14ac:dyDescent="0.3">
      <c r="A697" s="747" t="s">
        <v>599</v>
      </c>
      <c r="B697" s="748" t="s">
        <v>600</v>
      </c>
      <c r="C697" s="749" t="s">
        <v>621</v>
      </c>
      <c r="D697" s="750" t="s">
        <v>622</v>
      </c>
      <c r="E697" s="751">
        <v>50113013</v>
      </c>
      <c r="F697" s="750" t="s">
        <v>866</v>
      </c>
      <c r="G697" s="749" t="s">
        <v>646</v>
      </c>
      <c r="H697" s="749">
        <v>201977</v>
      </c>
      <c r="I697" s="749">
        <v>201977</v>
      </c>
      <c r="J697" s="749" t="s">
        <v>1338</v>
      </c>
      <c r="K697" s="749" t="s">
        <v>1339</v>
      </c>
      <c r="L697" s="752">
        <v>521.19000000000005</v>
      </c>
      <c r="M697" s="752">
        <v>1</v>
      </c>
      <c r="N697" s="753">
        <v>521.19000000000005</v>
      </c>
    </row>
    <row r="698" spans="1:14" ht="14.4" customHeight="1" x14ac:dyDescent="0.3">
      <c r="A698" s="747" t="s">
        <v>599</v>
      </c>
      <c r="B698" s="748" t="s">
        <v>600</v>
      </c>
      <c r="C698" s="749" t="s">
        <v>621</v>
      </c>
      <c r="D698" s="750" t="s">
        <v>622</v>
      </c>
      <c r="E698" s="751">
        <v>50113013</v>
      </c>
      <c r="F698" s="750" t="s">
        <v>866</v>
      </c>
      <c r="G698" s="749" t="s">
        <v>646</v>
      </c>
      <c r="H698" s="749">
        <v>161980</v>
      </c>
      <c r="I698" s="749">
        <v>61980</v>
      </c>
      <c r="J698" s="749" t="s">
        <v>1455</v>
      </c>
      <c r="K698" s="749" t="s">
        <v>1456</v>
      </c>
      <c r="L698" s="752">
        <v>105.17</v>
      </c>
      <c r="M698" s="752">
        <v>1</v>
      </c>
      <c r="N698" s="753">
        <v>105.17</v>
      </c>
    </row>
    <row r="699" spans="1:14" ht="14.4" customHeight="1" x14ac:dyDescent="0.3">
      <c r="A699" s="747" t="s">
        <v>599</v>
      </c>
      <c r="B699" s="748" t="s">
        <v>600</v>
      </c>
      <c r="C699" s="749" t="s">
        <v>621</v>
      </c>
      <c r="D699" s="750" t="s">
        <v>622</v>
      </c>
      <c r="E699" s="751">
        <v>50113013</v>
      </c>
      <c r="F699" s="750" t="s">
        <v>866</v>
      </c>
      <c r="G699" s="749" t="s">
        <v>660</v>
      </c>
      <c r="H699" s="749">
        <v>113453</v>
      </c>
      <c r="I699" s="749">
        <v>113453</v>
      </c>
      <c r="J699" s="749" t="s">
        <v>889</v>
      </c>
      <c r="K699" s="749" t="s">
        <v>890</v>
      </c>
      <c r="L699" s="752">
        <v>458.7</v>
      </c>
      <c r="M699" s="752">
        <v>5</v>
      </c>
      <c r="N699" s="753">
        <v>2293.5</v>
      </c>
    </row>
    <row r="700" spans="1:14" ht="14.4" customHeight="1" x14ac:dyDescent="0.3">
      <c r="A700" s="747" t="s">
        <v>599</v>
      </c>
      <c r="B700" s="748" t="s">
        <v>600</v>
      </c>
      <c r="C700" s="749" t="s">
        <v>624</v>
      </c>
      <c r="D700" s="750" t="s">
        <v>625</v>
      </c>
      <c r="E700" s="751">
        <v>50113001</v>
      </c>
      <c r="F700" s="750" t="s">
        <v>645</v>
      </c>
      <c r="G700" s="749" t="s">
        <v>646</v>
      </c>
      <c r="H700" s="749">
        <v>100362</v>
      </c>
      <c r="I700" s="749">
        <v>362</v>
      </c>
      <c r="J700" s="749" t="s">
        <v>655</v>
      </c>
      <c r="K700" s="749" t="s">
        <v>656</v>
      </c>
      <c r="L700" s="752">
        <v>86.439999999999984</v>
      </c>
      <c r="M700" s="752">
        <v>2</v>
      </c>
      <c r="N700" s="753">
        <v>172.87999999999997</v>
      </c>
    </row>
    <row r="701" spans="1:14" ht="14.4" customHeight="1" x14ac:dyDescent="0.3">
      <c r="A701" s="747" t="s">
        <v>599</v>
      </c>
      <c r="B701" s="748" t="s">
        <v>600</v>
      </c>
      <c r="C701" s="749" t="s">
        <v>624</v>
      </c>
      <c r="D701" s="750" t="s">
        <v>625</v>
      </c>
      <c r="E701" s="751">
        <v>50113001</v>
      </c>
      <c r="F701" s="750" t="s">
        <v>645</v>
      </c>
      <c r="G701" s="749" t="s">
        <v>646</v>
      </c>
      <c r="H701" s="749">
        <v>186149</v>
      </c>
      <c r="I701" s="749">
        <v>186149</v>
      </c>
      <c r="J701" s="749" t="s">
        <v>1457</v>
      </c>
      <c r="K701" s="749" t="s">
        <v>1458</v>
      </c>
      <c r="L701" s="752">
        <v>60.750008271462058</v>
      </c>
      <c r="M701" s="752">
        <v>14</v>
      </c>
      <c r="N701" s="753">
        <v>850.50011580046885</v>
      </c>
    </row>
    <row r="702" spans="1:14" ht="14.4" customHeight="1" x14ac:dyDescent="0.3">
      <c r="A702" s="747" t="s">
        <v>599</v>
      </c>
      <c r="B702" s="748" t="s">
        <v>600</v>
      </c>
      <c r="C702" s="749" t="s">
        <v>624</v>
      </c>
      <c r="D702" s="750" t="s">
        <v>625</v>
      </c>
      <c r="E702" s="751">
        <v>50113001</v>
      </c>
      <c r="F702" s="750" t="s">
        <v>645</v>
      </c>
      <c r="G702" s="749" t="s">
        <v>646</v>
      </c>
      <c r="H702" s="749">
        <v>845369</v>
      </c>
      <c r="I702" s="749">
        <v>107987</v>
      </c>
      <c r="J702" s="749" t="s">
        <v>911</v>
      </c>
      <c r="K702" s="749" t="s">
        <v>912</v>
      </c>
      <c r="L702" s="752">
        <v>112.51333333333332</v>
      </c>
      <c r="M702" s="752">
        <v>6</v>
      </c>
      <c r="N702" s="753">
        <v>675.07999999999993</v>
      </c>
    </row>
    <row r="703" spans="1:14" ht="14.4" customHeight="1" x14ac:dyDescent="0.3">
      <c r="A703" s="747" t="s">
        <v>599</v>
      </c>
      <c r="B703" s="748" t="s">
        <v>600</v>
      </c>
      <c r="C703" s="749" t="s">
        <v>624</v>
      </c>
      <c r="D703" s="750" t="s">
        <v>625</v>
      </c>
      <c r="E703" s="751">
        <v>50113001</v>
      </c>
      <c r="F703" s="750" t="s">
        <v>645</v>
      </c>
      <c r="G703" s="749" t="s">
        <v>646</v>
      </c>
      <c r="H703" s="749">
        <v>189244</v>
      </c>
      <c r="I703" s="749">
        <v>89244</v>
      </c>
      <c r="J703" s="749" t="s">
        <v>1459</v>
      </c>
      <c r="K703" s="749" t="s">
        <v>1460</v>
      </c>
      <c r="L703" s="752">
        <v>20.76</v>
      </c>
      <c r="M703" s="752">
        <v>6</v>
      </c>
      <c r="N703" s="753">
        <v>124.56000000000002</v>
      </c>
    </row>
    <row r="704" spans="1:14" ht="14.4" customHeight="1" x14ac:dyDescent="0.3">
      <c r="A704" s="747" t="s">
        <v>599</v>
      </c>
      <c r="B704" s="748" t="s">
        <v>600</v>
      </c>
      <c r="C704" s="749" t="s">
        <v>624</v>
      </c>
      <c r="D704" s="750" t="s">
        <v>625</v>
      </c>
      <c r="E704" s="751">
        <v>50113001</v>
      </c>
      <c r="F704" s="750" t="s">
        <v>645</v>
      </c>
      <c r="G704" s="749" t="s">
        <v>646</v>
      </c>
      <c r="H704" s="749">
        <v>110555</v>
      </c>
      <c r="I704" s="749">
        <v>10555</v>
      </c>
      <c r="J704" s="749" t="s">
        <v>1461</v>
      </c>
      <c r="K704" s="749" t="s">
        <v>1462</v>
      </c>
      <c r="L704" s="752">
        <v>254.98</v>
      </c>
      <c r="M704" s="752">
        <v>1</v>
      </c>
      <c r="N704" s="753">
        <v>254.98</v>
      </c>
    </row>
    <row r="705" spans="1:14" ht="14.4" customHeight="1" x14ac:dyDescent="0.3">
      <c r="A705" s="747" t="s">
        <v>599</v>
      </c>
      <c r="B705" s="748" t="s">
        <v>600</v>
      </c>
      <c r="C705" s="749" t="s">
        <v>624</v>
      </c>
      <c r="D705" s="750" t="s">
        <v>625</v>
      </c>
      <c r="E705" s="751">
        <v>50113001</v>
      </c>
      <c r="F705" s="750" t="s">
        <v>645</v>
      </c>
      <c r="G705" s="749" t="s">
        <v>646</v>
      </c>
      <c r="H705" s="749">
        <v>156926</v>
      </c>
      <c r="I705" s="749">
        <v>56926</v>
      </c>
      <c r="J705" s="749" t="s">
        <v>1461</v>
      </c>
      <c r="K705" s="749" t="s">
        <v>1463</v>
      </c>
      <c r="L705" s="752">
        <v>48.399999999999991</v>
      </c>
      <c r="M705" s="752">
        <v>10</v>
      </c>
      <c r="N705" s="753">
        <v>483.99999999999994</v>
      </c>
    </row>
    <row r="706" spans="1:14" ht="14.4" customHeight="1" x14ac:dyDescent="0.3">
      <c r="A706" s="747" t="s">
        <v>599</v>
      </c>
      <c r="B706" s="748" t="s">
        <v>600</v>
      </c>
      <c r="C706" s="749" t="s">
        <v>624</v>
      </c>
      <c r="D706" s="750" t="s">
        <v>625</v>
      </c>
      <c r="E706" s="751">
        <v>50113001</v>
      </c>
      <c r="F706" s="750" t="s">
        <v>645</v>
      </c>
      <c r="G706" s="749" t="s">
        <v>646</v>
      </c>
      <c r="H706" s="749">
        <v>162316</v>
      </c>
      <c r="I706" s="749">
        <v>62316</v>
      </c>
      <c r="J706" s="749" t="s">
        <v>930</v>
      </c>
      <c r="K706" s="749" t="s">
        <v>1464</v>
      </c>
      <c r="L706" s="752">
        <v>151.01400000000001</v>
      </c>
      <c r="M706" s="752">
        <v>5</v>
      </c>
      <c r="N706" s="753">
        <v>755.07</v>
      </c>
    </row>
    <row r="707" spans="1:14" ht="14.4" customHeight="1" x14ac:dyDescent="0.3">
      <c r="A707" s="747" t="s">
        <v>599</v>
      </c>
      <c r="B707" s="748" t="s">
        <v>600</v>
      </c>
      <c r="C707" s="749" t="s">
        <v>624</v>
      </c>
      <c r="D707" s="750" t="s">
        <v>625</v>
      </c>
      <c r="E707" s="751">
        <v>50113001</v>
      </c>
      <c r="F707" s="750" t="s">
        <v>645</v>
      </c>
      <c r="G707" s="749" t="s">
        <v>646</v>
      </c>
      <c r="H707" s="749">
        <v>198169</v>
      </c>
      <c r="I707" s="749">
        <v>98169</v>
      </c>
      <c r="J707" s="749" t="s">
        <v>945</v>
      </c>
      <c r="K707" s="749" t="s">
        <v>946</v>
      </c>
      <c r="L707" s="752">
        <v>88.219999999999985</v>
      </c>
      <c r="M707" s="752">
        <v>2</v>
      </c>
      <c r="N707" s="753">
        <v>176.43999999999997</v>
      </c>
    </row>
    <row r="708" spans="1:14" ht="14.4" customHeight="1" x14ac:dyDescent="0.3">
      <c r="A708" s="747" t="s">
        <v>599</v>
      </c>
      <c r="B708" s="748" t="s">
        <v>600</v>
      </c>
      <c r="C708" s="749" t="s">
        <v>624</v>
      </c>
      <c r="D708" s="750" t="s">
        <v>625</v>
      </c>
      <c r="E708" s="751">
        <v>50113001</v>
      </c>
      <c r="F708" s="750" t="s">
        <v>645</v>
      </c>
      <c r="G708" s="749" t="s">
        <v>646</v>
      </c>
      <c r="H708" s="749">
        <v>396309</v>
      </c>
      <c r="I708" s="749">
        <v>0</v>
      </c>
      <c r="J708" s="749" t="s">
        <v>1465</v>
      </c>
      <c r="K708" s="749" t="s">
        <v>1466</v>
      </c>
      <c r="L708" s="752">
        <v>45.52</v>
      </c>
      <c r="M708" s="752">
        <v>3</v>
      </c>
      <c r="N708" s="753">
        <v>136.56</v>
      </c>
    </row>
    <row r="709" spans="1:14" ht="14.4" customHeight="1" x14ac:dyDescent="0.3">
      <c r="A709" s="747" t="s">
        <v>599</v>
      </c>
      <c r="B709" s="748" t="s">
        <v>600</v>
      </c>
      <c r="C709" s="749" t="s">
        <v>624</v>
      </c>
      <c r="D709" s="750" t="s">
        <v>625</v>
      </c>
      <c r="E709" s="751">
        <v>50113001</v>
      </c>
      <c r="F709" s="750" t="s">
        <v>645</v>
      </c>
      <c r="G709" s="749" t="s">
        <v>660</v>
      </c>
      <c r="H709" s="749">
        <v>190044</v>
      </c>
      <c r="I709" s="749">
        <v>90044</v>
      </c>
      <c r="J709" s="749" t="s">
        <v>976</v>
      </c>
      <c r="K709" s="749" t="s">
        <v>977</v>
      </c>
      <c r="L709" s="752">
        <v>37.22</v>
      </c>
      <c r="M709" s="752">
        <v>5</v>
      </c>
      <c r="N709" s="753">
        <v>186.1</v>
      </c>
    </row>
    <row r="710" spans="1:14" ht="14.4" customHeight="1" x14ac:dyDescent="0.3">
      <c r="A710" s="747" t="s">
        <v>599</v>
      </c>
      <c r="B710" s="748" t="s">
        <v>600</v>
      </c>
      <c r="C710" s="749" t="s">
        <v>624</v>
      </c>
      <c r="D710" s="750" t="s">
        <v>625</v>
      </c>
      <c r="E710" s="751">
        <v>50113001</v>
      </c>
      <c r="F710" s="750" t="s">
        <v>645</v>
      </c>
      <c r="G710" s="749" t="s">
        <v>646</v>
      </c>
      <c r="H710" s="749">
        <v>394926</v>
      </c>
      <c r="I710" s="749">
        <v>0</v>
      </c>
      <c r="J710" s="749" t="s">
        <v>1467</v>
      </c>
      <c r="K710" s="749" t="s">
        <v>601</v>
      </c>
      <c r="L710" s="752">
        <v>72.599999999999994</v>
      </c>
      <c r="M710" s="752">
        <v>3</v>
      </c>
      <c r="N710" s="753">
        <v>217.79999999999998</v>
      </c>
    </row>
    <row r="711" spans="1:14" ht="14.4" customHeight="1" x14ac:dyDescent="0.3">
      <c r="A711" s="747" t="s">
        <v>599</v>
      </c>
      <c r="B711" s="748" t="s">
        <v>600</v>
      </c>
      <c r="C711" s="749" t="s">
        <v>624</v>
      </c>
      <c r="D711" s="750" t="s">
        <v>625</v>
      </c>
      <c r="E711" s="751">
        <v>50113001</v>
      </c>
      <c r="F711" s="750" t="s">
        <v>645</v>
      </c>
      <c r="G711" s="749" t="s">
        <v>646</v>
      </c>
      <c r="H711" s="749">
        <v>117011</v>
      </c>
      <c r="I711" s="749">
        <v>17011</v>
      </c>
      <c r="J711" s="749" t="s">
        <v>981</v>
      </c>
      <c r="K711" s="749" t="s">
        <v>982</v>
      </c>
      <c r="L711" s="752">
        <v>147.15628704885788</v>
      </c>
      <c r="M711" s="752">
        <v>24</v>
      </c>
      <c r="N711" s="753">
        <v>3531.7508891725893</v>
      </c>
    </row>
    <row r="712" spans="1:14" ht="14.4" customHeight="1" x14ac:dyDescent="0.3">
      <c r="A712" s="747" t="s">
        <v>599</v>
      </c>
      <c r="B712" s="748" t="s">
        <v>600</v>
      </c>
      <c r="C712" s="749" t="s">
        <v>624</v>
      </c>
      <c r="D712" s="750" t="s">
        <v>625</v>
      </c>
      <c r="E712" s="751">
        <v>50113001</v>
      </c>
      <c r="F712" s="750" t="s">
        <v>645</v>
      </c>
      <c r="G712" s="749" t="s">
        <v>646</v>
      </c>
      <c r="H712" s="749">
        <v>905098</v>
      </c>
      <c r="I712" s="749">
        <v>23989</v>
      </c>
      <c r="J712" s="749" t="s">
        <v>999</v>
      </c>
      <c r="K712" s="749" t="s">
        <v>601</v>
      </c>
      <c r="L712" s="752">
        <v>416.99</v>
      </c>
      <c r="M712" s="752">
        <v>1</v>
      </c>
      <c r="N712" s="753">
        <v>416.99</v>
      </c>
    </row>
    <row r="713" spans="1:14" ht="14.4" customHeight="1" x14ac:dyDescent="0.3">
      <c r="A713" s="747" t="s">
        <v>599</v>
      </c>
      <c r="B713" s="748" t="s">
        <v>600</v>
      </c>
      <c r="C713" s="749" t="s">
        <v>624</v>
      </c>
      <c r="D713" s="750" t="s">
        <v>625</v>
      </c>
      <c r="E713" s="751">
        <v>50113001</v>
      </c>
      <c r="F713" s="750" t="s">
        <v>645</v>
      </c>
      <c r="G713" s="749" t="s">
        <v>646</v>
      </c>
      <c r="H713" s="749">
        <v>905097</v>
      </c>
      <c r="I713" s="749">
        <v>158767</v>
      </c>
      <c r="J713" s="749" t="s">
        <v>701</v>
      </c>
      <c r="K713" s="749" t="s">
        <v>702</v>
      </c>
      <c r="L713" s="752">
        <v>175.03900217382522</v>
      </c>
      <c r="M713" s="752">
        <v>18</v>
      </c>
      <c r="N713" s="753">
        <v>3150.7020391288543</v>
      </c>
    </row>
    <row r="714" spans="1:14" ht="14.4" customHeight="1" x14ac:dyDescent="0.3">
      <c r="A714" s="747" t="s">
        <v>599</v>
      </c>
      <c r="B714" s="748" t="s">
        <v>600</v>
      </c>
      <c r="C714" s="749" t="s">
        <v>624</v>
      </c>
      <c r="D714" s="750" t="s">
        <v>625</v>
      </c>
      <c r="E714" s="751">
        <v>50113001</v>
      </c>
      <c r="F714" s="750" t="s">
        <v>645</v>
      </c>
      <c r="G714" s="749" t="s">
        <v>646</v>
      </c>
      <c r="H714" s="749">
        <v>920219</v>
      </c>
      <c r="I714" s="749">
        <v>0</v>
      </c>
      <c r="J714" s="749" t="s">
        <v>1468</v>
      </c>
      <c r="K714" s="749" t="s">
        <v>601</v>
      </c>
      <c r="L714" s="752">
        <v>31.870999999999992</v>
      </c>
      <c r="M714" s="752">
        <v>5</v>
      </c>
      <c r="N714" s="753">
        <v>159.35499999999996</v>
      </c>
    </row>
    <row r="715" spans="1:14" ht="14.4" customHeight="1" x14ac:dyDescent="0.3">
      <c r="A715" s="747" t="s">
        <v>599</v>
      </c>
      <c r="B715" s="748" t="s">
        <v>600</v>
      </c>
      <c r="C715" s="749" t="s">
        <v>624</v>
      </c>
      <c r="D715" s="750" t="s">
        <v>625</v>
      </c>
      <c r="E715" s="751">
        <v>50113001</v>
      </c>
      <c r="F715" s="750" t="s">
        <v>645</v>
      </c>
      <c r="G715" s="749" t="s">
        <v>646</v>
      </c>
      <c r="H715" s="749">
        <v>920170</v>
      </c>
      <c r="I715" s="749">
        <v>0</v>
      </c>
      <c r="J715" s="749" t="s">
        <v>1469</v>
      </c>
      <c r="K715" s="749" t="s">
        <v>601</v>
      </c>
      <c r="L715" s="752">
        <v>75.166000364825507</v>
      </c>
      <c r="M715" s="752">
        <v>10</v>
      </c>
      <c r="N715" s="753">
        <v>751.66000364825504</v>
      </c>
    </row>
    <row r="716" spans="1:14" ht="14.4" customHeight="1" x14ac:dyDescent="0.3">
      <c r="A716" s="747" t="s">
        <v>599</v>
      </c>
      <c r="B716" s="748" t="s">
        <v>600</v>
      </c>
      <c r="C716" s="749" t="s">
        <v>624</v>
      </c>
      <c r="D716" s="750" t="s">
        <v>625</v>
      </c>
      <c r="E716" s="751">
        <v>50113001</v>
      </c>
      <c r="F716" s="750" t="s">
        <v>645</v>
      </c>
      <c r="G716" s="749" t="s">
        <v>646</v>
      </c>
      <c r="H716" s="749">
        <v>930043</v>
      </c>
      <c r="I716" s="749">
        <v>0</v>
      </c>
      <c r="J716" s="749" t="s">
        <v>1470</v>
      </c>
      <c r="K716" s="749" t="s">
        <v>601</v>
      </c>
      <c r="L716" s="752">
        <v>31.871333333333332</v>
      </c>
      <c r="M716" s="752">
        <v>5</v>
      </c>
      <c r="N716" s="753">
        <v>159.35666666666665</v>
      </c>
    </row>
    <row r="717" spans="1:14" ht="14.4" customHeight="1" x14ac:dyDescent="0.3">
      <c r="A717" s="747" t="s">
        <v>599</v>
      </c>
      <c r="B717" s="748" t="s">
        <v>600</v>
      </c>
      <c r="C717" s="749" t="s">
        <v>624</v>
      </c>
      <c r="D717" s="750" t="s">
        <v>625</v>
      </c>
      <c r="E717" s="751">
        <v>50113001</v>
      </c>
      <c r="F717" s="750" t="s">
        <v>645</v>
      </c>
      <c r="G717" s="749" t="s">
        <v>646</v>
      </c>
      <c r="H717" s="749">
        <v>501596</v>
      </c>
      <c r="I717" s="749">
        <v>0</v>
      </c>
      <c r="J717" s="749" t="s">
        <v>703</v>
      </c>
      <c r="K717" s="749" t="s">
        <v>704</v>
      </c>
      <c r="L717" s="752">
        <v>115.43</v>
      </c>
      <c r="M717" s="752">
        <v>2</v>
      </c>
      <c r="N717" s="753">
        <v>230.86</v>
      </c>
    </row>
    <row r="718" spans="1:14" ht="14.4" customHeight="1" x14ac:dyDescent="0.3">
      <c r="A718" s="747" t="s">
        <v>599</v>
      </c>
      <c r="B718" s="748" t="s">
        <v>600</v>
      </c>
      <c r="C718" s="749" t="s">
        <v>624</v>
      </c>
      <c r="D718" s="750" t="s">
        <v>625</v>
      </c>
      <c r="E718" s="751">
        <v>50113001</v>
      </c>
      <c r="F718" s="750" t="s">
        <v>645</v>
      </c>
      <c r="G718" s="749" t="s">
        <v>646</v>
      </c>
      <c r="H718" s="749">
        <v>101681</v>
      </c>
      <c r="I718" s="749">
        <v>1681</v>
      </c>
      <c r="J718" s="749" t="s">
        <v>1471</v>
      </c>
      <c r="K718" s="749" t="s">
        <v>1472</v>
      </c>
      <c r="L718" s="752">
        <v>626.88</v>
      </c>
      <c r="M718" s="752">
        <v>4</v>
      </c>
      <c r="N718" s="753">
        <v>2507.52</v>
      </c>
    </row>
    <row r="719" spans="1:14" ht="14.4" customHeight="1" x14ac:dyDescent="0.3">
      <c r="A719" s="747" t="s">
        <v>599</v>
      </c>
      <c r="B719" s="748" t="s">
        <v>600</v>
      </c>
      <c r="C719" s="749" t="s">
        <v>624</v>
      </c>
      <c r="D719" s="750" t="s">
        <v>625</v>
      </c>
      <c r="E719" s="751">
        <v>50113001</v>
      </c>
      <c r="F719" s="750" t="s">
        <v>645</v>
      </c>
      <c r="G719" s="749" t="s">
        <v>646</v>
      </c>
      <c r="H719" s="749">
        <v>149417</v>
      </c>
      <c r="I719" s="749">
        <v>49417</v>
      </c>
      <c r="J719" s="749" t="s">
        <v>1473</v>
      </c>
      <c r="K719" s="749" t="s">
        <v>1474</v>
      </c>
      <c r="L719" s="752">
        <v>379.16</v>
      </c>
      <c r="M719" s="752">
        <v>6</v>
      </c>
      <c r="N719" s="753">
        <v>2274.96</v>
      </c>
    </row>
    <row r="720" spans="1:14" ht="14.4" customHeight="1" x14ac:dyDescent="0.3">
      <c r="A720" s="747" t="s">
        <v>599</v>
      </c>
      <c r="B720" s="748" t="s">
        <v>600</v>
      </c>
      <c r="C720" s="749" t="s">
        <v>624</v>
      </c>
      <c r="D720" s="750" t="s">
        <v>625</v>
      </c>
      <c r="E720" s="751">
        <v>50113001</v>
      </c>
      <c r="F720" s="750" t="s">
        <v>645</v>
      </c>
      <c r="G720" s="749" t="s">
        <v>660</v>
      </c>
      <c r="H720" s="749">
        <v>213477</v>
      </c>
      <c r="I720" s="749">
        <v>213477</v>
      </c>
      <c r="J720" s="749" t="s">
        <v>733</v>
      </c>
      <c r="K720" s="749" t="s">
        <v>734</v>
      </c>
      <c r="L720" s="752">
        <v>3300</v>
      </c>
      <c r="M720" s="752">
        <v>1</v>
      </c>
      <c r="N720" s="753">
        <v>3300</v>
      </c>
    </row>
    <row r="721" spans="1:14" ht="14.4" customHeight="1" x14ac:dyDescent="0.3">
      <c r="A721" s="747" t="s">
        <v>599</v>
      </c>
      <c r="B721" s="748" t="s">
        <v>600</v>
      </c>
      <c r="C721" s="749" t="s">
        <v>624</v>
      </c>
      <c r="D721" s="750" t="s">
        <v>625</v>
      </c>
      <c r="E721" s="751">
        <v>50113001</v>
      </c>
      <c r="F721" s="750" t="s">
        <v>645</v>
      </c>
      <c r="G721" s="749" t="s">
        <v>646</v>
      </c>
      <c r="H721" s="749">
        <v>51366</v>
      </c>
      <c r="I721" s="749">
        <v>51366</v>
      </c>
      <c r="J721" s="749" t="s">
        <v>751</v>
      </c>
      <c r="K721" s="749" t="s">
        <v>752</v>
      </c>
      <c r="L721" s="752">
        <v>171.59999792652616</v>
      </c>
      <c r="M721" s="752">
        <v>1.75</v>
      </c>
      <c r="N721" s="753">
        <v>300.29999637142078</v>
      </c>
    </row>
    <row r="722" spans="1:14" ht="14.4" customHeight="1" x14ac:dyDescent="0.3">
      <c r="A722" s="747" t="s">
        <v>599</v>
      </c>
      <c r="B722" s="748" t="s">
        <v>600</v>
      </c>
      <c r="C722" s="749" t="s">
        <v>624</v>
      </c>
      <c r="D722" s="750" t="s">
        <v>625</v>
      </c>
      <c r="E722" s="751">
        <v>50113001</v>
      </c>
      <c r="F722" s="750" t="s">
        <v>645</v>
      </c>
      <c r="G722" s="749" t="s">
        <v>646</v>
      </c>
      <c r="H722" s="749">
        <v>51384</v>
      </c>
      <c r="I722" s="749">
        <v>51384</v>
      </c>
      <c r="J722" s="749" t="s">
        <v>751</v>
      </c>
      <c r="K722" s="749" t="s">
        <v>1057</v>
      </c>
      <c r="L722" s="752">
        <v>192.50000000000003</v>
      </c>
      <c r="M722" s="752">
        <v>2</v>
      </c>
      <c r="N722" s="753">
        <v>385.00000000000006</v>
      </c>
    </row>
    <row r="723" spans="1:14" ht="14.4" customHeight="1" x14ac:dyDescent="0.3">
      <c r="A723" s="747" t="s">
        <v>599</v>
      </c>
      <c r="B723" s="748" t="s">
        <v>600</v>
      </c>
      <c r="C723" s="749" t="s">
        <v>624</v>
      </c>
      <c r="D723" s="750" t="s">
        <v>625</v>
      </c>
      <c r="E723" s="751">
        <v>50113001</v>
      </c>
      <c r="F723" s="750" t="s">
        <v>645</v>
      </c>
      <c r="G723" s="749" t="s">
        <v>646</v>
      </c>
      <c r="H723" s="749">
        <v>849829</v>
      </c>
      <c r="I723" s="749">
        <v>162673</v>
      </c>
      <c r="J723" s="749" t="s">
        <v>1406</v>
      </c>
      <c r="K723" s="749" t="s">
        <v>1407</v>
      </c>
      <c r="L723" s="752">
        <v>55.810000000000024</v>
      </c>
      <c r="M723" s="752">
        <v>3</v>
      </c>
      <c r="N723" s="753">
        <v>167.43000000000006</v>
      </c>
    </row>
    <row r="724" spans="1:14" ht="14.4" customHeight="1" x14ac:dyDescent="0.3">
      <c r="A724" s="747" t="s">
        <v>599</v>
      </c>
      <c r="B724" s="748" t="s">
        <v>600</v>
      </c>
      <c r="C724" s="749" t="s">
        <v>624</v>
      </c>
      <c r="D724" s="750" t="s">
        <v>625</v>
      </c>
      <c r="E724" s="751">
        <v>50113001</v>
      </c>
      <c r="F724" s="750" t="s">
        <v>645</v>
      </c>
      <c r="G724" s="749" t="s">
        <v>646</v>
      </c>
      <c r="H724" s="749">
        <v>193723</v>
      </c>
      <c r="I724" s="749">
        <v>93723</v>
      </c>
      <c r="J724" s="749" t="s">
        <v>762</v>
      </c>
      <c r="K724" s="749" t="s">
        <v>763</v>
      </c>
      <c r="L724" s="752">
        <v>40.559999999999974</v>
      </c>
      <c r="M724" s="752">
        <v>2</v>
      </c>
      <c r="N724" s="753">
        <v>81.119999999999948</v>
      </c>
    </row>
    <row r="725" spans="1:14" ht="14.4" customHeight="1" x14ac:dyDescent="0.3">
      <c r="A725" s="747" t="s">
        <v>599</v>
      </c>
      <c r="B725" s="748" t="s">
        <v>600</v>
      </c>
      <c r="C725" s="749" t="s">
        <v>624</v>
      </c>
      <c r="D725" s="750" t="s">
        <v>625</v>
      </c>
      <c r="E725" s="751">
        <v>50113001</v>
      </c>
      <c r="F725" s="750" t="s">
        <v>645</v>
      </c>
      <c r="G725" s="749" t="s">
        <v>646</v>
      </c>
      <c r="H725" s="749">
        <v>930636</v>
      </c>
      <c r="I725" s="749">
        <v>0</v>
      </c>
      <c r="J725" s="749" t="s">
        <v>1087</v>
      </c>
      <c r="K725" s="749" t="s">
        <v>601</v>
      </c>
      <c r="L725" s="752">
        <v>70.732705391641758</v>
      </c>
      <c r="M725" s="752">
        <v>49</v>
      </c>
      <c r="N725" s="753">
        <v>3465.9025641904459</v>
      </c>
    </row>
    <row r="726" spans="1:14" ht="14.4" customHeight="1" x14ac:dyDescent="0.3">
      <c r="A726" s="747" t="s">
        <v>599</v>
      </c>
      <c r="B726" s="748" t="s">
        <v>600</v>
      </c>
      <c r="C726" s="749" t="s">
        <v>624</v>
      </c>
      <c r="D726" s="750" t="s">
        <v>625</v>
      </c>
      <c r="E726" s="751">
        <v>50113001</v>
      </c>
      <c r="F726" s="750" t="s">
        <v>645</v>
      </c>
      <c r="G726" s="749" t="s">
        <v>646</v>
      </c>
      <c r="H726" s="749">
        <v>921072</v>
      </c>
      <c r="I726" s="749">
        <v>1000</v>
      </c>
      <c r="J726" s="749" t="s">
        <v>1475</v>
      </c>
      <c r="K726" s="749" t="s">
        <v>601</v>
      </c>
      <c r="L726" s="752">
        <v>294.91942307508418</v>
      </c>
      <c r="M726" s="752">
        <v>5</v>
      </c>
      <c r="N726" s="753">
        <v>1474.5971153754208</v>
      </c>
    </row>
    <row r="727" spans="1:14" ht="14.4" customHeight="1" x14ac:dyDescent="0.3">
      <c r="A727" s="747" t="s">
        <v>599</v>
      </c>
      <c r="B727" s="748" t="s">
        <v>600</v>
      </c>
      <c r="C727" s="749" t="s">
        <v>624</v>
      </c>
      <c r="D727" s="750" t="s">
        <v>625</v>
      </c>
      <c r="E727" s="751">
        <v>50113001</v>
      </c>
      <c r="F727" s="750" t="s">
        <v>645</v>
      </c>
      <c r="G727" s="749" t="s">
        <v>646</v>
      </c>
      <c r="H727" s="749">
        <v>394217</v>
      </c>
      <c r="I727" s="749">
        <v>0</v>
      </c>
      <c r="J727" s="749" t="s">
        <v>1411</v>
      </c>
      <c r="K727" s="749" t="s">
        <v>601</v>
      </c>
      <c r="L727" s="752">
        <v>222.29760298139252</v>
      </c>
      <c r="M727" s="752">
        <v>3</v>
      </c>
      <c r="N727" s="753">
        <v>666.89280894417755</v>
      </c>
    </row>
    <row r="728" spans="1:14" ht="14.4" customHeight="1" x14ac:dyDescent="0.3">
      <c r="A728" s="747" t="s">
        <v>599</v>
      </c>
      <c r="B728" s="748" t="s">
        <v>600</v>
      </c>
      <c r="C728" s="749" t="s">
        <v>624</v>
      </c>
      <c r="D728" s="750" t="s">
        <v>625</v>
      </c>
      <c r="E728" s="751">
        <v>50113001</v>
      </c>
      <c r="F728" s="750" t="s">
        <v>645</v>
      </c>
      <c r="G728" s="749" t="s">
        <v>646</v>
      </c>
      <c r="H728" s="749">
        <v>841832</v>
      </c>
      <c r="I728" s="749">
        <v>0</v>
      </c>
      <c r="J728" s="749" t="s">
        <v>1476</v>
      </c>
      <c r="K728" s="749" t="s">
        <v>601</v>
      </c>
      <c r="L728" s="752">
        <v>117.80501461263172</v>
      </c>
      <c r="M728" s="752">
        <v>56</v>
      </c>
      <c r="N728" s="753">
        <v>6597.0808183073768</v>
      </c>
    </row>
    <row r="729" spans="1:14" ht="14.4" customHeight="1" x14ac:dyDescent="0.3">
      <c r="A729" s="747" t="s">
        <v>599</v>
      </c>
      <c r="B729" s="748" t="s">
        <v>600</v>
      </c>
      <c r="C729" s="749" t="s">
        <v>624</v>
      </c>
      <c r="D729" s="750" t="s">
        <v>625</v>
      </c>
      <c r="E729" s="751">
        <v>50113001</v>
      </c>
      <c r="F729" s="750" t="s">
        <v>645</v>
      </c>
      <c r="G729" s="749" t="s">
        <v>646</v>
      </c>
      <c r="H729" s="749">
        <v>921441</v>
      </c>
      <c r="I729" s="749">
        <v>0</v>
      </c>
      <c r="J729" s="749" t="s">
        <v>1477</v>
      </c>
      <c r="K729" s="749" t="s">
        <v>601</v>
      </c>
      <c r="L729" s="752">
        <v>138.91887504463247</v>
      </c>
      <c r="M729" s="752">
        <v>39</v>
      </c>
      <c r="N729" s="753">
        <v>5417.8361267406663</v>
      </c>
    </row>
    <row r="730" spans="1:14" ht="14.4" customHeight="1" x14ac:dyDescent="0.3">
      <c r="A730" s="747" t="s">
        <v>599</v>
      </c>
      <c r="B730" s="748" t="s">
        <v>600</v>
      </c>
      <c r="C730" s="749" t="s">
        <v>624</v>
      </c>
      <c r="D730" s="750" t="s">
        <v>625</v>
      </c>
      <c r="E730" s="751">
        <v>50113001</v>
      </c>
      <c r="F730" s="750" t="s">
        <v>645</v>
      </c>
      <c r="G730" s="749" t="s">
        <v>646</v>
      </c>
      <c r="H730" s="749">
        <v>501734</v>
      </c>
      <c r="I730" s="749">
        <v>0</v>
      </c>
      <c r="J730" s="749" t="s">
        <v>1478</v>
      </c>
      <c r="K730" s="749" t="s">
        <v>601</v>
      </c>
      <c r="L730" s="752">
        <v>169.7877210044926</v>
      </c>
      <c r="M730" s="752">
        <v>115</v>
      </c>
      <c r="N730" s="753">
        <v>19525.587915516648</v>
      </c>
    </row>
    <row r="731" spans="1:14" ht="14.4" customHeight="1" x14ac:dyDescent="0.3">
      <c r="A731" s="747" t="s">
        <v>599</v>
      </c>
      <c r="B731" s="748" t="s">
        <v>600</v>
      </c>
      <c r="C731" s="749" t="s">
        <v>624</v>
      </c>
      <c r="D731" s="750" t="s">
        <v>625</v>
      </c>
      <c r="E731" s="751">
        <v>50113001</v>
      </c>
      <c r="F731" s="750" t="s">
        <v>645</v>
      </c>
      <c r="G731" s="749" t="s">
        <v>646</v>
      </c>
      <c r="H731" s="749">
        <v>921473</v>
      </c>
      <c r="I731" s="749">
        <v>0</v>
      </c>
      <c r="J731" s="749" t="s">
        <v>1479</v>
      </c>
      <c r="K731" s="749" t="s">
        <v>601</v>
      </c>
      <c r="L731" s="752">
        <v>142.06988556454533</v>
      </c>
      <c r="M731" s="752">
        <v>18</v>
      </c>
      <c r="N731" s="753">
        <v>2557.2579401618159</v>
      </c>
    </row>
    <row r="732" spans="1:14" ht="14.4" customHeight="1" x14ac:dyDescent="0.3">
      <c r="A732" s="747" t="s">
        <v>599</v>
      </c>
      <c r="B732" s="748" t="s">
        <v>600</v>
      </c>
      <c r="C732" s="749" t="s">
        <v>624</v>
      </c>
      <c r="D732" s="750" t="s">
        <v>625</v>
      </c>
      <c r="E732" s="751">
        <v>50113001</v>
      </c>
      <c r="F732" s="750" t="s">
        <v>645</v>
      </c>
      <c r="G732" s="749" t="s">
        <v>646</v>
      </c>
      <c r="H732" s="749">
        <v>920117</v>
      </c>
      <c r="I732" s="749">
        <v>0</v>
      </c>
      <c r="J732" s="749" t="s">
        <v>1480</v>
      </c>
      <c r="K732" s="749" t="s">
        <v>1481</v>
      </c>
      <c r="L732" s="752">
        <v>59.316944773982222</v>
      </c>
      <c r="M732" s="752">
        <v>2</v>
      </c>
      <c r="N732" s="753">
        <v>118.63388954796444</v>
      </c>
    </row>
    <row r="733" spans="1:14" ht="14.4" customHeight="1" x14ac:dyDescent="0.3">
      <c r="A733" s="747" t="s">
        <v>599</v>
      </c>
      <c r="B733" s="748" t="s">
        <v>600</v>
      </c>
      <c r="C733" s="749" t="s">
        <v>624</v>
      </c>
      <c r="D733" s="750" t="s">
        <v>625</v>
      </c>
      <c r="E733" s="751">
        <v>50113001</v>
      </c>
      <c r="F733" s="750" t="s">
        <v>645</v>
      </c>
      <c r="G733" s="749" t="s">
        <v>646</v>
      </c>
      <c r="H733" s="749">
        <v>394629</v>
      </c>
      <c r="I733" s="749">
        <v>0</v>
      </c>
      <c r="J733" s="749" t="s">
        <v>1482</v>
      </c>
      <c r="K733" s="749" t="s">
        <v>601</v>
      </c>
      <c r="L733" s="752">
        <v>138.17067349435223</v>
      </c>
      <c r="M733" s="752">
        <v>15</v>
      </c>
      <c r="N733" s="753">
        <v>2072.5601024152834</v>
      </c>
    </row>
    <row r="734" spans="1:14" ht="14.4" customHeight="1" x14ac:dyDescent="0.3">
      <c r="A734" s="747" t="s">
        <v>599</v>
      </c>
      <c r="B734" s="748" t="s">
        <v>600</v>
      </c>
      <c r="C734" s="749" t="s">
        <v>624</v>
      </c>
      <c r="D734" s="750" t="s">
        <v>625</v>
      </c>
      <c r="E734" s="751">
        <v>50113001</v>
      </c>
      <c r="F734" s="750" t="s">
        <v>645</v>
      </c>
      <c r="G734" s="749" t="s">
        <v>646</v>
      </c>
      <c r="H734" s="749">
        <v>900427</v>
      </c>
      <c r="I734" s="749">
        <v>0</v>
      </c>
      <c r="J734" s="749" t="s">
        <v>1483</v>
      </c>
      <c r="K734" s="749" t="s">
        <v>601</v>
      </c>
      <c r="L734" s="752">
        <v>56.884292914494196</v>
      </c>
      <c r="M734" s="752">
        <v>5</v>
      </c>
      <c r="N734" s="753">
        <v>284.421464572471</v>
      </c>
    </row>
    <row r="735" spans="1:14" ht="14.4" customHeight="1" x14ac:dyDescent="0.3">
      <c r="A735" s="747" t="s">
        <v>599</v>
      </c>
      <c r="B735" s="748" t="s">
        <v>600</v>
      </c>
      <c r="C735" s="749" t="s">
        <v>624</v>
      </c>
      <c r="D735" s="750" t="s">
        <v>625</v>
      </c>
      <c r="E735" s="751">
        <v>50113001</v>
      </c>
      <c r="F735" s="750" t="s">
        <v>645</v>
      </c>
      <c r="G735" s="749" t="s">
        <v>646</v>
      </c>
      <c r="H735" s="749">
        <v>921251</v>
      </c>
      <c r="I735" s="749">
        <v>0</v>
      </c>
      <c r="J735" s="749" t="s">
        <v>1484</v>
      </c>
      <c r="K735" s="749" t="s">
        <v>601</v>
      </c>
      <c r="L735" s="752">
        <v>69.406793482990892</v>
      </c>
      <c r="M735" s="752">
        <v>5</v>
      </c>
      <c r="N735" s="753">
        <v>347.03396741495447</v>
      </c>
    </row>
    <row r="736" spans="1:14" ht="14.4" customHeight="1" x14ac:dyDescent="0.3">
      <c r="A736" s="747" t="s">
        <v>599</v>
      </c>
      <c r="B736" s="748" t="s">
        <v>600</v>
      </c>
      <c r="C736" s="749" t="s">
        <v>624</v>
      </c>
      <c r="D736" s="750" t="s">
        <v>625</v>
      </c>
      <c r="E736" s="751">
        <v>50113001</v>
      </c>
      <c r="F736" s="750" t="s">
        <v>645</v>
      </c>
      <c r="G736" s="749" t="s">
        <v>646</v>
      </c>
      <c r="H736" s="749">
        <v>203092</v>
      </c>
      <c r="I736" s="749">
        <v>203092</v>
      </c>
      <c r="J736" s="749" t="s">
        <v>1485</v>
      </c>
      <c r="K736" s="749" t="s">
        <v>1486</v>
      </c>
      <c r="L736" s="752">
        <v>150.5199999999999</v>
      </c>
      <c r="M736" s="752">
        <v>2</v>
      </c>
      <c r="N736" s="753">
        <v>301.03999999999979</v>
      </c>
    </row>
    <row r="737" spans="1:14" ht="14.4" customHeight="1" x14ac:dyDescent="0.3">
      <c r="A737" s="747" t="s">
        <v>599</v>
      </c>
      <c r="B737" s="748" t="s">
        <v>600</v>
      </c>
      <c r="C737" s="749" t="s">
        <v>624</v>
      </c>
      <c r="D737" s="750" t="s">
        <v>625</v>
      </c>
      <c r="E737" s="751">
        <v>50113001</v>
      </c>
      <c r="F737" s="750" t="s">
        <v>645</v>
      </c>
      <c r="G737" s="749" t="s">
        <v>646</v>
      </c>
      <c r="H737" s="749">
        <v>100499</v>
      </c>
      <c r="I737" s="749">
        <v>499</v>
      </c>
      <c r="J737" s="749" t="s">
        <v>775</v>
      </c>
      <c r="K737" s="749" t="s">
        <v>777</v>
      </c>
      <c r="L737" s="752">
        <v>100.17000000000002</v>
      </c>
      <c r="M737" s="752">
        <v>10</v>
      </c>
      <c r="N737" s="753">
        <v>1001.7000000000002</v>
      </c>
    </row>
    <row r="738" spans="1:14" ht="14.4" customHeight="1" x14ac:dyDescent="0.3">
      <c r="A738" s="747" t="s">
        <v>599</v>
      </c>
      <c r="B738" s="748" t="s">
        <v>600</v>
      </c>
      <c r="C738" s="749" t="s">
        <v>624</v>
      </c>
      <c r="D738" s="750" t="s">
        <v>625</v>
      </c>
      <c r="E738" s="751">
        <v>50113001</v>
      </c>
      <c r="F738" s="750" t="s">
        <v>645</v>
      </c>
      <c r="G738" s="749" t="s">
        <v>646</v>
      </c>
      <c r="H738" s="749">
        <v>100502</v>
      </c>
      <c r="I738" s="749">
        <v>502</v>
      </c>
      <c r="J738" s="749" t="s">
        <v>782</v>
      </c>
      <c r="K738" s="749" t="s">
        <v>1112</v>
      </c>
      <c r="L738" s="752">
        <v>239.22666666666672</v>
      </c>
      <c r="M738" s="752">
        <v>3</v>
      </c>
      <c r="N738" s="753">
        <v>717.68000000000018</v>
      </c>
    </row>
    <row r="739" spans="1:14" ht="14.4" customHeight="1" x14ac:dyDescent="0.3">
      <c r="A739" s="747" t="s">
        <v>599</v>
      </c>
      <c r="B739" s="748" t="s">
        <v>600</v>
      </c>
      <c r="C739" s="749" t="s">
        <v>624</v>
      </c>
      <c r="D739" s="750" t="s">
        <v>625</v>
      </c>
      <c r="E739" s="751">
        <v>50113001</v>
      </c>
      <c r="F739" s="750" t="s">
        <v>645</v>
      </c>
      <c r="G739" s="749" t="s">
        <v>646</v>
      </c>
      <c r="H739" s="749">
        <v>102684</v>
      </c>
      <c r="I739" s="749">
        <v>2684</v>
      </c>
      <c r="J739" s="749" t="s">
        <v>782</v>
      </c>
      <c r="K739" s="749" t="s">
        <v>783</v>
      </c>
      <c r="L739" s="752">
        <v>73.925789473684191</v>
      </c>
      <c r="M739" s="752">
        <v>19</v>
      </c>
      <c r="N739" s="753">
        <v>1404.5899999999997</v>
      </c>
    </row>
    <row r="740" spans="1:14" ht="14.4" customHeight="1" x14ac:dyDescent="0.3">
      <c r="A740" s="747" t="s">
        <v>599</v>
      </c>
      <c r="B740" s="748" t="s">
        <v>600</v>
      </c>
      <c r="C740" s="749" t="s">
        <v>624</v>
      </c>
      <c r="D740" s="750" t="s">
        <v>625</v>
      </c>
      <c r="E740" s="751">
        <v>50113001</v>
      </c>
      <c r="F740" s="750" t="s">
        <v>645</v>
      </c>
      <c r="G740" s="749" t="s">
        <v>646</v>
      </c>
      <c r="H740" s="749">
        <v>988256</v>
      </c>
      <c r="I740" s="749">
        <v>0</v>
      </c>
      <c r="J740" s="749" t="s">
        <v>784</v>
      </c>
      <c r="K740" s="749" t="s">
        <v>601</v>
      </c>
      <c r="L740" s="752">
        <v>219.56777777777779</v>
      </c>
      <c r="M740" s="752">
        <v>18</v>
      </c>
      <c r="N740" s="753">
        <v>3952.2200000000003</v>
      </c>
    </row>
    <row r="741" spans="1:14" ht="14.4" customHeight="1" x14ac:dyDescent="0.3">
      <c r="A741" s="747" t="s">
        <v>599</v>
      </c>
      <c r="B741" s="748" t="s">
        <v>600</v>
      </c>
      <c r="C741" s="749" t="s">
        <v>624</v>
      </c>
      <c r="D741" s="750" t="s">
        <v>625</v>
      </c>
      <c r="E741" s="751">
        <v>50113001</v>
      </c>
      <c r="F741" s="750" t="s">
        <v>645</v>
      </c>
      <c r="G741" s="749" t="s">
        <v>646</v>
      </c>
      <c r="H741" s="749">
        <v>396048</v>
      </c>
      <c r="I741" s="749">
        <v>0</v>
      </c>
      <c r="J741" s="749" t="s">
        <v>1113</v>
      </c>
      <c r="K741" s="749" t="s">
        <v>601</v>
      </c>
      <c r="L741" s="752">
        <v>407.39500000000004</v>
      </c>
      <c r="M741" s="752">
        <v>8</v>
      </c>
      <c r="N741" s="753">
        <v>3259.1600000000003</v>
      </c>
    </row>
    <row r="742" spans="1:14" ht="14.4" customHeight="1" x14ac:dyDescent="0.3">
      <c r="A742" s="747" t="s">
        <v>599</v>
      </c>
      <c r="B742" s="748" t="s">
        <v>600</v>
      </c>
      <c r="C742" s="749" t="s">
        <v>624</v>
      </c>
      <c r="D742" s="750" t="s">
        <v>625</v>
      </c>
      <c r="E742" s="751">
        <v>50113001</v>
      </c>
      <c r="F742" s="750" t="s">
        <v>645</v>
      </c>
      <c r="G742" s="749" t="s">
        <v>646</v>
      </c>
      <c r="H742" s="749">
        <v>397982</v>
      </c>
      <c r="I742" s="749">
        <v>0</v>
      </c>
      <c r="J742" s="749" t="s">
        <v>1487</v>
      </c>
      <c r="K742" s="749" t="s">
        <v>601</v>
      </c>
      <c r="L742" s="752">
        <v>17.267999999999997</v>
      </c>
      <c r="M742" s="752">
        <v>1</v>
      </c>
      <c r="N742" s="753">
        <v>17.267999999999997</v>
      </c>
    </row>
    <row r="743" spans="1:14" ht="14.4" customHeight="1" x14ac:dyDescent="0.3">
      <c r="A743" s="747" t="s">
        <v>599</v>
      </c>
      <c r="B743" s="748" t="s">
        <v>600</v>
      </c>
      <c r="C743" s="749" t="s">
        <v>624</v>
      </c>
      <c r="D743" s="750" t="s">
        <v>625</v>
      </c>
      <c r="E743" s="751">
        <v>50113001</v>
      </c>
      <c r="F743" s="750" t="s">
        <v>645</v>
      </c>
      <c r="G743" s="749" t="s">
        <v>646</v>
      </c>
      <c r="H743" s="749">
        <v>186147</v>
      </c>
      <c r="I743" s="749">
        <v>186147</v>
      </c>
      <c r="J743" s="749" t="s">
        <v>1488</v>
      </c>
      <c r="K743" s="749" t="s">
        <v>1489</v>
      </c>
      <c r="L743" s="752">
        <v>55.012000000000015</v>
      </c>
      <c r="M743" s="752">
        <v>5</v>
      </c>
      <c r="N743" s="753">
        <v>275.06000000000006</v>
      </c>
    </row>
    <row r="744" spans="1:14" ht="14.4" customHeight="1" x14ac:dyDescent="0.3">
      <c r="A744" s="747" t="s">
        <v>599</v>
      </c>
      <c r="B744" s="748" t="s">
        <v>600</v>
      </c>
      <c r="C744" s="749" t="s">
        <v>624</v>
      </c>
      <c r="D744" s="750" t="s">
        <v>625</v>
      </c>
      <c r="E744" s="751">
        <v>50113001</v>
      </c>
      <c r="F744" s="750" t="s">
        <v>645</v>
      </c>
      <c r="G744" s="749" t="s">
        <v>660</v>
      </c>
      <c r="H744" s="749">
        <v>155824</v>
      </c>
      <c r="I744" s="749">
        <v>55824</v>
      </c>
      <c r="J744" s="749" t="s">
        <v>791</v>
      </c>
      <c r="K744" s="749" t="s">
        <v>793</v>
      </c>
      <c r="L744" s="752">
        <v>51.471999999999994</v>
      </c>
      <c r="M744" s="752">
        <v>15</v>
      </c>
      <c r="N744" s="753">
        <v>772.07999999999993</v>
      </c>
    </row>
    <row r="745" spans="1:14" ht="14.4" customHeight="1" x14ac:dyDescent="0.3">
      <c r="A745" s="747" t="s">
        <v>599</v>
      </c>
      <c r="B745" s="748" t="s">
        <v>600</v>
      </c>
      <c r="C745" s="749" t="s">
        <v>624</v>
      </c>
      <c r="D745" s="750" t="s">
        <v>625</v>
      </c>
      <c r="E745" s="751">
        <v>50113001</v>
      </c>
      <c r="F745" s="750" t="s">
        <v>645</v>
      </c>
      <c r="G745" s="749" t="s">
        <v>646</v>
      </c>
      <c r="H745" s="749">
        <v>100543</v>
      </c>
      <c r="I745" s="749">
        <v>543</v>
      </c>
      <c r="J745" s="749" t="s">
        <v>797</v>
      </c>
      <c r="K745" s="749" t="s">
        <v>798</v>
      </c>
      <c r="L745" s="752">
        <v>85.97</v>
      </c>
      <c r="M745" s="752">
        <v>1</v>
      </c>
      <c r="N745" s="753">
        <v>85.97</v>
      </c>
    </row>
    <row r="746" spans="1:14" ht="14.4" customHeight="1" x14ac:dyDescent="0.3">
      <c r="A746" s="747" t="s">
        <v>599</v>
      </c>
      <c r="B746" s="748" t="s">
        <v>600</v>
      </c>
      <c r="C746" s="749" t="s">
        <v>624</v>
      </c>
      <c r="D746" s="750" t="s">
        <v>625</v>
      </c>
      <c r="E746" s="751">
        <v>50113001</v>
      </c>
      <c r="F746" s="750" t="s">
        <v>645</v>
      </c>
      <c r="G746" s="749" t="s">
        <v>646</v>
      </c>
      <c r="H746" s="749">
        <v>100544</v>
      </c>
      <c r="I746" s="749">
        <v>544</v>
      </c>
      <c r="J746" s="749" t="s">
        <v>797</v>
      </c>
      <c r="K746" s="749" t="s">
        <v>1141</v>
      </c>
      <c r="L746" s="752">
        <v>183.94971839047025</v>
      </c>
      <c r="M746" s="752">
        <v>2</v>
      </c>
      <c r="N746" s="753">
        <v>367.8994367809405</v>
      </c>
    </row>
    <row r="747" spans="1:14" ht="14.4" customHeight="1" x14ac:dyDescent="0.3">
      <c r="A747" s="747" t="s">
        <v>599</v>
      </c>
      <c r="B747" s="748" t="s">
        <v>600</v>
      </c>
      <c r="C747" s="749" t="s">
        <v>624</v>
      </c>
      <c r="D747" s="750" t="s">
        <v>625</v>
      </c>
      <c r="E747" s="751">
        <v>50113001</v>
      </c>
      <c r="F747" s="750" t="s">
        <v>645</v>
      </c>
      <c r="G747" s="749" t="s">
        <v>646</v>
      </c>
      <c r="H747" s="749">
        <v>188354</v>
      </c>
      <c r="I747" s="749">
        <v>88354</v>
      </c>
      <c r="J747" s="749" t="s">
        <v>814</v>
      </c>
      <c r="K747" s="749" t="s">
        <v>816</v>
      </c>
      <c r="L747" s="752">
        <v>974.09152617077166</v>
      </c>
      <c r="M747" s="752">
        <v>4</v>
      </c>
      <c r="N747" s="753">
        <v>3896.3661046830866</v>
      </c>
    </row>
    <row r="748" spans="1:14" ht="14.4" customHeight="1" x14ac:dyDescent="0.3">
      <c r="A748" s="747" t="s">
        <v>599</v>
      </c>
      <c r="B748" s="748" t="s">
        <v>600</v>
      </c>
      <c r="C748" s="749" t="s">
        <v>624</v>
      </c>
      <c r="D748" s="750" t="s">
        <v>625</v>
      </c>
      <c r="E748" s="751">
        <v>50113001</v>
      </c>
      <c r="F748" s="750" t="s">
        <v>645</v>
      </c>
      <c r="G748" s="749" t="s">
        <v>646</v>
      </c>
      <c r="H748" s="749">
        <v>850375</v>
      </c>
      <c r="I748" s="749">
        <v>0</v>
      </c>
      <c r="J748" s="749" t="s">
        <v>1490</v>
      </c>
      <c r="K748" s="749" t="s">
        <v>601</v>
      </c>
      <c r="L748" s="752">
        <v>30.528253379006145</v>
      </c>
      <c r="M748" s="752">
        <v>101</v>
      </c>
      <c r="N748" s="753">
        <v>3083.3535912796206</v>
      </c>
    </row>
    <row r="749" spans="1:14" ht="14.4" customHeight="1" x14ac:dyDescent="0.3">
      <c r="A749" s="747" t="s">
        <v>599</v>
      </c>
      <c r="B749" s="748" t="s">
        <v>600</v>
      </c>
      <c r="C749" s="749" t="s">
        <v>624</v>
      </c>
      <c r="D749" s="750" t="s">
        <v>625</v>
      </c>
      <c r="E749" s="751">
        <v>50113001</v>
      </c>
      <c r="F749" s="750" t="s">
        <v>645</v>
      </c>
      <c r="G749" s="749" t="s">
        <v>646</v>
      </c>
      <c r="H749" s="749">
        <v>191836</v>
      </c>
      <c r="I749" s="749">
        <v>91836</v>
      </c>
      <c r="J749" s="749" t="s">
        <v>840</v>
      </c>
      <c r="K749" s="749" t="s">
        <v>843</v>
      </c>
      <c r="L749" s="752">
        <v>44.844999999999992</v>
      </c>
      <c r="M749" s="752">
        <v>2</v>
      </c>
      <c r="N749" s="753">
        <v>89.689999999999984</v>
      </c>
    </row>
    <row r="750" spans="1:14" ht="14.4" customHeight="1" x14ac:dyDescent="0.3">
      <c r="A750" s="747" t="s">
        <v>599</v>
      </c>
      <c r="B750" s="748" t="s">
        <v>600</v>
      </c>
      <c r="C750" s="749" t="s">
        <v>624</v>
      </c>
      <c r="D750" s="750" t="s">
        <v>625</v>
      </c>
      <c r="E750" s="751">
        <v>50113001</v>
      </c>
      <c r="F750" s="750" t="s">
        <v>645</v>
      </c>
      <c r="G750" s="749" t="s">
        <v>646</v>
      </c>
      <c r="H750" s="749">
        <v>109847</v>
      </c>
      <c r="I750" s="749">
        <v>9847</v>
      </c>
      <c r="J750" s="749" t="s">
        <v>840</v>
      </c>
      <c r="K750" s="749" t="s">
        <v>842</v>
      </c>
      <c r="L750" s="752">
        <v>41.350000000000023</v>
      </c>
      <c r="M750" s="752">
        <v>1</v>
      </c>
      <c r="N750" s="753">
        <v>41.350000000000023</v>
      </c>
    </row>
    <row r="751" spans="1:14" ht="14.4" customHeight="1" x14ac:dyDescent="0.3">
      <c r="A751" s="747" t="s">
        <v>599</v>
      </c>
      <c r="B751" s="748" t="s">
        <v>600</v>
      </c>
      <c r="C751" s="749" t="s">
        <v>624</v>
      </c>
      <c r="D751" s="750" t="s">
        <v>625</v>
      </c>
      <c r="E751" s="751">
        <v>50113001</v>
      </c>
      <c r="F751" s="750" t="s">
        <v>645</v>
      </c>
      <c r="G751" s="749" t="s">
        <v>660</v>
      </c>
      <c r="H751" s="749">
        <v>131934</v>
      </c>
      <c r="I751" s="749">
        <v>31934</v>
      </c>
      <c r="J751" s="749" t="s">
        <v>857</v>
      </c>
      <c r="K751" s="749" t="s">
        <v>858</v>
      </c>
      <c r="L751" s="752">
        <v>49.829999999999991</v>
      </c>
      <c r="M751" s="752">
        <v>1</v>
      </c>
      <c r="N751" s="753">
        <v>49.829999999999991</v>
      </c>
    </row>
    <row r="752" spans="1:14" ht="14.4" customHeight="1" x14ac:dyDescent="0.3">
      <c r="A752" s="747" t="s">
        <v>599</v>
      </c>
      <c r="B752" s="748" t="s">
        <v>600</v>
      </c>
      <c r="C752" s="749" t="s">
        <v>624</v>
      </c>
      <c r="D752" s="750" t="s">
        <v>625</v>
      </c>
      <c r="E752" s="751">
        <v>50113013</v>
      </c>
      <c r="F752" s="750" t="s">
        <v>866</v>
      </c>
      <c r="G752" s="749" t="s">
        <v>660</v>
      </c>
      <c r="H752" s="749">
        <v>849655</v>
      </c>
      <c r="I752" s="749">
        <v>129836</v>
      </c>
      <c r="J752" s="749" t="s">
        <v>876</v>
      </c>
      <c r="K752" s="749" t="s">
        <v>877</v>
      </c>
      <c r="L752" s="752">
        <v>262.89999999999998</v>
      </c>
      <c r="M752" s="752">
        <v>0.6</v>
      </c>
      <c r="N752" s="753">
        <v>157.73999999999998</v>
      </c>
    </row>
    <row r="753" spans="1:14" ht="14.4" customHeight="1" x14ac:dyDescent="0.3">
      <c r="A753" s="747" t="s">
        <v>599</v>
      </c>
      <c r="B753" s="748" t="s">
        <v>600</v>
      </c>
      <c r="C753" s="749" t="s">
        <v>627</v>
      </c>
      <c r="D753" s="750" t="s">
        <v>628</v>
      </c>
      <c r="E753" s="751">
        <v>50113001</v>
      </c>
      <c r="F753" s="750" t="s">
        <v>645</v>
      </c>
      <c r="G753" s="749" t="s">
        <v>646</v>
      </c>
      <c r="H753" s="749">
        <v>100362</v>
      </c>
      <c r="I753" s="749">
        <v>362</v>
      </c>
      <c r="J753" s="749" t="s">
        <v>655</v>
      </c>
      <c r="K753" s="749" t="s">
        <v>656</v>
      </c>
      <c r="L753" s="752">
        <v>86.820000000000007</v>
      </c>
      <c r="M753" s="752">
        <v>2</v>
      </c>
      <c r="N753" s="753">
        <v>173.64000000000001</v>
      </c>
    </row>
    <row r="754" spans="1:14" ht="14.4" customHeight="1" x14ac:dyDescent="0.3">
      <c r="A754" s="747" t="s">
        <v>599</v>
      </c>
      <c r="B754" s="748" t="s">
        <v>600</v>
      </c>
      <c r="C754" s="749" t="s">
        <v>627</v>
      </c>
      <c r="D754" s="750" t="s">
        <v>628</v>
      </c>
      <c r="E754" s="751">
        <v>50113001</v>
      </c>
      <c r="F754" s="750" t="s">
        <v>645</v>
      </c>
      <c r="G754" s="749" t="s">
        <v>646</v>
      </c>
      <c r="H754" s="749">
        <v>196610</v>
      </c>
      <c r="I754" s="749">
        <v>96610</v>
      </c>
      <c r="J754" s="749" t="s">
        <v>915</v>
      </c>
      <c r="K754" s="749" t="s">
        <v>916</v>
      </c>
      <c r="L754" s="752">
        <v>46.390000000000008</v>
      </c>
      <c r="M754" s="752">
        <v>1</v>
      </c>
      <c r="N754" s="753">
        <v>46.390000000000008</v>
      </c>
    </row>
    <row r="755" spans="1:14" ht="14.4" customHeight="1" x14ac:dyDescent="0.3">
      <c r="A755" s="747" t="s">
        <v>599</v>
      </c>
      <c r="B755" s="748" t="s">
        <v>600</v>
      </c>
      <c r="C755" s="749" t="s">
        <v>627</v>
      </c>
      <c r="D755" s="750" t="s">
        <v>628</v>
      </c>
      <c r="E755" s="751">
        <v>50113001</v>
      </c>
      <c r="F755" s="750" t="s">
        <v>645</v>
      </c>
      <c r="G755" s="749" t="s">
        <v>646</v>
      </c>
      <c r="H755" s="749">
        <v>847713</v>
      </c>
      <c r="I755" s="749">
        <v>125526</v>
      </c>
      <c r="J755" s="749" t="s">
        <v>919</v>
      </c>
      <c r="K755" s="749" t="s">
        <v>920</v>
      </c>
      <c r="L755" s="752">
        <v>87.57</v>
      </c>
      <c r="M755" s="752">
        <v>1</v>
      </c>
      <c r="N755" s="753">
        <v>87.57</v>
      </c>
    </row>
    <row r="756" spans="1:14" ht="14.4" customHeight="1" x14ac:dyDescent="0.3">
      <c r="A756" s="747" t="s">
        <v>599</v>
      </c>
      <c r="B756" s="748" t="s">
        <v>600</v>
      </c>
      <c r="C756" s="749" t="s">
        <v>627</v>
      </c>
      <c r="D756" s="750" t="s">
        <v>628</v>
      </c>
      <c r="E756" s="751">
        <v>50113001</v>
      </c>
      <c r="F756" s="750" t="s">
        <v>645</v>
      </c>
      <c r="G756" s="749" t="s">
        <v>646</v>
      </c>
      <c r="H756" s="749">
        <v>189244</v>
      </c>
      <c r="I756" s="749">
        <v>89244</v>
      </c>
      <c r="J756" s="749" t="s">
        <v>1459</v>
      </c>
      <c r="K756" s="749" t="s">
        <v>1460</v>
      </c>
      <c r="L756" s="752">
        <v>20.76</v>
      </c>
      <c r="M756" s="752">
        <v>5</v>
      </c>
      <c r="N756" s="753">
        <v>103.80000000000001</v>
      </c>
    </row>
    <row r="757" spans="1:14" ht="14.4" customHeight="1" x14ac:dyDescent="0.3">
      <c r="A757" s="747" t="s">
        <v>599</v>
      </c>
      <c r="B757" s="748" t="s">
        <v>600</v>
      </c>
      <c r="C757" s="749" t="s">
        <v>627</v>
      </c>
      <c r="D757" s="750" t="s">
        <v>628</v>
      </c>
      <c r="E757" s="751">
        <v>50113001</v>
      </c>
      <c r="F757" s="750" t="s">
        <v>645</v>
      </c>
      <c r="G757" s="749" t="s">
        <v>646</v>
      </c>
      <c r="H757" s="749">
        <v>169755</v>
      </c>
      <c r="I757" s="749">
        <v>69755</v>
      </c>
      <c r="J757" s="749" t="s">
        <v>922</v>
      </c>
      <c r="K757" s="749" t="s">
        <v>923</v>
      </c>
      <c r="L757" s="752">
        <v>36.93</v>
      </c>
      <c r="M757" s="752">
        <v>1</v>
      </c>
      <c r="N757" s="753">
        <v>36.93</v>
      </c>
    </row>
    <row r="758" spans="1:14" ht="14.4" customHeight="1" x14ac:dyDescent="0.3">
      <c r="A758" s="747" t="s">
        <v>599</v>
      </c>
      <c r="B758" s="748" t="s">
        <v>600</v>
      </c>
      <c r="C758" s="749" t="s">
        <v>627</v>
      </c>
      <c r="D758" s="750" t="s">
        <v>628</v>
      </c>
      <c r="E758" s="751">
        <v>50113001</v>
      </c>
      <c r="F758" s="750" t="s">
        <v>645</v>
      </c>
      <c r="G758" s="749" t="s">
        <v>646</v>
      </c>
      <c r="H758" s="749">
        <v>208694</v>
      </c>
      <c r="I758" s="749">
        <v>208694</v>
      </c>
      <c r="J758" s="749" t="s">
        <v>687</v>
      </c>
      <c r="K758" s="749" t="s">
        <v>688</v>
      </c>
      <c r="L758" s="752">
        <v>39.900000000000006</v>
      </c>
      <c r="M758" s="752">
        <v>1</v>
      </c>
      <c r="N758" s="753">
        <v>39.900000000000006</v>
      </c>
    </row>
    <row r="759" spans="1:14" ht="14.4" customHeight="1" x14ac:dyDescent="0.3">
      <c r="A759" s="747" t="s">
        <v>599</v>
      </c>
      <c r="B759" s="748" t="s">
        <v>600</v>
      </c>
      <c r="C759" s="749" t="s">
        <v>627</v>
      </c>
      <c r="D759" s="750" t="s">
        <v>628</v>
      </c>
      <c r="E759" s="751">
        <v>50113001</v>
      </c>
      <c r="F759" s="750" t="s">
        <v>645</v>
      </c>
      <c r="G759" s="749" t="s">
        <v>646</v>
      </c>
      <c r="H759" s="749">
        <v>192143</v>
      </c>
      <c r="I759" s="749">
        <v>192143</v>
      </c>
      <c r="J759" s="749" t="s">
        <v>984</v>
      </c>
      <c r="K759" s="749" t="s">
        <v>985</v>
      </c>
      <c r="L759" s="752">
        <v>214.91200000000003</v>
      </c>
      <c r="M759" s="752">
        <v>5</v>
      </c>
      <c r="N759" s="753">
        <v>1074.5600000000002</v>
      </c>
    </row>
    <row r="760" spans="1:14" ht="14.4" customHeight="1" x14ac:dyDescent="0.3">
      <c r="A760" s="747" t="s">
        <v>599</v>
      </c>
      <c r="B760" s="748" t="s">
        <v>600</v>
      </c>
      <c r="C760" s="749" t="s">
        <v>627</v>
      </c>
      <c r="D760" s="750" t="s">
        <v>628</v>
      </c>
      <c r="E760" s="751">
        <v>50113001</v>
      </c>
      <c r="F760" s="750" t="s">
        <v>645</v>
      </c>
      <c r="G760" s="749" t="s">
        <v>646</v>
      </c>
      <c r="H760" s="749">
        <v>215972</v>
      </c>
      <c r="I760" s="749">
        <v>215972</v>
      </c>
      <c r="J760" s="749" t="s">
        <v>699</v>
      </c>
      <c r="K760" s="749" t="s">
        <v>700</v>
      </c>
      <c r="L760" s="752">
        <v>4189.0953399731534</v>
      </c>
      <c r="M760" s="752">
        <v>45</v>
      </c>
      <c r="N760" s="753">
        <v>188509.29029879192</v>
      </c>
    </row>
    <row r="761" spans="1:14" ht="14.4" customHeight="1" x14ac:dyDescent="0.3">
      <c r="A761" s="747" t="s">
        <v>599</v>
      </c>
      <c r="B761" s="748" t="s">
        <v>600</v>
      </c>
      <c r="C761" s="749" t="s">
        <v>627</v>
      </c>
      <c r="D761" s="750" t="s">
        <v>628</v>
      </c>
      <c r="E761" s="751">
        <v>50113001</v>
      </c>
      <c r="F761" s="750" t="s">
        <v>645</v>
      </c>
      <c r="G761" s="749" t="s">
        <v>646</v>
      </c>
      <c r="H761" s="749">
        <v>920235</v>
      </c>
      <c r="I761" s="749">
        <v>15880</v>
      </c>
      <c r="J761" s="749" t="s">
        <v>998</v>
      </c>
      <c r="K761" s="749" t="s">
        <v>601</v>
      </c>
      <c r="L761" s="752">
        <v>163.56999510433872</v>
      </c>
      <c r="M761" s="752">
        <v>8</v>
      </c>
      <c r="N761" s="753">
        <v>1308.5599608347097</v>
      </c>
    </row>
    <row r="762" spans="1:14" ht="14.4" customHeight="1" x14ac:dyDescent="0.3">
      <c r="A762" s="747" t="s">
        <v>599</v>
      </c>
      <c r="B762" s="748" t="s">
        <v>600</v>
      </c>
      <c r="C762" s="749" t="s">
        <v>627</v>
      </c>
      <c r="D762" s="750" t="s">
        <v>628</v>
      </c>
      <c r="E762" s="751">
        <v>50113001</v>
      </c>
      <c r="F762" s="750" t="s">
        <v>645</v>
      </c>
      <c r="G762" s="749" t="s">
        <v>646</v>
      </c>
      <c r="H762" s="749">
        <v>102818</v>
      </c>
      <c r="I762" s="749">
        <v>2818</v>
      </c>
      <c r="J762" s="749" t="s">
        <v>705</v>
      </c>
      <c r="K762" s="749" t="s">
        <v>706</v>
      </c>
      <c r="L762" s="752">
        <v>111.72000000000003</v>
      </c>
      <c r="M762" s="752">
        <v>1</v>
      </c>
      <c r="N762" s="753">
        <v>111.72000000000003</v>
      </c>
    </row>
    <row r="763" spans="1:14" ht="14.4" customHeight="1" x14ac:dyDescent="0.3">
      <c r="A763" s="747" t="s">
        <v>599</v>
      </c>
      <c r="B763" s="748" t="s">
        <v>600</v>
      </c>
      <c r="C763" s="749" t="s">
        <v>627</v>
      </c>
      <c r="D763" s="750" t="s">
        <v>628</v>
      </c>
      <c r="E763" s="751">
        <v>50113001</v>
      </c>
      <c r="F763" s="750" t="s">
        <v>645</v>
      </c>
      <c r="G763" s="749" t="s">
        <v>660</v>
      </c>
      <c r="H763" s="749">
        <v>213477</v>
      </c>
      <c r="I763" s="749">
        <v>213477</v>
      </c>
      <c r="J763" s="749" t="s">
        <v>733</v>
      </c>
      <c r="K763" s="749" t="s">
        <v>734</v>
      </c>
      <c r="L763" s="752">
        <v>3300</v>
      </c>
      <c r="M763" s="752">
        <v>2</v>
      </c>
      <c r="N763" s="753">
        <v>6600</v>
      </c>
    </row>
    <row r="764" spans="1:14" ht="14.4" customHeight="1" x14ac:dyDescent="0.3">
      <c r="A764" s="747" t="s">
        <v>599</v>
      </c>
      <c r="B764" s="748" t="s">
        <v>600</v>
      </c>
      <c r="C764" s="749" t="s">
        <v>627</v>
      </c>
      <c r="D764" s="750" t="s">
        <v>628</v>
      </c>
      <c r="E764" s="751">
        <v>50113001</v>
      </c>
      <c r="F764" s="750" t="s">
        <v>645</v>
      </c>
      <c r="G764" s="749" t="s">
        <v>646</v>
      </c>
      <c r="H764" s="749">
        <v>202362</v>
      </c>
      <c r="I764" s="749">
        <v>202362</v>
      </c>
      <c r="J764" s="749" t="s">
        <v>1491</v>
      </c>
      <c r="K764" s="749" t="s">
        <v>1492</v>
      </c>
      <c r="L764" s="752">
        <v>59.54</v>
      </c>
      <c r="M764" s="752">
        <v>2</v>
      </c>
      <c r="N764" s="753">
        <v>119.08</v>
      </c>
    </row>
    <row r="765" spans="1:14" ht="14.4" customHeight="1" x14ac:dyDescent="0.3">
      <c r="A765" s="747" t="s">
        <v>599</v>
      </c>
      <c r="B765" s="748" t="s">
        <v>600</v>
      </c>
      <c r="C765" s="749" t="s">
        <v>627</v>
      </c>
      <c r="D765" s="750" t="s">
        <v>628</v>
      </c>
      <c r="E765" s="751">
        <v>50113001</v>
      </c>
      <c r="F765" s="750" t="s">
        <v>645</v>
      </c>
      <c r="G765" s="749" t="s">
        <v>646</v>
      </c>
      <c r="H765" s="749">
        <v>115003</v>
      </c>
      <c r="I765" s="749">
        <v>15003</v>
      </c>
      <c r="J765" s="749" t="s">
        <v>758</v>
      </c>
      <c r="K765" s="749" t="s">
        <v>759</v>
      </c>
      <c r="L765" s="752">
        <v>874.21909090909094</v>
      </c>
      <c r="M765" s="752">
        <v>22</v>
      </c>
      <c r="N765" s="753">
        <v>19232.82</v>
      </c>
    </row>
    <row r="766" spans="1:14" ht="14.4" customHeight="1" x14ac:dyDescent="0.3">
      <c r="A766" s="747" t="s">
        <v>599</v>
      </c>
      <c r="B766" s="748" t="s">
        <v>600</v>
      </c>
      <c r="C766" s="749" t="s">
        <v>627</v>
      </c>
      <c r="D766" s="750" t="s">
        <v>628</v>
      </c>
      <c r="E766" s="751">
        <v>50113001</v>
      </c>
      <c r="F766" s="750" t="s">
        <v>645</v>
      </c>
      <c r="G766" s="749" t="s">
        <v>646</v>
      </c>
      <c r="H766" s="749">
        <v>901099</v>
      </c>
      <c r="I766" s="749">
        <v>0</v>
      </c>
      <c r="J766" s="749" t="s">
        <v>1493</v>
      </c>
      <c r="K766" s="749" t="s">
        <v>1494</v>
      </c>
      <c r="L766" s="752">
        <v>70.992420510253169</v>
      </c>
      <c r="M766" s="752">
        <v>60</v>
      </c>
      <c r="N766" s="753">
        <v>4259.5452306151901</v>
      </c>
    </row>
    <row r="767" spans="1:14" ht="14.4" customHeight="1" x14ac:dyDescent="0.3">
      <c r="A767" s="747" t="s">
        <v>599</v>
      </c>
      <c r="B767" s="748" t="s">
        <v>600</v>
      </c>
      <c r="C767" s="749" t="s">
        <v>627</v>
      </c>
      <c r="D767" s="750" t="s">
        <v>628</v>
      </c>
      <c r="E767" s="751">
        <v>50113001</v>
      </c>
      <c r="F767" s="750" t="s">
        <v>645</v>
      </c>
      <c r="G767" s="749" t="s">
        <v>646</v>
      </c>
      <c r="H767" s="749">
        <v>102486</v>
      </c>
      <c r="I767" s="749">
        <v>2486</v>
      </c>
      <c r="J767" s="749" t="s">
        <v>768</v>
      </c>
      <c r="K767" s="749" t="s">
        <v>769</v>
      </c>
      <c r="L767" s="752">
        <v>115.93999999999998</v>
      </c>
      <c r="M767" s="752">
        <v>1</v>
      </c>
      <c r="N767" s="753">
        <v>115.93999999999998</v>
      </c>
    </row>
    <row r="768" spans="1:14" ht="14.4" customHeight="1" x14ac:dyDescent="0.3">
      <c r="A768" s="747" t="s">
        <v>599</v>
      </c>
      <c r="B768" s="748" t="s">
        <v>600</v>
      </c>
      <c r="C768" s="749" t="s">
        <v>627</v>
      </c>
      <c r="D768" s="750" t="s">
        <v>628</v>
      </c>
      <c r="E768" s="751">
        <v>50113001</v>
      </c>
      <c r="F768" s="750" t="s">
        <v>645</v>
      </c>
      <c r="G768" s="749" t="s">
        <v>646</v>
      </c>
      <c r="H768" s="749">
        <v>990947</v>
      </c>
      <c r="I768" s="749">
        <v>0</v>
      </c>
      <c r="J768" s="749" t="s">
        <v>770</v>
      </c>
      <c r="K768" s="749" t="s">
        <v>601</v>
      </c>
      <c r="L768" s="752">
        <v>1399.9950000000001</v>
      </c>
      <c r="M768" s="752">
        <v>4</v>
      </c>
      <c r="N768" s="753">
        <v>5599.9800000000005</v>
      </c>
    </row>
    <row r="769" spans="1:14" ht="14.4" customHeight="1" x14ac:dyDescent="0.3">
      <c r="A769" s="747" t="s">
        <v>599</v>
      </c>
      <c r="B769" s="748" t="s">
        <v>600</v>
      </c>
      <c r="C769" s="749" t="s">
        <v>627</v>
      </c>
      <c r="D769" s="750" t="s">
        <v>628</v>
      </c>
      <c r="E769" s="751">
        <v>50113001</v>
      </c>
      <c r="F769" s="750" t="s">
        <v>645</v>
      </c>
      <c r="G769" s="749" t="s">
        <v>646</v>
      </c>
      <c r="H769" s="749">
        <v>988256</v>
      </c>
      <c r="I769" s="749">
        <v>0</v>
      </c>
      <c r="J769" s="749" t="s">
        <v>784</v>
      </c>
      <c r="K769" s="749" t="s">
        <v>601</v>
      </c>
      <c r="L769" s="752">
        <v>214.9</v>
      </c>
      <c r="M769" s="752">
        <v>2</v>
      </c>
      <c r="N769" s="753">
        <v>429.8</v>
      </c>
    </row>
    <row r="770" spans="1:14" ht="14.4" customHeight="1" x14ac:dyDescent="0.3">
      <c r="A770" s="747" t="s">
        <v>599</v>
      </c>
      <c r="B770" s="748" t="s">
        <v>600</v>
      </c>
      <c r="C770" s="749" t="s">
        <v>627</v>
      </c>
      <c r="D770" s="750" t="s">
        <v>628</v>
      </c>
      <c r="E770" s="751">
        <v>50113001</v>
      </c>
      <c r="F770" s="750" t="s">
        <v>645</v>
      </c>
      <c r="G770" s="749" t="s">
        <v>646</v>
      </c>
      <c r="H770" s="749">
        <v>190546</v>
      </c>
      <c r="I770" s="749">
        <v>190546</v>
      </c>
      <c r="J770" s="749" t="s">
        <v>1495</v>
      </c>
      <c r="K770" s="749" t="s">
        <v>1496</v>
      </c>
      <c r="L770" s="752">
        <v>1615.4700000000003</v>
      </c>
      <c r="M770" s="752">
        <v>44</v>
      </c>
      <c r="N770" s="753">
        <v>71080.680000000008</v>
      </c>
    </row>
    <row r="771" spans="1:14" ht="14.4" customHeight="1" x14ac:dyDescent="0.3">
      <c r="A771" s="747" t="s">
        <v>599</v>
      </c>
      <c r="B771" s="748" t="s">
        <v>600</v>
      </c>
      <c r="C771" s="749" t="s">
        <v>627</v>
      </c>
      <c r="D771" s="750" t="s">
        <v>628</v>
      </c>
      <c r="E771" s="751">
        <v>50113001</v>
      </c>
      <c r="F771" s="750" t="s">
        <v>645</v>
      </c>
      <c r="G771" s="749" t="s">
        <v>646</v>
      </c>
      <c r="H771" s="749">
        <v>989615</v>
      </c>
      <c r="I771" s="749">
        <v>183206</v>
      </c>
      <c r="J771" s="749" t="s">
        <v>1114</v>
      </c>
      <c r="K771" s="749" t="s">
        <v>1115</v>
      </c>
      <c r="L771" s="752">
        <v>1008.6599999999999</v>
      </c>
      <c r="M771" s="752">
        <v>8</v>
      </c>
      <c r="N771" s="753">
        <v>8069.2799999999988</v>
      </c>
    </row>
    <row r="772" spans="1:14" ht="14.4" customHeight="1" x14ac:dyDescent="0.3">
      <c r="A772" s="747" t="s">
        <v>599</v>
      </c>
      <c r="B772" s="748" t="s">
        <v>600</v>
      </c>
      <c r="C772" s="749" t="s">
        <v>627</v>
      </c>
      <c r="D772" s="750" t="s">
        <v>628</v>
      </c>
      <c r="E772" s="751">
        <v>50113001</v>
      </c>
      <c r="F772" s="750" t="s">
        <v>645</v>
      </c>
      <c r="G772" s="749" t="s">
        <v>646</v>
      </c>
      <c r="H772" s="749">
        <v>188353</v>
      </c>
      <c r="I772" s="749">
        <v>88353</v>
      </c>
      <c r="J772" s="749" t="s">
        <v>814</v>
      </c>
      <c r="K772" s="749" t="s">
        <v>815</v>
      </c>
      <c r="L772" s="752">
        <v>283.42769230769238</v>
      </c>
      <c r="M772" s="752">
        <v>13</v>
      </c>
      <c r="N772" s="753">
        <v>3684.5600000000009</v>
      </c>
    </row>
    <row r="773" spans="1:14" ht="14.4" customHeight="1" x14ac:dyDescent="0.3">
      <c r="A773" s="747" t="s">
        <v>599</v>
      </c>
      <c r="B773" s="748" t="s">
        <v>600</v>
      </c>
      <c r="C773" s="749" t="s">
        <v>627</v>
      </c>
      <c r="D773" s="750" t="s">
        <v>628</v>
      </c>
      <c r="E773" s="751">
        <v>50113001</v>
      </c>
      <c r="F773" s="750" t="s">
        <v>645</v>
      </c>
      <c r="G773" s="749" t="s">
        <v>646</v>
      </c>
      <c r="H773" s="749">
        <v>188354</v>
      </c>
      <c r="I773" s="749">
        <v>88354</v>
      </c>
      <c r="J773" s="749" t="s">
        <v>814</v>
      </c>
      <c r="K773" s="749" t="s">
        <v>816</v>
      </c>
      <c r="L773" s="752">
        <v>974.09096739086056</v>
      </c>
      <c r="M773" s="752">
        <v>8</v>
      </c>
      <c r="N773" s="753">
        <v>7792.7277391268844</v>
      </c>
    </row>
    <row r="774" spans="1:14" ht="14.4" customHeight="1" x14ac:dyDescent="0.3">
      <c r="A774" s="747" t="s">
        <v>599</v>
      </c>
      <c r="B774" s="748" t="s">
        <v>600</v>
      </c>
      <c r="C774" s="749" t="s">
        <v>627</v>
      </c>
      <c r="D774" s="750" t="s">
        <v>628</v>
      </c>
      <c r="E774" s="751">
        <v>50113001</v>
      </c>
      <c r="F774" s="750" t="s">
        <v>645</v>
      </c>
      <c r="G774" s="749" t="s">
        <v>646</v>
      </c>
      <c r="H774" s="749">
        <v>192414</v>
      </c>
      <c r="I774" s="749">
        <v>92414</v>
      </c>
      <c r="J774" s="749" t="s">
        <v>1497</v>
      </c>
      <c r="K774" s="749" t="s">
        <v>1498</v>
      </c>
      <c r="L774" s="752">
        <v>64.579999999999984</v>
      </c>
      <c r="M774" s="752">
        <v>2</v>
      </c>
      <c r="N774" s="753">
        <v>129.15999999999997</v>
      </c>
    </row>
    <row r="775" spans="1:14" ht="14.4" customHeight="1" x14ac:dyDescent="0.3">
      <c r="A775" s="747" t="s">
        <v>599</v>
      </c>
      <c r="B775" s="748" t="s">
        <v>600</v>
      </c>
      <c r="C775" s="749" t="s">
        <v>627</v>
      </c>
      <c r="D775" s="750" t="s">
        <v>628</v>
      </c>
      <c r="E775" s="751">
        <v>50113001</v>
      </c>
      <c r="F775" s="750" t="s">
        <v>645</v>
      </c>
      <c r="G775" s="749" t="s">
        <v>660</v>
      </c>
      <c r="H775" s="749">
        <v>131934</v>
      </c>
      <c r="I775" s="749">
        <v>31934</v>
      </c>
      <c r="J775" s="749" t="s">
        <v>857</v>
      </c>
      <c r="K775" s="749" t="s">
        <v>858</v>
      </c>
      <c r="L775" s="752">
        <v>49.829999999999984</v>
      </c>
      <c r="M775" s="752">
        <v>1</v>
      </c>
      <c r="N775" s="753">
        <v>49.829999999999984</v>
      </c>
    </row>
    <row r="776" spans="1:14" ht="14.4" customHeight="1" x14ac:dyDescent="0.3">
      <c r="A776" s="747" t="s">
        <v>599</v>
      </c>
      <c r="B776" s="748" t="s">
        <v>600</v>
      </c>
      <c r="C776" s="749" t="s">
        <v>630</v>
      </c>
      <c r="D776" s="750" t="s">
        <v>631</v>
      </c>
      <c r="E776" s="751">
        <v>50113001</v>
      </c>
      <c r="F776" s="750" t="s">
        <v>645</v>
      </c>
      <c r="G776" s="749" t="s">
        <v>646</v>
      </c>
      <c r="H776" s="749">
        <v>196886</v>
      </c>
      <c r="I776" s="749">
        <v>96886</v>
      </c>
      <c r="J776" s="749" t="s">
        <v>647</v>
      </c>
      <c r="K776" s="749" t="s">
        <v>648</v>
      </c>
      <c r="L776" s="752">
        <v>50.160000540050781</v>
      </c>
      <c r="M776" s="752">
        <v>80</v>
      </c>
      <c r="N776" s="753">
        <v>4012.8000432040626</v>
      </c>
    </row>
    <row r="777" spans="1:14" ht="14.4" customHeight="1" x14ac:dyDescent="0.3">
      <c r="A777" s="747" t="s">
        <v>599</v>
      </c>
      <c r="B777" s="748" t="s">
        <v>600</v>
      </c>
      <c r="C777" s="749" t="s">
        <v>630</v>
      </c>
      <c r="D777" s="750" t="s">
        <v>631</v>
      </c>
      <c r="E777" s="751">
        <v>50113001</v>
      </c>
      <c r="F777" s="750" t="s">
        <v>645</v>
      </c>
      <c r="G777" s="749" t="s">
        <v>646</v>
      </c>
      <c r="H777" s="749">
        <v>100362</v>
      </c>
      <c r="I777" s="749">
        <v>362</v>
      </c>
      <c r="J777" s="749" t="s">
        <v>655</v>
      </c>
      <c r="K777" s="749" t="s">
        <v>656</v>
      </c>
      <c r="L777" s="752">
        <v>86.735000000000014</v>
      </c>
      <c r="M777" s="752">
        <v>2</v>
      </c>
      <c r="N777" s="753">
        <v>173.47000000000003</v>
      </c>
    </row>
    <row r="778" spans="1:14" ht="14.4" customHeight="1" x14ac:dyDescent="0.3">
      <c r="A778" s="747" t="s">
        <v>599</v>
      </c>
      <c r="B778" s="748" t="s">
        <v>600</v>
      </c>
      <c r="C778" s="749" t="s">
        <v>630</v>
      </c>
      <c r="D778" s="750" t="s">
        <v>631</v>
      </c>
      <c r="E778" s="751">
        <v>50113001</v>
      </c>
      <c r="F778" s="750" t="s">
        <v>645</v>
      </c>
      <c r="G778" s="749" t="s">
        <v>646</v>
      </c>
      <c r="H778" s="749">
        <v>186149</v>
      </c>
      <c r="I778" s="749">
        <v>186149</v>
      </c>
      <c r="J778" s="749" t="s">
        <v>1457</v>
      </c>
      <c r="K778" s="749" t="s">
        <v>1458</v>
      </c>
      <c r="L778" s="752">
        <v>60.915397976977154</v>
      </c>
      <c r="M778" s="752">
        <v>13</v>
      </c>
      <c r="N778" s="753">
        <v>791.90017370070302</v>
      </c>
    </row>
    <row r="779" spans="1:14" ht="14.4" customHeight="1" x14ac:dyDescent="0.3">
      <c r="A779" s="747" t="s">
        <v>599</v>
      </c>
      <c r="B779" s="748" t="s">
        <v>600</v>
      </c>
      <c r="C779" s="749" t="s">
        <v>630</v>
      </c>
      <c r="D779" s="750" t="s">
        <v>631</v>
      </c>
      <c r="E779" s="751">
        <v>50113001</v>
      </c>
      <c r="F779" s="750" t="s">
        <v>645</v>
      </c>
      <c r="G779" s="749" t="s">
        <v>646</v>
      </c>
      <c r="H779" s="749">
        <v>196610</v>
      </c>
      <c r="I779" s="749">
        <v>96610</v>
      </c>
      <c r="J779" s="749" t="s">
        <v>915</v>
      </c>
      <c r="K779" s="749" t="s">
        <v>916</v>
      </c>
      <c r="L779" s="752">
        <v>46.71</v>
      </c>
      <c r="M779" s="752">
        <v>1</v>
      </c>
      <c r="N779" s="753">
        <v>46.71</v>
      </c>
    </row>
    <row r="780" spans="1:14" ht="14.4" customHeight="1" x14ac:dyDescent="0.3">
      <c r="A780" s="747" t="s">
        <v>599</v>
      </c>
      <c r="B780" s="748" t="s">
        <v>600</v>
      </c>
      <c r="C780" s="749" t="s">
        <v>630</v>
      </c>
      <c r="D780" s="750" t="s">
        <v>631</v>
      </c>
      <c r="E780" s="751">
        <v>50113001</v>
      </c>
      <c r="F780" s="750" t="s">
        <v>645</v>
      </c>
      <c r="G780" s="749" t="s">
        <v>601</v>
      </c>
      <c r="H780" s="749">
        <v>849713</v>
      </c>
      <c r="I780" s="749">
        <v>125046</v>
      </c>
      <c r="J780" s="749" t="s">
        <v>1499</v>
      </c>
      <c r="K780" s="749" t="s">
        <v>1500</v>
      </c>
      <c r="L780" s="752">
        <v>61.72999999999999</v>
      </c>
      <c r="M780" s="752">
        <v>1</v>
      </c>
      <c r="N780" s="753">
        <v>61.72999999999999</v>
      </c>
    </row>
    <row r="781" spans="1:14" ht="14.4" customHeight="1" x14ac:dyDescent="0.3">
      <c r="A781" s="747" t="s">
        <v>599</v>
      </c>
      <c r="B781" s="748" t="s">
        <v>600</v>
      </c>
      <c r="C781" s="749" t="s">
        <v>630</v>
      </c>
      <c r="D781" s="750" t="s">
        <v>631</v>
      </c>
      <c r="E781" s="751">
        <v>50113001</v>
      </c>
      <c r="F781" s="750" t="s">
        <v>645</v>
      </c>
      <c r="G781" s="749" t="s">
        <v>646</v>
      </c>
      <c r="H781" s="749">
        <v>156926</v>
      </c>
      <c r="I781" s="749">
        <v>56926</v>
      </c>
      <c r="J781" s="749" t="s">
        <v>1461</v>
      </c>
      <c r="K781" s="749" t="s">
        <v>1463</v>
      </c>
      <c r="L781" s="752">
        <v>48.399999031255305</v>
      </c>
      <c r="M781" s="752">
        <v>20</v>
      </c>
      <c r="N781" s="753">
        <v>967.9999806251061</v>
      </c>
    </row>
    <row r="782" spans="1:14" ht="14.4" customHeight="1" x14ac:dyDescent="0.3">
      <c r="A782" s="747" t="s">
        <v>599</v>
      </c>
      <c r="B782" s="748" t="s">
        <v>600</v>
      </c>
      <c r="C782" s="749" t="s">
        <v>630</v>
      </c>
      <c r="D782" s="750" t="s">
        <v>631</v>
      </c>
      <c r="E782" s="751">
        <v>50113001</v>
      </c>
      <c r="F782" s="750" t="s">
        <v>645</v>
      </c>
      <c r="G782" s="749" t="s">
        <v>646</v>
      </c>
      <c r="H782" s="749">
        <v>169755</v>
      </c>
      <c r="I782" s="749">
        <v>69755</v>
      </c>
      <c r="J782" s="749" t="s">
        <v>922</v>
      </c>
      <c r="K782" s="749" t="s">
        <v>923</v>
      </c>
      <c r="L782" s="752">
        <v>36.93</v>
      </c>
      <c r="M782" s="752">
        <v>1</v>
      </c>
      <c r="N782" s="753">
        <v>36.93</v>
      </c>
    </row>
    <row r="783" spans="1:14" ht="14.4" customHeight="1" x14ac:dyDescent="0.3">
      <c r="A783" s="747" t="s">
        <v>599</v>
      </c>
      <c r="B783" s="748" t="s">
        <v>600</v>
      </c>
      <c r="C783" s="749" t="s">
        <v>630</v>
      </c>
      <c r="D783" s="750" t="s">
        <v>631</v>
      </c>
      <c r="E783" s="751">
        <v>50113001</v>
      </c>
      <c r="F783" s="750" t="s">
        <v>645</v>
      </c>
      <c r="G783" s="749" t="s">
        <v>646</v>
      </c>
      <c r="H783" s="749">
        <v>100394</v>
      </c>
      <c r="I783" s="749">
        <v>394</v>
      </c>
      <c r="J783" s="749" t="s">
        <v>1374</v>
      </c>
      <c r="K783" s="749" t="s">
        <v>1375</v>
      </c>
      <c r="L783" s="752">
        <v>65.739999999999995</v>
      </c>
      <c r="M783" s="752">
        <v>1</v>
      </c>
      <c r="N783" s="753">
        <v>65.739999999999995</v>
      </c>
    </row>
    <row r="784" spans="1:14" ht="14.4" customHeight="1" x14ac:dyDescent="0.3">
      <c r="A784" s="747" t="s">
        <v>599</v>
      </c>
      <c r="B784" s="748" t="s">
        <v>600</v>
      </c>
      <c r="C784" s="749" t="s">
        <v>630</v>
      </c>
      <c r="D784" s="750" t="s">
        <v>631</v>
      </c>
      <c r="E784" s="751">
        <v>50113001</v>
      </c>
      <c r="F784" s="750" t="s">
        <v>645</v>
      </c>
      <c r="G784" s="749" t="s">
        <v>646</v>
      </c>
      <c r="H784" s="749">
        <v>210003</v>
      </c>
      <c r="I784" s="749">
        <v>210003</v>
      </c>
      <c r="J784" s="749" t="s">
        <v>1501</v>
      </c>
      <c r="K784" s="749" t="s">
        <v>1502</v>
      </c>
      <c r="L784" s="752">
        <v>123.73412566754592</v>
      </c>
      <c r="M784" s="752">
        <v>222</v>
      </c>
      <c r="N784" s="753">
        <v>27468.975898195196</v>
      </c>
    </row>
    <row r="785" spans="1:14" ht="14.4" customHeight="1" x14ac:dyDescent="0.3">
      <c r="A785" s="747" t="s">
        <v>599</v>
      </c>
      <c r="B785" s="748" t="s">
        <v>600</v>
      </c>
      <c r="C785" s="749" t="s">
        <v>630</v>
      </c>
      <c r="D785" s="750" t="s">
        <v>631</v>
      </c>
      <c r="E785" s="751">
        <v>50113001</v>
      </c>
      <c r="F785" s="750" t="s">
        <v>645</v>
      </c>
      <c r="G785" s="749" t="s">
        <v>646</v>
      </c>
      <c r="H785" s="749">
        <v>210004</v>
      </c>
      <c r="I785" s="749">
        <v>210004</v>
      </c>
      <c r="J785" s="749" t="s">
        <v>1503</v>
      </c>
      <c r="K785" s="749" t="s">
        <v>1504</v>
      </c>
      <c r="L785" s="752">
        <v>269.08635600720953</v>
      </c>
      <c r="M785" s="752">
        <v>315</v>
      </c>
      <c r="N785" s="753">
        <v>84762.202142270995</v>
      </c>
    </row>
    <row r="786" spans="1:14" ht="14.4" customHeight="1" x14ac:dyDescent="0.3">
      <c r="A786" s="747" t="s">
        <v>599</v>
      </c>
      <c r="B786" s="748" t="s">
        <v>600</v>
      </c>
      <c r="C786" s="749" t="s">
        <v>630</v>
      </c>
      <c r="D786" s="750" t="s">
        <v>631</v>
      </c>
      <c r="E786" s="751">
        <v>50113001</v>
      </c>
      <c r="F786" s="750" t="s">
        <v>645</v>
      </c>
      <c r="G786" s="749" t="s">
        <v>646</v>
      </c>
      <c r="H786" s="749">
        <v>210005</v>
      </c>
      <c r="I786" s="749">
        <v>210005</v>
      </c>
      <c r="J786" s="749" t="s">
        <v>1503</v>
      </c>
      <c r="K786" s="749" t="s">
        <v>1505</v>
      </c>
      <c r="L786" s="752">
        <v>989.25076923076949</v>
      </c>
      <c r="M786" s="752">
        <v>65</v>
      </c>
      <c r="N786" s="753">
        <v>64301.300000000017</v>
      </c>
    </row>
    <row r="787" spans="1:14" ht="14.4" customHeight="1" x14ac:dyDescent="0.3">
      <c r="A787" s="747" t="s">
        <v>599</v>
      </c>
      <c r="B787" s="748" t="s">
        <v>600</v>
      </c>
      <c r="C787" s="749" t="s">
        <v>630</v>
      </c>
      <c r="D787" s="750" t="s">
        <v>631</v>
      </c>
      <c r="E787" s="751">
        <v>50113001</v>
      </c>
      <c r="F787" s="750" t="s">
        <v>645</v>
      </c>
      <c r="G787" s="749" t="s">
        <v>646</v>
      </c>
      <c r="H787" s="749">
        <v>198169</v>
      </c>
      <c r="I787" s="749">
        <v>98169</v>
      </c>
      <c r="J787" s="749" t="s">
        <v>945</v>
      </c>
      <c r="K787" s="749" t="s">
        <v>946</v>
      </c>
      <c r="L787" s="752">
        <v>88.82999999999997</v>
      </c>
      <c r="M787" s="752">
        <v>4</v>
      </c>
      <c r="N787" s="753">
        <v>355.31999999999988</v>
      </c>
    </row>
    <row r="788" spans="1:14" ht="14.4" customHeight="1" x14ac:dyDescent="0.3">
      <c r="A788" s="747" t="s">
        <v>599</v>
      </c>
      <c r="B788" s="748" t="s">
        <v>600</v>
      </c>
      <c r="C788" s="749" t="s">
        <v>630</v>
      </c>
      <c r="D788" s="750" t="s">
        <v>631</v>
      </c>
      <c r="E788" s="751">
        <v>50113001</v>
      </c>
      <c r="F788" s="750" t="s">
        <v>645</v>
      </c>
      <c r="G788" s="749" t="s">
        <v>646</v>
      </c>
      <c r="H788" s="749">
        <v>27419</v>
      </c>
      <c r="I788" s="749">
        <v>27419</v>
      </c>
      <c r="J788" s="749" t="s">
        <v>1506</v>
      </c>
      <c r="K788" s="749" t="s">
        <v>1507</v>
      </c>
      <c r="L788" s="752">
        <v>738.51999999999953</v>
      </c>
      <c r="M788" s="752">
        <v>126</v>
      </c>
      <c r="N788" s="753">
        <v>93053.519999999946</v>
      </c>
    </row>
    <row r="789" spans="1:14" ht="14.4" customHeight="1" x14ac:dyDescent="0.3">
      <c r="A789" s="747" t="s">
        <v>599</v>
      </c>
      <c r="B789" s="748" t="s">
        <v>600</v>
      </c>
      <c r="C789" s="749" t="s">
        <v>630</v>
      </c>
      <c r="D789" s="750" t="s">
        <v>631</v>
      </c>
      <c r="E789" s="751">
        <v>50113001</v>
      </c>
      <c r="F789" s="750" t="s">
        <v>645</v>
      </c>
      <c r="G789" s="749" t="s">
        <v>646</v>
      </c>
      <c r="H789" s="749">
        <v>117011</v>
      </c>
      <c r="I789" s="749">
        <v>17011</v>
      </c>
      <c r="J789" s="749" t="s">
        <v>981</v>
      </c>
      <c r="K789" s="749" t="s">
        <v>982</v>
      </c>
      <c r="L789" s="752">
        <v>147.41230769230771</v>
      </c>
      <c r="M789" s="752">
        <v>13</v>
      </c>
      <c r="N789" s="753">
        <v>1916.3600000000001</v>
      </c>
    </row>
    <row r="790" spans="1:14" ht="14.4" customHeight="1" x14ac:dyDescent="0.3">
      <c r="A790" s="747" t="s">
        <v>599</v>
      </c>
      <c r="B790" s="748" t="s">
        <v>600</v>
      </c>
      <c r="C790" s="749" t="s">
        <v>630</v>
      </c>
      <c r="D790" s="750" t="s">
        <v>631</v>
      </c>
      <c r="E790" s="751">
        <v>50113001</v>
      </c>
      <c r="F790" s="750" t="s">
        <v>645</v>
      </c>
      <c r="G790" s="749" t="s">
        <v>646</v>
      </c>
      <c r="H790" s="749">
        <v>501793</v>
      </c>
      <c r="I790" s="749">
        <v>1656</v>
      </c>
      <c r="J790" s="749" t="s">
        <v>1508</v>
      </c>
      <c r="K790" s="749" t="s">
        <v>1509</v>
      </c>
      <c r="L790" s="752">
        <v>3198.4011764705865</v>
      </c>
      <c r="M790" s="752">
        <v>34</v>
      </c>
      <c r="N790" s="753">
        <v>108745.63999999994</v>
      </c>
    </row>
    <row r="791" spans="1:14" ht="14.4" customHeight="1" x14ac:dyDescent="0.3">
      <c r="A791" s="747" t="s">
        <v>599</v>
      </c>
      <c r="B791" s="748" t="s">
        <v>600</v>
      </c>
      <c r="C791" s="749" t="s">
        <v>630</v>
      </c>
      <c r="D791" s="750" t="s">
        <v>631</v>
      </c>
      <c r="E791" s="751">
        <v>50113001</v>
      </c>
      <c r="F791" s="750" t="s">
        <v>645</v>
      </c>
      <c r="G791" s="749" t="s">
        <v>646</v>
      </c>
      <c r="H791" s="749">
        <v>101656</v>
      </c>
      <c r="I791" s="749">
        <v>1656</v>
      </c>
      <c r="J791" s="749" t="s">
        <v>1510</v>
      </c>
      <c r="K791" s="749" t="s">
        <v>1509</v>
      </c>
      <c r="L791" s="752">
        <v>3198.4000000000078</v>
      </c>
      <c r="M791" s="752">
        <v>141</v>
      </c>
      <c r="N791" s="753">
        <v>450974.40000000107</v>
      </c>
    </row>
    <row r="792" spans="1:14" ht="14.4" customHeight="1" x14ac:dyDescent="0.3">
      <c r="A792" s="747" t="s">
        <v>599</v>
      </c>
      <c r="B792" s="748" t="s">
        <v>600</v>
      </c>
      <c r="C792" s="749" t="s">
        <v>630</v>
      </c>
      <c r="D792" s="750" t="s">
        <v>631</v>
      </c>
      <c r="E792" s="751">
        <v>50113001</v>
      </c>
      <c r="F792" s="750" t="s">
        <v>645</v>
      </c>
      <c r="G792" s="749" t="s">
        <v>646</v>
      </c>
      <c r="H792" s="749">
        <v>905098</v>
      </c>
      <c r="I792" s="749">
        <v>23989</v>
      </c>
      <c r="J792" s="749" t="s">
        <v>999</v>
      </c>
      <c r="K792" s="749" t="s">
        <v>601</v>
      </c>
      <c r="L792" s="752">
        <v>416.99</v>
      </c>
      <c r="M792" s="752">
        <v>2</v>
      </c>
      <c r="N792" s="753">
        <v>833.98</v>
      </c>
    </row>
    <row r="793" spans="1:14" ht="14.4" customHeight="1" x14ac:dyDescent="0.3">
      <c r="A793" s="747" t="s">
        <v>599</v>
      </c>
      <c r="B793" s="748" t="s">
        <v>600</v>
      </c>
      <c r="C793" s="749" t="s">
        <v>630</v>
      </c>
      <c r="D793" s="750" t="s">
        <v>631</v>
      </c>
      <c r="E793" s="751">
        <v>50113001</v>
      </c>
      <c r="F793" s="750" t="s">
        <v>645</v>
      </c>
      <c r="G793" s="749" t="s">
        <v>646</v>
      </c>
      <c r="H793" s="749">
        <v>501596</v>
      </c>
      <c r="I793" s="749">
        <v>0</v>
      </c>
      <c r="J793" s="749" t="s">
        <v>703</v>
      </c>
      <c r="K793" s="749" t="s">
        <v>704</v>
      </c>
      <c r="L793" s="752">
        <v>115.435</v>
      </c>
      <c r="M793" s="752">
        <v>1</v>
      </c>
      <c r="N793" s="753">
        <v>115.435</v>
      </c>
    </row>
    <row r="794" spans="1:14" ht="14.4" customHeight="1" x14ac:dyDescent="0.3">
      <c r="A794" s="747" t="s">
        <v>599</v>
      </c>
      <c r="B794" s="748" t="s">
        <v>600</v>
      </c>
      <c r="C794" s="749" t="s">
        <v>630</v>
      </c>
      <c r="D794" s="750" t="s">
        <v>631</v>
      </c>
      <c r="E794" s="751">
        <v>50113001</v>
      </c>
      <c r="F794" s="750" t="s">
        <v>645</v>
      </c>
      <c r="G794" s="749" t="s">
        <v>646</v>
      </c>
      <c r="H794" s="749">
        <v>167372</v>
      </c>
      <c r="I794" s="749">
        <v>167372</v>
      </c>
      <c r="J794" s="749" t="s">
        <v>1511</v>
      </c>
      <c r="K794" s="749" t="s">
        <v>1512</v>
      </c>
      <c r="L794" s="752">
        <v>8181.3399999999992</v>
      </c>
      <c r="M794" s="752">
        <v>15</v>
      </c>
      <c r="N794" s="753">
        <v>122720.09999999999</v>
      </c>
    </row>
    <row r="795" spans="1:14" ht="14.4" customHeight="1" x14ac:dyDescent="0.3">
      <c r="A795" s="747" t="s">
        <v>599</v>
      </c>
      <c r="B795" s="748" t="s">
        <v>600</v>
      </c>
      <c r="C795" s="749" t="s">
        <v>630</v>
      </c>
      <c r="D795" s="750" t="s">
        <v>631</v>
      </c>
      <c r="E795" s="751">
        <v>50113001</v>
      </c>
      <c r="F795" s="750" t="s">
        <v>645</v>
      </c>
      <c r="G795" s="749" t="s">
        <v>646</v>
      </c>
      <c r="H795" s="749">
        <v>149990</v>
      </c>
      <c r="I795" s="749">
        <v>49990</v>
      </c>
      <c r="J795" s="749" t="s">
        <v>1020</v>
      </c>
      <c r="K795" s="749" t="s">
        <v>1022</v>
      </c>
      <c r="L795" s="752">
        <v>124.77000000000001</v>
      </c>
      <c r="M795" s="752">
        <v>2</v>
      </c>
      <c r="N795" s="753">
        <v>249.54000000000002</v>
      </c>
    </row>
    <row r="796" spans="1:14" ht="14.4" customHeight="1" x14ac:dyDescent="0.3">
      <c r="A796" s="747" t="s">
        <v>599</v>
      </c>
      <c r="B796" s="748" t="s">
        <v>600</v>
      </c>
      <c r="C796" s="749" t="s">
        <v>630</v>
      </c>
      <c r="D796" s="750" t="s">
        <v>631</v>
      </c>
      <c r="E796" s="751">
        <v>50113001</v>
      </c>
      <c r="F796" s="750" t="s">
        <v>645</v>
      </c>
      <c r="G796" s="749" t="s">
        <v>646</v>
      </c>
      <c r="H796" s="749">
        <v>115006</v>
      </c>
      <c r="I796" s="749">
        <v>15006</v>
      </c>
      <c r="J796" s="749" t="s">
        <v>1513</v>
      </c>
      <c r="K796" s="749" t="s">
        <v>1514</v>
      </c>
      <c r="L796" s="752">
        <v>327.01000000000005</v>
      </c>
      <c r="M796" s="752">
        <v>182</v>
      </c>
      <c r="N796" s="753">
        <v>59515.820000000007</v>
      </c>
    </row>
    <row r="797" spans="1:14" ht="14.4" customHeight="1" x14ac:dyDescent="0.3">
      <c r="A797" s="747" t="s">
        <v>599</v>
      </c>
      <c r="B797" s="748" t="s">
        <v>600</v>
      </c>
      <c r="C797" s="749" t="s">
        <v>630</v>
      </c>
      <c r="D797" s="750" t="s">
        <v>631</v>
      </c>
      <c r="E797" s="751">
        <v>50113001</v>
      </c>
      <c r="F797" s="750" t="s">
        <v>645</v>
      </c>
      <c r="G797" s="749" t="s">
        <v>646</v>
      </c>
      <c r="H797" s="749">
        <v>31915</v>
      </c>
      <c r="I797" s="749">
        <v>31915</v>
      </c>
      <c r="J797" s="749" t="s">
        <v>738</v>
      </c>
      <c r="K797" s="749" t="s">
        <v>739</v>
      </c>
      <c r="L797" s="752">
        <v>173.69000000000003</v>
      </c>
      <c r="M797" s="752">
        <v>1</v>
      </c>
      <c r="N797" s="753">
        <v>173.69000000000003</v>
      </c>
    </row>
    <row r="798" spans="1:14" ht="14.4" customHeight="1" x14ac:dyDescent="0.3">
      <c r="A798" s="747" t="s">
        <v>599</v>
      </c>
      <c r="B798" s="748" t="s">
        <v>600</v>
      </c>
      <c r="C798" s="749" t="s">
        <v>630</v>
      </c>
      <c r="D798" s="750" t="s">
        <v>631</v>
      </c>
      <c r="E798" s="751">
        <v>50113001</v>
      </c>
      <c r="F798" s="750" t="s">
        <v>645</v>
      </c>
      <c r="G798" s="749" t="s">
        <v>646</v>
      </c>
      <c r="H798" s="749">
        <v>47244</v>
      </c>
      <c r="I798" s="749">
        <v>47244</v>
      </c>
      <c r="J798" s="749" t="s">
        <v>742</v>
      </c>
      <c r="K798" s="749" t="s">
        <v>739</v>
      </c>
      <c r="L798" s="752">
        <v>143</v>
      </c>
      <c r="M798" s="752">
        <v>2</v>
      </c>
      <c r="N798" s="753">
        <v>286</v>
      </c>
    </row>
    <row r="799" spans="1:14" ht="14.4" customHeight="1" x14ac:dyDescent="0.3">
      <c r="A799" s="747" t="s">
        <v>599</v>
      </c>
      <c r="B799" s="748" t="s">
        <v>600</v>
      </c>
      <c r="C799" s="749" t="s">
        <v>630</v>
      </c>
      <c r="D799" s="750" t="s">
        <v>631</v>
      </c>
      <c r="E799" s="751">
        <v>50113001</v>
      </c>
      <c r="F799" s="750" t="s">
        <v>645</v>
      </c>
      <c r="G799" s="749" t="s">
        <v>646</v>
      </c>
      <c r="H799" s="749">
        <v>28066</v>
      </c>
      <c r="I799" s="749">
        <v>28066</v>
      </c>
      <c r="J799" s="749" t="s">
        <v>1515</v>
      </c>
      <c r="K799" s="749" t="s">
        <v>1516</v>
      </c>
      <c r="L799" s="752">
        <v>5736.170176127288</v>
      </c>
      <c r="M799" s="752">
        <v>168</v>
      </c>
      <c r="N799" s="753">
        <v>963676.58958938438</v>
      </c>
    </row>
    <row r="800" spans="1:14" ht="14.4" customHeight="1" x14ac:dyDescent="0.3">
      <c r="A800" s="747" t="s">
        <v>599</v>
      </c>
      <c r="B800" s="748" t="s">
        <v>600</v>
      </c>
      <c r="C800" s="749" t="s">
        <v>630</v>
      </c>
      <c r="D800" s="750" t="s">
        <v>631</v>
      </c>
      <c r="E800" s="751">
        <v>50113001</v>
      </c>
      <c r="F800" s="750" t="s">
        <v>645</v>
      </c>
      <c r="G800" s="749" t="s">
        <v>646</v>
      </c>
      <c r="H800" s="749">
        <v>128065</v>
      </c>
      <c r="I800" s="749">
        <v>28065</v>
      </c>
      <c r="J800" s="749" t="s">
        <v>1517</v>
      </c>
      <c r="K800" s="749" t="s">
        <v>1518</v>
      </c>
      <c r="L800" s="752">
        <v>2928.871724503435</v>
      </c>
      <c r="M800" s="752">
        <v>180</v>
      </c>
      <c r="N800" s="753">
        <v>527196.91041061829</v>
      </c>
    </row>
    <row r="801" spans="1:14" ht="14.4" customHeight="1" x14ac:dyDescent="0.3">
      <c r="A801" s="747" t="s">
        <v>599</v>
      </c>
      <c r="B801" s="748" t="s">
        <v>600</v>
      </c>
      <c r="C801" s="749" t="s">
        <v>630</v>
      </c>
      <c r="D801" s="750" t="s">
        <v>631</v>
      </c>
      <c r="E801" s="751">
        <v>50113001</v>
      </c>
      <c r="F801" s="750" t="s">
        <v>645</v>
      </c>
      <c r="G801" s="749" t="s">
        <v>646</v>
      </c>
      <c r="H801" s="749">
        <v>124067</v>
      </c>
      <c r="I801" s="749">
        <v>124067</v>
      </c>
      <c r="J801" s="749" t="s">
        <v>749</v>
      </c>
      <c r="K801" s="749" t="s">
        <v>750</v>
      </c>
      <c r="L801" s="752">
        <v>36.529999999999994</v>
      </c>
      <c r="M801" s="752">
        <v>2</v>
      </c>
      <c r="N801" s="753">
        <v>73.059999999999988</v>
      </c>
    </row>
    <row r="802" spans="1:14" ht="14.4" customHeight="1" x14ac:dyDescent="0.3">
      <c r="A802" s="747" t="s">
        <v>599</v>
      </c>
      <c r="B802" s="748" t="s">
        <v>600</v>
      </c>
      <c r="C802" s="749" t="s">
        <v>630</v>
      </c>
      <c r="D802" s="750" t="s">
        <v>631</v>
      </c>
      <c r="E802" s="751">
        <v>50113001</v>
      </c>
      <c r="F802" s="750" t="s">
        <v>645</v>
      </c>
      <c r="G802" s="749" t="s">
        <v>646</v>
      </c>
      <c r="H802" s="749">
        <v>216572</v>
      </c>
      <c r="I802" s="749">
        <v>216572</v>
      </c>
      <c r="J802" s="749" t="s">
        <v>749</v>
      </c>
      <c r="K802" s="749" t="s">
        <v>750</v>
      </c>
      <c r="L802" s="752">
        <v>36.29</v>
      </c>
      <c r="M802" s="752">
        <v>1</v>
      </c>
      <c r="N802" s="753">
        <v>36.29</v>
      </c>
    </row>
    <row r="803" spans="1:14" ht="14.4" customHeight="1" x14ac:dyDescent="0.3">
      <c r="A803" s="747" t="s">
        <v>599</v>
      </c>
      <c r="B803" s="748" t="s">
        <v>600</v>
      </c>
      <c r="C803" s="749" t="s">
        <v>630</v>
      </c>
      <c r="D803" s="750" t="s">
        <v>631</v>
      </c>
      <c r="E803" s="751">
        <v>50113001</v>
      </c>
      <c r="F803" s="750" t="s">
        <v>645</v>
      </c>
      <c r="G803" s="749" t="s">
        <v>646</v>
      </c>
      <c r="H803" s="749">
        <v>51366</v>
      </c>
      <c r="I803" s="749">
        <v>51366</v>
      </c>
      <c r="J803" s="749" t="s">
        <v>751</v>
      </c>
      <c r="K803" s="749" t="s">
        <v>752</v>
      </c>
      <c r="L803" s="752">
        <v>171.60000000000002</v>
      </c>
      <c r="M803" s="752">
        <v>2</v>
      </c>
      <c r="N803" s="753">
        <v>343.20000000000005</v>
      </c>
    </row>
    <row r="804" spans="1:14" ht="14.4" customHeight="1" x14ac:dyDescent="0.3">
      <c r="A804" s="747" t="s">
        <v>599</v>
      </c>
      <c r="B804" s="748" t="s">
        <v>600</v>
      </c>
      <c r="C804" s="749" t="s">
        <v>630</v>
      </c>
      <c r="D804" s="750" t="s">
        <v>631</v>
      </c>
      <c r="E804" s="751">
        <v>50113001</v>
      </c>
      <c r="F804" s="750" t="s">
        <v>645</v>
      </c>
      <c r="G804" s="749" t="s">
        <v>646</v>
      </c>
      <c r="H804" s="749">
        <v>51383</v>
      </c>
      <c r="I804" s="749">
        <v>51383</v>
      </c>
      <c r="J804" s="749" t="s">
        <v>751</v>
      </c>
      <c r="K804" s="749" t="s">
        <v>753</v>
      </c>
      <c r="L804" s="752">
        <v>93.5</v>
      </c>
      <c r="M804" s="752">
        <v>5</v>
      </c>
      <c r="N804" s="753">
        <v>467.5</v>
      </c>
    </row>
    <row r="805" spans="1:14" ht="14.4" customHeight="1" x14ac:dyDescent="0.3">
      <c r="A805" s="747" t="s">
        <v>599</v>
      </c>
      <c r="B805" s="748" t="s">
        <v>600</v>
      </c>
      <c r="C805" s="749" t="s">
        <v>630</v>
      </c>
      <c r="D805" s="750" t="s">
        <v>631</v>
      </c>
      <c r="E805" s="751">
        <v>50113001</v>
      </c>
      <c r="F805" s="750" t="s">
        <v>645</v>
      </c>
      <c r="G805" s="749" t="s">
        <v>646</v>
      </c>
      <c r="H805" s="749">
        <v>157607</v>
      </c>
      <c r="I805" s="749">
        <v>57607</v>
      </c>
      <c r="J805" s="749" t="s">
        <v>1519</v>
      </c>
      <c r="K805" s="749" t="s">
        <v>1520</v>
      </c>
      <c r="L805" s="752">
        <v>32.15</v>
      </c>
      <c r="M805" s="752">
        <v>3</v>
      </c>
      <c r="N805" s="753">
        <v>96.449999999999989</v>
      </c>
    </row>
    <row r="806" spans="1:14" ht="14.4" customHeight="1" x14ac:dyDescent="0.3">
      <c r="A806" s="747" t="s">
        <v>599</v>
      </c>
      <c r="B806" s="748" t="s">
        <v>600</v>
      </c>
      <c r="C806" s="749" t="s">
        <v>630</v>
      </c>
      <c r="D806" s="750" t="s">
        <v>631</v>
      </c>
      <c r="E806" s="751">
        <v>50113001</v>
      </c>
      <c r="F806" s="750" t="s">
        <v>645</v>
      </c>
      <c r="G806" s="749" t="s">
        <v>646</v>
      </c>
      <c r="H806" s="749">
        <v>193724</v>
      </c>
      <c r="I806" s="749">
        <v>93724</v>
      </c>
      <c r="J806" s="749" t="s">
        <v>760</v>
      </c>
      <c r="K806" s="749" t="s">
        <v>761</v>
      </c>
      <c r="L806" s="752">
        <v>68.658571428571435</v>
      </c>
      <c r="M806" s="752">
        <v>7</v>
      </c>
      <c r="N806" s="753">
        <v>480.61000000000007</v>
      </c>
    </row>
    <row r="807" spans="1:14" ht="14.4" customHeight="1" x14ac:dyDescent="0.3">
      <c r="A807" s="747" t="s">
        <v>599</v>
      </c>
      <c r="B807" s="748" t="s">
        <v>600</v>
      </c>
      <c r="C807" s="749" t="s">
        <v>630</v>
      </c>
      <c r="D807" s="750" t="s">
        <v>631</v>
      </c>
      <c r="E807" s="751">
        <v>50113001</v>
      </c>
      <c r="F807" s="750" t="s">
        <v>645</v>
      </c>
      <c r="G807" s="749" t="s">
        <v>646</v>
      </c>
      <c r="H807" s="749">
        <v>193723</v>
      </c>
      <c r="I807" s="749">
        <v>93723</v>
      </c>
      <c r="J807" s="749" t="s">
        <v>762</v>
      </c>
      <c r="K807" s="749" t="s">
        <v>763</v>
      </c>
      <c r="L807" s="752">
        <v>40.373333333333335</v>
      </c>
      <c r="M807" s="752">
        <v>6</v>
      </c>
      <c r="N807" s="753">
        <v>242.24</v>
      </c>
    </row>
    <row r="808" spans="1:14" ht="14.4" customHeight="1" x14ac:dyDescent="0.3">
      <c r="A808" s="747" t="s">
        <v>599</v>
      </c>
      <c r="B808" s="748" t="s">
        <v>600</v>
      </c>
      <c r="C808" s="749" t="s">
        <v>630</v>
      </c>
      <c r="D808" s="750" t="s">
        <v>631</v>
      </c>
      <c r="E808" s="751">
        <v>50113001</v>
      </c>
      <c r="F808" s="750" t="s">
        <v>645</v>
      </c>
      <c r="G808" s="749" t="s">
        <v>646</v>
      </c>
      <c r="H808" s="749">
        <v>394712</v>
      </c>
      <c r="I808" s="749">
        <v>0</v>
      </c>
      <c r="J808" s="749" t="s">
        <v>1521</v>
      </c>
      <c r="K808" s="749" t="s">
        <v>1522</v>
      </c>
      <c r="L808" s="752">
        <v>23.699800123866595</v>
      </c>
      <c r="M808" s="752">
        <v>48</v>
      </c>
      <c r="N808" s="753">
        <v>1137.5904059455966</v>
      </c>
    </row>
    <row r="809" spans="1:14" ht="14.4" customHeight="1" x14ac:dyDescent="0.3">
      <c r="A809" s="747" t="s">
        <v>599</v>
      </c>
      <c r="B809" s="748" t="s">
        <v>600</v>
      </c>
      <c r="C809" s="749" t="s">
        <v>630</v>
      </c>
      <c r="D809" s="750" t="s">
        <v>631</v>
      </c>
      <c r="E809" s="751">
        <v>50113001</v>
      </c>
      <c r="F809" s="750" t="s">
        <v>645</v>
      </c>
      <c r="G809" s="749" t="s">
        <v>646</v>
      </c>
      <c r="H809" s="749">
        <v>394279</v>
      </c>
      <c r="I809" s="749">
        <v>0</v>
      </c>
      <c r="J809" s="749" t="s">
        <v>1523</v>
      </c>
      <c r="K809" s="749" t="s">
        <v>1524</v>
      </c>
      <c r="L809" s="752">
        <v>574.39422229869649</v>
      </c>
      <c r="M809" s="752">
        <v>14</v>
      </c>
      <c r="N809" s="753">
        <v>8041.5191121817506</v>
      </c>
    </row>
    <row r="810" spans="1:14" ht="14.4" customHeight="1" x14ac:dyDescent="0.3">
      <c r="A810" s="747" t="s">
        <v>599</v>
      </c>
      <c r="B810" s="748" t="s">
        <v>600</v>
      </c>
      <c r="C810" s="749" t="s">
        <v>630</v>
      </c>
      <c r="D810" s="750" t="s">
        <v>631</v>
      </c>
      <c r="E810" s="751">
        <v>50113001</v>
      </c>
      <c r="F810" s="750" t="s">
        <v>645</v>
      </c>
      <c r="G810" s="749" t="s">
        <v>646</v>
      </c>
      <c r="H810" s="749">
        <v>921014</v>
      </c>
      <c r="I810" s="749">
        <v>0</v>
      </c>
      <c r="J810" s="749" t="s">
        <v>1525</v>
      </c>
      <c r="K810" s="749" t="s">
        <v>601</v>
      </c>
      <c r="L810" s="752">
        <v>112.6508899762993</v>
      </c>
      <c r="M810" s="752">
        <v>13</v>
      </c>
      <c r="N810" s="753">
        <v>1464.4615696918909</v>
      </c>
    </row>
    <row r="811" spans="1:14" ht="14.4" customHeight="1" x14ac:dyDescent="0.3">
      <c r="A811" s="747" t="s">
        <v>599</v>
      </c>
      <c r="B811" s="748" t="s">
        <v>600</v>
      </c>
      <c r="C811" s="749" t="s">
        <v>630</v>
      </c>
      <c r="D811" s="750" t="s">
        <v>631</v>
      </c>
      <c r="E811" s="751">
        <v>50113001</v>
      </c>
      <c r="F811" s="750" t="s">
        <v>645</v>
      </c>
      <c r="G811" s="749" t="s">
        <v>646</v>
      </c>
      <c r="H811" s="749">
        <v>920117</v>
      </c>
      <c r="I811" s="749">
        <v>0</v>
      </c>
      <c r="J811" s="749" t="s">
        <v>1480</v>
      </c>
      <c r="K811" s="749" t="s">
        <v>1481</v>
      </c>
      <c r="L811" s="752">
        <v>59.316944773982222</v>
      </c>
      <c r="M811" s="752">
        <v>1</v>
      </c>
      <c r="N811" s="753">
        <v>59.316944773982222</v>
      </c>
    </row>
    <row r="812" spans="1:14" ht="14.4" customHeight="1" x14ac:dyDescent="0.3">
      <c r="A812" s="747" t="s">
        <v>599</v>
      </c>
      <c r="B812" s="748" t="s">
        <v>600</v>
      </c>
      <c r="C812" s="749" t="s">
        <v>630</v>
      </c>
      <c r="D812" s="750" t="s">
        <v>631</v>
      </c>
      <c r="E812" s="751">
        <v>50113001</v>
      </c>
      <c r="F812" s="750" t="s">
        <v>645</v>
      </c>
      <c r="G812" s="749" t="s">
        <v>646</v>
      </c>
      <c r="H812" s="749">
        <v>100499</v>
      </c>
      <c r="I812" s="749">
        <v>499</v>
      </c>
      <c r="J812" s="749" t="s">
        <v>775</v>
      </c>
      <c r="K812" s="749" t="s">
        <v>777</v>
      </c>
      <c r="L812" s="752">
        <v>100.36666666666667</v>
      </c>
      <c r="M812" s="752">
        <v>3</v>
      </c>
      <c r="N812" s="753">
        <v>301.10000000000002</v>
      </c>
    </row>
    <row r="813" spans="1:14" ht="14.4" customHeight="1" x14ac:dyDescent="0.3">
      <c r="A813" s="747" t="s">
        <v>599</v>
      </c>
      <c r="B813" s="748" t="s">
        <v>600</v>
      </c>
      <c r="C813" s="749" t="s">
        <v>630</v>
      </c>
      <c r="D813" s="750" t="s">
        <v>631</v>
      </c>
      <c r="E813" s="751">
        <v>50113001</v>
      </c>
      <c r="F813" s="750" t="s">
        <v>645</v>
      </c>
      <c r="G813" s="749" t="s">
        <v>646</v>
      </c>
      <c r="H813" s="749">
        <v>180904</v>
      </c>
      <c r="I813" s="749">
        <v>180904</v>
      </c>
      <c r="J813" s="749" t="s">
        <v>1526</v>
      </c>
      <c r="K813" s="749" t="s">
        <v>1527</v>
      </c>
      <c r="L813" s="752">
        <v>6095.54</v>
      </c>
      <c r="M813" s="752">
        <v>8</v>
      </c>
      <c r="N813" s="753">
        <v>48764.32</v>
      </c>
    </row>
    <row r="814" spans="1:14" ht="14.4" customHeight="1" x14ac:dyDescent="0.3">
      <c r="A814" s="747" t="s">
        <v>599</v>
      </c>
      <c r="B814" s="748" t="s">
        <v>600</v>
      </c>
      <c r="C814" s="749" t="s">
        <v>630</v>
      </c>
      <c r="D814" s="750" t="s">
        <v>631</v>
      </c>
      <c r="E814" s="751">
        <v>50113001</v>
      </c>
      <c r="F814" s="750" t="s">
        <v>645</v>
      </c>
      <c r="G814" s="749" t="s">
        <v>646</v>
      </c>
      <c r="H814" s="749">
        <v>180903</v>
      </c>
      <c r="I814" s="749">
        <v>180903</v>
      </c>
      <c r="J814" s="749" t="s">
        <v>1528</v>
      </c>
      <c r="K814" s="749" t="s">
        <v>1529</v>
      </c>
      <c r="L814" s="752">
        <v>3285.7</v>
      </c>
      <c r="M814" s="752">
        <v>11</v>
      </c>
      <c r="N814" s="753">
        <v>36142.699999999997</v>
      </c>
    </row>
    <row r="815" spans="1:14" ht="14.4" customHeight="1" x14ac:dyDescent="0.3">
      <c r="A815" s="747" t="s">
        <v>599</v>
      </c>
      <c r="B815" s="748" t="s">
        <v>600</v>
      </c>
      <c r="C815" s="749" t="s">
        <v>630</v>
      </c>
      <c r="D815" s="750" t="s">
        <v>631</v>
      </c>
      <c r="E815" s="751">
        <v>50113001</v>
      </c>
      <c r="F815" s="750" t="s">
        <v>645</v>
      </c>
      <c r="G815" s="749" t="s">
        <v>646</v>
      </c>
      <c r="H815" s="749">
        <v>180901</v>
      </c>
      <c r="I815" s="749">
        <v>180901</v>
      </c>
      <c r="J815" s="749" t="s">
        <v>1530</v>
      </c>
      <c r="K815" s="749" t="s">
        <v>1531</v>
      </c>
      <c r="L815" s="752">
        <v>2448.41</v>
      </c>
      <c r="M815" s="752">
        <v>1</v>
      </c>
      <c r="N815" s="753">
        <v>2448.41</v>
      </c>
    </row>
    <row r="816" spans="1:14" ht="14.4" customHeight="1" x14ac:dyDescent="0.3">
      <c r="A816" s="747" t="s">
        <v>599</v>
      </c>
      <c r="B816" s="748" t="s">
        <v>600</v>
      </c>
      <c r="C816" s="749" t="s">
        <v>630</v>
      </c>
      <c r="D816" s="750" t="s">
        <v>631</v>
      </c>
      <c r="E816" s="751">
        <v>50113001</v>
      </c>
      <c r="F816" s="750" t="s">
        <v>645</v>
      </c>
      <c r="G816" s="749" t="s">
        <v>646</v>
      </c>
      <c r="H816" s="749">
        <v>180902</v>
      </c>
      <c r="I816" s="749">
        <v>180902</v>
      </c>
      <c r="J816" s="749" t="s">
        <v>1530</v>
      </c>
      <c r="K816" s="749" t="s">
        <v>1532</v>
      </c>
      <c r="L816" s="752">
        <v>3795.5499999999934</v>
      </c>
      <c r="M816" s="752">
        <v>36.200000000000017</v>
      </c>
      <c r="N816" s="753">
        <v>137398.90999999983</v>
      </c>
    </row>
    <row r="817" spans="1:14" ht="14.4" customHeight="1" x14ac:dyDescent="0.3">
      <c r="A817" s="747" t="s">
        <v>599</v>
      </c>
      <c r="B817" s="748" t="s">
        <v>600</v>
      </c>
      <c r="C817" s="749" t="s">
        <v>630</v>
      </c>
      <c r="D817" s="750" t="s">
        <v>631</v>
      </c>
      <c r="E817" s="751">
        <v>50113001</v>
      </c>
      <c r="F817" s="750" t="s">
        <v>645</v>
      </c>
      <c r="G817" s="749" t="s">
        <v>646</v>
      </c>
      <c r="H817" s="749">
        <v>115204</v>
      </c>
      <c r="I817" s="749">
        <v>15204</v>
      </c>
      <c r="J817" s="749" t="s">
        <v>1533</v>
      </c>
      <c r="K817" s="749" t="s">
        <v>1534</v>
      </c>
      <c r="L817" s="752">
        <v>3390.32</v>
      </c>
      <c r="M817" s="752">
        <v>0.5</v>
      </c>
      <c r="N817" s="753">
        <v>1695.16</v>
      </c>
    </row>
    <row r="818" spans="1:14" ht="14.4" customHeight="1" x14ac:dyDescent="0.3">
      <c r="A818" s="747" t="s">
        <v>599</v>
      </c>
      <c r="B818" s="748" t="s">
        <v>600</v>
      </c>
      <c r="C818" s="749" t="s">
        <v>630</v>
      </c>
      <c r="D818" s="750" t="s">
        <v>631</v>
      </c>
      <c r="E818" s="751">
        <v>50113001</v>
      </c>
      <c r="F818" s="750" t="s">
        <v>645</v>
      </c>
      <c r="G818" s="749" t="s">
        <v>646</v>
      </c>
      <c r="H818" s="749">
        <v>102684</v>
      </c>
      <c r="I818" s="749">
        <v>2684</v>
      </c>
      <c r="J818" s="749" t="s">
        <v>782</v>
      </c>
      <c r="K818" s="749" t="s">
        <v>783</v>
      </c>
      <c r="L818" s="752">
        <v>69.717980381190998</v>
      </c>
      <c r="M818" s="752">
        <v>2</v>
      </c>
      <c r="N818" s="753">
        <v>139.435960762382</v>
      </c>
    </row>
    <row r="819" spans="1:14" ht="14.4" customHeight="1" x14ac:dyDescent="0.3">
      <c r="A819" s="747" t="s">
        <v>599</v>
      </c>
      <c r="B819" s="748" t="s">
        <v>600</v>
      </c>
      <c r="C819" s="749" t="s">
        <v>630</v>
      </c>
      <c r="D819" s="750" t="s">
        <v>631</v>
      </c>
      <c r="E819" s="751">
        <v>50113001</v>
      </c>
      <c r="F819" s="750" t="s">
        <v>645</v>
      </c>
      <c r="G819" s="749" t="s">
        <v>660</v>
      </c>
      <c r="H819" s="749">
        <v>107981</v>
      </c>
      <c r="I819" s="749">
        <v>7981</v>
      </c>
      <c r="J819" s="749" t="s">
        <v>791</v>
      </c>
      <c r="K819" s="749" t="s">
        <v>794</v>
      </c>
      <c r="L819" s="752">
        <v>55.097142857142863</v>
      </c>
      <c r="M819" s="752">
        <v>7</v>
      </c>
      <c r="N819" s="753">
        <v>385.68000000000006</v>
      </c>
    </row>
    <row r="820" spans="1:14" ht="14.4" customHeight="1" x14ac:dyDescent="0.3">
      <c r="A820" s="747" t="s">
        <v>599</v>
      </c>
      <c r="B820" s="748" t="s">
        <v>600</v>
      </c>
      <c r="C820" s="749" t="s">
        <v>630</v>
      </c>
      <c r="D820" s="750" t="s">
        <v>631</v>
      </c>
      <c r="E820" s="751">
        <v>50113001</v>
      </c>
      <c r="F820" s="750" t="s">
        <v>645</v>
      </c>
      <c r="G820" s="749" t="s">
        <v>646</v>
      </c>
      <c r="H820" s="749">
        <v>127607</v>
      </c>
      <c r="I820" s="749">
        <v>27607</v>
      </c>
      <c r="J820" s="749" t="s">
        <v>1535</v>
      </c>
      <c r="K820" s="749" t="s">
        <v>1536</v>
      </c>
      <c r="L820" s="752">
        <v>758.14857512953256</v>
      </c>
      <c r="M820" s="752">
        <v>386</v>
      </c>
      <c r="N820" s="753">
        <v>292645.34999999957</v>
      </c>
    </row>
    <row r="821" spans="1:14" ht="14.4" customHeight="1" x14ac:dyDescent="0.3">
      <c r="A821" s="747" t="s">
        <v>599</v>
      </c>
      <c r="B821" s="748" t="s">
        <v>600</v>
      </c>
      <c r="C821" s="749" t="s">
        <v>630</v>
      </c>
      <c r="D821" s="750" t="s">
        <v>631</v>
      </c>
      <c r="E821" s="751">
        <v>50113001</v>
      </c>
      <c r="F821" s="750" t="s">
        <v>645</v>
      </c>
      <c r="G821" s="749" t="s">
        <v>660</v>
      </c>
      <c r="H821" s="749">
        <v>850729</v>
      </c>
      <c r="I821" s="749">
        <v>157875</v>
      </c>
      <c r="J821" s="749" t="s">
        <v>803</v>
      </c>
      <c r="K821" s="749" t="s">
        <v>804</v>
      </c>
      <c r="L821" s="752">
        <v>325.16000000000003</v>
      </c>
      <c r="M821" s="752">
        <v>1</v>
      </c>
      <c r="N821" s="753">
        <v>325.16000000000003</v>
      </c>
    </row>
    <row r="822" spans="1:14" ht="14.4" customHeight="1" x14ac:dyDescent="0.3">
      <c r="A822" s="747" t="s">
        <v>599</v>
      </c>
      <c r="B822" s="748" t="s">
        <v>600</v>
      </c>
      <c r="C822" s="749" t="s">
        <v>630</v>
      </c>
      <c r="D822" s="750" t="s">
        <v>631</v>
      </c>
      <c r="E822" s="751">
        <v>50113001</v>
      </c>
      <c r="F822" s="750" t="s">
        <v>645</v>
      </c>
      <c r="G822" s="749" t="s">
        <v>646</v>
      </c>
      <c r="H822" s="749">
        <v>848950</v>
      </c>
      <c r="I822" s="749">
        <v>155148</v>
      </c>
      <c r="J822" s="749" t="s">
        <v>805</v>
      </c>
      <c r="K822" s="749" t="s">
        <v>806</v>
      </c>
      <c r="L822" s="752">
        <v>18.669999999999984</v>
      </c>
      <c r="M822" s="752">
        <v>1</v>
      </c>
      <c r="N822" s="753">
        <v>18.669999999999984</v>
      </c>
    </row>
    <row r="823" spans="1:14" ht="14.4" customHeight="1" x14ac:dyDescent="0.3">
      <c r="A823" s="747" t="s">
        <v>599</v>
      </c>
      <c r="B823" s="748" t="s">
        <v>600</v>
      </c>
      <c r="C823" s="749" t="s">
        <v>630</v>
      </c>
      <c r="D823" s="750" t="s">
        <v>631</v>
      </c>
      <c r="E823" s="751">
        <v>50113001</v>
      </c>
      <c r="F823" s="750" t="s">
        <v>645</v>
      </c>
      <c r="G823" s="749" t="s">
        <v>646</v>
      </c>
      <c r="H823" s="749">
        <v>127087</v>
      </c>
      <c r="I823" s="749">
        <v>27087</v>
      </c>
      <c r="J823" s="749" t="s">
        <v>1537</v>
      </c>
      <c r="K823" s="749" t="s">
        <v>1538</v>
      </c>
      <c r="L823" s="752">
        <v>2368.5379189429436</v>
      </c>
      <c r="M823" s="752">
        <v>19</v>
      </c>
      <c r="N823" s="753">
        <v>45002.22045991593</v>
      </c>
    </row>
    <row r="824" spans="1:14" ht="14.4" customHeight="1" x14ac:dyDescent="0.3">
      <c r="A824" s="747" t="s">
        <v>599</v>
      </c>
      <c r="B824" s="748" t="s">
        <v>600</v>
      </c>
      <c r="C824" s="749" t="s">
        <v>630</v>
      </c>
      <c r="D824" s="750" t="s">
        <v>631</v>
      </c>
      <c r="E824" s="751">
        <v>50113001</v>
      </c>
      <c r="F824" s="750" t="s">
        <v>645</v>
      </c>
      <c r="G824" s="749" t="s">
        <v>646</v>
      </c>
      <c r="H824" s="749">
        <v>127088</v>
      </c>
      <c r="I824" s="749">
        <v>27088</v>
      </c>
      <c r="J824" s="749" t="s">
        <v>1539</v>
      </c>
      <c r="K824" s="749" t="s">
        <v>1540</v>
      </c>
      <c r="L824" s="752">
        <v>4314.9317721519055</v>
      </c>
      <c r="M824" s="752">
        <v>79</v>
      </c>
      <c r="N824" s="753">
        <v>340879.61000000051</v>
      </c>
    </row>
    <row r="825" spans="1:14" ht="14.4" customHeight="1" x14ac:dyDescent="0.3">
      <c r="A825" s="747" t="s">
        <v>599</v>
      </c>
      <c r="B825" s="748" t="s">
        <v>600</v>
      </c>
      <c r="C825" s="749" t="s">
        <v>630</v>
      </c>
      <c r="D825" s="750" t="s">
        <v>631</v>
      </c>
      <c r="E825" s="751">
        <v>50113001</v>
      </c>
      <c r="F825" s="750" t="s">
        <v>645</v>
      </c>
      <c r="G825" s="749" t="s">
        <v>646</v>
      </c>
      <c r="H825" s="749">
        <v>128200</v>
      </c>
      <c r="I825" s="749">
        <v>28200</v>
      </c>
      <c r="J825" s="749" t="s">
        <v>1541</v>
      </c>
      <c r="K825" s="749" t="s">
        <v>1542</v>
      </c>
      <c r="L825" s="752">
        <v>6162.1229777439885</v>
      </c>
      <c r="M825" s="752">
        <v>81</v>
      </c>
      <c r="N825" s="753">
        <v>499131.96119726304</v>
      </c>
    </row>
    <row r="826" spans="1:14" ht="14.4" customHeight="1" x14ac:dyDescent="0.3">
      <c r="A826" s="747" t="s">
        <v>599</v>
      </c>
      <c r="B826" s="748" t="s">
        <v>600</v>
      </c>
      <c r="C826" s="749" t="s">
        <v>630</v>
      </c>
      <c r="D826" s="750" t="s">
        <v>631</v>
      </c>
      <c r="E826" s="751">
        <v>50113001</v>
      </c>
      <c r="F826" s="750" t="s">
        <v>645</v>
      </c>
      <c r="G826" s="749" t="s">
        <v>646</v>
      </c>
      <c r="H826" s="749">
        <v>159357</v>
      </c>
      <c r="I826" s="749">
        <v>59357</v>
      </c>
      <c r="J826" s="749" t="s">
        <v>820</v>
      </c>
      <c r="K826" s="749" t="s">
        <v>1441</v>
      </c>
      <c r="L826" s="752">
        <v>188.88</v>
      </c>
      <c r="M826" s="752">
        <v>1</v>
      </c>
      <c r="N826" s="753">
        <v>188.88</v>
      </c>
    </row>
    <row r="827" spans="1:14" ht="14.4" customHeight="1" x14ac:dyDescent="0.3">
      <c r="A827" s="747" t="s">
        <v>599</v>
      </c>
      <c r="B827" s="748" t="s">
        <v>600</v>
      </c>
      <c r="C827" s="749" t="s">
        <v>630</v>
      </c>
      <c r="D827" s="750" t="s">
        <v>631</v>
      </c>
      <c r="E827" s="751">
        <v>50113001</v>
      </c>
      <c r="F827" s="750" t="s">
        <v>645</v>
      </c>
      <c r="G827" s="749" t="s">
        <v>646</v>
      </c>
      <c r="H827" s="749">
        <v>100810</v>
      </c>
      <c r="I827" s="749">
        <v>810</v>
      </c>
      <c r="J827" s="749" t="s">
        <v>1543</v>
      </c>
      <c r="K827" s="749" t="s">
        <v>1544</v>
      </c>
      <c r="L827" s="752">
        <v>56.21</v>
      </c>
      <c r="M827" s="752">
        <v>1</v>
      </c>
      <c r="N827" s="753">
        <v>56.21</v>
      </c>
    </row>
    <row r="828" spans="1:14" ht="14.4" customHeight="1" x14ac:dyDescent="0.3">
      <c r="A828" s="747" t="s">
        <v>599</v>
      </c>
      <c r="B828" s="748" t="s">
        <v>600</v>
      </c>
      <c r="C828" s="749" t="s">
        <v>630</v>
      </c>
      <c r="D828" s="750" t="s">
        <v>631</v>
      </c>
      <c r="E828" s="751">
        <v>50113008</v>
      </c>
      <c r="F828" s="750" t="s">
        <v>863</v>
      </c>
      <c r="G828" s="749"/>
      <c r="H828" s="749"/>
      <c r="I828" s="749">
        <v>138455</v>
      </c>
      <c r="J828" s="749" t="s">
        <v>1275</v>
      </c>
      <c r="K828" s="749" t="s">
        <v>1276</v>
      </c>
      <c r="L828" s="752">
        <v>1287</v>
      </c>
      <c r="M828" s="752">
        <v>2</v>
      </c>
      <c r="N828" s="753">
        <v>2574</v>
      </c>
    </row>
    <row r="829" spans="1:14" ht="14.4" customHeight="1" x14ac:dyDescent="0.3">
      <c r="A829" s="747" t="s">
        <v>599</v>
      </c>
      <c r="B829" s="748" t="s">
        <v>600</v>
      </c>
      <c r="C829" s="749" t="s">
        <v>633</v>
      </c>
      <c r="D829" s="750" t="s">
        <v>634</v>
      </c>
      <c r="E829" s="751">
        <v>50113001</v>
      </c>
      <c r="F829" s="750" t="s">
        <v>645</v>
      </c>
      <c r="G829" s="749" t="s">
        <v>646</v>
      </c>
      <c r="H829" s="749">
        <v>147251</v>
      </c>
      <c r="I829" s="749">
        <v>147251</v>
      </c>
      <c r="J829" s="749" t="s">
        <v>1363</v>
      </c>
      <c r="K829" s="749" t="s">
        <v>1364</v>
      </c>
      <c r="L829" s="752">
        <v>19.25</v>
      </c>
      <c r="M829" s="752">
        <v>10</v>
      </c>
      <c r="N829" s="753">
        <v>192.5</v>
      </c>
    </row>
    <row r="830" spans="1:14" ht="14.4" customHeight="1" x14ac:dyDescent="0.3">
      <c r="A830" s="747" t="s">
        <v>599</v>
      </c>
      <c r="B830" s="748" t="s">
        <v>600</v>
      </c>
      <c r="C830" s="749" t="s">
        <v>633</v>
      </c>
      <c r="D830" s="750" t="s">
        <v>634</v>
      </c>
      <c r="E830" s="751">
        <v>50113001</v>
      </c>
      <c r="F830" s="750" t="s">
        <v>645</v>
      </c>
      <c r="G830" s="749" t="s">
        <v>646</v>
      </c>
      <c r="H830" s="749">
        <v>100362</v>
      </c>
      <c r="I830" s="749">
        <v>362</v>
      </c>
      <c r="J830" s="749" t="s">
        <v>655</v>
      </c>
      <c r="K830" s="749" t="s">
        <v>656</v>
      </c>
      <c r="L830" s="752">
        <v>86.44</v>
      </c>
      <c r="M830" s="752">
        <v>2</v>
      </c>
      <c r="N830" s="753">
        <v>172.88</v>
      </c>
    </row>
    <row r="831" spans="1:14" ht="14.4" customHeight="1" x14ac:dyDescent="0.3">
      <c r="A831" s="747" t="s">
        <v>599</v>
      </c>
      <c r="B831" s="748" t="s">
        <v>600</v>
      </c>
      <c r="C831" s="749" t="s">
        <v>633</v>
      </c>
      <c r="D831" s="750" t="s">
        <v>634</v>
      </c>
      <c r="E831" s="751">
        <v>50113001</v>
      </c>
      <c r="F831" s="750" t="s">
        <v>645</v>
      </c>
      <c r="G831" s="749" t="s">
        <v>646</v>
      </c>
      <c r="H831" s="749">
        <v>202701</v>
      </c>
      <c r="I831" s="749">
        <v>202701</v>
      </c>
      <c r="J831" s="749" t="s">
        <v>657</v>
      </c>
      <c r="K831" s="749" t="s">
        <v>658</v>
      </c>
      <c r="L831" s="752">
        <v>130.34999999999997</v>
      </c>
      <c r="M831" s="752">
        <v>2</v>
      </c>
      <c r="N831" s="753">
        <v>260.69999999999993</v>
      </c>
    </row>
    <row r="832" spans="1:14" ht="14.4" customHeight="1" x14ac:dyDescent="0.3">
      <c r="A832" s="747" t="s">
        <v>599</v>
      </c>
      <c r="B832" s="748" t="s">
        <v>600</v>
      </c>
      <c r="C832" s="749" t="s">
        <v>633</v>
      </c>
      <c r="D832" s="750" t="s">
        <v>634</v>
      </c>
      <c r="E832" s="751">
        <v>50113001</v>
      </c>
      <c r="F832" s="750" t="s">
        <v>645</v>
      </c>
      <c r="G832" s="749" t="s">
        <v>646</v>
      </c>
      <c r="H832" s="749">
        <v>156926</v>
      </c>
      <c r="I832" s="749">
        <v>56926</v>
      </c>
      <c r="J832" s="749" t="s">
        <v>1461</v>
      </c>
      <c r="K832" s="749" t="s">
        <v>1463</v>
      </c>
      <c r="L832" s="752">
        <v>48.4</v>
      </c>
      <c r="M832" s="752">
        <v>30</v>
      </c>
      <c r="N832" s="753">
        <v>1452</v>
      </c>
    </row>
    <row r="833" spans="1:14" ht="14.4" customHeight="1" x14ac:dyDescent="0.3">
      <c r="A833" s="747" t="s">
        <v>599</v>
      </c>
      <c r="B833" s="748" t="s">
        <v>600</v>
      </c>
      <c r="C833" s="749" t="s">
        <v>633</v>
      </c>
      <c r="D833" s="750" t="s">
        <v>634</v>
      </c>
      <c r="E833" s="751">
        <v>50113001</v>
      </c>
      <c r="F833" s="750" t="s">
        <v>645</v>
      </c>
      <c r="G833" s="749" t="s">
        <v>646</v>
      </c>
      <c r="H833" s="749">
        <v>169755</v>
      </c>
      <c r="I833" s="749">
        <v>69755</v>
      </c>
      <c r="J833" s="749" t="s">
        <v>922</v>
      </c>
      <c r="K833" s="749" t="s">
        <v>923</v>
      </c>
      <c r="L833" s="752">
        <v>36.93</v>
      </c>
      <c r="M833" s="752">
        <v>1</v>
      </c>
      <c r="N833" s="753">
        <v>36.93</v>
      </c>
    </row>
    <row r="834" spans="1:14" ht="14.4" customHeight="1" x14ac:dyDescent="0.3">
      <c r="A834" s="747" t="s">
        <v>599</v>
      </c>
      <c r="B834" s="748" t="s">
        <v>600</v>
      </c>
      <c r="C834" s="749" t="s">
        <v>633</v>
      </c>
      <c r="D834" s="750" t="s">
        <v>634</v>
      </c>
      <c r="E834" s="751">
        <v>50113001</v>
      </c>
      <c r="F834" s="750" t="s">
        <v>645</v>
      </c>
      <c r="G834" s="749" t="s">
        <v>646</v>
      </c>
      <c r="H834" s="749">
        <v>100394</v>
      </c>
      <c r="I834" s="749">
        <v>394</v>
      </c>
      <c r="J834" s="749" t="s">
        <v>1374</v>
      </c>
      <c r="K834" s="749" t="s">
        <v>1375</v>
      </c>
      <c r="L834" s="752">
        <v>65.739999999999981</v>
      </c>
      <c r="M834" s="752">
        <v>2</v>
      </c>
      <c r="N834" s="753">
        <v>131.47999999999996</v>
      </c>
    </row>
    <row r="835" spans="1:14" ht="14.4" customHeight="1" x14ac:dyDescent="0.3">
      <c r="A835" s="747" t="s">
        <v>599</v>
      </c>
      <c r="B835" s="748" t="s">
        <v>600</v>
      </c>
      <c r="C835" s="749" t="s">
        <v>633</v>
      </c>
      <c r="D835" s="750" t="s">
        <v>634</v>
      </c>
      <c r="E835" s="751">
        <v>50113001</v>
      </c>
      <c r="F835" s="750" t="s">
        <v>645</v>
      </c>
      <c r="G835" s="749" t="s">
        <v>646</v>
      </c>
      <c r="H835" s="749">
        <v>198169</v>
      </c>
      <c r="I835" s="749">
        <v>98169</v>
      </c>
      <c r="J835" s="749" t="s">
        <v>945</v>
      </c>
      <c r="K835" s="749" t="s">
        <v>946</v>
      </c>
      <c r="L835" s="752">
        <v>88.22</v>
      </c>
      <c r="M835" s="752">
        <v>8</v>
      </c>
      <c r="N835" s="753">
        <v>705.76</v>
      </c>
    </row>
    <row r="836" spans="1:14" ht="14.4" customHeight="1" x14ac:dyDescent="0.3">
      <c r="A836" s="747" t="s">
        <v>599</v>
      </c>
      <c r="B836" s="748" t="s">
        <v>600</v>
      </c>
      <c r="C836" s="749" t="s">
        <v>633</v>
      </c>
      <c r="D836" s="750" t="s">
        <v>634</v>
      </c>
      <c r="E836" s="751">
        <v>50113001</v>
      </c>
      <c r="F836" s="750" t="s">
        <v>645</v>
      </c>
      <c r="G836" s="749" t="s">
        <v>660</v>
      </c>
      <c r="H836" s="749">
        <v>214427</v>
      </c>
      <c r="I836" s="749">
        <v>214427</v>
      </c>
      <c r="J836" s="749" t="s">
        <v>683</v>
      </c>
      <c r="K836" s="749" t="s">
        <v>684</v>
      </c>
      <c r="L836" s="752">
        <v>36.897999999999996</v>
      </c>
      <c r="M836" s="752">
        <v>20</v>
      </c>
      <c r="N836" s="753">
        <v>737.95999999999992</v>
      </c>
    </row>
    <row r="837" spans="1:14" ht="14.4" customHeight="1" x14ac:dyDescent="0.3">
      <c r="A837" s="747" t="s">
        <v>599</v>
      </c>
      <c r="B837" s="748" t="s">
        <v>600</v>
      </c>
      <c r="C837" s="749" t="s">
        <v>633</v>
      </c>
      <c r="D837" s="750" t="s">
        <v>634</v>
      </c>
      <c r="E837" s="751">
        <v>50113001</v>
      </c>
      <c r="F837" s="750" t="s">
        <v>645</v>
      </c>
      <c r="G837" s="749" t="s">
        <v>660</v>
      </c>
      <c r="H837" s="749">
        <v>848765</v>
      </c>
      <c r="I837" s="749">
        <v>107938</v>
      </c>
      <c r="J837" s="749" t="s">
        <v>1545</v>
      </c>
      <c r="K837" s="749" t="s">
        <v>1546</v>
      </c>
      <c r="L837" s="752">
        <v>128.45000000000002</v>
      </c>
      <c r="M837" s="752">
        <v>1</v>
      </c>
      <c r="N837" s="753">
        <v>128.45000000000002</v>
      </c>
    </row>
    <row r="838" spans="1:14" ht="14.4" customHeight="1" x14ac:dyDescent="0.3">
      <c r="A838" s="747" t="s">
        <v>599</v>
      </c>
      <c r="B838" s="748" t="s">
        <v>600</v>
      </c>
      <c r="C838" s="749" t="s">
        <v>633</v>
      </c>
      <c r="D838" s="750" t="s">
        <v>634</v>
      </c>
      <c r="E838" s="751">
        <v>50113001</v>
      </c>
      <c r="F838" s="750" t="s">
        <v>645</v>
      </c>
      <c r="G838" s="749" t="s">
        <v>646</v>
      </c>
      <c r="H838" s="749">
        <v>192143</v>
      </c>
      <c r="I838" s="749">
        <v>192143</v>
      </c>
      <c r="J838" s="749" t="s">
        <v>984</v>
      </c>
      <c r="K838" s="749" t="s">
        <v>985</v>
      </c>
      <c r="L838" s="752">
        <v>215.44123892855052</v>
      </c>
      <c r="M838" s="752">
        <v>32</v>
      </c>
      <c r="N838" s="753">
        <v>6894.1196457136166</v>
      </c>
    </row>
    <row r="839" spans="1:14" ht="14.4" customHeight="1" x14ac:dyDescent="0.3">
      <c r="A839" s="747" t="s">
        <v>599</v>
      </c>
      <c r="B839" s="748" t="s">
        <v>600</v>
      </c>
      <c r="C839" s="749" t="s">
        <v>633</v>
      </c>
      <c r="D839" s="750" t="s">
        <v>634</v>
      </c>
      <c r="E839" s="751">
        <v>50113001</v>
      </c>
      <c r="F839" s="750" t="s">
        <v>645</v>
      </c>
      <c r="G839" s="749" t="s">
        <v>646</v>
      </c>
      <c r="H839" s="749">
        <v>101328</v>
      </c>
      <c r="I839" s="749">
        <v>1328</v>
      </c>
      <c r="J839" s="749" t="s">
        <v>692</v>
      </c>
      <c r="K839" s="749" t="s">
        <v>693</v>
      </c>
      <c r="L839" s="752">
        <v>127.68000000000008</v>
      </c>
      <c r="M839" s="752">
        <v>3</v>
      </c>
      <c r="N839" s="753">
        <v>383.04000000000025</v>
      </c>
    </row>
    <row r="840" spans="1:14" ht="14.4" customHeight="1" x14ac:dyDescent="0.3">
      <c r="A840" s="747" t="s">
        <v>599</v>
      </c>
      <c r="B840" s="748" t="s">
        <v>600</v>
      </c>
      <c r="C840" s="749" t="s">
        <v>633</v>
      </c>
      <c r="D840" s="750" t="s">
        <v>634</v>
      </c>
      <c r="E840" s="751">
        <v>50113001</v>
      </c>
      <c r="F840" s="750" t="s">
        <v>645</v>
      </c>
      <c r="G840" s="749" t="s">
        <v>646</v>
      </c>
      <c r="H840" s="749">
        <v>215972</v>
      </c>
      <c r="I840" s="749">
        <v>215972</v>
      </c>
      <c r="J840" s="749" t="s">
        <v>699</v>
      </c>
      <c r="K840" s="749" t="s">
        <v>700</v>
      </c>
      <c r="L840" s="752">
        <v>4194.2866666666669</v>
      </c>
      <c r="M840" s="752">
        <v>3</v>
      </c>
      <c r="N840" s="753">
        <v>12582.86</v>
      </c>
    </row>
    <row r="841" spans="1:14" ht="14.4" customHeight="1" x14ac:dyDescent="0.3">
      <c r="A841" s="747" t="s">
        <v>599</v>
      </c>
      <c r="B841" s="748" t="s">
        <v>600</v>
      </c>
      <c r="C841" s="749" t="s">
        <v>633</v>
      </c>
      <c r="D841" s="750" t="s">
        <v>634</v>
      </c>
      <c r="E841" s="751">
        <v>50113001</v>
      </c>
      <c r="F841" s="750" t="s">
        <v>645</v>
      </c>
      <c r="G841" s="749" t="s">
        <v>646</v>
      </c>
      <c r="H841" s="749">
        <v>905097</v>
      </c>
      <c r="I841" s="749">
        <v>158767</v>
      </c>
      <c r="J841" s="749" t="s">
        <v>701</v>
      </c>
      <c r="K841" s="749" t="s">
        <v>702</v>
      </c>
      <c r="L841" s="752">
        <v>175.03899449380521</v>
      </c>
      <c r="M841" s="752">
        <v>13</v>
      </c>
      <c r="N841" s="753">
        <v>2275.5069284194678</v>
      </c>
    </row>
    <row r="842" spans="1:14" ht="14.4" customHeight="1" x14ac:dyDescent="0.3">
      <c r="A842" s="747" t="s">
        <v>599</v>
      </c>
      <c r="B842" s="748" t="s">
        <v>600</v>
      </c>
      <c r="C842" s="749" t="s">
        <v>633</v>
      </c>
      <c r="D842" s="750" t="s">
        <v>634</v>
      </c>
      <c r="E842" s="751">
        <v>50113001</v>
      </c>
      <c r="F842" s="750" t="s">
        <v>645</v>
      </c>
      <c r="G842" s="749" t="s">
        <v>646</v>
      </c>
      <c r="H842" s="749">
        <v>501596</v>
      </c>
      <c r="I842" s="749">
        <v>0</v>
      </c>
      <c r="J842" s="749" t="s">
        <v>703</v>
      </c>
      <c r="K842" s="749" t="s">
        <v>704</v>
      </c>
      <c r="L842" s="752">
        <v>115.43000000000005</v>
      </c>
      <c r="M842" s="752">
        <v>1</v>
      </c>
      <c r="N842" s="753">
        <v>115.43000000000005</v>
      </c>
    </row>
    <row r="843" spans="1:14" ht="14.4" customHeight="1" x14ac:dyDescent="0.3">
      <c r="A843" s="747" t="s">
        <v>599</v>
      </c>
      <c r="B843" s="748" t="s">
        <v>600</v>
      </c>
      <c r="C843" s="749" t="s">
        <v>633</v>
      </c>
      <c r="D843" s="750" t="s">
        <v>634</v>
      </c>
      <c r="E843" s="751">
        <v>50113001</v>
      </c>
      <c r="F843" s="750" t="s">
        <v>645</v>
      </c>
      <c r="G843" s="749" t="s">
        <v>646</v>
      </c>
      <c r="H843" s="749">
        <v>500618</v>
      </c>
      <c r="I843" s="749">
        <v>125753</v>
      </c>
      <c r="J843" s="749" t="s">
        <v>718</v>
      </c>
      <c r="K843" s="749" t="s">
        <v>719</v>
      </c>
      <c r="L843" s="752">
        <v>264.94</v>
      </c>
      <c r="M843" s="752">
        <v>2</v>
      </c>
      <c r="N843" s="753">
        <v>529.88</v>
      </c>
    </row>
    <row r="844" spans="1:14" ht="14.4" customHeight="1" x14ac:dyDescent="0.3">
      <c r="A844" s="747" t="s">
        <v>599</v>
      </c>
      <c r="B844" s="748" t="s">
        <v>600</v>
      </c>
      <c r="C844" s="749" t="s">
        <v>633</v>
      </c>
      <c r="D844" s="750" t="s">
        <v>634</v>
      </c>
      <c r="E844" s="751">
        <v>50113001</v>
      </c>
      <c r="F844" s="750" t="s">
        <v>645</v>
      </c>
      <c r="G844" s="749" t="s">
        <v>660</v>
      </c>
      <c r="H844" s="749">
        <v>213487</v>
      </c>
      <c r="I844" s="749">
        <v>213487</v>
      </c>
      <c r="J844" s="749" t="s">
        <v>735</v>
      </c>
      <c r="K844" s="749" t="s">
        <v>1031</v>
      </c>
      <c r="L844" s="752">
        <v>271.85000000000002</v>
      </c>
      <c r="M844" s="752">
        <v>3</v>
      </c>
      <c r="N844" s="753">
        <v>815.55000000000007</v>
      </c>
    </row>
    <row r="845" spans="1:14" ht="14.4" customHeight="1" x14ac:dyDescent="0.3">
      <c r="A845" s="747" t="s">
        <v>599</v>
      </c>
      <c r="B845" s="748" t="s">
        <v>600</v>
      </c>
      <c r="C845" s="749" t="s">
        <v>633</v>
      </c>
      <c r="D845" s="750" t="s">
        <v>634</v>
      </c>
      <c r="E845" s="751">
        <v>50113001</v>
      </c>
      <c r="F845" s="750" t="s">
        <v>645</v>
      </c>
      <c r="G845" s="749" t="s">
        <v>660</v>
      </c>
      <c r="H845" s="749">
        <v>213489</v>
      </c>
      <c r="I845" s="749">
        <v>213489</v>
      </c>
      <c r="J845" s="749" t="s">
        <v>735</v>
      </c>
      <c r="K845" s="749" t="s">
        <v>1396</v>
      </c>
      <c r="L845" s="752">
        <v>630.66</v>
      </c>
      <c r="M845" s="752">
        <v>1</v>
      </c>
      <c r="N845" s="753">
        <v>630.66</v>
      </c>
    </row>
    <row r="846" spans="1:14" ht="14.4" customHeight="1" x14ac:dyDescent="0.3">
      <c r="A846" s="747" t="s">
        <v>599</v>
      </c>
      <c r="B846" s="748" t="s">
        <v>600</v>
      </c>
      <c r="C846" s="749" t="s">
        <v>633</v>
      </c>
      <c r="D846" s="750" t="s">
        <v>634</v>
      </c>
      <c r="E846" s="751">
        <v>50113001</v>
      </c>
      <c r="F846" s="750" t="s">
        <v>645</v>
      </c>
      <c r="G846" s="749" t="s">
        <v>660</v>
      </c>
      <c r="H846" s="749">
        <v>213494</v>
      </c>
      <c r="I846" s="749">
        <v>213494</v>
      </c>
      <c r="J846" s="749" t="s">
        <v>735</v>
      </c>
      <c r="K846" s="749" t="s">
        <v>736</v>
      </c>
      <c r="L846" s="752">
        <v>408.95</v>
      </c>
      <c r="M846" s="752">
        <v>3</v>
      </c>
      <c r="N846" s="753">
        <v>1226.8499999999999</v>
      </c>
    </row>
    <row r="847" spans="1:14" ht="14.4" customHeight="1" x14ac:dyDescent="0.3">
      <c r="A847" s="747" t="s">
        <v>599</v>
      </c>
      <c r="B847" s="748" t="s">
        <v>600</v>
      </c>
      <c r="C847" s="749" t="s">
        <v>633</v>
      </c>
      <c r="D847" s="750" t="s">
        <v>634</v>
      </c>
      <c r="E847" s="751">
        <v>50113001</v>
      </c>
      <c r="F847" s="750" t="s">
        <v>645</v>
      </c>
      <c r="G847" s="749" t="s">
        <v>646</v>
      </c>
      <c r="H847" s="749">
        <v>31915</v>
      </c>
      <c r="I847" s="749">
        <v>31915</v>
      </c>
      <c r="J847" s="749" t="s">
        <v>738</v>
      </c>
      <c r="K847" s="749" t="s">
        <v>739</v>
      </c>
      <c r="L847" s="752">
        <v>173.69</v>
      </c>
      <c r="M847" s="752">
        <v>1</v>
      </c>
      <c r="N847" s="753">
        <v>173.69</v>
      </c>
    </row>
    <row r="848" spans="1:14" ht="14.4" customHeight="1" x14ac:dyDescent="0.3">
      <c r="A848" s="747" t="s">
        <v>599</v>
      </c>
      <c r="B848" s="748" t="s">
        <v>600</v>
      </c>
      <c r="C848" s="749" t="s">
        <v>633</v>
      </c>
      <c r="D848" s="750" t="s">
        <v>634</v>
      </c>
      <c r="E848" s="751">
        <v>50113001</v>
      </c>
      <c r="F848" s="750" t="s">
        <v>645</v>
      </c>
      <c r="G848" s="749" t="s">
        <v>646</v>
      </c>
      <c r="H848" s="749">
        <v>47244</v>
      </c>
      <c r="I848" s="749">
        <v>47244</v>
      </c>
      <c r="J848" s="749" t="s">
        <v>742</v>
      </c>
      <c r="K848" s="749" t="s">
        <v>739</v>
      </c>
      <c r="L848" s="752">
        <v>143</v>
      </c>
      <c r="M848" s="752">
        <v>3</v>
      </c>
      <c r="N848" s="753">
        <v>429</v>
      </c>
    </row>
    <row r="849" spans="1:14" ht="14.4" customHeight="1" x14ac:dyDescent="0.3">
      <c r="A849" s="747" t="s">
        <v>599</v>
      </c>
      <c r="B849" s="748" t="s">
        <v>600</v>
      </c>
      <c r="C849" s="749" t="s">
        <v>633</v>
      </c>
      <c r="D849" s="750" t="s">
        <v>634</v>
      </c>
      <c r="E849" s="751">
        <v>50113001</v>
      </c>
      <c r="F849" s="750" t="s">
        <v>645</v>
      </c>
      <c r="G849" s="749" t="s">
        <v>646</v>
      </c>
      <c r="H849" s="749">
        <v>146293</v>
      </c>
      <c r="I849" s="749">
        <v>46293</v>
      </c>
      <c r="J849" s="749" t="s">
        <v>1401</v>
      </c>
      <c r="K849" s="749" t="s">
        <v>1402</v>
      </c>
      <c r="L849" s="752">
        <v>134.34399999999999</v>
      </c>
      <c r="M849" s="752">
        <v>70</v>
      </c>
      <c r="N849" s="753">
        <v>9404.08</v>
      </c>
    </row>
    <row r="850" spans="1:14" ht="14.4" customHeight="1" x14ac:dyDescent="0.3">
      <c r="A850" s="747" t="s">
        <v>599</v>
      </c>
      <c r="B850" s="748" t="s">
        <v>600</v>
      </c>
      <c r="C850" s="749" t="s">
        <v>633</v>
      </c>
      <c r="D850" s="750" t="s">
        <v>634</v>
      </c>
      <c r="E850" s="751">
        <v>50113001</v>
      </c>
      <c r="F850" s="750" t="s">
        <v>645</v>
      </c>
      <c r="G850" s="749" t="s">
        <v>646</v>
      </c>
      <c r="H850" s="749">
        <v>51366</v>
      </c>
      <c r="I850" s="749">
        <v>51366</v>
      </c>
      <c r="J850" s="749" t="s">
        <v>751</v>
      </c>
      <c r="K850" s="749" t="s">
        <v>752</v>
      </c>
      <c r="L850" s="752">
        <v>171.59999638993787</v>
      </c>
      <c r="M850" s="752">
        <v>26</v>
      </c>
      <c r="N850" s="753">
        <v>4461.5999061383845</v>
      </c>
    </row>
    <row r="851" spans="1:14" ht="14.4" customHeight="1" x14ac:dyDescent="0.3">
      <c r="A851" s="747" t="s">
        <v>599</v>
      </c>
      <c r="B851" s="748" t="s">
        <v>600</v>
      </c>
      <c r="C851" s="749" t="s">
        <v>633</v>
      </c>
      <c r="D851" s="750" t="s">
        <v>634</v>
      </c>
      <c r="E851" s="751">
        <v>50113001</v>
      </c>
      <c r="F851" s="750" t="s">
        <v>645</v>
      </c>
      <c r="G851" s="749" t="s">
        <v>646</v>
      </c>
      <c r="H851" s="749">
        <v>51367</v>
      </c>
      <c r="I851" s="749">
        <v>51367</v>
      </c>
      <c r="J851" s="749" t="s">
        <v>751</v>
      </c>
      <c r="K851" s="749" t="s">
        <v>1056</v>
      </c>
      <c r="L851" s="752">
        <v>92.950000000000017</v>
      </c>
      <c r="M851" s="752">
        <v>17</v>
      </c>
      <c r="N851" s="753">
        <v>1580.1500000000003</v>
      </c>
    </row>
    <row r="852" spans="1:14" ht="14.4" customHeight="1" x14ac:dyDescent="0.3">
      <c r="A852" s="747" t="s">
        <v>599</v>
      </c>
      <c r="B852" s="748" t="s">
        <v>600</v>
      </c>
      <c r="C852" s="749" t="s">
        <v>633</v>
      </c>
      <c r="D852" s="750" t="s">
        <v>634</v>
      </c>
      <c r="E852" s="751">
        <v>50113001</v>
      </c>
      <c r="F852" s="750" t="s">
        <v>645</v>
      </c>
      <c r="G852" s="749" t="s">
        <v>646</v>
      </c>
      <c r="H852" s="749">
        <v>51383</v>
      </c>
      <c r="I852" s="749">
        <v>51383</v>
      </c>
      <c r="J852" s="749" t="s">
        <v>751</v>
      </c>
      <c r="K852" s="749" t="s">
        <v>753</v>
      </c>
      <c r="L852" s="752">
        <v>93.5</v>
      </c>
      <c r="M852" s="752">
        <v>11</v>
      </c>
      <c r="N852" s="753">
        <v>1028.5</v>
      </c>
    </row>
    <row r="853" spans="1:14" ht="14.4" customHeight="1" x14ac:dyDescent="0.3">
      <c r="A853" s="747" t="s">
        <v>599</v>
      </c>
      <c r="B853" s="748" t="s">
        <v>600</v>
      </c>
      <c r="C853" s="749" t="s">
        <v>633</v>
      </c>
      <c r="D853" s="750" t="s">
        <v>634</v>
      </c>
      <c r="E853" s="751">
        <v>50113001</v>
      </c>
      <c r="F853" s="750" t="s">
        <v>645</v>
      </c>
      <c r="G853" s="749" t="s">
        <v>646</v>
      </c>
      <c r="H853" s="749">
        <v>51384</v>
      </c>
      <c r="I853" s="749">
        <v>51384</v>
      </c>
      <c r="J853" s="749" t="s">
        <v>751</v>
      </c>
      <c r="K853" s="749" t="s">
        <v>1057</v>
      </c>
      <c r="L853" s="752">
        <v>192.5</v>
      </c>
      <c r="M853" s="752">
        <v>1</v>
      </c>
      <c r="N853" s="753">
        <v>192.5</v>
      </c>
    </row>
    <row r="854" spans="1:14" ht="14.4" customHeight="1" x14ac:dyDescent="0.3">
      <c r="A854" s="747" t="s">
        <v>599</v>
      </c>
      <c r="B854" s="748" t="s">
        <v>600</v>
      </c>
      <c r="C854" s="749" t="s">
        <v>633</v>
      </c>
      <c r="D854" s="750" t="s">
        <v>634</v>
      </c>
      <c r="E854" s="751">
        <v>50113001</v>
      </c>
      <c r="F854" s="750" t="s">
        <v>645</v>
      </c>
      <c r="G854" s="749" t="s">
        <v>646</v>
      </c>
      <c r="H854" s="749">
        <v>169707</v>
      </c>
      <c r="I854" s="749">
        <v>69707</v>
      </c>
      <c r="J854" s="749" t="s">
        <v>1547</v>
      </c>
      <c r="K854" s="749" t="s">
        <v>1548</v>
      </c>
      <c r="L854" s="752">
        <v>167.48</v>
      </c>
      <c r="M854" s="752">
        <v>120</v>
      </c>
      <c r="N854" s="753">
        <v>20097.599999999999</v>
      </c>
    </row>
    <row r="855" spans="1:14" ht="14.4" customHeight="1" x14ac:dyDescent="0.3">
      <c r="A855" s="747" t="s">
        <v>599</v>
      </c>
      <c r="B855" s="748" t="s">
        <v>600</v>
      </c>
      <c r="C855" s="749" t="s">
        <v>633</v>
      </c>
      <c r="D855" s="750" t="s">
        <v>634</v>
      </c>
      <c r="E855" s="751">
        <v>50113001</v>
      </c>
      <c r="F855" s="750" t="s">
        <v>645</v>
      </c>
      <c r="G855" s="749" t="s">
        <v>646</v>
      </c>
      <c r="H855" s="749">
        <v>223559</v>
      </c>
      <c r="I855" s="749">
        <v>223559</v>
      </c>
      <c r="J855" s="749" t="s">
        <v>1549</v>
      </c>
      <c r="K855" s="749" t="s">
        <v>1550</v>
      </c>
      <c r="L855" s="752">
        <v>1674.75</v>
      </c>
      <c r="M855" s="752">
        <v>6</v>
      </c>
      <c r="N855" s="753">
        <v>10048.5</v>
      </c>
    </row>
    <row r="856" spans="1:14" ht="14.4" customHeight="1" x14ac:dyDescent="0.3">
      <c r="A856" s="747" t="s">
        <v>599</v>
      </c>
      <c r="B856" s="748" t="s">
        <v>600</v>
      </c>
      <c r="C856" s="749" t="s">
        <v>633</v>
      </c>
      <c r="D856" s="750" t="s">
        <v>634</v>
      </c>
      <c r="E856" s="751">
        <v>50113001</v>
      </c>
      <c r="F856" s="750" t="s">
        <v>645</v>
      </c>
      <c r="G856" s="749" t="s">
        <v>646</v>
      </c>
      <c r="H856" s="749">
        <v>134824</v>
      </c>
      <c r="I856" s="749">
        <v>134824</v>
      </c>
      <c r="J856" s="749" t="s">
        <v>1074</v>
      </c>
      <c r="K856" s="749" t="s">
        <v>1075</v>
      </c>
      <c r="L856" s="752">
        <v>199.97999999999996</v>
      </c>
      <c r="M856" s="752">
        <v>4</v>
      </c>
      <c r="N856" s="753">
        <v>799.91999999999985</v>
      </c>
    </row>
    <row r="857" spans="1:14" ht="14.4" customHeight="1" x14ac:dyDescent="0.3">
      <c r="A857" s="747" t="s">
        <v>599</v>
      </c>
      <c r="B857" s="748" t="s">
        <v>600</v>
      </c>
      <c r="C857" s="749" t="s">
        <v>633</v>
      </c>
      <c r="D857" s="750" t="s">
        <v>634</v>
      </c>
      <c r="E857" s="751">
        <v>50113001</v>
      </c>
      <c r="F857" s="750" t="s">
        <v>645</v>
      </c>
      <c r="G857" s="749" t="s">
        <v>646</v>
      </c>
      <c r="H857" s="749">
        <v>161158</v>
      </c>
      <c r="I857" s="749">
        <v>61158</v>
      </c>
      <c r="J857" s="749" t="s">
        <v>1408</v>
      </c>
      <c r="K857" s="749" t="s">
        <v>1409</v>
      </c>
      <c r="L857" s="752">
        <v>58.360000000000014</v>
      </c>
      <c r="M857" s="752">
        <v>1</v>
      </c>
      <c r="N857" s="753">
        <v>58.360000000000014</v>
      </c>
    </row>
    <row r="858" spans="1:14" ht="14.4" customHeight="1" x14ac:dyDescent="0.3">
      <c r="A858" s="747" t="s">
        <v>599</v>
      </c>
      <c r="B858" s="748" t="s">
        <v>600</v>
      </c>
      <c r="C858" s="749" t="s">
        <v>633</v>
      </c>
      <c r="D858" s="750" t="s">
        <v>634</v>
      </c>
      <c r="E858" s="751">
        <v>50113001</v>
      </c>
      <c r="F858" s="750" t="s">
        <v>645</v>
      </c>
      <c r="G858" s="749" t="s">
        <v>646</v>
      </c>
      <c r="H858" s="749">
        <v>102486</v>
      </c>
      <c r="I858" s="749">
        <v>2486</v>
      </c>
      <c r="J858" s="749" t="s">
        <v>768</v>
      </c>
      <c r="K858" s="749" t="s">
        <v>769</v>
      </c>
      <c r="L858" s="752">
        <v>123.10999999999999</v>
      </c>
      <c r="M858" s="752">
        <v>1</v>
      </c>
      <c r="N858" s="753">
        <v>123.10999999999999</v>
      </c>
    </row>
    <row r="859" spans="1:14" ht="14.4" customHeight="1" x14ac:dyDescent="0.3">
      <c r="A859" s="747" t="s">
        <v>599</v>
      </c>
      <c r="B859" s="748" t="s">
        <v>600</v>
      </c>
      <c r="C859" s="749" t="s">
        <v>633</v>
      </c>
      <c r="D859" s="750" t="s">
        <v>634</v>
      </c>
      <c r="E859" s="751">
        <v>50113001</v>
      </c>
      <c r="F859" s="750" t="s">
        <v>645</v>
      </c>
      <c r="G859" s="749" t="s">
        <v>646</v>
      </c>
      <c r="H859" s="749">
        <v>501679</v>
      </c>
      <c r="I859" s="749">
        <v>0</v>
      </c>
      <c r="J859" s="749" t="s">
        <v>1551</v>
      </c>
      <c r="K859" s="749" t="s">
        <v>601</v>
      </c>
      <c r="L859" s="752">
        <v>242.5654615422344</v>
      </c>
      <c r="M859" s="752">
        <v>2</v>
      </c>
      <c r="N859" s="753">
        <v>485.1309230844688</v>
      </c>
    </row>
    <row r="860" spans="1:14" ht="14.4" customHeight="1" x14ac:dyDescent="0.3">
      <c r="A860" s="747" t="s">
        <v>599</v>
      </c>
      <c r="B860" s="748" t="s">
        <v>600</v>
      </c>
      <c r="C860" s="749" t="s">
        <v>633</v>
      </c>
      <c r="D860" s="750" t="s">
        <v>634</v>
      </c>
      <c r="E860" s="751">
        <v>50113001</v>
      </c>
      <c r="F860" s="750" t="s">
        <v>645</v>
      </c>
      <c r="G860" s="749" t="s">
        <v>646</v>
      </c>
      <c r="H860" s="749">
        <v>920120</v>
      </c>
      <c r="I860" s="749">
        <v>0</v>
      </c>
      <c r="J860" s="749" t="s">
        <v>1552</v>
      </c>
      <c r="K860" s="749" t="s">
        <v>601</v>
      </c>
      <c r="L860" s="752">
        <v>209.82725377757009</v>
      </c>
      <c r="M860" s="752">
        <v>4</v>
      </c>
      <c r="N860" s="753">
        <v>839.30901511028037</v>
      </c>
    </row>
    <row r="861" spans="1:14" ht="14.4" customHeight="1" x14ac:dyDescent="0.3">
      <c r="A861" s="747" t="s">
        <v>599</v>
      </c>
      <c r="B861" s="748" t="s">
        <v>600</v>
      </c>
      <c r="C861" s="749" t="s">
        <v>633</v>
      </c>
      <c r="D861" s="750" t="s">
        <v>634</v>
      </c>
      <c r="E861" s="751">
        <v>50113001</v>
      </c>
      <c r="F861" s="750" t="s">
        <v>645</v>
      </c>
      <c r="G861" s="749" t="s">
        <v>646</v>
      </c>
      <c r="H861" s="749">
        <v>921362</v>
      </c>
      <c r="I861" s="749">
        <v>0</v>
      </c>
      <c r="J861" s="749" t="s">
        <v>1553</v>
      </c>
      <c r="K861" s="749" t="s">
        <v>601</v>
      </c>
      <c r="L861" s="752">
        <v>610.40834413198672</v>
      </c>
      <c r="M861" s="752">
        <v>3</v>
      </c>
      <c r="N861" s="753">
        <v>1831.2250323959602</v>
      </c>
    </row>
    <row r="862" spans="1:14" ht="14.4" customHeight="1" x14ac:dyDescent="0.3">
      <c r="A862" s="747" t="s">
        <v>599</v>
      </c>
      <c r="B862" s="748" t="s">
        <v>600</v>
      </c>
      <c r="C862" s="749" t="s">
        <v>633</v>
      </c>
      <c r="D862" s="750" t="s">
        <v>634</v>
      </c>
      <c r="E862" s="751">
        <v>50113001</v>
      </c>
      <c r="F862" s="750" t="s">
        <v>645</v>
      </c>
      <c r="G862" s="749" t="s">
        <v>646</v>
      </c>
      <c r="H862" s="749">
        <v>990947</v>
      </c>
      <c r="I862" s="749">
        <v>0</v>
      </c>
      <c r="J862" s="749" t="s">
        <v>770</v>
      </c>
      <c r="K862" s="749" t="s">
        <v>601</v>
      </c>
      <c r="L862" s="752">
        <v>1073.3636945984167</v>
      </c>
      <c r="M862" s="752">
        <v>9</v>
      </c>
      <c r="N862" s="753">
        <v>9660.27325138575</v>
      </c>
    </row>
    <row r="863" spans="1:14" ht="14.4" customHeight="1" x14ac:dyDescent="0.3">
      <c r="A863" s="747" t="s">
        <v>599</v>
      </c>
      <c r="B863" s="748" t="s">
        <v>600</v>
      </c>
      <c r="C863" s="749" t="s">
        <v>633</v>
      </c>
      <c r="D863" s="750" t="s">
        <v>634</v>
      </c>
      <c r="E863" s="751">
        <v>50113001</v>
      </c>
      <c r="F863" s="750" t="s">
        <v>645</v>
      </c>
      <c r="G863" s="749" t="s">
        <v>646</v>
      </c>
      <c r="H863" s="749">
        <v>203092</v>
      </c>
      <c r="I863" s="749">
        <v>203092</v>
      </c>
      <c r="J863" s="749" t="s">
        <v>1485</v>
      </c>
      <c r="K863" s="749" t="s">
        <v>1486</v>
      </c>
      <c r="L863" s="752">
        <v>151.21333333333334</v>
      </c>
      <c r="M863" s="752">
        <v>3</v>
      </c>
      <c r="N863" s="753">
        <v>453.64000000000004</v>
      </c>
    </row>
    <row r="864" spans="1:14" ht="14.4" customHeight="1" x14ac:dyDescent="0.3">
      <c r="A864" s="747" t="s">
        <v>599</v>
      </c>
      <c r="B864" s="748" t="s">
        <v>600</v>
      </c>
      <c r="C864" s="749" t="s">
        <v>633</v>
      </c>
      <c r="D864" s="750" t="s">
        <v>634</v>
      </c>
      <c r="E864" s="751">
        <v>50113001</v>
      </c>
      <c r="F864" s="750" t="s">
        <v>645</v>
      </c>
      <c r="G864" s="749" t="s">
        <v>646</v>
      </c>
      <c r="H864" s="749">
        <v>100499</v>
      </c>
      <c r="I864" s="749">
        <v>499</v>
      </c>
      <c r="J864" s="749" t="s">
        <v>775</v>
      </c>
      <c r="K864" s="749" t="s">
        <v>777</v>
      </c>
      <c r="L864" s="752">
        <v>100.40243295673784</v>
      </c>
      <c r="M864" s="752">
        <v>99</v>
      </c>
      <c r="N864" s="753">
        <v>9939.8408627170465</v>
      </c>
    </row>
    <row r="865" spans="1:14" ht="14.4" customHeight="1" x14ac:dyDescent="0.3">
      <c r="A865" s="747" t="s">
        <v>599</v>
      </c>
      <c r="B865" s="748" t="s">
        <v>600</v>
      </c>
      <c r="C865" s="749" t="s">
        <v>633</v>
      </c>
      <c r="D865" s="750" t="s">
        <v>634</v>
      </c>
      <c r="E865" s="751">
        <v>50113001</v>
      </c>
      <c r="F865" s="750" t="s">
        <v>645</v>
      </c>
      <c r="G865" s="749" t="s">
        <v>646</v>
      </c>
      <c r="H865" s="749">
        <v>988256</v>
      </c>
      <c r="I865" s="749">
        <v>0</v>
      </c>
      <c r="J865" s="749" t="s">
        <v>784</v>
      </c>
      <c r="K865" s="749" t="s">
        <v>601</v>
      </c>
      <c r="L865" s="752">
        <v>214.9</v>
      </c>
      <c r="M865" s="752">
        <v>40</v>
      </c>
      <c r="N865" s="753">
        <v>8596</v>
      </c>
    </row>
    <row r="866" spans="1:14" ht="14.4" customHeight="1" x14ac:dyDescent="0.3">
      <c r="A866" s="747" t="s">
        <v>599</v>
      </c>
      <c r="B866" s="748" t="s">
        <v>600</v>
      </c>
      <c r="C866" s="749" t="s">
        <v>633</v>
      </c>
      <c r="D866" s="750" t="s">
        <v>634</v>
      </c>
      <c r="E866" s="751">
        <v>50113001</v>
      </c>
      <c r="F866" s="750" t="s">
        <v>645</v>
      </c>
      <c r="G866" s="749" t="s">
        <v>646</v>
      </c>
      <c r="H866" s="749">
        <v>396048</v>
      </c>
      <c r="I866" s="749">
        <v>0</v>
      </c>
      <c r="J866" s="749" t="s">
        <v>1113</v>
      </c>
      <c r="K866" s="749" t="s">
        <v>601</v>
      </c>
      <c r="L866" s="752">
        <v>408.1</v>
      </c>
      <c r="M866" s="752">
        <v>10</v>
      </c>
      <c r="N866" s="753">
        <v>4081</v>
      </c>
    </row>
    <row r="867" spans="1:14" ht="14.4" customHeight="1" x14ac:dyDescent="0.3">
      <c r="A867" s="747" t="s">
        <v>599</v>
      </c>
      <c r="B867" s="748" t="s">
        <v>600</v>
      </c>
      <c r="C867" s="749" t="s">
        <v>633</v>
      </c>
      <c r="D867" s="750" t="s">
        <v>634</v>
      </c>
      <c r="E867" s="751">
        <v>50113001</v>
      </c>
      <c r="F867" s="750" t="s">
        <v>645</v>
      </c>
      <c r="G867" s="749" t="s">
        <v>646</v>
      </c>
      <c r="H867" s="749">
        <v>186333</v>
      </c>
      <c r="I867" s="749">
        <v>186333</v>
      </c>
      <c r="J867" s="749" t="s">
        <v>1554</v>
      </c>
      <c r="K867" s="749" t="s">
        <v>1555</v>
      </c>
      <c r="L867" s="752">
        <v>7293</v>
      </c>
      <c r="M867" s="752">
        <v>7</v>
      </c>
      <c r="N867" s="753">
        <v>51051</v>
      </c>
    </row>
    <row r="868" spans="1:14" ht="14.4" customHeight="1" x14ac:dyDescent="0.3">
      <c r="A868" s="747" t="s">
        <v>599</v>
      </c>
      <c r="B868" s="748" t="s">
        <v>600</v>
      </c>
      <c r="C868" s="749" t="s">
        <v>633</v>
      </c>
      <c r="D868" s="750" t="s">
        <v>634</v>
      </c>
      <c r="E868" s="751">
        <v>50113001</v>
      </c>
      <c r="F868" s="750" t="s">
        <v>645</v>
      </c>
      <c r="G868" s="749" t="s">
        <v>646</v>
      </c>
      <c r="H868" s="749">
        <v>118656</v>
      </c>
      <c r="I868" s="749">
        <v>118656</v>
      </c>
      <c r="J868" s="749" t="s">
        <v>785</v>
      </c>
      <c r="K868" s="749" t="s">
        <v>786</v>
      </c>
      <c r="L868" s="752">
        <v>664.68714285714293</v>
      </c>
      <c r="M868" s="752">
        <v>7</v>
      </c>
      <c r="N868" s="753">
        <v>4652.8100000000004</v>
      </c>
    </row>
    <row r="869" spans="1:14" ht="14.4" customHeight="1" x14ac:dyDescent="0.3">
      <c r="A869" s="747" t="s">
        <v>599</v>
      </c>
      <c r="B869" s="748" t="s">
        <v>600</v>
      </c>
      <c r="C869" s="749" t="s">
        <v>633</v>
      </c>
      <c r="D869" s="750" t="s">
        <v>634</v>
      </c>
      <c r="E869" s="751">
        <v>50113001</v>
      </c>
      <c r="F869" s="750" t="s">
        <v>645</v>
      </c>
      <c r="G869" s="749" t="s">
        <v>646</v>
      </c>
      <c r="H869" s="749">
        <v>100543</v>
      </c>
      <c r="I869" s="749">
        <v>543</v>
      </c>
      <c r="J869" s="749" t="s">
        <v>797</v>
      </c>
      <c r="K869" s="749" t="s">
        <v>798</v>
      </c>
      <c r="L869" s="752">
        <v>109.72168674698794</v>
      </c>
      <c r="M869" s="752">
        <v>83</v>
      </c>
      <c r="N869" s="753">
        <v>9106.9</v>
      </c>
    </row>
    <row r="870" spans="1:14" ht="14.4" customHeight="1" x14ac:dyDescent="0.3">
      <c r="A870" s="747" t="s">
        <v>599</v>
      </c>
      <c r="B870" s="748" t="s">
        <v>600</v>
      </c>
      <c r="C870" s="749" t="s">
        <v>633</v>
      </c>
      <c r="D870" s="750" t="s">
        <v>634</v>
      </c>
      <c r="E870" s="751">
        <v>50113001</v>
      </c>
      <c r="F870" s="750" t="s">
        <v>645</v>
      </c>
      <c r="G870" s="749" t="s">
        <v>646</v>
      </c>
      <c r="H870" s="749">
        <v>100544</v>
      </c>
      <c r="I870" s="749">
        <v>544</v>
      </c>
      <c r="J870" s="749" t="s">
        <v>797</v>
      </c>
      <c r="K870" s="749" t="s">
        <v>1141</v>
      </c>
      <c r="L870" s="752">
        <v>143.2794367809405</v>
      </c>
      <c r="M870" s="752">
        <v>10</v>
      </c>
      <c r="N870" s="753">
        <v>1432.794367809405</v>
      </c>
    </row>
    <row r="871" spans="1:14" ht="14.4" customHeight="1" x14ac:dyDescent="0.3">
      <c r="A871" s="747" t="s">
        <v>599</v>
      </c>
      <c r="B871" s="748" t="s">
        <v>600</v>
      </c>
      <c r="C871" s="749" t="s">
        <v>633</v>
      </c>
      <c r="D871" s="750" t="s">
        <v>634</v>
      </c>
      <c r="E871" s="751">
        <v>50113001</v>
      </c>
      <c r="F871" s="750" t="s">
        <v>645</v>
      </c>
      <c r="G871" s="749" t="s">
        <v>660</v>
      </c>
      <c r="H871" s="749">
        <v>850729</v>
      </c>
      <c r="I871" s="749">
        <v>157875</v>
      </c>
      <c r="J871" s="749" t="s">
        <v>803</v>
      </c>
      <c r="K871" s="749" t="s">
        <v>804</v>
      </c>
      <c r="L871" s="752">
        <v>325.15999999999997</v>
      </c>
      <c r="M871" s="752">
        <v>1</v>
      </c>
      <c r="N871" s="753">
        <v>325.15999999999997</v>
      </c>
    </row>
    <row r="872" spans="1:14" ht="14.4" customHeight="1" x14ac:dyDescent="0.3">
      <c r="A872" s="747" t="s">
        <v>599</v>
      </c>
      <c r="B872" s="748" t="s">
        <v>600</v>
      </c>
      <c r="C872" s="749" t="s">
        <v>633</v>
      </c>
      <c r="D872" s="750" t="s">
        <v>634</v>
      </c>
      <c r="E872" s="751">
        <v>50113001</v>
      </c>
      <c r="F872" s="750" t="s">
        <v>645</v>
      </c>
      <c r="G872" s="749" t="s">
        <v>646</v>
      </c>
      <c r="H872" s="749">
        <v>110734</v>
      </c>
      <c r="I872" s="749">
        <v>10734</v>
      </c>
      <c r="J872" s="749" t="s">
        <v>1556</v>
      </c>
      <c r="K872" s="749" t="s">
        <v>1557</v>
      </c>
      <c r="L872" s="752">
        <v>597.87999999999977</v>
      </c>
      <c r="M872" s="752">
        <v>1</v>
      </c>
      <c r="N872" s="753">
        <v>597.87999999999977</v>
      </c>
    </row>
    <row r="873" spans="1:14" ht="14.4" customHeight="1" x14ac:dyDescent="0.3">
      <c r="A873" s="747" t="s">
        <v>599</v>
      </c>
      <c r="B873" s="748" t="s">
        <v>600</v>
      </c>
      <c r="C873" s="749" t="s">
        <v>633</v>
      </c>
      <c r="D873" s="750" t="s">
        <v>634</v>
      </c>
      <c r="E873" s="751">
        <v>50113001</v>
      </c>
      <c r="F873" s="750" t="s">
        <v>645</v>
      </c>
      <c r="G873" s="749" t="s">
        <v>646</v>
      </c>
      <c r="H873" s="749">
        <v>102289</v>
      </c>
      <c r="I873" s="749">
        <v>2289</v>
      </c>
      <c r="J873" s="749" t="s">
        <v>809</v>
      </c>
      <c r="K873" s="749" t="s">
        <v>810</v>
      </c>
      <c r="L873" s="752">
        <v>1123.172</v>
      </c>
      <c r="M873" s="752">
        <v>5</v>
      </c>
      <c r="N873" s="753">
        <v>5615.86</v>
      </c>
    </row>
    <row r="874" spans="1:14" ht="14.4" customHeight="1" x14ac:dyDescent="0.3">
      <c r="A874" s="747" t="s">
        <v>599</v>
      </c>
      <c r="B874" s="748" t="s">
        <v>600</v>
      </c>
      <c r="C874" s="749" t="s">
        <v>633</v>
      </c>
      <c r="D874" s="750" t="s">
        <v>634</v>
      </c>
      <c r="E874" s="751">
        <v>50113001</v>
      </c>
      <c r="F874" s="750" t="s">
        <v>645</v>
      </c>
      <c r="G874" s="749" t="s">
        <v>646</v>
      </c>
      <c r="H874" s="749">
        <v>159357</v>
      </c>
      <c r="I874" s="749">
        <v>59357</v>
      </c>
      <c r="J874" s="749" t="s">
        <v>820</v>
      </c>
      <c r="K874" s="749" t="s">
        <v>1441</v>
      </c>
      <c r="L874" s="752">
        <v>188.88</v>
      </c>
      <c r="M874" s="752">
        <v>1</v>
      </c>
      <c r="N874" s="753">
        <v>188.88</v>
      </c>
    </row>
    <row r="875" spans="1:14" ht="14.4" customHeight="1" x14ac:dyDescent="0.3">
      <c r="A875" s="747" t="s">
        <v>599</v>
      </c>
      <c r="B875" s="748" t="s">
        <v>600</v>
      </c>
      <c r="C875" s="749" t="s">
        <v>633</v>
      </c>
      <c r="D875" s="750" t="s">
        <v>634</v>
      </c>
      <c r="E875" s="751">
        <v>50113001</v>
      </c>
      <c r="F875" s="750" t="s">
        <v>645</v>
      </c>
      <c r="G875" s="749" t="s">
        <v>646</v>
      </c>
      <c r="H875" s="749">
        <v>191836</v>
      </c>
      <c r="I875" s="749">
        <v>91836</v>
      </c>
      <c r="J875" s="749" t="s">
        <v>840</v>
      </c>
      <c r="K875" s="749" t="s">
        <v>843</v>
      </c>
      <c r="L875" s="752">
        <v>44.96999999999997</v>
      </c>
      <c r="M875" s="752">
        <v>2</v>
      </c>
      <c r="N875" s="753">
        <v>89.939999999999941</v>
      </c>
    </row>
    <row r="876" spans="1:14" ht="14.4" customHeight="1" x14ac:dyDescent="0.3">
      <c r="A876" s="747" t="s">
        <v>599</v>
      </c>
      <c r="B876" s="748" t="s">
        <v>600</v>
      </c>
      <c r="C876" s="749" t="s">
        <v>633</v>
      </c>
      <c r="D876" s="750" t="s">
        <v>634</v>
      </c>
      <c r="E876" s="751">
        <v>50113001</v>
      </c>
      <c r="F876" s="750" t="s">
        <v>645</v>
      </c>
      <c r="G876" s="749" t="s">
        <v>646</v>
      </c>
      <c r="H876" s="749">
        <v>842253</v>
      </c>
      <c r="I876" s="749">
        <v>0</v>
      </c>
      <c r="J876" s="749" t="s">
        <v>1443</v>
      </c>
      <c r="K876" s="749" t="s">
        <v>1444</v>
      </c>
      <c r="L876" s="752">
        <v>401.79</v>
      </c>
      <c r="M876" s="752">
        <v>2</v>
      </c>
      <c r="N876" s="753">
        <v>803.58</v>
      </c>
    </row>
    <row r="877" spans="1:14" ht="14.4" customHeight="1" x14ac:dyDescent="0.3">
      <c r="A877" s="747" t="s">
        <v>599</v>
      </c>
      <c r="B877" s="748" t="s">
        <v>600</v>
      </c>
      <c r="C877" s="749" t="s">
        <v>633</v>
      </c>
      <c r="D877" s="750" t="s">
        <v>634</v>
      </c>
      <c r="E877" s="751">
        <v>50113001</v>
      </c>
      <c r="F877" s="750" t="s">
        <v>645</v>
      </c>
      <c r="G877" s="749" t="s">
        <v>660</v>
      </c>
      <c r="H877" s="749">
        <v>214628</v>
      </c>
      <c r="I877" s="749">
        <v>214628</v>
      </c>
      <c r="J877" s="749" t="s">
        <v>855</v>
      </c>
      <c r="K877" s="749" t="s">
        <v>856</v>
      </c>
      <c r="L877" s="752">
        <v>72.300000000000011</v>
      </c>
      <c r="M877" s="752">
        <v>1</v>
      </c>
      <c r="N877" s="753">
        <v>72.300000000000011</v>
      </c>
    </row>
    <row r="878" spans="1:14" ht="14.4" customHeight="1" x14ac:dyDescent="0.3">
      <c r="A878" s="747" t="s">
        <v>599</v>
      </c>
      <c r="B878" s="748" t="s">
        <v>600</v>
      </c>
      <c r="C878" s="749" t="s">
        <v>633</v>
      </c>
      <c r="D878" s="750" t="s">
        <v>634</v>
      </c>
      <c r="E878" s="751">
        <v>50113001</v>
      </c>
      <c r="F878" s="750" t="s">
        <v>645</v>
      </c>
      <c r="G878" s="749" t="s">
        <v>660</v>
      </c>
      <c r="H878" s="749">
        <v>131934</v>
      </c>
      <c r="I878" s="749">
        <v>31934</v>
      </c>
      <c r="J878" s="749" t="s">
        <v>857</v>
      </c>
      <c r="K878" s="749" t="s">
        <v>858</v>
      </c>
      <c r="L878" s="752">
        <v>49.83</v>
      </c>
      <c r="M878" s="752">
        <v>1</v>
      </c>
      <c r="N878" s="753">
        <v>49.83</v>
      </c>
    </row>
    <row r="879" spans="1:14" ht="14.4" customHeight="1" x14ac:dyDescent="0.3">
      <c r="A879" s="747" t="s">
        <v>599</v>
      </c>
      <c r="B879" s="748" t="s">
        <v>600</v>
      </c>
      <c r="C879" s="749" t="s">
        <v>633</v>
      </c>
      <c r="D879" s="750" t="s">
        <v>634</v>
      </c>
      <c r="E879" s="751">
        <v>50113002</v>
      </c>
      <c r="F879" s="750" t="s">
        <v>1238</v>
      </c>
      <c r="G879" s="749" t="s">
        <v>646</v>
      </c>
      <c r="H879" s="749">
        <v>397302</v>
      </c>
      <c r="I879" s="749">
        <v>3290</v>
      </c>
      <c r="J879" s="749" t="s">
        <v>1241</v>
      </c>
      <c r="K879" s="749" t="s">
        <v>1242</v>
      </c>
      <c r="L879" s="752">
        <v>1285.9000000000001</v>
      </c>
      <c r="M879" s="752">
        <v>1</v>
      </c>
      <c r="N879" s="753">
        <v>1285.9000000000001</v>
      </c>
    </row>
    <row r="880" spans="1:14" ht="14.4" customHeight="1" x14ac:dyDescent="0.3">
      <c r="A880" s="747" t="s">
        <v>599</v>
      </c>
      <c r="B880" s="748" t="s">
        <v>600</v>
      </c>
      <c r="C880" s="749" t="s">
        <v>633</v>
      </c>
      <c r="D880" s="750" t="s">
        <v>634</v>
      </c>
      <c r="E880" s="751">
        <v>50113008</v>
      </c>
      <c r="F880" s="750" t="s">
        <v>863</v>
      </c>
      <c r="G880" s="749"/>
      <c r="H880" s="749"/>
      <c r="I880" s="749">
        <v>138455</v>
      </c>
      <c r="J880" s="749" t="s">
        <v>1275</v>
      </c>
      <c r="K880" s="749" t="s">
        <v>1276</v>
      </c>
      <c r="L880" s="752">
        <v>1287</v>
      </c>
      <c r="M880" s="752">
        <v>1</v>
      </c>
      <c r="N880" s="753">
        <v>1287</v>
      </c>
    </row>
    <row r="881" spans="1:14" ht="14.4" customHeight="1" x14ac:dyDescent="0.3">
      <c r="A881" s="747" t="s">
        <v>599</v>
      </c>
      <c r="B881" s="748" t="s">
        <v>600</v>
      </c>
      <c r="C881" s="749" t="s">
        <v>633</v>
      </c>
      <c r="D881" s="750" t="s">
        <v>634</v>
      </c>
      <c r="E881" s="751">
        <v>50113013</v>
      </c>
      <c r="F881" s="750" t="s">
        <v>866</v>
      </c>
      <c r="G881" s="749" t="s">
        <v>646</v>
      </c>
      <c r="H881" s="749">
        <v>172972</v>
      </c>
      <c r="I881" s="749">
        <v>72972</v>
      </c>
      <c r="J881" s="749" t="s">
        <v>869</v>
      </c>
      <c r="K881" s="749" t="s">
        <v>870</v>
      </c>
      <c r="L881" s="752">
        <v>181.5</v>
      </c>
      <c r="M881" s="752">
        <v>11</v>
      </c>
      <c r="N881" s="753">
        <v>1996.5</v>
      </c>
    </row>
    <row r="882" spans="1:14" ht="14.4" customHeight="1" x14ac:dyDescent="0.3">
      <c r="A882" s="747" t="s">
        <v>599</v>
      </c>
      <c r="B882" s="748" t="s">
        <v>600</v>
      </c>
      <c r="C882" s="749" t="s">
        <v>633</v>
      </c>
      <c r="D882" s="750" t="s">
        <v>634</v>
      </c>
      <c r="E882" s="751">
        <v>50113013</v>
      </c>
      <c r="F882" s="750" t="s">
        <v>866</v>
      </c>
      <c r="G882" s="749" t="s">
        <v>646</v>
      </c>
      <c r="H882" s="749">
        <v>201961</v>
      </c>
      <c r="I882" s="749">
        <v>201961</v>
      </c>
      <c r="J882" s="749" t="s">
        <v>871</v>
      </c>
      <c r="K882" s="749" t="s">
        <v>872</v>
      </c>
      <c r="L882" s="752">
        <v>322.64999999999986</v>
      </c>
      <c r="M882" s="752">
        <v>2</v>
      </c>
      <c r="N882" s="753">
        <v>645.29999999999973</v>
      </c>
    </row>
    <row r="883" spans="1:14" ht="14.4" customHeight="1" x14ac:dyDescent="0.3">
      <c r="A883" s="747" t="s">
        <v>599</v>
      </c>
      <c r="B883" s="748" t="s">
        <v>600</v>
      </c>
      <c r="C883" s="749" t="s">
        <v>633</v>
      </c>
      <c r="D883" s="750" t="s">
        <v>634</v>
      </c>
      <c r="E883" s="751">
        <v>50113013</v>
      </c>
      <c r="F883" s="750" t="s">
        <v>866</v>
      </c>
      <c r="G883" s="749" t="s">
        <v>646</v>
      </c>
      <c r="H883" s="749">
        <v>501761</v>
      </c>
      <c r="I883" s="749">
        <v>0</v>
      </c>
      <c r="J883" s="749" t="s">
        <v>873</v>
      </c>
      <c r="K883" s="749" t="s">
        <v>601</v>
      </c>
      <c r="L883" s="752">
        <v>2980.1200000000003</v>
      </c>
      <c r="M883" s="752">
        <v>7.9999999999999183E-2</v>
      </c>
      <c r="N883" s="753">
        <v>238.4095999999976</v>
      </c>
    </row>
    <row r="884" spans="1:14" ht="14.4" customHeight="1" x14ac:dyDescent="0.3">
      <c r="A884" s="747" t="s">
        <v>599</v>
      </c>
      <c r="B884" s="748" t="s">
        <v>600</v>
      </c>
      <c r="C884" s="749" t="s">
        <v>633</v>
      </c>
      <c r="D884" s="750" t="s">
        <v>634</v>
      </c>
      <c r="E884" s="751">
        <v>50113013</v>
      </c>
      <c r="F884" s="750" t="s">
        <v>866</v>
      </c>
      <c r="G884" s="749" t="s">
        <v>660</v>
      </c>
      <c r="H884" s="749">
        <v>849655</v>
      </c>
      <c r="I884" s="749">
        <v>129836</v>
      </c>
      <c r="J884" s="749" t="s">
        <v>876</v>
      </c>
      <c r="K884" s="749" t="s">
        <v>877</v>
      </c>
      <c r="L884" s="752">
        <v>263.17499999999995</v>
      </c>
      <c r="M884" s="752">
        <v>8</v>
      </c>
      <c r="N884" s="753">
        <v>2105.3999999999996</v>
      </c>
    </row>
    <row r="885" spans="1:14" ht="14.4" customHeight="1" x14ac:dyDescent="0.3">
      <c r="A885" s="747" t="s">
        <v>599</v>
      </c>
      <c r="B885" s="748" t="s">
        <v>600</v>
      </c>
      <c r="C885" s="749" t="s">
        <v>633</v>
      </c>
      <c r="D885" s="750" t="s">
        <v>634</v>
      </c>
      <c r="E885" s="751">
        <v>50113013</v>
      </c>
      <c r="F885" s="750" t="s">
        <v>866</v>
      </c>
      <c r="G885" s="749" t="s">
        <v>660</v>
      </c>
      <c r="H885" s="749">
        <v>849887</v>
      </c>
      <c r="I885" s="749">
        <v>129834</v>
      </c>
      <c r="J885" s="749" t="s">
        <v>878</v>
      </c>
      <c r="K885" s="749" t="s">
        <v>601</v>
      </c>
      <c r="L885" s="752">
        <v>155.1</v>
      </c>
      <c r="M885" s="752">
        <v>7</v>
      </c>
      <c r="N885" s="753">
        <v>1085.7</v>
      </c>
    </row>
    <row r="886" spans="1:14" ht="14.4" customHeight="1" x14ac:dyDescent="0.3">
      <c r="A886" s="747" t="s">
        <v>599</v>
      </c>
      <c r="B886" s="748" t="s">
        <v>600</v>
      </c>
      <c r="C886" s="749" t="s">
        <v>633</v>
      </c>
      <c r="D886" s="750" t="s">
        <v>634</v>
      </c>
      <c r="E886" s="751">
        <v>50113013</v>
      </c>
      <c r="F886" s="750" t="s">
        <v>866</v>
      </c>
      <c r="G886" s="749" t="s">
        <v>646</v>
      </c>
      <c r="H886" s="749">
        <v>847476</v>
      </c>
      <c r="I886" s="749">
        <v>112782</v>
      </c>
      <c r="J886" s="749" t="s">
        <v>1318</v>
      </c>
      <c r="K886" s="749" t="s">
        <v>1319</v>
      </c>
      <c r="L886" s="752">
        <v>674.31349999999986</v>
      </c>
      <c r="M886" s="752">
        <v>0.45</v>
      </c>
      <c r="N886" s="753">
        <v>303.44107499999996</v>
      </c>
    </row>
    <row r="887" spans="1:14" ht="14.4" customHeight="1" x14ac:dyDescent="0.3">
      <c r="A887" s="747" t="s">
        <v>599</v>
      </c>
      <c r="B887" s="748" t="s">
        <v>600</v>
      </c>
      <c r="C887" s="749" t="s">
        <v>633</v>
      </c>
      <c r="D887" s="750" t="s">
        <v>634</v>
      </c>
      <c r="E887" s="751">
        <v>50113013</v>
      </c>
      <c r="F887" s="750" t="s">
        <v>866</v>
      </c>
      <c r="G887" s="749" t="s">
        <v>646</v>
      </c>
      <c r="H887" s="749">
        <v>216196</v>
      </c>
      <c r="I887" s="749">
        <v>216196</v>
      </c>
      <c r="J887" s="749" t="s">
        <v>1558</v>
      </c>
      <c r="K887" s="749" t="s">
        <v>1559</v>
      </c>
      <c r="L887" s="752">
        <v>70.810000000000016</v>
      </c>
      <c r="M887" s="752">
        <v>2</v>
      </c>
      <c r="N887" s="753">
        <v>141.62000000000003</v>
      </c>
    </row>
    <row r="888" spans="1:14" ht="14.4" customHeight="1" x14ac:dyDescent="0.3">
      <c r="A888" s="747" t="s">
        <v>599</v>
      </c>
      <c r="B888" s="748" t="s">
        <v>600</v>
      </c>
      <c r="C888" s="749" t="s">
        <v>633</v>
      </c>
      <c r="D888" s="750" t="s">
        <v>634</v>
      </c>
      <c r="E888" s="751">
        <v>50113013</v>
      </c>
      <c r="F888" s="750" t="s">
        <v>866</v>
      </c>
      <c r="G888" s="749" t="s">
        <v>646</v>
      </c>
      <c r="H888" s="749">
        <v>216183</v>
      </c>
      <c r="I888" s="749">
        <v>216183</v>
      </c>
      <c r="J888" s="749" t="s">
        <v>1324</v>
      </c>
      <c r="K888" s="749" t="s">
        <v>1325</v>
      </c>
      <c r="L888" s="752">
        <v>251.41</v>
      </c>
      <c r="M888" s="752">
        <v>40</v>
      </c>
      <c r="N888" s="753">
        <v>10056.4</v>
      </c>
    </row>
    <row r="889" spans="1:14" ht="14.4" customHeight="1" x14ac:dyDescent="0.3">
      <c r="A889" s="747" t="s">
        <v>599</v>
      </c>
      <c r="B889" s="748" t="s">
        <v>600</v>
      </c>
      <c r="C889" s="749" t="s">
        <v>633</v>
      </c>
      <c r="D889" s="750" t="s">
        <v>634</v>
      </c>
      <c r="E889" s="751">
        <v>50113013</v>
      </c>
      <c r="F889" s="750" t="s">
        <v>866</v>
      </c>
      <c r="G889" s="749" t="s">
        <v>646</v>
      </c>
      <c r="H889" s="749">
        <v>141146</v>
      </c>
      <c r="I889" s="749">
        <v>41146</v>
      </c>
      <c r="J889" s="749" t="s">
        <v>1326</v>
      </c>
      <c r="K889" s="749" t="s">
        <v>1327</v>
      </c>
      <c r="L889" s="752">
        <v>181.76</v>
      </c>
      <c r="M889" s="752">
        <v>3</v>
      </c>
      <c r="N889" s="753">
        <v>545.28</v>
      </c>
    </row>
    <row r="890" spans="1:14" ht="14.4" customHeight="1" x14ac:dyDescent="0.3">
      <c r="A890" s="747" t="s">
        <v>599</v>
      </c>
      <c r="B890" s="748" t="s">
        <v>600</v>
      </c>
      <c r="C890" s="749" t="s">
        <v>633</v>
      </c>
      <c r="D890" s="750" t="s">
        <v>634</v>
      </c>
      <c r="E890" s="751">
        <v>50113013</v>
      </c>
      <c r="F890" s="750" t="s">
        <v>866</v>
      </c>
      <c r="G890" s="749" t="s">
        <v>646</v>
      </c>
      <c r="H890" s="749">
        <v>132557</v>
      </c>
      <c r="I890" s="749">
        <v>32557</v>
      </c>
      <c r="J890" s="749" t="s">
        <v>887</v>
      </c>
      <c r="K890" s="749" t="s">
        <v>888</v>
      </c>
      <c r="L890" s="752">
        <v>29.52</v>
      </c>
      <c r="M890" s="752">
        <v>2</v>
      </c>
      <c r="N890" s="753">
        <v>59.04</v>
      </c>
    </row>
    <row r="891" spans="1:14" ht="14.4" customHeight="1" x14ac:dyDescent="0.3">
      <c r="A891" s="747" t="s">
        <v>599</v>
      </c>
      <c r="B891" s="748" t="s">
        <v>600</v>
      </c>
      <c r="C891" s="749" t="s">
        <v>633</v>
      </c>
      <c r="D891" s="750" t="s">
        <v>634</v>
      </c>
      <c r="E891" s="751">
        <v>50113013</v>
      </c>
      <c r="F891" s="750" t="s">
        <v>866</v>
      </c>
      <c r="G891" s="749" t="s">
        <v>646</v>
      </c>
      <c r="H891" s="749">
        <v>201977</v>
      </c>
      <c r="I891" s="749">
        <v>201977</v>
      </c>
      <c r="J891" s="749" t="s">
        <v>1338</v>
      </c>
      <c r="K891" s="749" t="s">
        <v>1339</v>
      </c>
      <c r="L891" s="752">
        <v>496.49921052631584</v>
      </c>
      <c r="M891" s="752">
        <v>38</v>
      </c>
      <c r="N891" s="753">
        <v>18866.97</v>
      </c>
    </row>
    <row r="892" spans="1:14" ht="14.4" customHeight="1" x14ac:dyDescent="0.3">
      <c r="A892" s="747" t="s">
        <v>599</v>
      </c>
      <c r="B892" s="748" t="s">
        <v>600</v>
      </c>
      <c r="C892" s="749" t="s">
        <v>633</v>
      </c>
      <c r="D892" s="750" t="s">
        <v>634</v>
      </c>
      <c r="E892" s="751">
        <v>50113013</v>
      </c>
      <c r="F892" s="750" t="s">
        <v>866</v>
      </c>
      <c r="G892" s="749" t="s">
        <v>660</v>
      </c>
      <c r="H892" s="749">
        <v>155862</v>
      </c>
      <c r="I892" s="749">
        <v>155862</v>
      </c>
      <c r="J892" s="749" t="s">
        <v>1342</v>
      </c>
      <c r="K892" s="749" t="s">
        <v>1343</v>
      </c>
      <c r="L892" s="752">
        <v>736.59281890778277</v>
      </c>
      <c r="M892" s="752">
        <v>5</v>
      </c>
      <c r="N892" s="753">
        <v>3682.9640945389137</v>
      </c>
    </row>
    <row r="893" spans="1:14" ht="14.4" customHeight="1" x14ac:dyDescent="0.3">
      <c r="A893" s="747" t="s">
        <v>599</v>
      </c>
      <c r="B893" s="748" t="s">
        <v>600</v>
      </c>
      <c r="C893" s="749" t="s">
        <v>639</v>
      </c>
      <c r="D893" s="750" t="s">
        <v>640</v>
      </c>
      <c r="E893" s="751">
        <v>50113001</v>
      </c>
      <c r="F893" s="750" t="s">
        <v>645</v>
      </c>
      <c r="G893" s="749" t="s">
        <v>646</v>
      </c>
      <c r="H893" s="749">
        <v>100362</v>
      </c>
      <c r="I893" s="749">
        <v>362</v>
      </c>
      <c r="J893" s="749" t="s">
        <v>655</v>
      </c>
      <c r="K893" s="749" t="s">
        <v>656</v>
      </c>
      <c r="L893" s="752">
        <v>86.734999999999985</v>
      </c>
      <c r="M893" s="752">
        <v>2</v>
      </c>
      <c r="N893" s="753">
        <v>173.46999999999997</v>
      </c>
    </row>
    <row r="894" spans="1:14" ht="14.4" customHeight="1" x14ac:dyDescent="0.3">
      <c r="A894" s="747" t="s">
        <v>599</v>
      </c>
      <c r="B894" s="748" t="s">
        <v>600</v>
      </c>
      <c r="C894" s="749" t="s">
        <v>639</v>
      </c>
      <c r="D894" s="750" t="s">
        <v>640</v>
      </c>
      <c r="E894" s="751">
        <v>50113001</v>
      </c>
      <c r="F894" s="750" t="s">
        <v>645</v>
      </c>
      <c r="G894" s="749" t="s">
        <v>646</v>
      </c>
      <c r="H894" s="749">
        <v>145310</v>
      </c>
      <c r="I894" s="749">
        <v>45310</v>
      </c>
      <c r="J894" s="749" t="s">
        <v>909</v>
      </c>
      <c r="K894" s="749" t="s">
        <v>910</v>
      </c>
      <c r="L894" s="752">
        <v>44.900000000000006</v>
      </c>
      <c r="M894" s="752">
        <v>2</v>
      </c>
      <c r="N894" s="753">
        <v>89.800000000000011</v>
      </c>
    </row>
    <row r="895" spans="1:14" ht="14.4" customHeight="1" x14ac:dyDescent="0.3">
      <c r="A895" s="747" t="s">
        <v>599</v>
      </c>
      <c r="B895" s="748" t="s">
        <v>600</v>
      </c>
      <c r="C895" s="749" t="s">
        <v>639</v>
      </c>
      <c r="D895" s="750" t="s">
        <v>640</v>
      </c>
      <c r="E895" s="751">
        <v>50113001</v>
      </c>
      <c r="F895" s="750" t="s">
        <v>645</v>
      </c>
      <c r="G895" s="749" t="s">
        <v>646</v>
      </c>
      <c r="H895" s="749">
        <v>193582</v>
      </c>
      <c r="I895" s="749">
        <v>93582</v>
      </c>
      <c r="J895" s="749" t="s">
        <v>1366</v>
      </c>
      <c r="K895" s="749" t="s">
        <v>1367</v>
      </c>
      <c r="L895" s="752">
        <v>74.890000000000015</v>
      </c>
      <c r="M895" s="752">
        <v>2</v>
      </c>
      <c r="N895" s="753">
        <v>149.78000000000003</v>
      </c>
    </row>
    <row r="896" spans="1:14" ht="14.4" customHeight="1" x14ac:dyDescent="0.3">
      <c r="A896" s="747" t="s">
        <v>599</v>
      </c>
      <c r="B896" s="748" t="s">
        <v>600</v>
      </c>
      <c r="C896" s="749" t="s">
        <v>639</v>
      </c>
      <c r="D896" s="750" t="s">
        <v>640</v>
      </c>
      <c r="E896" s="751">
        <v>50113001</v>
      </c>
      <c r="F896" s="750" t="s">
        <v>645</v>
      </c>
      <c r="G896" s="749" t="s">
        <v>601</v>
      </c>
      <c r="H896" s="749">
        <v>849712</v>
      </c>
      <c r="I896" s="749">
        <v>125053</v>
      </c>
      <c r="J896" s="749" t="s">
        <v>1499</v>
      </c>
      <c r="K896" s="749" t="s">
        <v>1560</v>
      </c>
      <c r="L896" s="752">
        <v>184.57000000000002</v>
      </c>
      <c r="M896" s="752">
        <v>1</v>
      </c>
      <c r="N896" s="753">
        <v>184.57000000000002</v>
      </c>
    </row>
    <row r="897" spans="1:14" ht="14.4" customHeight="1" x14ac:dyDescent="0.3">
      <c r="A897" s="747" t="s">
        <v>599</v>
      </c>
      <c r="B897" s="748" t="s">
        <v>600</v>
      </c>
      <c r="C897" s="749" t="s">
        <v>639</v>
      </c>
      <c r="D897" s="750" t="s">
        <v>640</v>
      </c>
      <c r="E897" s="751">
        <v>50113001</v>
      </c>
      <c r="F897" s="750" t="s">
        <v>645</v>
      </c>
      <c r="G897" s="749" t="s">
        <v>601</v>
      </c>
      <c r="H897" s="749">
        <v>849559</v>
      </c>
      <c r="I897" s="749">
        <v>125066</v>
      </c>
      <c r="J897" s="749" t="s">
        <v>665</v>
      </c>
      <c r="K897" s="749" t="s">
        <v>917</v>
      </c>
      <c r="L897" s="752">
        <v>100.18000000000006</v>
      </c>
      <c r="M897" s="752">
        <v>1</v>
      </c>
      <c r="N897" s="753">
        <v>100.18000000000006</v>
      </c>
    </row>
    <row r="898" spans="1:14" ht="14.4" customHeight="1" x14ac:dyDescent="0.3">
      <c r="A898" s="747" t="s">
        <v>599</v>
      </c>
      <c r="B898" s="748" t="s">
        <v>600</v>
      </c>
      <c r="C898" s="749" t="s">
        <v>639</v>
      </c>
      <c r="D898" s="750" t="s">
        <v>640</v>
      </c>
      <c r="E898" s="751">
        <v>50113001</v>
      </c>
      <c r="F898" s="750" t="s">
        <v>645</v>
      </c>
      <c r="G898" s="749" t="s">
        <v>646</v>
      </c>
      <c r="H898" s="749">
        <v>847713</v>
      </c>
      <c r="I898" s="749">
        <v>125526</v>
      </c>
      <c r="J898" s="749" t="s">
        <v>919</v>
      </c>
      <c r="K898" s="749" t="s">
        <v>920</v>
      </c>
      <c r="L898" s="752">
        <v>107.26</v>
      </c>
      <c r="M898" s="752">
        <v>3</v>
      </c>
      <c r="N898" s="753">
        <v>321.78000000000003</v>
      </c>
    </row>
    <row r="899" spans="1:14" ht="14.4" customHeight="1" x14ac:dyDescent="0.3">
      <c r="A899" s="747" t="s">
        <v>599</v>
      </c>
      <c r="B899" s="748" t="s">
        <v>600</v>
      </c>
      <c r="C899" s="749" t="s">
        <v>639</v>
      </c>
      <c r="D899" s="750" t="s">
        <v>640</v>
      </c>
      <c r="E899" s="751">
        <v>50113001</v>
      </c>
      <c r="F899" s="750" t="s">
        <v>645</v>
      </c>
      <c r="G899" s="749" t="s">
        <v>646</v>
      </c>
      <c r="H899" s="749">
        <v>110555</v>
      </c>
      <c r="I899" s="749">
        <v>10555</v>
      </c>
      <c r="J899" s="749" t="s">
        <v>1461</v>
      </c>
      <c r="K899" s="749" t="s">
        <v>1462</v>
      </c>
      <c r="L899" s="752">
        <v>254.98</v>
      </c>
      <c r="M899" s="752">
        <v>1</v>
      </c>
      <c r="N899" s="753">
        <v>254.98</v>
      </c>
    </row>
    <row r="900" spans="1:14" ht="14.4" customHeight="1" x14ac:dyDescent="0.3">
      <c r="A900" s="747" t="s">
        <v>599</v>
      </c>
      <c r="B900" s="748" t="s">
        <v>600</v>
      </c>
      <c r="C900" s="749" t="s">
        <v>639</v>
      </c>
      <c r="D900" s="750" t="s">
        <v>640</v>
      </c>
      <c r="E900" s="751">
        <v>50113001</v>
      </c>
      <c r="F900" s="750" t="s">
        <v>645</v>
      </c>
      <c r="G900" s="749" t="s">
        <v>646</v>
      </c>
      <c r="H900" s="749">
        <v>156926</v>
      </c>
      <c r="I900" s="749">
        <v>56926</v>
      </c>
      <c r="J900" s="749" t="s">
        <v>1461</v>
      </c>
      <c r="K900" s="749" t="s">
        <v>1463</v>
      </c>
      <c r="L900" s="752">
        <v>48.399999562002257</v>
      </c>
      <c r="M900" s="752">
        <v>81</v>
      </c>
      <c r="N900" s="753">
        <v>3920.3999645221829</v>
      </c>
    </row>
    <row r="901" spans="1:14" ht="14.4" customHeight="1" x14ac:dyDescent="0.3">
      <c r="A901" s="747" t="s">
        <v>599</v>
      </c>
      <c r="B901" s="748" t="s">
        <v>600</v>
      </c>
      <c r="C901" s="749" t="s">
        <v>639</v>
      </c>
      <c r="D901" s="750" t="s">
        <v>640</v>
      </c>
      <c r="E901" s="751">
        <v>50113001</v>
      </c>
      <c r="F901" s="750" t="s">
        <v>645</v>
      </c>
      <c r="G901" s="749" t="s">
        <v>646</v>
      </c>
      <c r="H901" s="749">
        <v>196303</v>
      </c>
      <c r="I901" s="749">
        <v>96303</v>
      </c>
      <c r="J901" s="749" t="s">
        <v>667</v>
      </c>
      <c r="K901" s="749" t="s">
        <v>668</v>
      </c>
      <c r="L901" s="752">
        <v>41.240000000000023</v>
      </c>
      <c r="M901" s="752">
        <v>3</v>
      </c>
      <c r="N901" s="753">
        <v>123.72000000000007</v>
      </c>
    </row>
    <row r="902" spans="1:14" ht="14.4" customHeight="1" x14ac:dyDescent="0.3">
      <c r="A902" s="747" t="s">
        <v>599</v>
      </c>
      <c r="B902" s="748" t="s">
        <v>600</v>
      </c>
      <c r="C902" s="749" t="s">
        <v>639</v>
      </c>
      <c r="D902" s="750" t="s">
        <v>640</v>
      </c>
      <c r="E902" s="751">
        <v>50113001</v>
      </c>
      <c r="F902" s="750" t="s">
        <v>645</v>
      </c>
      <c r="G902" s="749" t="s">
        <v>646</v>
      </c>
      <c r="H902" s="749">
        <v>134861</v>
      </c>
      <c r="I902" s="749">
        <v>134861</v>
      </c>
      <c r="J902" s="749" t="s">
        <v>943</v>
      </c>
      <c r="K902" s="749" t="s">
        <v>944</v>
      </c>
      <c r="L902" s="752">
        <v>1588.4199999999998</v>
      </c>
      <c r="M902" s="752">
        <v>1</v>
      </c>
      <c r="N902" s="753">
        <v>1588.4199999999998</v>
      </c>
    </row>
    <row r="903" spans="1:14" ht="14.4" customHeight="1" x14ac:dyDescent="0.3">
      <c r="A903" s="747" t="s">
        <v>599</v>
      </c>
      <c r="B903" s="748" t="s">
        <v>600</v>
      </c>
      <c r="C903" s="749" t="s">
        <v>639</v>
      </c>
      <c r="D903" s="750" t="s">
        <v>640</v>
      </c>
      <c r="E903" s="751">
        <v>50113001</v>
      </c>
      <c r="F903" s="750" t="s">
        <v>645</v>
      </c>
      <c r="G903" s="749" t="s">
        <v>646</v>
      </c>
      <c r="H903" s="749">
        <v>198169</v>
      </c>
      <c r="I903" s="749">
        <v>98169</v>
      </c>
      <c r="J903" s="749" t="s">
        <v>945</v>
      </c>
      <c r="K903" s="749" t="s">
        <v>946</v>
      </c>
      <c r="L903" s="752">
        <v>88.440917431192645</v>
      </c>
      <c r="M903" s="752">
        <v>109</v>
      </c>
      <c r="N903" s="753">
        <v>9640.0599999999977</v>
      </c>
    </row>
    <row r="904" spans="1:14" ht="14.4" customHeight="1" x14ac:dyDescent="0.3">
      <c r="A904" s="747" t="s">
        <v>599</v>
      </c>
      <c r="B904" s="748" t="s">
        <v>600</v>
      </c>
      <c r="C904" s="749" t="s">
        <v>639</v>
      </c>
      <c r="D904" s="750" t="s">
        <v>640</v>
      </c>
      <c r="E904" s="751">
        <v>50113001</v>
      </c>
      <c r="F904" s="750" t="s">
        <v>645</v>
      </c>
      <c r="G904" s="749" t="s">
        <v>646</v>
      </c>
      <c r="H904" s="749">
        <v>841498</v>
      </c>
      <c r="I904" s="749">
        <v>0</v>
      </c>
      <c r="J904" s="749" t="s">
        <v>678</v>
      </c>
      <c r="K904" s="749" t="s">
        <v>601</v>
      </c>
      <c r="L904" s="752">
        <v>44.209999999999994</v>
      </c>
      <c r="M904" s="752">
        <v>5</v>
      </c>
      <c r="N904" s="753">
        <v>221.04999999999995</v>
      </c>
    </row>
    <row r="905" spans="1:14" ht="14.4" customHeight="1" x14ac:dyDescent="0.3">
      <c r="A905" s="747" t="s">
        <v>599</v>
      </c>
      <c r="B905" s="748" t="s">
        <v>600</v>
      </c>
      <c r="C905" s="749" t="s">
        <v>639</v>
      </c>
      <c r="D905" s="750" t="s">
        <v>640</v>
      </c>
      <c r="E905" s="751">
        <v>50113001</v>
      </c>
      <c r="F905" s="750" t="s">
        <v>645</v>
      </c>
      <c r="G905" s="749" t="s">
        <v>646</v>
      </c>
      <c r="H905" s="749">
        <v>158653</v>
      </c>
      <c r="I905" s="749">
        <v>58653</v>
      </c>
      <c r="J905" s="749" t="s">
        <v>962</v>
      </c>
      <c r="K905" s="749" t="s">
        <v>963</v>
      </c>
      <c r="L905" s="752">
        <v>62.140000000000015</v>
      </c>
      <c r="M905" s="752">
        <v>1</v>
      </c>
      <c r="N905" s="753">
        <v>62.140000000000015</v>
      </c>
    </row>
    <row r="906" spans="1:14" ht="14.4" customHeight="1" x14ac:dyDescent="0.3">
      <c r="A906" s="747" t="s">
        <v>599</v>
      </c>
      <c r="B906" s="748" t="s">
        <v>600</v>
      </c>
      <c r="C906" s="749" t="s">
        <v>639</v>
      </c>
      <c r="D906" s="750" t="s">
        <v>640</v>
      </c>
      <c r="E906" s="751">
        <v>50113001</v>
      </c>
      <c r="F906" s="750" t="s">
        <v>645</v>
      </c>
      <c r="G906" s="749" t="s">
        <v>660</v>
      </c>
      <c r="H906" s="749">
        <v>214427</v>
      </c>
      <c r="I906" s="749">
        <v>214427</v>
      </c>
      <c r="J906" s="749" t="s">
        <v>683</v>
      </c>
      <c r="K906" s="749" t="s">
        <v>684</v>
      </c>
      <c r="L906" s="752">
        <v>67.83</v>
      </c>
      <c r="M906" s="752">
        <v>9</v>
      </c>
      <c r="N906" s="753">
        <v>610.47</v>
      </c>
    </row>
    <row r="907" spans="1:14" ht="14.4" customHeight="1" x14ac:dyDescent="0.3">
      <c r="A907" s="747" t="s">
        <v>599</v>
      </c>
      <c r="B907" s="748" t="s">
        <v>600</v>
      </c>
      <c r="C907" s="749" t="s">
        <v>639</v>
      </c>
      <c r="D907" s="750" t="s">
        <v>640</v>
      </c>
      <c r="E907" s="751">
        <v>50113001</v>
      </c>
      <c r="F907" s="750" t="s">
        <v>645</v>
      </c>
      <c r="G907" s="749" t="s">
        <v>646</v>
      </c>
      <c r="H907" s="749">
        <v>193104</v>
      </c>
      <c r="I907" s="749">
        <v>93104</v>
      </c>
      <c r="J907" s="749" t="s">
        <v>973</v>
      </c>
      <c r="K907" s="749" t="s">
        <v>974</v>
      </c>
      <c r="L907" s="752">
        <v>47.319999999999993</v>
      </c>
      <c r="M907" s="752">
        <v>2</v>
      </c>
      <c r="N907" s="753">
        <v>94.639999999999986</v>
      </c>
    </row>
    <row r="908" spans="1:14" ht="14.4" customHeight="1" x14ac:dyDescent="0.3">
      <c r="A908" s="747" t="s">
        <v>599</v>
      </c>
      <c r="B908" s="748" t="s">
        <v>600</v>
      </c>
      <c r="C908" s="749" t="s">
        <v>639</v>
      </c>
      <c r="D908" s="750" t="s">
        <v>640</v>
      </c>
      <c r="E908" s="751">
        <v>50113001</v>
      </c>
      <c r="F908" s="750" t="s">
        <v>645</v>
      </c>
      <c r="G908" s="749" t="s">
        <v>646</v>
      </c>
      <c r="H908" s="749">
        <v>193105</v>
      </c>
      <c r="I908" s="749">
        <v>93105</v>
      </c>
      <c r="J908" s="749" t="s">
        <v>973</v>
      </c>
      <c r="K908" s="749" t="s">
        <v>975</v>
      </c>
      <c r="L908" s="752">
        <v>208.59</v>
      </c>
      <c r="M908" s="752">
        <v>2</v>
      </c>
      <c r="N908" s="753">
        <v>417.18</v>
      </c>
    </row>
    <row r="909" spans="1:14" ht="14.4" customHeight="1" x14ac:dyDescent="0.3">
      <c r="A909" s="747" t="s">
        <v>599</v>
      </c>
      <c r="B909" s="748" t="s">
        <v>600</v>
      </c>
      <c r="C909" s="749" t="s">
        <v>639</v>
      </c>
      <c r="D909" s="750" t="s">
        <v>640</v>
      </c>
      <c r="E909" s="751">
        <v>50113001</v>
      </c>
      <c r="F909" s="750" t="s">
        <v>645</v>
      </c>
      <c r="G909" s="749" t="s">
        <v>646</v>
      </c>
      <c r="H909" s="749">
        <v>184090</v>
      </c>
      <c r="I909" s="749">
        <v>84090</v>
      </c>
      <c r="J909" s="749" t="s">
        <v>1561</v>
      </c>
      <c r="K909" s="749" t="s">
        <v>1562</v>
      </c>
      <c r="L909" s="752">
        <v>60.139649973668327</v>
      </c>
      <c r="M909" s="752">
        <v>7</v>
      </c>
      <c r="N909" s="753">
        <v>420.97754981567829</v>
      </c>
    </row>
    <row r="910" spans="1:14" ht="14.4" customHeight="1" x14ac:dyDescent="0.3">
      <c r="A910" s="747" t="s">
        <v>599</v>
      </c>
      <c r="B910" s="748" t="s">
        <v>600</v>
      </c>
      <c r="C910" s="749" t="s">
        <v>639</v>
      </c>
      <c r="D910" s="750" t="s">
        <v>640</v>
      </c>
      <c r="E910" s="751">
        <v>50113001</v>
      </c>
      <c r="F910" s="750" t="s">
        <v>645</v>
      </c>
      <c r="G910" s="749" t="s">
        <v>646</v>
      </c>
      <c r="H910" s="749">
        <v>169417</v>
      </c>
      <c r="I910" s="749">
        <v>69417</v>
      </c>
      <c r="J910" s="749" t="s">
        <v>979</v>
      </c>
      <c r="K910" s="749" t="s">
        <v>1563</v>
      </c>
      <c r="L910" s="752">
        <v>0</v>
      </c>
      <c r="M910" s="752">
        <v>0</v>
      </c>
      <c r="N910" s="753">
        <v>-5.6843418860808015E-14</v>
      </c>
    </row>
    <row r="911" spans="1:14" ht="14.4" customHeight="1" x14ac:dyDescent="0.3">
      <c r="A911" s="747" t="s">
        <v>599</v>
      </c>
      <c r="B911" s="748" t="s">
        <v>600</v>
      </c>
      <c r="C911" s="749" t="s">
        <v>639</v>
      </c>
      <c r="D911" s="750" t="s">
        <v>640</v>
      </c>
      <c r="E911" s="751">
        <v>50113001</v>
      </c>
      <c r="F911" s="750" t="s">
        <v>645</v>
      </c>
      <c r="G911" s="749" t="s">
        <v>646</v>
      </c>
      <c r="H911" s="749">
        <v>169418</v>
      </c>
      <c r="I911" s="749">
        <v>69418</v>
      </c>
      <c r="J911" s="749" t="s">
        <v>979</v>
      </c>
      <c r="K911" s="749" t="s">
        <v>980</v>
      </c>
      <c r="L911" s="752">
        <v>135.16000000000005</v>
      </c>
      <c r="M911" s="752">
        <v>2</v>
      </c>
      <c r="N911" s="753">
        <v>270.32000000000011</v>
      </c>
    </row>
    <row r="912" spans="1:14" ht="14.4" customHeight="1" x14ac:dyDescent="0.3">
      <c r="A912" s="747" t="s">
        <v>599</v>
      </c>
      <c r="B912" s="748" t="s">
        <v>600</v>
      </c>
      <c r="C912" s="749" t="s">
        <v>639</v>
      </c>
      <c r="D912" s="750" t="s">
        <v>640</v>
      </c>
      <c r="E912" s="751">
        <v>50113001</v>
      </c>
      <c r="F912" s="750" t="s">
        <v>645</v>
      </c>
      <c r="G912" s="749" t="s">
        <v>646</v>
      </c>
      <c r="H912" s="749">
        <v>102477</v>
      </c>
      <c r="I912" s="749">
        <v>2477</v>
      </c>
      <c r="J912" s="749" t="s">
        <v>687</v>
      </c>
      <c r="K912" s="749" t="s">
        <v>688</v>
      </c>
      <c r="L912" s="752">
        <v>40.17</v>
      </c>
      <c r="M912" s="752">
        <v>10</v>
      </c>
      <c r="N912" s="753">
        <v>401.70000000000005</v>
      </c>
    </row>
    <row r="913" spans="1:14" ht="14.4" customHeight="1" x14ac:dyDescent="0.3">
      <c r="A913" s="747" t="s">
        <v>599</v>
      </c>
      <c r="B913" s="748" t="s">
        <v>600</v>
      </c>
      <c r="C913" s="749" t="s">
        <v>639</v>
      </c>
      <c r="D913" s="750" t="s">
        <v>640</v>
      </c>
      <c r="E913" s="751">
        <v>50113001</v>
      </c>
      <c r="F913" s="750" t="s">
        <v>645</v>
      </c>
      <c r="G913" s="749" t="s">
        <v>646</v>
      </c>
      <c r="H913" s="749">
        <v>102478</v>
      </c>
      <c r="I913" s="749">
        <v>2478</v>
      </c>
      <c r="J913" s="749" t="s">
        <v>687</v>
      </c>
      <c r="K913" s="749" t="s">
        <v>689</v>
      </c>
      <c r="L913" s="752">
        <v>77.369090909090914</v>
      </c>
      <c r="M913" s="752">
        <v>11</v>
      </c>
      <c r="N913" s="753">
        <v>851.06000000000006</v>
      </c>
    </row>
    <row r="914" spans="1:14" ht="14.4" customHeight="1" x14ac:dyDescent="0.3">
      <c r="A914" s="747" t="s">
        <v>599</v>
      </c>
      <c r="B914" s="748" t="s">
        <v>600</v>
      </c>
      <c r="C914" s="749" t="s">
        <v>639</v>
      </c>
      <c r="D914" s="750" t="s">
        <v>640</v>
      </c>
      <c r="E914" s="751">
        <v>50113001</v>
      </c>
      <c r="F914" s="750" t="s">
        <v>645</v>
      </c>
      <c r="G914" s="749" t="s">
        <v>646</v>
      </c>
      <c r="H914" s="749">
        <v>208694</v>
      </c>
      <c r="I914" s="749">
        <v>208694</v>
      </c>
      <c r="J914" s="749" t="s">
        <v>687</v>
      </c>
      <c r="K914" s="749" t="s">
        <v>688</v>
      </c>
      <c r="L914" s="752">
        <v>39.899999999999984</v>
      </c>
      <c r="M914" s="752">
        <v>3</v>
      </c>
      <c r="N914" s="753">
        <v>119.69999999999996</v>
      </c>
    </row>
    <row r="915" spans="1:14" ht="14.4" customHeight="1" x14ac:dyDescent="0.3">
      <c r="A915" s="747" t="s">
        <v>599</v>
      </c>
      <c r="B915" s="748" t="s">
        <v>600</v>
      </c>
      <c r="C915" s="749" t="s">
        <v>639</v>
      </c>
      <c r="D915" s="750" t="s">
        <v>640</v>
      </c>
      <c r="E915" s="751">
        <v>50113001</v>
      </c>
      <c r="F915" s="750" t="s">
        <v>645</v>
      </c>
      <c r="G915" s="749" t="s">
        <v>646</v>
      </c>
      <c r="H915" s="749">
        <v>208695</v>
      </c>
      <c r="I915" s="749">
        <v>208695</v>
      </c>
      <c r="J915" s="749" t="s">
        <v>687</v>
      </c>
      <c r="K915" s="749" t="s">
        <v>689</v>
      </c>
      <c r="L915" s="752">
        <v>77.504999999999995</v>
      </c>
      <c r="M915" s="752">
        <v>8</v>
      </c>
      <c r="N915" s="753">
        <v>620.04</v>
      </c>
    </row>
    <row r="916" spans="1:14" ht="14.4" customHeight="1" x14ac:dyDescent="0.3">
      <c r="A916" s="747" t="s">
        <v>599</v>
      </c>
      <c r="B916" s="748" t="s">
        <v>600</v>
      </c>
      <c r="C916" s="749" t="s">
        <v>639</v>
      </c>
      <c r="D916" s="750" t="s">
        <v>640</v>
      </c>
      <c r="E916" s="751">
        <v>50113001</v>
      </c>
      <c r="F916" s="750" t="s">
        <v>645</v>
      </c>
      <c r="G916" s="749" t="s">
        <v>646</v>
      </c>
      <c r="H916" s="749">
        <v>117011</v>
      </c>
      <c r="I916" s="749">
        <v>17011</v>
      </c>
      <c r="J916" s="749" t="s">
        <v>981</v>
      </c>
      <c r="K916" s="749" t="s">
        <v>982</v>
      </c>
      <c r="L916" s="752">
        <v>145.74</v>
      </c>
      <c r="M916" s="752">
        <v>28</v>
      </c>
      <c r="N916" s="753">
        <v>4080.7200000000003</v>
      </c>
    </row>
    <row r="917" spans="1:14" ht="14.4" customHeight="1" x14ac:dyDescent="0.3">
      <c r="A917" s="747" t="s">
        <v>599</v>
      </c>
      <c r="B917" s="748" t="s">
        <v>600</v>
      </c>
      <c r="C917" s="749" t="s">
        <v>639</v>
      </c>
      <c r="D917" s="750" t="s">
        <v>640</v>
      </c>
      <c r="E917" s="751">
        <v>50113001</v>
      </c>
      <c r="F917" s="750" t="s">
        <v>645</v>
      </c>
      <c r="G917" s="749" t="s">
        <v>646</v>
      </c>
      <c r="H917" s="749">
        <v>108499</v>
      </c>
      <c r="I917" s="749">
        <v>8499</v>
      </c>
      <c r="J917" s="749" t="s">
        <v>1385</v>
      </c>
      <c r="K917" s="749" t="s">
        <v>1386</v>
      </c>
      <c r="L917" s="752">
        <v>111.52</v>
      </c>
      <c r="M917" s="752">
        <v>36</v>
      </c>
      <c r="N917" s="753">
        <v>4014.72</v>
      </c>
    </row>
    <row r="918" spans="1:14" ht="14.4" customHeight="1" x14ac:dyDescent="0.3">
      <c r="A918" s="747" t="s">
        <v>599</v>
      </c>
      <c r="B918" s="748" t="s">
        <v>600</v>
      </c>
      <c r="C918" s="749" t="s">
        <v>639</v>
      </c>
      <c r="D918" s="750" t="s">
        <v>640</v>
      </c>
      <c r="E918" s="751">
        <v>50113001</v>
      </c>
      <c r="F918" s="750" t="s">
        <v>645</v>
      </c>
      <c r="G918" s="749" t="s">
        <v>646</v>
      </c>
      <c r="H918" s="749">
        <v>192143</v>
      </c>
      <c r="I918" s="749">
        <v>192143</v>
      </c>
      <c r="J918" s="749" t="s">
        <v>984</v>
      </c>
      <c r="K918" s="749" t="s">
        <v>985</v>
      </c>
      <c r="L918" s="752">
        <v>215.57761194029848</v>
      </c>
      <c r="M918" s="752">
        <v>67</v>
      </c>
      <c r="N918" s="753">
        <v>14443.699999999999</v>
      </c>
    </row>
    <row r="919" spans="1:14" ht="14.4" customHeight="1" x14ac:dyDescent="0.3">
      <c r="A919" s="747" t="s">
        <v>599</v>
      </c>
      <c r="B919" s="748" t="s">
        <v>600</v>
      </c>
      <c r="C919" s="749" t="s">
        <v>639</v>
      </c>
      <c r="D919" s="750" t="s">
        <v>640</v>
      </c>
      <c r="E919" s="751">
        <v>50113001</v>
      </c>
      <c r="F919" s="750" t="s">
        <v>645</v>
      </c>
      <c r="G919" s="749" t="s">
        <v>646</v>
      </c>
      <c r="H919" s="749">
        <v>104071</v>
      </c>
      <c r="I919" s="749">
        <v>4071</v>
      </c>
      <c r="J919" s="749" t="s">
        <v>986</v>
      </c>
      <c r="K919" s="749" t="s">
        <v>1564</v>
      </c>
      <c r="L919" s="752">
        <v>152.99</v>
      </c>
      <c r="M919" s="752">
        <v>2</v>
      </c>
      <c r="N919" s="753">
        <v>305.98</v>
      </c>
    </row>
    <row r="920" spans="1:14" ht="14.4" customHeight="1" x14ac:dyDescent="0.3">
      <c r="A920" s="747" t="s">
        <v>599</v>
      </c>
      <c r="B920" s="748" t="s">
        <v>600</v>
      </c>
      <c r="C920" s="749" t="s">
        <v>639</v>
      </c>
      <c r="D920" s="750" t="s">
        <v>640</v>
      </c>
      <c r="E920" s="751">
        <v>50113001</v>
      </c>
      <c r="F920" s="750" t="s">
        <v>645</v>
      </c>
      <c r="G920" s="749" t="s">
        <v>646</v>
      </c>
      <c r="H920" s="749">
        <v>101328</v>
      </c>
      <c r="I920" s="749">
        <v>1328</v>
      </c>
      <c r="J920" s="749" t="s">
        <v>692</v>
      </c>
      <c r="K920" s="749" t="s">
        <v>693</v>
      </c>
      <c r="L920" s="752">
        <v>127.15800000000002</v>
      </c>
      <c r="M920" s="752">
        <v>10</v>
      </c>
      <c r="N920" s="753">
        <v>1271.5800000000002</v>
      </c>
    </row>
    <row r="921" spans="1:14" ht="14.4" customHeight="1" x14ac:dyDescent="0.3">
      <c r="A921" s="747" t="s">
        <v>599</v>
      </c>
      <c r="B921" s="748" t="s">
        <v>600</v>
      </c>
      <c r="C921" s="749" t="s">
        <v>639</v>
      </c>
      <c r="D921" s="750" t="s">
        <v>640</v>
      </c>
      <c r="E921" s="751">
        <v>50113001</v>
      </c>
      <c r="F921" s="750" t="s">
        <v>645</v>
      </c>
      <c r="G921" s="749" t="s">
        <v>646</v>
      </c>
      <c r="H921" s="749">
        <v>132897</v>
      </c>
      <c r="I921" s="749">
        <v>132897</v>
      </c>
      <c r="J921" s="749" t="s">
        <v>694</v>
      </c>
      <c r="K921" s="749" t="s">
        <v>695</v>
      </c>
      <c r="L921" s="752">
        <v>534.41000000000008</v>
      </c>
      <c r="M921" s="752">
        <v>2</v>
      </c>
      <c r="N921" s="753">
        <v>1068.8200000000002</v>
      </c>
    </row>
    <row r="922" spans="1:14" ht="14.4" customHeight="1" x14ac:dyDescent="0.3">
      <c r="A922" s="747" t="s">
        <v>599</v>
      </c>
      <c r="B922" s="748" t="s">
        <v>600</v>
      </c>
      <c r="C922" s="749" t="s">
        <v>639</v>
      </c>
      <c r="D922" s="750" t="s">
        <v>640</v>
      </c>
      <c r="E922" s="751">
        <v>50113001</v>
      </c>
      <c r="F922" s="750" t="s">
        <v>645</v>
      </c>
      <c r="G922" s="749" t="s">
        <v>646</v>
      </c>
      <c r="H922" s="749">
        <v>215972</v>
      </c>
      <c r="I922" s="749">
        <v>215972</v>
      </c>
      <c r="J922" s="749" t="s">
        <v>699</v>
      </c>
      <c r="K922" s="749" t="s">
        <v>700</v>
      </c>
      <c r="L922" s="752">
        <v>4190.6880769230766</v>
      </c>
      <c r="M922" s="752">
        <v>104</v>
      </c>
      <c r="N922" s="753">
        <v>435831.56</v>
      </c>
    </row>
    <row r="923" spans="1:14" ht="14.4" customHeight="1" x14ac:dyDescent="0.3">
      <c r="A923" s="747" t="s">
        <v>599</v>
      </c>
      <c r="B923" s="748" t="s">
        <v>600</v>
      </c>
      <c r="C923" s="749" t="s">
        <v>639</v>
      </c>
      <c r="D923" s="750" t="s">
        <v>640</v>
      </c>
      <c r="E923" s="751">
        <v>50113001</v>
      </c>
      <c r="F923" s="750" t="s">
        <v>645</v>
      </c>
      <c r="G923" s="749" t="s">
        <v>646</v>
      </c>
      <c r="H923" s="749">
        <v>500355</v>
      </c>
      <c r="I923" s="749">
        <v>15879</v>
      </c>
      <c r="J923" s="749" t="s">
        <v>1565</v>
      </c>
      <c r="K923" s="749" t="s">
        <v>601</v>
      </c>
      <c r="L923" s="752">
        <v>97.051999099859813</v>
      </c>
      <c r="M923" s="752">
        <v>3</v>
      </c>
      <c r="N923" s="753">
        <v>291.15599729957944</v>
      </c>
    </row>
    <row r="924" spans="1:14" ht="14.4" customHeight="1" x14ac:dyDescent="0.3">
      <c r="A924" s="747" t="s">
        <v>599</v>
      </c>
      <c r="B924" s="748" t="s">
        <v>600</v>
      </c>
      <c r="C924" s="749" t="s">
        <v>639</v>
      </c>
      <c r="D924" s="750" t="s">
        <v>640</v>
      </c>
      <c r="E924" s="751">
        <v>50113001</v>
      </c>
      <c r="F924" s="750" t="s">
        <v>645</v>
      </c>
      <c r="G924" s="749" t="s">
        <v>646</v>
      </c>
      <c r="H924" s="749">
        <v>905097</v>
      </c>
      <c r="I924" s="749">
        <v>158767</v>
      </c>
      <c r="J924" s="749" t="s">
        <v>701</v>
      </c>
      <c r="K924" s="749" t="s">
        <v>702</v>
      </c>
      <c r="L924" s="752">
        <v>175.03902518873088</v>
      </c>
      <c r="M924" s="752">
        <v>42</v>
      </c>
      <c r="N924" s="753">
        <v>7351.6390579266972</v>
      </c>
    </row>
    <row r="925" spans="1:14" ht="14.4" customHeight="1" x14ac:dyDescent="0.3">
      <c r="A925" s="747" t="s">
        <v>599</v>
      </c>
      <c r="B925" s="748" t="s">
        <v>600</v>
      </c>
      <c r="C925" s="749" t="s">
        <v>639</v>
      </c>
      <c r="D925" s="750" t="s">
        <v>640</v>
      </c>
      <c r="E925" s="751">
        <v>50113001</v>
      </c>
      <c r="F925" s="750" t="s">
        <v>645</v>
      </c>
      <c r="G925" s="749" t="s">
        <v>646</v>
      </c>
      <c r="H925" s="749">
        <v>920170</v>
      </c>
      <c r="I925" s="749">
        <v>0</v>
      </c>
      <c r="J925" s="749" t="s">
        <v>1469</v>
      </c>
      <c r="K925" s="749" t="s">
        <v>601</v>
      </c>
      <c r="L925" s="752">
        <v>75.165999999999997</v>
      </c>
      <c r="M925" s="752">
        <v>1</v>
      </c>
      <c r="N925" s="753">
        <v>75.165999999999997</v>
      </c>
    </row>
    <row r="926" spans="1:14" ht="14.4" customHeight="1" x14ac:dyDescent="0.3">
      <c r="A926" s="747" t="s">
        <v>599</v>
      </c>
      <c r="B926" s="748" t="s">
        <v>600</v>
      </c>
      <c r="C926" s="749" t="s">
        <v>639</v>
      </c>
      <c r="D926" s="750" t="s">
        <v>640</v>
      </c>
      <c r="E926" s="751">
        <v>50113001</v>
      </c>
      <c r="F926" s="750" t="s">
        <v>645</v>
      </c>
      <c r="G926" s="749" t="s">
        <v>646</v>
      </c>
      <c r="H926" s="749">
        <v>900240</v>
      </c>
      <c r="I926" s="749">
        <v>0</v>
      </c>
      <c r="J926" s="749" t="s">
        <v>1000</v>
      </c>
      <c r="K926" s="749" t="s">
        <v>601</v>
      </c>
      <c r="L926" s="752">
        <v>67.760000336964566</v>
      </c>
      <c r="M926" s="752">
        <v>2</v>
      </c>
      <c r="N926" s="753">
        <v>135.52000067392913</v>
      </c>
    </row>
    <row r="927" spans="1:14" ht="14.4" customHeight="1" x14ac:dyDescent="0.3">
      <c r="A927" s="747" t="s">
        <v>599</v>
      </c>
      <c r="B927" s="748" t="s">
        <v>600</v>
      </c>
      <c r="C927" s="749" t="s">
        <v>639</v>
      </c>
      <c r="D927" s="750" t="s">
        <v>640</v>
      </c>
      <c r="E927" s="751">
        <v>50113001</v>
      </c>
      <c r="F927" s="750" t="s">
        <v>645</v>
      </c>
      <c r="G927" s="749" t="s">
        <v>646</v>
      </c>
      <c r="H927" s="749">
        <v>215474</v>
      </c>
      <c r="I927" s="749">
        <v>215474</v>
      </c>
      <c r="J927" s="749" t="s">
        <v>1566</v>
      </c>
      <c r="K927" s="749" t="s">
        <v>1567</v>
      </c>
      <c r="L927" s="752">
        <v>532.04999999999995</v>
      </c>
      <c r="M927" s="752">
        <v>1</v>
      </c>
      <c r="N927" s="753">
        <v>532.04999999999995</v>
      </c>
    </row>
    <row r="928" spans="1:14" ht="14.4" customHeight="1" x14ac:dyDescent="0.3">
      <c r="A928" s="747" t="s">
        <v>599</v>
      </c>
      <c r="B928" s="748" t="s">
        <v>600</v>
      </c>
      <c r="C928" s="749" t="s">
        <v>639</v>
      </c>
      <c r="D928" s="750" t="s">
        <v>640</v>
      </c>
      <c r="E928" s="751">
        <v>50113001</v>
      </c>
      <c r="F928" s="750" t="s">
        <v>645</v>
      </c>
      <c r="G928" s="749" t="s">
        <v>646</v>
      </c>
      <c r="H928" s="749">
        <v>162083</v>
      </c>
      <c r="I928" s="749">
        <v>162083</v>
      </c>
      <c r="J928" s="749" t="s">
        <v>707</v>
      </c>
      <c r="K928" s="749" t="s">
        <v>1011</v>
      </c>
      <c r="L928" s="752">
        <v>455.09000000000009</v>
      </c>
      <c r="M928" s="752">
        <v>1</v>
      </c>
      <c r="N928" s="753">
        <v>455.09000000000009</v>
      </c>
    </row>
    <row r="929" spans="1:14" ht="14.4" customHeight="1" x14ac:dyDescent="0.3">
      <c r="A929" s="747" t="s">
        <v>599</v>
      </c>
      <c r="B929" s="748" t="s">
        <v>600</v>
      </c>
      <c r="C929" s="749" t="s">
        <v>639</v>
      </c>
      <c r="D929" s="750" t="s">
        <v>640</v>
      </c>
      <c r="E929" s="751">
        <v>50113001</v>
      </c>
      <c r="F929" s="750" t="s">
        <v>645</v>
      </c>
      <c r="G929" s="749" t="s">
        <v>646</v>
      </c>
      <c r="H929" s="749">
        <v>107955</v>
      </c>
      <c r="I929" s="749">
        <v>107955</v>
      </c>
      <c r="J929" s="749" t="s">
        <v>1568</v>
      </c>
      <c r="K929" s="749" t="s">
        <v>1489</v>
      </c>
      <c r="L929" s="752">
        <v>429.29999999999995</v>
      </c>
      <c r="M929" s="752">
        <v>2</v>
      </c>
      <c r="N929" s="753">
        <v>858.59999999999991</v>
      </c>
    </row>
    <row r="930" spans="1:14" ht="14.4" customHeight="1" x14ac:dyDescent="0.3">
      <c r="A930" s="747" t="s">
        <v>599</v>
      </c>
      <c r="B930" s="748" t="s">
        <v>600</v>
      </c>
      <c r="C930" s="749" t="s">
        <v>639</v>
      </c>
      <c r="D930" s="750" t="s">
        <v>640</v>
      </c>
      <c r="E930" s="751">
        <v>50113001</v>
      </c>
      <c r="F930" s="750" t="s">
        <v>645</v>
      </c>
      <c r="G930" s="749" t="s">
        <v>646</v>
      </c>
      <c r="H930" s="749">
        <v>149990</v>
      </c>
      <c r="I930" s="749">
        <v>49990</v>
      </c>
      <c r="J930" s="749" t="s">
        <v>1020</v>
      </c>
      <c r="K930" s="749" t="s">
        <v>1022</v>
      </c>
      <c r="L930" s="752">
        <v>123.93</v>
      </c>
      <c r="M930" s="752">
        <v>3</v>
      </c>
      <c r="N930" s="753">
        <v>371.79</v>
      </c>
    </row>
    <row r="931" spans="1:14" ht="14.4" customHeight="1" x14ac:dyDescent="0.3">
      <c r="A931" s="747" t="s">
        <v>599</v>
      </c>
      <c r="B931" s="748" t="s">
        <v>600</v>
      </c>
      <c r="C931" s="749" t="s">
        <v>639</v>
      </c>
      <c r="D931" s="750" t="s">
        <v>640</v>
      </c>
      <c r="E931" s="751">
        <v>50113001</v>
      </c>
      <c r="F931" s="750" t="s">
        <v>645</v>
      </c>
      <c r="G931" s="749" t="s">
        <v>660</v>
      </c>
      <c r="H931" s="749">
        <v>213487</v>
      </c>
      <c r="I931" s="749">
        <v>213487</v>
      </c>
      <c r="J931" s="749" t="s">
        <v>735</v>
      </c>
      <c r="K931" s="749" t="s">
        <v>1031</v>
      </c>
      <c r="L931" s="752">
        <v>289.62199999999996</v>
      </c>
      <c r="M931" s="752">
        <v>5</v>
      </c>
      <c r="N931" s="753">
        <v>1448.11</v>
      </c>
    </row>
    <row r="932" spans="1:14" ht="14.4" customHeight="1" x14ac:dyDescent="0.3">
      <c r="A932" s="747" t="s">
        <v>599</v>
      </c>
      <c r="B932" s="748" t="s">
        <v>600</v>
      </c>
      <c r="C932" s="749" t="s">
        <v>639</v>
      </c>
      <c r="D932" s="750" t="s">
        <v>640</v>
      </c>
      <c r="E932" s="751">
        <v>50113001</v>
      </c>
      <c r="F932" s="750" t="s">
        <v>645</v>
      </c>
      <c r="G932" s="749" t="s">
        <v>660</v>
      </c>
      <c r="H932" s="749">
        <v>213489</v>
      </c>
      <c r="I932" s="749">
        <v>213489</v>
      </c>
      <c r="J932" s="749" t="s">
        <v>735</v>
      </c>
      <c r="K932" s="749" t="s">
        <v>1396</v>
      </c>
      <c r="L932" s="752">
        <v>630.66</v>
      </c>
      <c r="M932" s="752">
        <v>1</v>
      </c>
      <c r="N932" s="753">
        <v>630.66</v>
      </c>
    </row>
    <row r="933" spans="1:14" ht="14.4" customHeight="1" x14ac:dyDescent="0.3">
      <c r="A933" s="747" t="s">
        <v>599</v>
      </c>
      <c r="B933" s="748" t="s">
        <v>600</v>
      </c>
      <c r="C933" s="749" t="s">
        <v>639</v>
      </c>
      <c r="D933" s="750" t="s">
        <v>640</v>
      </c>
      <c r="E933" s="751">
        <v>50113001</v>
      </c>
      <c r="F933" s="750" t="s">
        <v>645</v>
      </c>
      <c r="G933" s="749" t="s">
        <v>660</v>
      </c>
      <c r="H933" s="749">
        <v>213494</v>
      </c>
      <c r="I933" s="749">
        <v>213494</v>
      </c>
      <c r="J933" s="749" t="s">
        <v>735</v>
      </c>
      <c r="K933" s="749" t="s">
        <v>736</v>
      </c>
      <c r="L933" s="752">
        <v>408.94999999999993</v>
      </c>
      <c r="M933" s="752">
        <v>15</v>
      </c>
      <c r="N933" s="753">
        <v>6134.2499999999991</v>
      </c>
    </row>
    <row r="934" spans="1:14" ht="14.4" customHeight="1" x14ac:dyDescent="0.3">
      <c r="A934" s="747" t="s">
        <v>599</v>
      </c>
      <c r="B934" s="748" t="s">
        <v>600</v>
      </c>
      <c r="C934" s="749" t="s">
        <v>639</v>
      </c>
      <c r="D934" s="750" t="s">
        <v>640</v>
      </c>
      <c r="E934" s="751">
        <v>50113001</v>
      </c>
      <c r="F934" s="750" t="s">
        <v>645</v>
      </c>
      <c r="G934" s="749" t="s">
        <v>646</v>
      </c>
      <c r="H934" s="749">
        <v>31915</v>
      </c>
      <c r="I934" s="749">
        <v>31915</v>
      </c>
      <c r="J934" s="749" t="s">
        <v>738</v>
      </c>
      <c r="K934" s="749" t="s">
        <v>739</v>
      </c>
      <c r="L934" s="752">
        <v>173.69</v>
      </c>
      <c r="M934" s="752">
        <v>5</v>
      </c>
      <c r="N934" s="753">
        <v>868.44999999999993</v>
      </c>
    </row>
    <row r="935" spans="1:14" ht="14.4" customHeight="1" x14ac:dyDescent="0.3">
      <c r="A935" s="747" t="s">
        <v>599</v>
      </c>
      <c r="B935" s="748" t="s">
        <v>600</v>
      </c>
      <c r="C935" s="749" t="s">
        <v>639</v>
      </c>
      <c r="D935" s="750" t="s">
        <v>640</v>
      </c>
      <c r="E935" s="751">
        <v>50113001</v>
      </c>
      <c r="F935" s="750" t="s">
        <v>645</v>
      </c>
      <c r="G935" s="749" t="s">
        <v>646</v>
      </c>
      <c r="H935" s="749">
        <v>47244</v>
      </c>
      <c r="I935" s="749">
        <v>47244</v>
      </c>
      <c r="J935" s="749" t="s">
        <v>742</v>
      </c>
      <c r="K935" s="749" t="s">
        <v>739</v>
      </c>
      <c r="L935" s="752">
        <v>143</v>
      </c>
      <c r="M935" s="752">
        <v>3</v>
      </c>
      <c r="N935" s="753">
        <v>429</v>
      </c>
    </row>
    <row r="936" spans="1:14" ht="14.4" customHeight="1" x14ac:dyDescent="0.3">
      <c r="A936" s="747" t="s">
        <v>599</v>
      </c>
      <c r="B936" s="748" t="s">
        <v>600</v>
      </c>
      <c r="C936" s="749" t="s">
        <v>639</v>
      </c>
      <c r="D936" s="750" t="s">
        <v>640</v>
      </c>
      <c r="E936" s="751">
        <v>50113001</v>
      </c>
      <c r="F936" s="750" t="s">
        <v>645</v>
      </c>
      <c r="G936" s="749" t="s">
        <v>646</v>
      </c>
      <c r="H936" s="749">
        <v>146293</v>
      </c>
      <c r="I936" s="749">
        <v>46293</v>
      </c>
      <c r="J936" s="749" t="s">
        <v>1401</v>
      </c>
      <c r="K936" s="749" t="s">
        <v>1402</v>
      </c>
      <c r="L936" s="752">
        <v>134.60333333333332</v>
      </c>
      <c r="M936" s="752">
        <v>210</v>
      </c>
      <c r="N936" s="753">
        <v>28266.699999999997</v>
      </c>
    </row>
    <row r="937" spans="1:14" ht="14.4" customHeight="1" x14ac:dyDescent="0.3">
      <c r="A937" s="747" t="s">
        <v>599</v>
      </c>
      <c r="B937" s="748" t="s">
        <v>600</v>
      </c>
      <c r="C937" s="749" t="s">
        <v>639</v>
      </c>
      <c r="D937" s="750" t="s">
        <v>640</v>
      </c>
      <c r="E937" s="751">
        <v>50113001</v>
      </c>
      <c r="F937" s="750" t="s">
        <v>645</v>
      </c>
      <c r="G937" s="749" t="s">
        <v>646</v>
      </c>
      <c r="H937" s="749">
        <v>215606</v>
      </c>
      <c r="I937" s="749">
        <v>215606</v>
      </c>
      <c r="J937" s="749" t="s">
        <v>1047</v>
      </c>
      <c r="K937" s="749" t="s">
        <v>1049</v>
      </c>
      <c r="L937" s="752">
        <v>72.88000000000001</v>
      </c>
      <c r="M937" s="752">
        <v>2</v>
      </c>
      <c r="N937" s="753">
        <v>145.76000000000002</v>
      </c>
    </row>
    <row r="938" spans="1:14" ht="14.4" customHeight="1" x14ac:dyDescent="0.3">
      <c r="A938" s="747" t="s">
        <v>599</v>
      </c>
      <c r="B938" s="748" t="s">
        <v>600</v>
      </c>
      <c r="C938" s="749" t="s">
        <v>639</v>
      </c>
      <c r="D938" s="750" t="s">
        <v>640</v>
      </c>
      <c r="E938" s="751">
        <v>50113001</v>
      </c>
      <c r="F938" s="750" t="s">
        <v>645</v>
      </c>
      <c r="G938" s="749" t="s">
        <v>660</v>
      </c>
      <c r="H938" s="749">
        <v>845593</v>
      </c>
      <c r="I938" s="749">
        <v>100304</v>
      </c>
      <c r="J938" s="749" t="s">
        <v>1050</v>
      </c>
      <c r="K938" s="749" t="s">
        <v>748</v>
      </c>
      <c r="L938" s="752">
        <v>73.009999999999991</v>
      </c>
      <c r="M938" s="752">
        <v>3</v>
      </c>
      <c r="N938" s="753">
        <v>219.02999999999997</v>
      </c>
    </row>
    <row r="939" spans="1:14" ht="14.4" customHeight="1" x14ac:dyDescent="0.3">
      <c r="A939" s="747" t="s">
        <v>599</v>
      </c>
      <c r="B939" s="748" t="s">
        <v>600</v>
      </c>
      <c r="C939" s="749" t="s">
        <v>639</v>
      </c>
      <c r="D939" s="750" t="s">
        <v>640</v>
      </c>
      <c r="E939" s="751">
        <v>50113001</v>
      </c>
      <c r="F939" s="750" t="s">
        <v>645</v>
      </c>
      <c r="G939" s="749" t="s">
        <v>660</v>
      </c>
      <c r="H939" s="749">
        <v>100306</v>
      </c>
      <c r="I939" s="749">
        <v>100306</v>
      </c>
      <c r="J939" s="749" t="s">
        <v>747</v>
      </c>
      <c r="K939" s="749" t="s">
        <v>748</v>
      </c>
      <c r="L939" s="752">
        <v>96.82999999999997</v>
      </c>
      <c r="M939" s="752">
        <v>2</v>
      </c>
      <c r="N939" s="753">
        <v>193.65999999999994</v>
      </c>
    </row>
    <row r="940" spans="1:14" ht="14.4" customHeight="1" x14ac:dyDescent="0.3">
      <c r="A940" s="747" t="s">
        <v>599</v>
      </c>
      <c r="B940" s="748" t="s">
        <v>600</v>
      </c>
      <c r="C940" s="749" t="s">
        <v>639</v>
      </c>
      <c r="D940" s="750" t="s">
        <v>640</v>
      </c>
      <c r="E940" s="751">
        <v>50113001</v>
      </c>
      <c r="F940" s="750" t="s">
        <v>645</v>
      </c>
      <c r="G940" s="749" t="s">
        <v>646</v>
      </c>
      <c r="H940" s="749">
        <v>147193</v>
      </c>
      <c r="I940" s="749">
        <v>47193</v>
      </c>
      <c r="J940" s="749" t="s">
        <v>1053</v>
      </c>
      <c r="K940" s="749" t="s">
        <v>1052</v>
      </c>
      <c r="L940" s="752">
        <v>216.68</v>
      </c>
      <c r="M940" s="752">
        <v>1</v>
      </c>
      <c r="N940" s="753">
        <v>216.68</v>
      </c>
    </row>
    <row r="941" spans="1:14" ht="14.4" customHeight="1" x14ac:dyDescent="0.3">
      <c r="A941" s="747" t="s">
        <v>599</v>
      </c>
      <c r="B941" s="748" t="s">
        <v>600</v>
      </c>
      <c r="C941" s="749" t="s">
        <v>639</v>
      </c>
      <c r="D941" s="750" t="s">
        <v>640</v>
      </c>
      <c r="E941" s="751">
        <v>50113001</v>
      </c>
      <c r="F941" s="750" t="s">
        <v>645</v>
      </c>
      <c r="G941" s="749" t="s">
        <v>646</v>
      </c>
      <c r="H941" s="749">
        <v>216572</v>
      </c>
      <c r="I941" s="749">
        <v>216572</v>
      </c>
      <c r="J941" s="749" t="s">
        <v>749</v>
      </c>
      <c r="K941" s="749" t="s">
        <v>750</v>
      </c>
      <c r="L941" s="752">
        <v>36.29</v>
      </c>
      <c r="M941" s="752">
        <v>5</v>
      </c>
      <c r="N941" s="753">
        <v>181.45</v>
      </c>
    </row>
    <row r="942" spans="1:14" ht="14.4" customHeight="1" x14ac:dyDescent="0.3">
      <c r="A942" s="747" t="s">
        <v>599</v>
      </c>
      <c r="B942" s="748" t="s">
        <v>600</v>
      </c>
      <c r="C942" s="749" t="s">
        <v>639</v>
      </c>
      <c r="D942" s="750" t="s">
        <v>640</v>
      </c>
      <c r="E942" s="751">
        <v>50113001</v>
      </c>
      <c r="F942" s="750" t="s">
        <v>645</v>
      </c>
      <c r="G942" s="749" t="s">
        <v>646</v>
      </c>
      <c r="H942" s="749">
        <v>51366</v>
      </c>
      <c r="I942" s="749">
        <v>51366</v>
      </c>
      <c r="J942" s="749" t="s">
        <v>751</v>
      </c>
      <c r="K942" s="749" t="s">
        <v>752</v>
      </c>
      <c r="L942" s="752">
        <v>171.59999960385508</v>
      </c>
      <c r="M942" s="752">
        <v>157</v>
      </c>
      <c r="N942" s="753">
        <v>26941.19993780525</v>
      </c>
    </row>
    <row r="943" spans="1:14" ht="14.4" customHeight="1" x14ac:dyDescent="0.3">
      <c r="A943" s="747" t="s">
        <v>599</v>
      </c>
      <c r="B943" s="748" t="s">
        <v>600</v>
      </c>
      <c r="C943" s="749" t="s">
        <v>639</v>
      </c>
      <c r="D943" s="750" t="s">
        <v>640</v>
      </c>
      <c r="E943" s="751">
        <v>50113001</v>
      </c>
      <c r="F943" s="750" t="s">
        <v>645</v>
      </c>
      <c r="G943" s="749" t="s">
        <v>646</v>
      </c>
      <c r="H943" s="749">
        <v>51367</v>
      </c>
      <c r="I943" s="749">
        <v>51367</v>
      </c>
      <c r="J943" s="749" t="s">
        <v>751</v>
      </c>
      <c r="K943" s="749" t="s">
        <v>1056</v>
      </c>
      <c r="L943" s="752">
        <v>92.949999999999974</v>
      </c>
      <c r="M943" s="752">
        <v>52</v>
      </c>
      <c r="N943" s="753">
        <v>4833.3999999999987</v>
      </c>
    </row>
    <row r="944" spans="1:14" ht="14.4" customHeight="1" x14ac:dyDescent="0.3">
      <c r="A944" s="747" t="s">
        <v>599</v>
      </c>
      <c r="B944" s="748" t="s">
        <v>600</v>
      </c>
      <c r="C944" s="749" t="s">
        <v>639</v>
      </c>
      <c r="D944" s="750" t="s">
        <v>640</v>
      </c>
      <c r="E944" s="751">
        <v>50113001</v>
      </c>
      <c r="F944" s="750" t="s">
        <v>645</v>
      </c>
      <c r="G944" s="749" t="s">
        <v>646</v>
      </c>
      <c r="H944" s="749">
        <v>51383</v>
      </c>
      <c r="I944" s="749">
        <v>51383</v>
      </c>
      <c r="J944" s="749" t="s">
        <v>751</v>
      </c>
      <c r="K944" s="749" t="s">
        <v>753</v>
      </c>
      <c r="L944" s="752">
        <v>93.5</v>
      </c>
      <c r="M944" s="752">
        <v>216</v>
      </c>
      <c r="N944" s="753">
        <v>20196</v>
      </c>
    </row>
    <row r="945" spans="1:14" ht="14.4" customHeight="1" x14ac:dyDescent="0.3">
      <c r="A945" s="747" t="s">
        <v>599</v>
      </c>
      <c r="B945" s="748" t="s">
        <v>600</v>
      </c>
      <c r="C945" s="749" t="s">
        <v>639</v>
      </c>
      <c r="D945" s="750" t="s">
        <v>640</v>
      </c>
      <c r="E945" s="751">
        <v>50113001</v>
      </c>
      <c r="F945" s="750" t="s">
        <v>645</v>
      </c>
      <c r="G945" s="749" t="s">
        <v>646</v>
      </c>
      <c r="H945" s="749">
        <v>51384</v>
      </c>
      <c r="I945" s="749">
        <v>51384</v>
      </c>
      <c r="J945" s="749" t="s">
        <v>751</v>
      </c>
      <c r="K945" s="749" t="s">
        <v>1057</v>
      </c>
      <c r="L945" s="752">
        <v>192.5</v>
      </c>
      <c r="M945" s="752">
        <v>4</v>
      </c>
      <c r="N945" s="753">
        <v>770</v>
      </c>
    </row>
    <row r="946" spans="1:14" ht="14.4" customHeight="1" x14ac:dyDescent="0.3">
      <c r="A946" s="747" t="s">
        <v>599</v>
      </c>
      <c r="B946" s="748" t="s">
        <v>600</v>
      </c>
      <c r="C946" s="749" t="s">
        <v>639</v>
      </c>
      <c r="D946" s="750" t="s">
        <v>640</v>
      </c>
      <c r="E946" s="751">
        <v>50113001</v>
      </c>
      <c r="F946" s="750" t="s">
        <v>645</v>
      </c>
      <c r="G946" s="749" t="s">
        <v>646</v>
      </c>
      <c r="H946" s="749">
        <v>193724</v>
      </c>
      <c r="I946" s="749">
        <v>93724</v>
      </c>
      <c r="J946" s="749" t="s">
        <v>760</v>
      </c>
      <c r="K946" s="749" t="s">
        <v>761</v>
      </c>
      <c r="L946" s="752">
        <v>68.580909090909103</v>
      </c>
      <c r="M946" s="752">
        <v>11</v>
      </c>
      <c r="N946" s="753">
        <v>754.3900000000001</v>
      </c>
    </row>
    <row r="947" spans="1:14" ht="14.4" customHeight="1" x14ac:dyDescent="0.3">
      <c r="A947" s="747" t="s">
        <v>599</v>
      </c>
      <c r="B947" s="748" t="s">
        <v>600</v>
      </c>
      <c r="C947" s="749" t="s">
        <v>639</v>
      </c>
      <c r="D947" s="750" t="s">
        <v>640</v>
      </c>
      <c r="E947" s="751">
        <v>50113001</v>
      </c>
      <c r="F947" s="750" t="s">
        <v>645</v>
      </c>
      <c r="G947" s="749" t="s">
        <v>646</v>
      </c>
      <c r="H947" s="749">
        <v>169707</v>
      </c>
      <c r="I947" s="749">
        <v>69707</v>
      </c>
      <c r="J947" s="749" t="s">
        <v>1547</v>
      </c>
      <c r="K947" s="749" t="s">
        <v>1548</v>
      </c>
      <c r="L947" s="752">
        <v>167.47941176470584</v>
      </c>
      <c r="M947" s="752">
        <v>680</v>
      </c>
      <c r="N947" s="753">
        <v>113885.99999999997</v>
      </c>
    </row>
    <row r="948" spans="1:14" ht="14.4" customHeight="1" x14ac:dyDescent="0.3">
      <c r="A948" s="747" t="s">
        <v>599</v>
      </c>
      <c r="B948" s="748" t="s">
        <v>600</v>
      </c>
      <c r="C948" s="749" t="s">
        <v>639</v>
      </c>
      <c r="D948" s="750" t="s">
        <v>640</v>
      </c>
      <c r="E948" s="751">
        <v>50113001</v>
      </c>
      <c r="F948" s="750" t="s">
        <v>645</v>
      </c>
      <c r="G948" s="749" t="s">
        <v>646</v>
      </c>
      <c r="H948" s="749">
        <v>134821</v>
      </c>
      <c r="I948" s="749">
        <v>134821</v>
      </c>
      <c r="J948" s="749" t="s">
        <v>766</v>
      </c>
      <c r="K948" s="749" t="s">
        <v>767</v>
      </c>
      <c r="L948" s="752">
        <v>264.99</v>
      </c>
      <c r="M948" s="752">
        <v>1</v>
      </c>
      <c r="N948" s="753">
        <v>264.99</v>
      </c>
    </row>
    <row r="949" spans="1:14" ht="14.4" customHeight="1" x14ac:dyDescent="0.3">
      <c r="A949" s="747" t="s">
        <v>599</v>
      </c>
      <c r="B949" s="748" t="s">
        <v>600</v>
      </c>
      <c r="C949" s="749" t="s">
        <v>639</v>
      </c>
      <c r="D949" s="750" t="s">
        <v>640</v>
      </c>
      <c r="E949" s="751">
        <v>50113001</v>
      </c>
      <c r="F949" s="750" t="s">
        <v>645</v>
      </c>
      <c r="G949" s="749" t="s">
        <v>646</v>
      </c>
      <c r="H949" s="749">
        <v>134824</v>
      </c>
      <c r="I949" s="749">
        <v>134824</v>
      </c>
      <c r="J949" s="749" t="s">
        <v>1074</v>
      </c>
      <c r="K949" s="749" t="s">
        <v>1075</v>
      </c>
      <c r="L949" s="752">
        <v>199.98</v>
      </c>
      <c r="M949" s="752">
        <v>7</v>
      </c>
      <c r="N949" s="753">
        <v>1399.86</v>
      </c>
    </row>
    <row r="950" spans="1:14" ht="14.4" customHeight="1" x14ac:dyDescent="0.3">
      <c r="A950" s="747" t="s">
        <v>599</v>
      </c>
      <c r="B950" s="748" t="s">
        <v>600</v>
      </c>
      <c r="C950" s="749" t="s">
        <v>639</v>
      </c>
      <c r="D950" s="750" t="s">
        <v>640</v>
      </c>
      <c r="E950" s="751">
        <v>50113001</v>
      </c>
      <c r="F950" s="750" t="s">
        <v>645</v>
      </c>
      <c r="G950" s="749" t="s">
        <v>646</v>
      </c>
      <c r="H950" s="749">
        <v>930636</v>
      </c>
      <c r="I950" s="749">
        <v>0</v>
      </c>
      <c r="J950" s="749" t="s">
        <v>1087</v>
      </c>
      <c r="K950" s="749" t="s">
        <v>601</v>
      </c>
      <c r="L950" s="752">
        <v>60.799933004452775</v>
      </c>
      <c r="M950" s="752">
        <v>2</v>
      </c>
      <c r="N950" s="753">
        <v>121.59986600890555</v>
      </c>
    </row>
    <row r="951" spans="1:14" ht="14.4" customHeight="1" x14ac:dyDescent="0.3">
      <c r="A951" s="747" t="s">
        <v>599</v>
      </c>
      <c r="B951" s="748" t="s">
        <v>600</v>
      </c>
      <c r="C951" s="749" t="s">
        <v>639</v>
      </c>
      <c r="D951" s="750" t="s">
        <v>640</v>
      </c>
      <c r="E951" s="751">
        <v>50113001</v>
      </c>
      <c r="F951" s="750" t="s">
        <v>645</v>
      </c>
      <c r="G951" s="749" t="s">
        <v>646</v>
      </c>
      <c r="H951" s="749">
        <v>501679</v>
      </c>
      <c r="I951" s="749">
        <v>0</v>
      </c>
      <c r="J951" s="749" t="s">
        <v>1551</v>
      </c>
      <c r="K951" s="749" t="s">
        <v>601</v>
      </c>
      <c r="L951" s="752">
        <v>242.19077709093816</v>
      </c>
      <c r="M951" s="752">
        <v>1</v>
      </c>
      <c r="N951" s="753">
        <v>242.19077709093816</v>
      </c>
    </row>
    <row r="952" spans="1:14" ht="14.4" customHeight="1" x14ac:dyDescent="0.3">
      <c r="A952" s="747" t="s">
        <v>599</v>
      </c>
      <c r="B952" s="748" t="s">
        <v>600</v>
      </c>
      <c r="C952" s="749" t="s">
        <v>639</v>
      </c>
      <c r="D952" s="750" t="s">
        <v>640</v>
      </c>
      <c r="E952" s="751">
        <v>50113001</v>
      </c>
      <c r="F952" s="750" t="s">
        <v>645</v>
      </c>
      <c r="G952" s="749" t="s">
        <v>646</v>
      </c>
      <c r="H952" s="749">
        <v>920120</v>
      </c>
      <c r="I952" s="749">
        <v>0</v>
      </c>
      <c r="J952" s="749" t="s">
        <v>1552</v>
      </c>
      <c r="K952" s="749" t="s">
        <v>601</v>
      </c>
      <c r="L952" s="752">
        <v>215.36603395097791</v>
      </c>
      <c r="M952" s="752">
        <v>12</v>
      </c>
      <c r="N952" s="753">
        <v>2584.3924074117349</v>
      </c>
    </row>
    <row r="953" spans="1:14" ht="14.4" customHeight="1" x14ac:dyDescent="0.3">
      <c r="A953" s="747" t="s">
        <v>599</v>
      </c>
      <c r="B953" s="748" t="s">
        <v>600</v>
      </c>
      <c r="C953" s="749" t="s">
        <v>639</v>
      </c>
      <c r="D953" s="750" t="s">
        <v>640</v>
      </c>
      <c r="E953" s="751">
        <v>50113001</v>
      </c>
      <c r="F953" s="750" t="s">
        <v>645</v>
      </c>
      <c r="G953" s="749" t="s">
        <v>646</v>
      </c>
      <c r="H953" s="749">
        <v>921362</v>
      </c>
      <c r="I953" s="749">
        <v>0</v>
      </c>
      <c r="J953" s="749" t="s">
        <v>1553</v>
      </c>
      <c r="K953" s="749" t="s">
        <v>601</v>
      </c>
      <c r="L953" s="752">
        <v>598.35194536981146</v>
      </c>
      <c r="M953" s="752">
        <v>6</v>
      </c>
      <c r="N953" s="753">
        <v>3590.1116722188685</v>
      </c>
    </row>
    <row r="954" spans="1:14" ht="14.4" customHeight="1" x14ac:dyDescent="0.3">
      <c r="A954" s="747" t="s">
        <v>599</v>
      </c>
      <c r="B954" s="748" t="s">
        <v>600</v>
      </c>
      <c r="C954" s="749" t="s">
        <v>639</v>
      </c>
      <c r="D954" s="750" t="s">
        <v>640</v>
      </c>
      <c r="E954" s="751">
        <v>50113001</v>
      </c>
      <c r="F954" s="750" t="s">
        <v>645</v>
      </c>
      <c r="G954" s="749" t="s">
        <v>646</v>
      </c>
      <c r="H954" s="749">
        <v>990947</v>
      </c>
      <c r="I954" s="749">
        <v>0</v>
      </c>
      <c r="J954" s="749" t="s">
        <v>770</v>
      </c>
      <c r="K954" s="749" t="s">
        <v>601</v>
      </c>
      <c r="L954" s="752">
        <v>1299.526511627907</v>
      </c>
      <c r="M954" s="752">
        <v>43</v>
      </c>
      <c r="N954" s="753">
        <v>55879.64</v>
      </c>
    </row>
    <row r="955" spans="1:14" ht="14.4" customHeight="1" x14ac:dyDescent="0.3">
      <c r="A955" s="747" t="s">
        <v>599</v>
      </c>
      <c r="B955" s="748" t="s">
        <v>600</v>
      </c>
      <c r="C955" s="749" t="s">
        <v>639</v>
      </c>
      <c r="D955" s="750" t="s">
        <v>640</v>
      </c>
      <c r="E955" s="751">
        <v>50113001</v>
      </c>
      <c r="F955" s="750" t="s">
        <v>645</v>
      </c>
      <c r="G955" s="749" t="s">
        <v>646</v>
      </c>
      <c r="H955" s="749">
        <v>110554</v>
      </c>
      <c r="I955" s="749">
        <v>10554</v>
      </c>
      <c r="J955" s="749" t="s">
        <v>1569</v>
      </c>
      <c r="K955" s="749" t="s">
        <v>1570</v>
      </c>
      <c r="L955" s="752">
        <v>133.83000000000004</v>
      </c>
      <c r="M955" s="752">
        <v>1</v>
      </c>
      <c r="N955" s="753">
        <v>133.83000000000004</v>
      </c>
    </row>
    <row r="956" spans="1:14" ht="14.4" customHeight="1" x14ac:dyDescent="0.3">
      <c r="A956" s="747" t="s">
        <v>599</v>
      </c>
      <c r="B956" s="748" t="s">
        <v>600</v>
      </c>
      <c r="C956" s="749" t="s">
        <v>639</v>
      </c>
      <c r="D956" s="750" t="s">
        <v>640</v>
      </c>
      <c r="E956" s="751">
        <v>50113001</v>
      </c>
      <c r="F956" s="750" t="s">
        <v>645</v>
      </c>
      <c r="G956" s="749" t="s">
        <v>646</v>
      </c>
      <c r="H956" s="749">
        <v>203092</v>
      </c>
      <c r="I956" s="749">
        <v>203092</v>
      </c>
      <c r="J956" s="749" t="s">
        <v>1485</v>
      </c>
      <c r="K956" s="749" t="s">
        <v>1486</v>
      </c>
      <c r="L956" s="752">
        <v>150.89818181818183</v>
      </c>
      <c r="M956" s="752">
        <v>11</v>
      </c>
      <c r="N956" s="753">
        <v>1659.88</v>
      </c>
    </row>
    <row r="957" spans="1:14" ht="14.4" customHeight="1" x14ac:dyDescent="0.3">
      <c r="A957" s="747" t="s">
        <v>599</v>
      </c>
      <c r="B957" s="748" t="s">
        <v>600</v>
      </c>
      <c r="C957" s="749" t="s">
        <v>639</v>
      </c>
      <c r="D957" s="750" t="s">
        <v>640</v>
      </c>
      <c r="E957" s="751">
        <v>50113001</v>
      </c>
      <c r="F957" s="750" t="s">
        <v>645</v>
      </c>
      <c r="G957" s="749" t="s">
        <v>646</v>
      </c>
      <c r="H957" s="749">
        <v>117992</v>
      </c>
      <c r="I957" s="749">
        <v>17992</v>
      </c>
      <c r="J957" s="749" t="s">
        <v>773</v>
      </c>
      <c r="K957" s="749" t="s">
        <v>774</v>
      </c>
      <c r="L957" s="752">
        <v>94.076363636363652</v>
      </c>
      <c r="M957" s="752">
        <v>11</v>
      </c>
      <c r="N957" s="753">
        <v>1034.8400000000001</v>
      </c>
    </row>
    <row r="958" spans="1:14" ht="14.4" customHeight="1" x14ac:dyDescent="0.3">
      <c r="A958" s="747" t="s">
        <v>599</v>
      </c>
      <c r="B958" s="748" t="s">
        <v>600</v>
      </c>
      <c r="C958" s="749" t="s">
        <v>639</v>
      </c>
      <c r="D958" s="750" t="s">
        <v>640</v>
      </c>
      <c r="E958" s="751">
        <v>50113001</v>
      </c>
      <c r="F958" s="750" t="s">
        <v>645</v>
      </c>
      <c r="G958" s="749" t="s">
        <v>646</v>
      </c>
      <c r="H958" s="749">
        <v>100499</v>
      </c>
      <c r="I958" s="749">
        <v>499</v>
      </c>
      <c r="J958" s="749" t="s">
        <v>775</v>
      </c>
      <c r="K958" s="749" t="s">
        <v>777</v>
      </c>
      <c r="L958" s="752">
        <v>100.39181171860524</v>
      </c>
      <c r="M958" s="752">
        <v>266</v>
      </c>
      <c r="N958" s="753">
        <v>26704.221917148992</v>
      </c>
    </row>
    <row r="959" spans="1:14" ht="14.4" customHeight="1" x14ac:dyDescent="0.3">
      <c r="A959" s="747" t="s">
        <v>599</v>
      </c>
      <c r="B959" s="748" t="s">
        <v>600</v>
      </c>
      <c r="C959" s="749" t="s">
        <v>639</v>
      </c>
      <c r="D959" s="750" t="s">
        <v>640</v>
      </c>
      <c r="E959" s="751">
        <v>50113001</v>
      </c>
      <c r="F959" s="750" t="s">
        <v>645</v>
      </c>
      <c r="G959" s="749" t="s">
        <v>646</v>
      </c>
      <c r="H959" s="749">
        <v>102439</v>
      </c>
      <c r="I959" s="749">
        <v>2439</v>
      </c>
      <c r="J959" s="749" t="s">
        <v>1571</v>
      </c>
      <c r="K959" s="749" t="s">
        <v>1572</v>
      </c>
      <c r="L959" s="752">
        <v>285.08000000000004</v>
      </c>
      <c r="M959" s="752">
        <v>1</v>
      </c>
      <c r="N959" s="753">
        <v>285.08000000000004</v>
      </c>
    </row>
    <row r="960" spans="1:14" ht="14.4" customHeight="1" x14ac:dyDescent="0.3">
      <c r="A960" s="747" t="s">
        <v>599</v>
      </c>
      <c r="B960" s="748" t="s">
        <v>600</v>
      </c>
      <c r="C960" s="749" t="s">
        <v>639</v>
      </c>
      <c r="D960" s="750" t="s">
        <v>640</v>
      </c>
      <c r="E960" s="751">
        <v>50113001</v>
      </c>
      <c r="F960" s="750" t="s">
        <v>645</v>
      </c>
      <c r="G960" s="749" t="s">
        <v>646</v>
      </c>
      <c r="H960" s="749">
        <v>102684</v>
      </c>
      <c r="I960" s="749">
        <v>2684</v>
      </c>
      <c r="J960" s="749" t="s">
        <v>782</v>
      </c>
      <c r="K960" s="749" t="s">
        <v>783</v>
      </c>
      <c r="L960" s="752">
        <v>73.430454545454552</v>
      </c>
      <c r="M960" s="752">
        <v>44</v>
      </c>
      <c r="N960" s="753">
        <v>3230.94</v>
      </c>
    </row>
    <row r="961" spans="1:14" ht="14.4" customHeight="1" x14ac:dyDescent="0.3">
      <c r="A961" s="747" t="s">
        <v>599</v>
      </c>
      <c r="B961" s="748" t="s">
        <v>600</v>
      </c>
      <c r="C961" s="749" t="s">
        <v>639</v>
      </c>
      <c r="D961" s="750" t="s">
        <v>640</v>
      </c>
      <c r="E961" s="751">
        <v>50113001</v>
      </c>
      <c r="F961" s="750" t="s">
        <v>645</v>
      </c>
      <c r="G961" s="749" t="s">
        <v>646</v>
      </c>
      <c r="H961" s="749">
        <v>988256</v>
      </c>
      <c r="I961" s="749">
        <v>0</v>
      </c>
      <c r="J961" s="749" t="s">
        <v>784</v>
      </c>
      <c r="K961" s="749" t="s">
        <v>601</v>
      </c>
      <c r="L961" s="752">
        <v>223.1709661835749</v>
      </c>
      <c r="M961" s="752">
        <v>207</v>
      </c>
      <c r="N961" s="753">
        <v>46196.390000000007</v>
      </c>
    </row>
    <row r="962" spans="1:14" ht="14.4" customHeight="1" x14ac:dyDescent="0.3">
      <c r="A962" s="747" t="s">
        <v>599</v>
      </c>
      <c r="B962" s="748" t="s">
        <v>600</v>
      </c>
      <c r="C962" s="749" t="s">
        <v>639</v>
      </c>
      <c r="D962" s="750" t="s">
        <v>640</v>
      </c>
      <c r="E962" s="751">
        <v>50113001</v>
      </c>
      <c r="F962" s="750" t="s">
        <v>645</v>
      </c>
      <c r="G962" s="749" t="s">
        <v>646</v>
      </c>
      <c r="H962" s="749">
        <v>396048</v>
      </c>
      <c r="I962" s="749">
        <v>0</v>
      </c>
      <c r="J962" s="749" t="s">
        <v>1113</v>
      </c>
      <c r="K962" s="749" t="s">
        <v>601</v>
      </c>
      <c r="L962" s="752">
        <v>410.43619718309861</v>
      </c>
      <c r="M962" s="752">
        <v>71</v>
      </c>
      <c r="N962" s="753">
        <v>29140.97</v>
      </c>
    </row>
    <row r="963" spans="1:14" ht="14.4" customHeight="1" x14ac:dyDescent="0.3">
      <c r="A963" s="747" t="s">
        <v>599</v>
      </c>
      <c r="B963" s="748" t="s">
        <v>600</v>
      </c>
      <c r="C963" s="749" t="s">
        <v>639</v>
      </c>
      <c r="D963" s="750" t="s">
        <v>640</v>
      </c>
      <c r="E963" s="751">
        <v>50113001</v>
      </c>
      <c r="F963" s="750" t="s">
        <v>645</v>
      </c>
      <c r="G963" s="749" t="s">
        <v>646</v>
      </c>
      <c r="H963" s="749">
        <v>186333</v>
      </c>
      <c r="I963" s="749">
        <v>186333</v>
      </c>
      <c r="J963" s="749" t="s">
        <v>1554</v>
      </c>
      <c r="K963" s="749" t="s">
        <v>1555</v>
      </c>
      <c r="L963" s="752">
        <v>15299.75</v>
      </c>
      <c r="M963" s="752">
        <v>6</v>
      </c>
      <c r="N963" s="753">
        <v>91798.5</v>
      </c>
    </row>
    <row r="964" spans="1:14" ht="14.4" customHeight="1" x14ac:dyDescent="0.3">
      <c r="A964" s="747" t="s">
        <v>599</v>
      </c>
      <c r="B964" s="748" t="s">
        <v>600</v>
      </c>
      <c r="C964" s="749" t="s">
        <v>639</v>
      </c>
      <c r="D964" s="750" t="s">
        <v>640</v>
      </c>
      <c r="E964" s="751">
        <v>50113001</v>
      </c>
      <c r="F964" s="750" t="s">
        <v>645</v>
      </c>
      <c r="G964" s="749" t="s">
        <v>646</v>
      </c>
      <c r="H964" s="749">
        <v>118656</v>
      </c>
      <c r="I964" s="749">
        <v>118656</v>
      </c>
      <c r="J964" s="749" t="s">
        <v>785</v>
      </c>
      <c r="K964" s="749" t="s">
        <v>786</v>
      </c>
      <c r="L964" s="752">
        <v>665.02154015542476</v>
      </c>
      <c r="M964" s="752">
        <v>64</v>
      </c>
      <c r="N964" s="753">
        <v>42561.378569947185</v>
      </c>
    </row>
    <row r="965" spans="1:14" ht="14.4" customHeight="1" x14ac:dyDescent="0.3">
      <c r="A965" s="747" t="s">
        <v>599</v>
      </c>
      <c r="B965" s="748" t="s">
        <v>600</v>
      </c>
      <c r="C965" s="749" t="s">
        <v>639</v>
      </c>
      <c r="D965" s="750" t="s">
        <v>640</v>
      </c>
      <c r="E965" s="751">
        <v>50113001</v>
      </c>
      <c r="F965" s="750" t="s">
        <v>645</v>
      </c>
      <c r="G965" s="749" t="s">
        <v>646</v>
      </c>
      <c r="H965" s="749">
        <v>190484</v>
      </c>
      <c r="I965" s="749">
        <v>0</v>
      </c>
      <c r="J965" s="749" t="s">
        <v>1428</v>
      </c>
      <c r="K965" s="749" t="s">
        <v>1429</v>
      </c>
      <c r="L965" s="752">
        <v>1838.5522222222223</v>
      </c>
      <c r="M965" s="752">
        <v>9</v>
      </c>
      <c r="N965" s="753">
        <v>16546.97</v>
      </c>
    </row>
    <row r="966" spans="1:14" ht="14.4" customHeight="1" x14ac:dyDescent="0.3">
      <c r="A966" s="747" t="s">
        <v>599</v>
      </c>
      <c r="B966" s="748" t="s">
        <v>600</v>
      </c>
      <c r="C966" s="749" t="s">
        <v>639</v>
      </c>
      <c r="D966" s="750" t="s">
        <v>640</v>
      </c>
      <c r="E966" s="751">
        <v>50113001</v>
      </c>
      <c r="F966" s="750" t="s">
        <v>645</v>
      </c>
      <c r="G966" s="749" t="s">
        <v>660</v>
      </c>
      <c r="H966" s="749">
        <v>107981</v>
      </c>
      <c r="I966" s="749">
        <v>7981</v>
      </c>
      <c r="J966" s="749" t="s">
        <v>791</v>
      </c>
      <c r="K966" s="749" t="s">
        <v>794</v>
      </c>
      <c r="L966" s="752">
        <v>53.135999999999996</v>
      </c>
      <c r="M966" s="752">
        <v>15</v>
      </c>
      <c r="N966" s="753">
        <v>797.04</v>
      </c>
    </row>
    <row r="967" spans="1:14" ht="14.4" customHeight="1" x14ac:dyDescent="0.3">
      <c r="A967" s="747" t="s">
        <v>599</v>
      </c>
      <c r="B967" s="748" t="s">
        <v>600</v>
      </c>
      <c r="C967" s="749" t="s">
        <v>639</v>
      </c>
      <c r="D967" s="750" t="s">
        <v>640</v>
      </c>
      <c r="E967" s="751">
        <v>50113001</v>
      </c>
      <c r="F967" s="750" t="s">
        <v>645</v>
      </c>
      <c r="G967" s="749" t="s">
        <v>660</v>
      </c>
      <c r="H967" s="749">
        <v>155823</v>
      </c>
      <c r="I967" s="749">
        <v>55823</v>
      </c>
      <c r="J967" s="749" t="s">
        <v>791</v>
      </c>
      <c r="K967" s="749" t="s">
        <v>792</v>
      </c>
      <c r="L967" s="752">
        <v>37.814374999999998</v>
      </c>
      <c r="M967" s="752">
        <v>16</v>
      </c>
      <c r="N967" s="753">
        <v>605.03</v>
      </c>
    </row>
    <row r="968" spans="1:14" ht="14.4" customHeight="1" x14ac:dyDescent="0.3">
      <c r="A968" s="747" t="s">
        <v>599</v>
      </c>
      <c r="B968" s="748" t="s">
        <v>600</v>
      </c>
      <c r="C968" s="749" t="s">
        <v>639</v>
      </c>
      <c r="D968" s="750" t="s">
        <v>640</v>
      </c>
      <c r="E968" s="751">
        <v>50113001</v>
      </c>
      <c r="F968" s="750" t="s">
        <v>645</v>
      </c>
      <c r="G968" s="749" t="s">
        <v>660</v>
      </c>
      <c r="H968" s="749">
        <v>155824</v>
      </c>
      <c r="I968" s="749">
        <v>55824</v>
      </c>
      <c r="J968" s="749" t="s">
        <v>791</v>
      </c>
      <c r="K968" s="749" t="s">
        <v>793</v>
      </c>
      <c r="L968" s="752">
        <v>51.977142857142859</v>
      </c>
      <c r="M968" s="752">
        <v>14</v>
      </c>
      <c r="N968" s="753">
        <v>727.68000000000006</v>
      </c>
    </row>
    <row r="969" spans="1:14" ht="14.4" customHeight="1" x14ac:dyDescent="0.3">
      <c r="A969" s="747" t="s">
        <v>599</v>
      </c>
      <c r="B969" s="748" t="s">
        <v>600</v>
      </c>
      <c r="C969" s="749" t="s">
        <v>639</v>
      </c>
      <c r="D969" s="750" t="s">
        <v>640</v>
      </c>
      <c r="E969" s="751">
        <v>50113001</v>
      </c>
      <c r="F969" s="750" t="s">
        <v>645</v>
      </c>
      <c r="G969" s="749" t="s">
        <v>646</v>
      </c>
      <c r="H969" s="749">
        <v>100543</v>
      </c>
      <c r="I969" s="749">
        <v>543</v>
      </c>
      <c r="J969" s="749" t="s">
        <v>797</v>
      </c>
      <c r="K969" s="749" t="s">
        <v>798</v>
      </c>
      <c r="L969" s="752">
        <v>114.65822222222224</v>
      </c>
      <c r="M969" s="752">
        <v>360</v>
      </c>
      <c r="N969" s="753">
        <v>41276.960000000006</v>
      </c>
    </row>
    <row r="970" spans="1:14" ht="14.4" customHeight="1" x14ac:dyDescent="0.3">
      <c r="A970" s="747" t="s">
        <v>599</v>
      </c>
      <c r="B970" s="748" t="s">
        <v>600</v>
      </c>
      <c r="C970" s="749" t="s">
        <v>639</v>
      </c>
      <c r="D970" s="750" t="s">
        <v>640</v>
      </c>
      <c r="E970" s="751">
        <v>50113001</v>
      </c>
      <c r="F970" s="750" t="s">
        <v>645</v>
      </c>
      <c r="G970" s="749" t="s">
        <v>646</v>
      </c>
      <c r="H970" s="749">
        <v>100544</v>
      </c>
      <c r="I970" s="749">
        <v>544</v>
      </c>
      <c r="J970" s="749" t="s">
        <v>797</v>
      </c>
      <c r="K970" s="749" t="s">
        <v>1141</v>
      </c>
      <c r="L970" s="752">
        <v>216.19699999999997</v>
      </c>
      <c r="M970" s="752">
        <v>40</v>
      </c>
      <c r="N970" s="753">
        <v>8647.8799999999992</v>
      </c>
    </row>
    <row r="971" spans="1:14" ht="14.4" customHeight="1" x14ac:dyDescent="0.3">
      <c r="A971" s="747" t="s">
        <v>599</v>
      </c>
      <c r="B971" s="748" t="s">
        <v>600</v>
      </c>
      <c r="C971" s="749" t="s">
        <v>639</v>
      </c>
      <c r="D971" s="750" t="s">
        <v>640</v>
      </c>
      <c r="E971" s="751">
        <v>50113001</v>
      </c>
      <c r="F971" s="750" t="s">
        <v>645</v>
      </c>
      <c r="G971" s="749" t="s">
        <v>660</v>
      </c>
      <c r="H971" s="749">
        <v>850729</v>
      </c>
      <c r="I971" s="749">
        <v>157875</v>
      </c>
      <c r="J971" s="749" t="s">
        <v>803</v>
      </c>
      <c r="K971" s="749" t="s">
        <v>804</v>
      </c>
      <c r="L971" s="752">
        <v>250.41499999999999</v>
      </c>
      <c r="M971" s="752">
        <v>4</v>
      </c>
      <c r="N971" s="753">
        <v>1001.66</v>
      </c>
    </row>
    <row r="972" spans="1:14" ht="14.4" customHeight="1" x14ac:dyDescent="0.3">
      <c r="A972" s="747" t="s">
        <v>599</v>
      </c>
      <c r="B972" s="748" t="s">
        <v>600</v>
      </c>
      <c r="C972" s="749" t="s">
        <v>639</v>
      </c>
      <c r="D972" s="750" t="s">
        <v>640</v>
      </c>
      <c r="E972" s="751">
        <v>50113001</v>
      </c>
      <c r="F972" s="750" t="s">
        <v>645</v>
      </c>
      <c r="G972" s="749" t="s">
        <v>646</v>
      </c>
      <c r="H972" s="749">
        <v>104343</v>
      </c>
      <c r="I972" s="749">
        <v>4343</v>
      </c>
      <c r="J972" s="749" t="s">
        <v>1142</v>
      </c>
      <c r="K972" s="749" t="s">
        <v>1143</v>
      </c>
      <c r="L972" s="752">
        <v>29.899999999999988</v>
      </c>
      <c r="M972" s="752">
        <v>5</v>
      </c>
      <c r="N972" s="753">
        <v>149.49999999999994</v>
      </c>
    </row>
    <row r="973" spans="1:14" ht="14.4" customHeight="1" x14ac:dyDescent="0.3">
      <c r="A973" s="747" t="s">
        <v>599</v>
      </c>
      <c r="B973" s="748" t="s">
        <v>600</v>
      </c>
      <c r="C973" s="749" t="s">
        <v>639</v>
      </c>
      <c r="D973" s="750" t="s">
        <v>640</v>
      </c>
      <c r="E973" s="751">
        <v>50113001</v>
      </c>
      <c r="F973" s="750" t="s">
        <v>645</v>
      </c>
      <c r="G973" s="749" t="s">
        <v>646</v>
      </c>
      <c r="H973" s="749">
        <v>849941</v>
      </c>
      <c r="I973" s="749">
        <v>162142</v>
      </c>
      <c r="J973" s="749" t="s">
        <v>805</v>
      </c>
      <c r="K973" s="749" t="s">
        <v>807</v>
      </c>
      <c r="L973" s="752">
        <v>28.908750000000001</v>
      </c>
      <c r="M973" s="752">
        <v>8</v>
      </c>
      <c r="N973" s="753">
        <v>231.27</v>
      </c>
    </row>
    <row r="974" spans="1:14" ht="14.4" customHeight="1" x14ac:dyDescent="0.3">
      <c r="A974" s="747" t="s">
        <v>599</v>
      </c>
      <c r="B974" s="748" t="s">
        <v>600</v>
      </c>
      <c r="C974" s="749" t="s">
        <v>639</v>
      </c>
      <c r="D974" s="750" t="s">
        <v>640</v>
      </c>
      <c r="E974" s="751">
        <v>50113001</v>
      </c>
      <c r="F974" s="750" t="s">
        <v>645</v>
      </c>
      <c r="G974" s="749" t="s">
        <v>646</v>
      </c>
      <c r="H974" s="749">
        <v>110734</v>
      </c>
      <c r="I974" s="749">
        <v>10734</v>
      </c>
      <c r="J974" s="749" t="s">
        <v>1556</v>
      </c>
      <c r="K974" s="749" t="s">
        <v>1557</v>
      </c>
      <c r="L974" s="752">
        <v>533.27333333333343</v>
      </c>
      <c r="M974" s="752">
        <v>3</v>
      </c>
      <c r="N974" s="753">
        <v>1599.8200000000002</v>
      </c>
    </row>
    <row r="975" spans="1:14" ht="14.4" customHeight="1" x14ac:dyDescent="0.3">
      <c r="A975" s="747" t="s">
        <v>599</v>
      </c>
      <c r="B975" s="748" t="s">
        <v>600</v>
      </c>
      <c r="C975" s="749" t="s">
        <v>639</v>
      </c>
      <c r="D975" s="750" t="s">
        <v>640</v>
      </c>
      <c r="E975" s="751">
        <v>50113001</v>
      </c>
      <c r="F975" s="750" t="s">
        <v>645</v>
      </c>
      <c r="G975" s="749" t="s">
        <v>646</v>
      </c>
      <c r="H975" s="749">
        <v>102289</v>
      </c>
      <c r="I975" s="749">
        <v>2289</v>
      </c>
      <c r="J975" s="749" t="s">
        <v>809</v>
      </c>
      <c r="K975" s="749" t="s">
        <v>810</v>
      </c>
      <c r="L975" s="752">
        <v>1123.6660000000002</v>
      </c>
      <c r="M975" s="752">
        <v>60</v>
      </c>
      <c r="N975" s="753">
        <v>67419.960000000006</v>
      </c>
    </row>
    <row r="976" spans="1:14" ht="14.4" customHeight="1" x14ac:dyDescent="0.3">
      <c r="A976" s="747" t="s">
        <v>599</v>
      </c>
      <c r="B976" s="748" t="s">
        <v>600</v>
      </c>
      <c r="C976" s="749" t="s">
        <v>639</v>
      </c>
      <c r="D976" s="750" t="s">
        <v>640</v>
      </c>
      <c r="E976" s="751">
        <v>50113001</v>
      </c>
      <c r="F976" s="750" t="s">
        <v>645</v>
      </c>
      <c r="G976" s="749" t="s">
        <v>646</v>
      </c>
      <c r="H976" s="749">
        <v>118304</v>
      </c>
      <c r="I976" s="749">
        <v>18304</v>
      </c>
      <c r="J976" s="749" t="s">
        <v>817</v>
      </c>
      <c r="K976" s="749" t="s">
        <v>818</v>
      </c>
      <c r="L976" s="752">
        <v>185.6120059475048</v>
      </c>
      <c r="M976" s="752">
        <v>2</v>
      </c>
      <c r="N976" s="753">
        <v>371.2240118950096</v>
      </c>
    </row>
    <row r="977" spans="1:14" ht="14.4" customHeight="1" x14ac:dyDescent="0.3">
      <c r="A977" s="747" t="s">
        <v>599</v>
      </c>
      <c r="B977" s="748" t="s">
        <v>600</v>
      </c>
      <c r="C977" s="749" t="s">
        <v>639</v>
      </c>
      <c r="D977" s="750" t="s">
        <v>640</v>
      </c>
      <c r="E977" s="751">
        <v>50113001</v>
      </c>
      <c r="F977" s="750" t="s">
        <v>645</v>
      </c>
      <c r="G977" s="749" t="s">
        <v>646</v>
      </c>
      <c r="H977" s="749">
        <v>118305</v>
      </c>
      <c r="I977" s="749">
        <v>18305</v>
      </c>
      <c r="J977" s="749" t="s">
        <v>817</v>
      </c>
      <c r="K977" s="749" t="s">
        <v>819</v>
      </c>
      <c r="L977" s="752">
        <v>242.00000000000003</v>
      </c>
      <c r="M977" s="752">
        <v>2</v>
      </c>
      <c r="N977" s="753">
        <v>484.00000000000006</v>
      </c>
    </row>
    <row r="978" spans="1:14" ht="14.4" customHeight="1" x14ac:dyDescent="0.3">
      <c r="A978" s="747" t="s">
        <v>599</v>
      </c>
      <c r="B978" s="748" t="s">
        <v>600</v>
      </c>
      <c r="C978" s="749" t="s">
        <v>639</v>
      </c>
      <c r="D978" s="750" t="s">
        <v>640</v>
      </c>
      <c r="E978" s="751">
        <v>50113001</v>
      </c>
      <c r="F978" s="750" t="s">
        <v>645</v>
      </c>
      <c r="G978" s="749" t="s">
        <v>646</v>
      </c>
      <c r="H978" s="749">
        <v>159357</v>
      </c>
      <c r="I978" s="749">
        <v>59357</v>
      </c>
      <c r="J978" s="749" t="s">
        <v>820</v>
      </c>
      <c r="K978" s="749" t="s">
        <v>1441</v>
      </c>
      <c r="L978" s="752">
        <v>188.88062037975519</v>
      </c>
      <c r="M978" s="752">
        <v>7</v>
      </c>
      <c r="N978" s="753">
        <v>1322.1643426582864</v>
      </c>
    </row>
    <row r="979" spans="1:14" ht="14.4" customHeight="1" x14ac:dyDescent="0.3">
      <c r="A979" s="747" t="s">
        <v>599</v>
      </c>
      <c r="B979" s="748" t="s">
        <v>600</v>
      </c>
      <c r="C979" s="749" t="s">
        <v>639</v>
      </c>
      <c r="D979" s="750" t="s">
        <v>640</v>
      </c>
      <c r="E979" s="751">
        <v>50113001</v>
      </c>
      <c r="F979" s="750" t="s">
        <v>645</v>
      </c>
      <c r="G979" s="749" t="s">
        <v>646</v>
      </c>
      <c r="H979" s="749">
        <v>159358</v>
      </c>
      <c r="I979" s="749">
        <v>59358</v>
      </c>
      <c r="J979" s="749" t="s">
        <v>820</v>
      </c>
      <c r="K979" s="749" t="s">
        <v>821</v>
      </c>
      <c r="L979" s="752">
        <v>326.47999412713352</v>
      </c>
      <c r="M979" s="752">
        <v>2</v>
      </c>
      <c r="N979" s="753">
        <v>652.95998825426705</v>
      </c>
    </row>
    <row r="980" spans="1:14" ht="14.4" customHeight="1" x14ac:dyDescent="0.3">
      <c r="A980" s="747" t="s">
        <v>599</v>
      </c>
      <c r="B980" s="748" t="s">
        <v>600</v>
      </c>
      <c r="C980" s="749" t="s">
        <v>639</v>
      </c>
      <c r="D980" s="750" t="s">
        <v>640</v>
      </c>
      <c r="E980" s="751">
        <v>50113001</v>
      </c>
      <c r="F980" s="750" t="s">
        <v>645</v>
      </c>
      <c r="G980" s="749" t="s">
        <v>646</v>
      </c>
      <c r="H980" s="749">
        <v>848866</v>
      </c>
      <c r="I980" s="749">
        <v>119654</v>
      </c>
      <c r="J980" s="749" t="s">
        <v>825</v>
      </c>
      <c r="K980" s="749" t="s">
        <v>826</v>
      </c>
      <c r="L980" s="752">
        <v>256.476</v>
      </c>
      <c r="M980" s="752">
        <v>5</v>
      </c>
      <c r="N980" s="753">
        <v>1282.3800000000001</v>
      </c>
    </row>
    <row r="981" spans="1:14" ht="14.4" customHeight="1" x14ac:dyDescent="0.3">
      <c r="A981" s="747" t="s">
        <v>599</v>
      </c>
      <c r="B981" s="748" t="s">
        <v>600</v>
      </c>
      <c r="C981" s="749" t="s">
        <v>639</v>
      </c>
      <c r="D981" s="750" t="s">
        <v>640</v>
      </c>
      <c r="E981" s="751">
        <v>50113001</v>
      </c>
      <c r="F981" s="750" t="s">
        <v>645</v>
      </c>
      <c r="G981" s="749" t="s">
        <v>646</v>
      </c>
      <c r="H981" s="749">
        <v>844764</v>
      </c>
      <c r="I981" s="749">
        <v>105943</v>
      </c>
      <c r="J981" s="749" t="s">
        <v>1203</v>
      </c>
      <c r="K981" s="749" t="s">
        <v>1204</v>
      </c>
      <c r="L981" s="752">
        <v>4503.16</v>
      </c>
      <c r="M981" s="752">
        <v>1.75</v>
      </c>
      <c r="N981" s="753">
        <v>7880.53</v>
      </c>
    </row>
    <row r="982" spans="1:14" ht="14.4" customHeight="1" x14ac:dyDescent="0.3">
      <c r="A982" s="747" t="s">
        <v>599</v>
      </c>
      <c r="B982" s="748" t="s">
        <v>600</v>
      </c>
      <c r="C982" s="749" t="s">
        <v>639</v>
      </c>
      <c r="D982" s="750" t="s">
        <v>640</v>
      </c>
      <c r="E982" s="751">
        <v>50113001</v>
      </c>
      <c r="F982" s="750" t="s">
        <v>645</v>
      </c>
      <c r="G982" s="749" t="s">
        <v>646</v>
      </c>
      <c r="H982" s="749">
        <v>191836</v>
      </c>
      <c r="I982" s="749">
        <v>91836</v>
      </c>
      <c r="J982" s="749" t="s">
        <v>840</v>
      </c>
      <c r="K982" s="749" t="s">
        <v>843</v>
      </c>
      <c r="L982" s="752">
        <v>44.673999999999992</v>
      </c>
      <c r="M982" s="752">
        <v>5</v>
      </c>
      <c r="N982" s="753">
        <v>223.36999999999995</v>
      </c>
    </row>
    <row r="983" spans="1:14" ht="14.4" customHeight="1" x14ac:dyDescent="0.3">
      <c r="A983" s="747" t="s">
        <v>599</v>
      </c>
      <c r="B983" s="748" t="s">
        <v>600</v>
      </c>
      <c r="C983" s="749" t="s">
        <v>639</v>
      </c>
      <c r="D983" s="750" t="s">
        <v>640</v>
      </c>
      <c r="E983" s="751">
        <v>50113001</v>
      </c>
      <c r="F983" s="750" t="s">
        <v>645</v>
      </c>
      <c r="G983" s="749" t="s">
        <v>646</v>
      </c>
      <c r="H983" s="749">
        <v>109847</v>
      </c>
      <c r="I983" s="749">
        <v>9847</v>
      </c>
      <c r="J983" s="749" t="s">
        <v>840</v>
      </c>
      <c r="K983" s="749" t="s">
        <v>842</v>
      </c>
      <c r="L983" s="752">
        <v>41.06</v>
      </c>
      <c r="M983" s="752">
        <v>3</v>
      </c>
      <c r="N983" s="753">
        <v>123.18</v>
      </c>
    </row>
    <row r="984" spans="1:14" ht="14.4" customHeight="1" x14ac:dyDescent="0.3">
      <c r="A984" s="747" t="s">
        <v>599</v>
      </c>
      <c r="B984" s="748" t="s">
        <v>600</v>
      </c>
      <c r="C984" s="749" t="s">
        <v>639</v>
      </c>
      <c r="D984" s="750" t="s">
        <v>640</v>
      </c>
      <c r="E984" s="751">
        <v>50113001</v>
      </c>
      <c r="F984" s="750" t="s">
        <v>645</v>
      </c>
      <c r="G984" s="749" t="s">
        <v>646</v>
      </c>
      <c r="H984" s="749">
        <v>500795</v>
      </c>
      <c r="I984" s="749">
        <v>500795</v>
      </c>
      <c r="J984" s="749" t="s">
        <v>844</v>
      </c>
      <c r="K984" s="749" t="s">
        <v>846</v>
      </c>
      <c r="L984" s="752">
        <v>624.70988275165791</v>
      </c>
      <c r="M984" s="752">
        <v>6</v>
      </c>
      <c r="N984" s="753">
        <v>3748.2592965099475</v>
      </c>
    </row>
    <row r="985" spans="1:14" ht="14.4" customHeight="1" x14ac:dyDescent="0.3">
      <c r="A985" s="747" t="s">
        <v>599</v>
      </c>
      <c r="B985" s="748" t="s">
        <v>600</v>
      </c>
      <c r="C985" s="749" t="s">
        <v>639</v>
      </c>
      <c r="D985" s="750" t="s">
        <v>640</v>
      </c>
      <c r="E985" s="751">
        <v>50113001</v>
      </c>
      <c r="F985" s="750" t="s">
        <v>645</v>
      </c>
      <c r="G985" s="749" t="s">
        <v>646</v>
      </c>
      <c r="H985" s="749">
        <v>989614</v>
      </c>
      <c r="I985" s="749">
        <v>500796</v>
      </c>
      <c r="J985" s="749" t="s">
        <v>844</v>
      </c>
      <c r="K985" s="749" t="s">
        <v>845</v>
      </c>
      <c r="L985" s="752">
        <v>1973.3790476190479</v>
      </c>
      <c r="M985" s="752">
        <v>42</v>
      </c>
      <c r="N985" s="753">
        <v>82881.920000000013</v>
      </c>
    </row>
    <row r="986" spans="1:14" ht="14.4" customHeight="1" x14ac:dyDescent="0.3">
      <c r="A986" s="747" t="s">
        <v>599</v>
      </c>
      <c r="B986" s="748" t="s">
        <v>600</v>
      </c>
      <c r="C986" s="749" t="s">
        <v>639</v>
      </c>
      <c r="D986" s="750" t="s">
        <v>640</v>
      </c>
      <c r="E986" s="751">
        <v>50113001</v>
      </c>
      <c r="F986" s="750" t="s">
        <v>645</v>
      </c>
      <c r="G986" s="749" t="s">
        <v>646</v>
      </c>
      <c r="H986" s="749">
        <v>842253</v>
      </c>
      <c r="I986" s="749">
        <v>0</v>
      </c>
      <c r="J986" s="749" t="s">
        <v>1443</v>
      </c>
      <c r="K986" s="749" t="s">
        <v>1444</v>
      </c>
      <c r="L986" s="752">
        <v>401.79</v>
      </c>
      <c r="M986" s="752">
        <v>1</v>
      </c>
      <c r="N986" s="753">
        <v>401.79</v>
      </c>
    </row>
    <row r="987" spans="1:14" ht="14.4" customHeight="1" x14ac:dyDescent="0.3">
      <c r="A987" s="747" t="s">
        <v>599</v>
      </c>
      <c r="B987" s="748" t="s">
        <v>600</v>
      </c>
      <c r="C987" s="749" t="s">
        <v>639</v>
      </c>
      <c r="D987" s="750" t="s">
        <v>640</v>
      </c>
      <c r="E987" s="751">
        <v>50113001</v>
      </c>
      <c r="F987" s="750" t="s">
        <v>645</v>
      </c>
      <c r="G987" s="749" t="s">
        <v>646</v>
      </c>
      <c r="H987" s="749">
        <v>176921</v>
      </c>
      <c r="I987" s="749">
        <v>76921</v>
      </c>
      <c r="J987" s="749" t="s">
        <v>1219</v>
      </c>
      <c r="K987" s="749" t="s">
        <v>1220</v>
      </c>
      <c r="L987" s="752">
        <v>130.66800000000001</v>
      </c>
      <c r="M987" s="752">
        <v>5</v>
      </c>
      <c r="N987" s="753">
        <v>653.34</v>
      </c>
    </row>
    <row r="988" spans="1:14" ht="14.4" customHeight="1" x14ac:dyDescent="0.3">
      <c r="A988" s="747" t="s">
        <v>599</v>
      </c>
      <c r="B988" s="748" t="s">
        <v>600</v>
      </c>
      <c r="C988" s="749" t="s">
        <v>639</v>
      </c>
      <c r="D988" s="750" t="s">
        <v>640</v>
      </c>
      <c r="E988" s="751">
        <v>50113001</v>
      </c>
      <c r="F988" s="750" t="s">
        <v>645</v>
      </c>
      <c r="G988" s="749" t="s">
        <v>601</v>
      </c>
      <c r="H988" s="749">
        <v>214627</v>
      </c>
      <c r="I988" s="749">
        <v>214627</v>
      </c>
      <c r="J988" s="749" t="s">
        <v>853</v>
      </c>
      <c r="K988" s="749" t="s">
        <v>854</v>
      </c>
      <c r="L988" s="752">
        <v>84.149999999999977</v>
      </c>
      <c r="M988" s="752">
        <v>3</v>
      </c>
      <c r="N988" s="753">
        <v>252.44999999999993</v>
      </c>
    </row>
    <row r="989" spans="1:14" ht="14.4" customHeight="1" x14ac:dyDescent="0.3">
      <c r="A989" s="747" t="s">
        <v>599</v>
      </c>
      <c r="B989" s="748" t="s">
        <v>600</v>
      </c>
      <c r="C989" s="749" t="s">
        <v>639</v>
      </c>
      <c r="D989" s="750" t="s">
        <v>640</v>
      </c>
      <c r="E989" s="751">
        <v>50113011</v>
      </c>
      <c r="F989" s="750" t="s">
        <v>1282</v>
      </c>
      <c r="G989" s="749"/>
      <c r="H989" s="749"/>
      <c r="I989" s="749">
        <v>171966</v>
      </c>
      <c r="J989" s="749" t="s">
        <v>1573</v>
      </c>
      <c r="K989" s="749" t="s">
        <v>1574</v>
      </c>
      <c r="L989" s="752">
        <v>12916.2001953125</v>
      </c>
      <c r="M989" s="752">
        <v>1</v>
      </c>
      <c r="N989" s="753">
        <v>12916.2001953125</v>
      </c>
    </row>
    <row r="990" spans="1:14" ht="14.4" customHeight="1" x14ac:dyDescent="0.3">
      <c r="A990" s="747" t="s">
        <v>599</v>
      </c>
      <c r="B990" s="748" t="s">
        <v>600</v>
      </c>
      <c r="C990" s="749" t="s">
        <v>639</v>
      </c>
      <c r="D990" s="750" t="s">
        <v>640</v>
      </c>
      <c r="E990" s="751">
        <v>50113013</v>
      </c>
      <c r="F990" s="750" t="s">
        <v>866</v>
      </c>
      <c r="G990" s="749" t="s">
        <v>660</v>
      </c>
      <c r="H990" s="749">
        <v>105951</v>
      </c>
      <c r="I990" s="749">
        <v>5951</v>
      </c>
      <c r="J990" s="749" t="s">
        <v>1289</v>
      </c>
      <c r="K990" s="749" t="s">
        <v>1290</v>
      </c>
      <c r="L990" s="752">
        <v>114.93</v>
      </c>
      <c r="M990" s="752">
        <v>1</v>
      </c>
      <c r="N990" s="753">
        <v>114.93</v>
      </c>
    </row>
    <row r="991" spans="1:14" ht="14.4" customHeight="1" x14ac:dyDescent="0.3">
      <c r="A991" s="747" t="s">
        <v>599</v>
      </c>
      <c r="B991" s="748" t="s">
        <v>600</v>
      </c>
      <c r="C991" s="749" t="s">
        <v>639</v>
      </c>
      <c r="D991" s="750" t="s">
        <v>640</v>
      </c>
      <c r="E991" s="751">
        <v>50113013</v>
      </c>
      <c r="F991" s="750" t="s">
        <v>866</v>
      </c>
      <c r="G991" s="749" t="s">
        <v>646</v>
      </c>
      <c r="H991" s="749">
        <v>201958</v>
      </c>
      <c r="I991" s="749">
        <v>201958</v>
      </c>
      <c r="J991" s="749" t="s">
        <v>1291</v>
      </c>
      <c r="K991" s="749" t="s">
        <v>1292</v>
      </c>
      <c r="L991" s="752">
        <v>239.91</v>
      </c>
      <c r="M991" s="752">
        <v>1</v>
      </c>
      <c r="N991" s="753">
        <v>239.91</v>
      </c>
    </row>
    <row r="992" spans="1:14" ht="14.4" customHeight="1" x14ac:dyDescent="0.3">
      <c r="A992" s="747" t="s">
        <v>599</v>
      </c>
      <c r="B992" s="748" t="s">
        <v>600</v>
      </c>
      <c r="C992" s="749" t="s">
        <v>639</v>
      </c>
      <c r="D992" s="750" t="s">
        <v>640</v>
      </c>
      <c r="E992" s="751">
        <v>50113013</v>
      </c>
      <c r="F992" s="750" t="s">
        <v>866</v>
      </c>
      <c r="G992" s="749" t="s">
        <v>646</v>
      </c>
      <c r="H992" s="749">
        <v>201961</v>
      </c>
      <c r="I992" s="749">
        <v>201961</v>
      </c>
      <c r="J992" s="749" t="s">
        <v>871</v>
      </c>
      <c r="K992" s="749" t="s">
        <v>872</v>
      </c>
      <c r="L992" s="752">
        <v>312.03125</v>
      </c>
      <c r="M992" s="752">
        <v>8</v>
      </c>
      <c r="N992" s="753">
        <v>2496.25</v>
      </c>
    </row>
    <row r="993" spans="1:14" ht="14.4" customHeight="1" x14ac:dyDescent="0.3">
      <c r="A993" s="747" t="s">
        <v>599</v>
      </c>
      <c r="B993" s="748" t="s">
        <v>600</v>
      </c>
      <c r="C993" s="749" t="s">
        <v>639</v>
      </c>
      <c r="D993" s="750" t="s">
        <v>640</v>
      </c>
      <c r="E993" s="751">
        <v>50113013</v>
      </c>
      <c r="F993" s="750" t="s">
        <v>866</v>
      </c>
      <c r="G993" s="749" t="s">
        <v>646</v>
      </c>
      <c r="H993" s="749">
        <v>501761</v>
      </c>
      <c r="I993" s="749">
        <v>0</v>
      </c>
      <c r="J993" s="749" t="s">
        <v>873</v>
      </c>
      <c r="K993" s="749" t="s">
        <v>601</v>
      </c>
      <c r="L993" s="752">
        <v>2980.12</v>
      </c>
      <c r="M993" s="752">
        <v>0.30000000000000004</v>
      </c>
      <c r="N993" s="753">
        <v>894.03600000000006</v>
      </c>
    </row>
    <row r="994" spans="1:14" ht="14.4" customHeight="1" x14ac:dyDescent="0.3">
      <c r="A994" s="747" t="s">
        <v>599</v>
      </c>
      <c r="B994" s="748" t="s">
        <v>600</v>
      </c>
      <c r="C994" s="749" t="s">
        <v>639</v>
      </c>
      <c r="D994" s="750" t="s">
        <v>640</v>
      </c>
      <c r="E994" s="751">
        <v>50113013</v>
      </c>
      <c r="F994" s="750" t="s">
        <v>866</v>
      </c>
      <c r="G994" s="749" t="s">
        <v>660</v>
      </c>
      <c r="H994" s="749">
        <v>145010</v>
      </c>
      <c r="I994" s="749">
        <v>45010</v>
      </c>
      <c r="J994" s="749" t="s">
        <v>1298</v>
      </c>
      <c r="K994" s="749" t="s">
        <v>1299</v>
      </c>
      <c r="L994" s="752">
        <v>41.853000000000009</v>
      </c>
      <c r="M994" s="752">
        <v>10</v>
      </c>
      <c r="N994" s="753">
        <v>418.53000000000009</v>
      </c>
    </row>
    <row r="995" spans="1:14" ht="14.4" customHeight="1" x14ac:dyDescent="0.3">
      <c r="A995" s="747" t="s">
        <v>599</v>
      </c>
      <c r="B995" s="748" t="s">
        <v>600</v>
      </c>
      <c r="C995" s="749" t="s">
        <v>639</v>
      </c>
      <c r="D995" s="750" t="s">
        <v>640</v>
      </c>
      <c r="E995" s="751">
        <v>50113013</v>
      </c>
      <c r="F995" s="750" t="s">
        <v>866</v>
      </c>
      <c r="G995" s="749" t="s">
        <v>646</v>
      </c>
      <c r="H995" s="749">
        <v>101066</v>
      </c>
      <c r="I995" s="749">
        <v>1066</v>
      </c>
      <c r="J995" s="749" t="s">
        <v>883</v>
      </c>
      <c r="K995" s="749" t="s">
        <v>884</v>
      </c>
      <c r="L995" s="752">
        <v>50.69</v>
      </c>
      <c r="M995" s="752">
        <v>1</v>
      </c>
      <c r="N995" s="753">
        <v>50.69</v>
      </c>
    </row>
    <row r="996" spans="1:14" ht="14.4" customHeight="1" x14ac:dyDescent="0.3">
      <c r="A996" s="747" t="s">
        <v>599</v>
      </c>
      <c r="B996" s="748" t="s">
        <v>600</v>
      </c>
      <c r="C996" s="749" t="s">
        <v>639</v>
      </c>
      <c r="D996" s="750" t="s">
        <v>640</v>
      </c>
      <c r="E996" s="751">
        <v>50113013</v>
      </c>
      <c r="F996" s="750" t="s">
        <v>866</v>
      </c>
      <c r="G996" s="749" t="s">
        <v>646</v>
      </c>
      <c r="H996" s="749">
        <v>141146</v>
      </c>
      <c r="I996" s="749">
        <v>41146</v>
      </c>
      <c r="J996" s="749" t="s">
        <v>1326</v>
      </c>
      <c r="K996" s="749" t="s">
        <v>1327</v>
      </c>
      <c r="L996" s="752">
        <v>181.76</v>
      </c>
      <c r="M996" s="752">
        <v>4</v>
      </c>
      <c r="N996" s="753">
        <v>727.04</v>
      </c>
    </row>
    <row r="997" spans="1:14" ht="14.4" customHeight="1" x14ac:dyDescent="0.3">
      <c r="A997" s="747" t="s">
        <v>599</v>
      </c>
      <c r="B997" s="748" t="s">
        <v>600</v>
      </c>
      <c r="C997" s="749" t="s">
        <v>639</v>
      </c>
      <c r="D997" s="750" t="s">
        <v>640</v>
      </c>
      <c r="E997" s="751">
        <v>50113013</v>
      </c>
      <c r="F997" s="750" t="s">
        <v>866</v>
      </c>
      <c r="G997" s="749" t="s">
        <v>646</v>
      </c>
      <c r="H997" s="749">
        <v>202740</v>
      </c>
      <c r="I997" s="749">
        <v>202740</v>
      </c>
      <c r="J997" s="749" t="s">
        <v>1332</v>
      </c>
      <c r="K997" s="749" t="s">
        <v>1333</v>
      </c>
      <c r="L997" s="752">
        <v>391.13999999999987</v>
      </c>
      <c r="M997" s="752">
        <v>1</v>
      </c>
      <c r="N997" s="753">
        <v>391.13999999999987</v>
      </c>
    </row>
    <row r="998" spans="1:14" ht="14.4" customHeight="1" x14ac:dyDescent="0.3">
      <c r="A998" s="747" t="s">
        <v>599</v>
      </c>
      <c r="B998" s="748" t="s">
        <v>600</v>
      </c>
      <c r="C998" s="749" t="s">
        <v>639</v>
      </c>
      <c r="D998" s="750" t="s">
        <v>640</v>
      </c>
      <c r="E998" s="751">
        <v>50113013</v>
      </c>
      <c r="F998" s="750" t="s">
        <v>866</v>
      </c>
      <c r="G998" s="749" t="s">
        <v>646</v>
      </c>
      <c r="H998" s="749">
        <v>201977</v>
      </c>
      <c r="I998" s="749">
        <v>201977</v>
      </c>
      <c r="J998" s="749" t="s">
        <v>1338</v>
      </c>
      <c r="K998" s="749" t="s">
        <v>1339</v>
      </c>
      <c r="L998" s="752">
        <v>465.9113414634146</v>
      </c>
      <c r="M998" s="752">
        <v>82</v>
      </c>
      <c r="N998" s="753">
        <v>38204.729999999996</v>
      </c>
    </row>
    <row r="999" spans="1:14" ht="14.4" customHeight="1" x14ac:dyDescent="0.3">
      <c r="A999" s="747" t="s">
        <v>599</v>
      </c>
      <c r="B999" s="748" t="s">
        <v>600</v>
      </c>
      <c r="C999" s="749" t="s">
        <v>639</v>
      </c>
      <c r="D999" s="750" t="s">
        <v>640</v>
      </c>
      <c r="E999" s="751">
        <v>50113013</v>
      </c>
      <c r="F999" s="750" t="s">
        <v>866</v>
      </c>
      <c r="G999" s="749" t="s">
        <v>646</v>
      </c>
      <c r="H999" s="749">
        <v>186264</v>
      </c>
      <c r="I999" s="749">
        <v>86264</v>
      </c>
      <c r="J999" s="749" t="s">
        <v>1575</v>
      </c>
      <c r="K999" s="749" t="s">
        <v>1576</v>
      </c>
      <c r="L999" s="752">
        <v>46.840000000000011</v>
      </c>
      <c r="M999" s="752">
        <v>1</v>
      </c>
      <c r="N999" s="753">
        <v>46.840000000000011</v>
      </c>
    </row>
    <row r="1000" spans="1:14" ht="14.4" customHeight="1" x14ac:dyDescent="0.3">
      <c r="A1000" s="747" t="s">
        <v>599</v>
      </c>
      <c r="B1000" s="748" t="s">
        <v>600</v>
      </c>
      <c r="C1000" s="749" t="s">
        <v>639</v>
      </c>
      <c r="D1000" s="750" t="s">
        <v>640</v>
      </c>
      <c r="E1000" s="751">
        <v>50113014</v>
      </c>
      <c r="F1000" s="750" t="s">
        <v>1353</v>
      </c>
      <c r="G1000" s="749" t="s">
        <v>660</v>
      </c>
      <c r="H1000" s="749">
        <v>164941</v>
      </c>
      <c r="I1000" s="749">
        <v>64941</v>
      </c>
      <c r="J1000" s="749" t="s">
        <v>1577</v>
      </c>
      <c r="K1000" s="749" t="s">
        <v>1578</v>
      </c>
      <c r="L1000" s="752">
        <v>59.343333333333334</v>
      </c>
      <c r="M1000" s="752">
        <v>9</v>
      </c>
      <c r="N1000" s="753">
        <v>534.09</v>
      </c>
    </row>
    <row r="1001" spans="1:14" ht="14.4" customHeight="1" x14ac:dyDescent="0.3">
      <c r="A1001" s="747" t="s">
        <v>599</v>
      </c>
      <c r="B1001" s="748" t="s">
        <v>600</v>
      </c>
      <c r="C1001" s="749" t="s">
        <v>642</v>
      </c>
      <c r="D1001" s="750" t="s">
        <v>643</v>
      </c>
      <c r="E1001" s="751">
        <v>50113001</v>
      </c>
      <c r="F1001" s="750" t="s">
        <v>645</v>
      </c>
      <c r="G1001" s="749" t="s">
        <v>646</v>
      </c>
      <c r="H1001" s="749">
        <v>162321</v>
      </c>
      <c r="I1001" s="749">
        <v>62321</v>
      </c>
      <c r="J1001" s="749" t="s">
        <v>928</v>
      </c>
      <c r="K1001" s="749" t="s">
        <v>929</v>
      </c>
      <c r="L1001" s="752">
        <v>122.74000000000002</v>
      </c>
      <c r="M1001" s="752">
        <v>1</v>
      </c>
      <c r="N1001" s="753">
        <v>122.74000000000002</v>
      </c>
    </row>
    <row r="1002" spans="1:14" ht="14.4" customHeight="1" x14ac:dyDescent="0.3">
      <c r="A1002" s="747" t="s">
        <v>599</v>
      </c>
      <c r="B1002" s="748" t="s">
        <v>600</v>
      </c>
      <c r="C1002" s="749" t="s">
        <v>642</v>
      </c>
      <c r="D1002" s="750" t="s">
        <v>643</v>
      </c>
      <c r="E1002" s="751">
        <v>50113001</v>
      </c>
      <c r="F1002" s="750" t="s">
        <v>645</v>
      </c>
      <c r="G1002" s="749" t="s">
        <v>646</v>
      </c>
      <c r="H1002" s="749">
        <v>117011</v>
      </c>
      <c r="I1002" s="749">
        <v>17011</v>
      </c>
      <c r="J1002" s="749" t="s">
        <v>981</v>
      </c>
      <c r="K1002" s="749" t="s">
        <v>982</v>
      </c>
      <c r="L1002" s="752">
        <v>148.30666666666662</v>
      </c>
      <c r="M1002" s="752">
        <v>6</v>
      </c>
      <c r="N1002" s="753">
        <v>889.83999999999969</v>
      </c>
    </row>
    <row r="1003" spans="1:14" ht="14.4" customHeight="1" x14ac:dyDescent="0.3">
      <c r="A1003" s="747" t="s">
        <v>599</v>
      </c>
      <c r="B1003" s="748" t="s">
        <v>600</v>
      </c>
      <c r="C1003" s="749" t="s">
        <v>642</v>
      </c>
      <c r="D1003" s="750" t="s">
        <v>643</v>
      </c>
      <c r="E1003" s="751">
        <v>50113001</v>
      </c>
      <c r="F1003" s="750" t="s">
        <v>645</v>
      </c>
      <c r="G1003" s="749" t="s">
        <v>646</v>
      </c>
      <c r="H1003" s="749">
        <v>215972</v>
      </c>
      <c r="I1003" s="749">
        <v>215972</v>
      </c>
      <c r="J1003" s="749" t="s">
        <v>699</v>
      </c>
      <c r="K1003" s="749" t="s">
        <v>700</v>
      </c>
      <c r="L1003" s="752">
        <v>4183.3600000000006</v>
      </c>
      <c r="M1003" s="752">
        <v>1</v>
      </c>
      <c r="N1003" s="753">
        <v>4183.3600000000006</v>
      </c>
    </row>
    <row r="1004" spans="1:14" ht="14.4" customHeight="1" x14ac:dyDescent="0.3">
      <c r="A1004" s="747" t="s">
        <v>599</v>
      </c>
      <c r="B1004" s="748" t="s">
        <v>600</v>
      </c>
      <c r="C1004" s="749" t="s">
        <v>642</v>
      </c>
      <c r="D1004" s="750" t="s">
        <v>643</v>
      </c>
      <c r="E1004" s="751">
        <v>50113001</v>
      </c>
      <c r="F1004" s="750" t="s">
        <v>645</v>
      </c>
      <c r="G1004" s="749" t="s">
        <v>646</v>
      </c>
      <c r="H1004" s="749">
        <v>920200</v>
      </c>
      <c r="I1004" s="749">
        <v>15877</v>
      </c>
      <c r="J1004" s="749" t="s">
        <v>997</v>
      </c>
      <c r="K1004" s="749" t="s">
        <v>601</v>
      </c>
      <c r="L1004" s="752">
        <v>252.97799346461417</v>
      </c>
      <c r="M1004" s="752">
        <v>44</v>
      </c>
      <c r="N1004" s="753">
        <v>11131.031712443024</v>
      </c>
    </row>
    <row r="1005" spans="1:14" ht="14.4" customHeight="1" x14ac:dyDescent="0.3">
      <c r="A1005" s="747" t="s">
        <v>599</v>
      </c>
      <c r="B1005" s="748" t="s">
        <v>600</v>
      </c>
      <c r="C1005" s="749" t="s">
        <v>642</v>
      </c>
      <c r="D1005" s="750" t="s">
        <v>643</v>
      </c>
      <c r="E1005" s="751">
        <v>50113001</v>
      </c>
      <c r="F1005" s="750" t="s">
        <v>645</v>
      </c>
      <c r="G1005" s="749" t="s">
        <v>646</v>
      </c>
      <c r="H1005" s="749">
        <v>905098</v>
      </c>
      <c r="I1005" s="749">
        <v>23989</v>
      </c>
      <c r="J1005" s="749" t="s">
        <v>999</v>
      </c>
      <c r="K1005" s="749" t="s">
        <v>601</v>
      </c>
      <c r="L1005" s="752">
        <v>416.9910574825098</v>
      </c>
      <c r="M1005" s="752">
        <v>61</v>
      </c>
      <c r="N1005" s="753">
        <v>25436.4545064331</v>
      </c>
    </row>
    <row r="1006" spans="1:14" ht="14.4" customHeight="1" x14ac:dyDescent="0.3">
      <c r="A1006" s="747" t="s">
        <v>599</v>
      </c>
      <c r="B1006" s="748" t="s">
        <v>600</v>
      </c>
      <c r="C1006" s="749" t="s">
        <v>642</v>
      </c>
      <c r="D1006" s="750" t="s">
        <v>643</v>
      </c>
      <c r="E1006" s="751">
        <v>50113001</v>
      </c>
      <c r="F1006" s="750" t="s">
        <v>645</v>
      </c>
      <c r="G1006" s="749" t="s">
        <v>646</v>
      </c>
      <c r="H1006" s="749">
        <v>501596</v>
      </c>
      <c r="I1006" s="749">
        <v>0</v>
      </c>
      <c r="J1006" s="749" t="s">
        <v>703</v>
      </c>
      <c r="K1006" s="749" t="s">
        <v>704</v>
      </c>
      <c r="L1006" s="752">
        <v>115.4325</v>
      </c>
      <c r="M1006" s="752">
        <v>4</v>
      </c>
      <c r="N1006" s="753">
        <v>461.73</v>
      </c>
    </row>
    <row r="1007" spans="1:14" ht="14.4" customHeight="1" x14ac:dyDescent="0.3">
      <c r="A1007" s="747" t="s">
        <v>599</v>
      </c>
      <c r="B1007" s="748" t="s">
        <v>600</v>
      </c>
      <c r="C1007" s="749" t="s">
        <v>642</v>
      </c>
      <c r="D1007" s="750" t="s">
        <v>643</v>
      </c>
      <c r="E1007" s="751">
        <v>50113001</v>
      </c>
      <c r="F1007" s="750" t="s">
        <v>645</v>
      </c>
      <c r="G1007" s="749" t="s">
        <v>646</v>
      </c>
      <c r="H1007" s="749">
        <v>107955</v>
      </c>
      <c r="I1007" s="749">
        <v>107955</v>
      </c>
      <c r="J1007" s="749" t="s">
        <v>1568</v>
      </c>
      <c r="K1007" s="749" t="s">
        <v>1489</v>
      </c>
      <c r="L1007" s="752">
        <v>432.03000000000003</v>
      </c>
      <c r="M1007" s="752">
        <v>4</v>
      </c>
      <c r="N1007" s="753">
        <v>1728.1200000000001</v>
      </c>
    </row>
    <row r="1008" spans="1:14" ht="14.4" customHeight="1" x14ac:dyDescent="0.3">
      <c r="A1008" s="747" t="s">
        <v>599</v>
      </c>
      <c r="B1008" s="748" t="s">
        <v>600</v>
      </c>
      <c r="C1008" s="749" t="s">
        <v>642</v>
      </c>
      <c r="D1008" s="750" t="s">
        <v>643</v>
      </c>
      <c r="E1008" s="751">
        <v>50113001</v>
      </c>
      <c r="F1008" s="750" t="s">
        <v>645</v>
      </c>
      <c r="G1008" s="749" t="s">
        <v>646</v>
      </c>
      <c r="H1008" s="749">
        <v>198872</v>
      </c>
      <c r="I1008" s="749">
        <v>98872</v>
      </c>
      <c r="J1008" s="749" t="s">
        <v>1399</v>
      </c>
      <c r="K1008" s="749" t="s">
        <v>1579</v>
      </c>
      <c r="L1008" s="752">
        <v>312.84000000000003</v>
      </c>
      <c r="M1008" s="752">
        <v>41</v>
      </c>
      <c r="N1008" s="753">
        <v>12826.440000000002</v>
      </c>
    </row>
    <row r="1009" spans="1:14" ht="14.4" customHeight="1" x14ac:dyDescent="0.3">
      <c r="A1009" s="747" t="s">
        <v>599</v>
      </c>
      <c r="B1009" s="748" t="s">
        <v>600</v>
      </c>
      <c r="C1009" s="749" t="s">
        <v>642</v>
      </c>
      <c r="D1009" s="750" t="s">
        <v>643</v>
      </c>
      <c r="E1009" s="751">
        <v>50113001</v>
      </c>
      <c r="F1009" s="750" t="s">
        <v>645</v>
      </c>
      <c r="G1009" s="749" t="s">
        <v>646</v>
      </c>
      <c r="H1009" s="749">
        <v>198876</v>
      </c>
      <c r="I1009" s="749">
        <v>98876</v>
      </c>
      <c r="J1009" s="749" t="s">
        <v>1399</v>
      </c>
      <c r="K1009" s="749" t="s">
        <v>1204</v>
      </c>
      <c r="L1009" s="752">
        <v>255.20000000000002</v>
      </c>
      <c r="M1009" s="752">
        <v>2</v>
      </c>
      <c r="N1009" s="753">
        <v>510.40000000000003</v>
      </c>
    </row>
    <row r="1010" spans="1:14" ht="14.4" customHeight="1" x14ac:dyDescent="0.3">
      <c r="A1010" s="747" t="s">
        <v>599</v>
      </c>
      <c r="B1010" s="748" t="s">
        <v>600</v>
      </c>
      <c r="C1010" s="749" t="s">
        <v>642</v>
      </c>
      <c r="D1010" s="750" t="s">
        <v>643</v>
      </c>
      <c r="E1010" s="751">
        <v>50113001</v>
      </c>
      <c r="F1010" s="750" t="s">
        <v>645</v>
      </c>
      <c r="G1010" s="749" t="s">
        <v>646</v>
      </c>
      <c r="H1010" s="749">
        <v>198880</v>
      </c>
      <c r="I1010" s="749">
        <v>98880</v>
      </c>
      <c r="J1010" s="749" t="s">
        <v>1399</v>
      </c>
      <c r="K1010" s="749" t="s">
        <v>1400</v>
      </c>
      <c r="L1010" s="752">
        <v>201.29999895946079</v>
      </c>
      <c r="M1010" s="752">
        <v>127</v>
      </c>
      <c r="N1010" s="753">
        <v>25565.099867851521</v>
      </c>
    </row>
    <row r="1011" spans="1:14" ht="14.4" customHeight="1" x14ac:dyDescent="0.3">
      <c r="A1011" s="747" t="s">
        <v>599</v>
      </c>
      <c r="B1011" s="748" t="s">
        <v>600</v>
      </c>
      <c r="C1011" s="749" t="s">
        <v>642</v>
      </c>
      <c r="D1011" s="750" t="s">
        <v>643</v>
      </c>
      <c r="E1011" s="751">
        <v>50113001</v>
      </c>
      <c r="F1011" s="750" t="s">
        <v>645</v>
      </c>
      <c r="G1011" s="749" t="s">
        <v>646</v>
      </c>
      <c r="H1011" s="749">
        <v>51383</v>
      </c>
      <c r="I1011" s="749">
        <v>51383</v>
      </c>
      <c r="J1011" s="749" t="s">
        <v>751</v>
      </c>
      <c r="K1011" s="749" t="s">
        <v>753</v>
      </c>
      <c r="L1011" s="752">
        <v>93.5</v>
      </c>
      <c r="M1011" s="752">
        <v>64</v>
      </c>
      <c r="N1011" s="753">
        <v>5984</v>
      </c>
    </row>
    <row r="1012" spans="1:14" ht="14.4" customHeight="1" x14ac:dyDescent="0.3">
      <c r="A1012" s="747" t="s">
        <v>599</v>
      </c>
      <c r="B1012" s="748" t="s">
        <v>600</v>
      </c>
      <c r="C1012" s="749" t="s">
        <v>642</v>
      </c>
      <c r="D1012" s="750" t="s">
        <v>643</v>
      </c>
      <c r="E1012" s="751">
        <v>50113001</v>
      </c>
      <c r="F1012" s="750" t="s">
        <v>645</v>
      </c>
      <c r="G1012" s="749" t="s">
        <v>646</v>
      </c>
      <c r="H1012" s="749">
        <v>849829</v>
      </c>
      <c r="I1012" s="749">
        <v>162673</v>
      </c>
      <c r="J1012" s="749" t="s">
        <v>1406</v>
      </c>
      <c r="K1012" s="749" t="s">
        <v>1407</v>
      </c>
      <c r="L1012" s="752">
        <v>56.02000000000001</v>
      </c>
      <c r="M1012" s="752">
        <v>11</v>
      </c>
      <c r="N1012" s="753">
        <v>616.22000000000014</v>
      </c>
    </row>
    <row r="1013" spans="1:14" ht="14.4" customHeight="1" x14ac:dyDescent="0.3">
      <c r="A1013" s="747" t="s">
        <v>599</v>
      </c>
      <c r="B1013" s="748" t="s">
        <v>600</v>
      </c>
      <c r="C1013" s="749" t="s">
        <v>642</v>
      </c>
      <c r="D1013" s="750" t="s">
        <v>643</v>
      </c>
      <c r="E1013" s="751">
        <v>50113001</v>
      </c>
      <c r="F1013" s="750" t="s">
        <v>645</v>
      </c>
      <c r="G1013" s="749" t="s">
        <v>646</v>
      </c>
      <c r="H1013" s="749">
        <v>100802</v>
      </c>
      <c r="I1013" s="749">
        <v>0</v>
      </c>
      <c r="J1013" s="749" t="s">
        <v>764</v>
      </c>
      <c r="K1013" s="749" t="s">
        <v>765</v>
      </c>
      <c r="L1013" s="752">
        <v>77.048218553543265</v>
      </c>
      <c r="M1013" s="752">
        <v>3</v>
      </c>
      <c r="N1013" s="753">
        <v>231.14465566062978</v>
      </c>
    </row>
    <row r="1014" spans="1:14" ht="14.4" customHeight="1" x14ac:dyDescent="0.3">
      <c r="A1014" s="747" t="s">
        <v>599</v>
      </c>
      <c r="B1014" s="748" t="s">
        <v>600</v>
      </c>
      <c r="C1014" s="749" t="s">
        <v>642</v>
      </c>
      <c r="D1014" s="750" t="s">
        <v>643</v>
      </c>
      <c r="E1014" s="751">
        <v>50113001</v>
      </c>
      <c r="F1014" s="750" t="s">
        <v>645</v>
      </c>
      <c r="G1014" s="749" t="s">
        <v>646</v>
      </c>
      <c r="H1014" s="749">
        <v>921504</v>
      </c>
      <c r="I1014" s="749">
        <v>0</v>
      </c>
      <c r="J1014" s="749" t="s">
        <v>1580</v>
      </c>
      <c r="K1014" s="749" t="s">
        <v>601</v>
      </c>
      <c r="L1014" s="752">
        <v>313.75271675405315</v>
      </c>
      <c r="M1014" s="752">
        <v>4</v>
      </c>
      <c r="N1014" s="753">
        <v>1255.0108670162126</v>
      </c>
    </row>
    <row r="1015" spans="1:14" ht="14.4" customHeight="1" x14ac:dyDescent="0.3">
      <c r="A1015" s="747" t="s">
        <v>599</v>
      </c>
      <c r="B1015" s="748" t="s">
        <v>600</v>
      </c>
      <c r="C1015" s="749" t="s">
        <v>642</v>
      </c>
      <c r="D1015" s="750" t="s">
        <v>643</v>
      </c>
      <c r="E1015" s="751">
        <v>50113001</v>
      </c>
      <c r="F1015" s="750" t="s">
        <v>645</v>
      </c>
      <c r="G1015" s="749" t="s">
        <v>646</v>
      </c>
      <c r="H1015" s="749">
        <v>900539</v>
      </c>
      <c r="I1015" s="749">
        <v>0</v>
      </c>
      <c r="J1015" s="749" t="s">
        <v>1581</v>
      </c>
      <c r="K1015" s="749" t="s">
        <v>601</v>
      </c>
      <c r="L1015" s="752">
        <v>153.31479356637482</v>
      </c>
      <c r="M1015" s="752">
        <v>14</v>
      </c>
      <c r="N1015" s="753">
        <v>2146.4071099292473</v>
      </c>
    </row>
    <row r="1016" spans="1:14" ht="14.4" customHeight="1" x14ac:dyDescent="0.3">
      <c r="A1016" s="747" t="s">
        <v>599</v>
      </c>
      <c r="B1016" s="748" t="s">
        <v>600</v>
      </c>
      <c r="C1016" s="749" t="s">
        <v>642</v>
      </c>
      <c r="D1016" s="750" t="s">
        <v>643</v>
      </c>
      <c r="E1016" s="751">
        <v>50113001</v>
      </c>
      <c r="F1016" s="750" t="s">
        <v>645</v>
      </c>
      <c r="G1016" s="749" t="s">
        <v>646</v>
      </c>
      <c r="H1016" s="749">
        <v>920273</v>
      </c>
      <c r="I1016" s="749">
        <v>0</v>
      </c>
      <c r="J1016" s="749" t="s">
        <v>1582</v>
      </c>
      <c r="K1016" s="749" t="s">
        <v>601</v>
      </c>
      <c r="L1016" s="752">
        <v>548.29289748763529</v>
      </c>
      <c r="M1016" s="752">
        <v>27</v>
      </c>
      <c r="N1016" s="753">
        <v>14803.908232166154</v>
      </c>
    </row>
    <row r="1017" spans="1:14" ht="14.4" customHeight="1" x14ac:dyDescent="0.3">
      <c r="A1017" s="747" t="s">
        <v>599</v>
      </c>
      <c r="B1017" s="748" t="s">
        <v>600</v>
      </c>
      <c r="C1017" s="749" t="s">
        <v>642</v>
      </c>
      <c r="D1017" s="750" t="s">
        <v>643</v>
      </c>
      <c r="E1017" s="751">
        <v>50113001</v>
      </c>
      <c r="F1017" s="750" t="s">
        <v>645</v>
      </c>
      <c r="G1017" s="749" t="s">
        <v>646</v>
      </c>
      <c r="H1017" s="749">
        <v>920120</v>
      </c>
      <c r="I1017" s="749">
        <v>0</v>
      </c>
      <c r="J1017" s="749" t="s">
        <v>1552</v>
      </c>
      <c r="K1017" s="749" t="s">
        <v>601</v>
      </c>
      <c r="L1017" s="752">
        <v>208.50644531552879</v>
      </c>
      <c r="M1017" s="752">
        <v>34</v>
      </c>
      <c r="N1017" s="753">
        <v>7089.2191407279788</v>
      </c>
    </row>
    <row r="1018" spans="1:14" ht="14.4" customHeight="1" x14ac:dyDescent="0.3">
      <c r="A1018" s="747" t="s">
        <v>599</v>
      </c>
      <c r="B1018" s="748" t="s">
        <v>600</v>
      </c>
      <c r="C1018" s="749" t="s">
        <v>642</v>
      </c>
      <c r="D1018" s="750" t="s">
        <v>643</v>
      </c>
      <c r="E1018" s="751">
        <v>50113001</v>
      </c>
      <c r="F1018" s="750" t="s">
        <v>645</v>
      </c>
      <c r="G1018" s="749" t="s">
        <v>646</v>
      </c>
      <c r="H1018" s="749">
        <v>921402</v>
      </c>
      <c r="I1018" s="749">
        <v>0</v>
      </c>
      <c r="J1018" s="749" t="s">
        <v>1583</v>
      </c>
      <c r="K1018" s="749" t="s">
        <v>601</v>
      </c>
      <c r="L1018" s="752">
        <v>74.506469752299154</v>
      </c>
      <c r="M1018" s="752">
        <v>3</v>
      </c>
      <c r="N1018" s="753">
        <v>223.51940925689746</v>
      </c>
    </row>
    <row r="1019" spans="1:14" ht="14.4" customHeight="1" x14ac:dyDescent="0.3">
      <c r="A1019" s="747" t="s">
        <v>599</v>
      </c>
      <c r="B1019" s="748" t="s">
        <v>600</v>
      </c>
      <c r="C1019" s="749" t="s">
        <v>642</v>
      </c>
      <c r="D1019" s="750" t="s">
        <v>643</v>
      </c>
      <c r="E1019" s="751">
        <v>50113001</v>
      </c>
      <c r="F1019" s="750" t="s">
        <v>645</v>
      </c>
      <c r="G1019" s="749" t="s">
        <v>646</v>
      </c>
      <c r="H1019" s="749">
        <v>841679</v>
      </c>
      <c r="I1019" s="749">
        <v>0</v>
      </c>
      <c r="J1019" s="749" t="s">
        <v>1584</v>
      </c>
      <c r="K1019" s="749" t="s">
        <v>601</v>
      </c>
      <c r="L1019" s="752">
        <v>53.957278583999788</v>
      </c>
      <c r="M1019" s="752">
        <v>9</v>
      </c>
      <c r="N1019" s="753">
        <v>485.61550725599807</v>
      </c>
    </row>
    <row r="1020" spans="1:14" ht="14.4" customHeight="1" x14ac:dyDescent="0.3">
      <c r="A1020" s="747" t="s">
        <v>599</v>
      </c>
      <c r="B1020" s="748" t="s">
        <v>600</v>
      </c>
      <c r="C1020" s="749" t="s">
        <v>642</v>
      </c>
      <c r="D1020" s="750" t="s">
        <v>643</v>
      </c>
      <c r="E1020" s="751">
        <v>50113001</v>
      </c>
      <c r="F1020" s="750" t="s">
        <v>645</v>
      </c>
      <c r="G1020" s="749" t="s">
        <v>646</v>
      </c>
      <c r="H1020" s="749">
        <v>900427</v>
      </c>
      <c r="I1020" s="749">
        <v>0</v>
      </c>
      <c r="J1020" s="749" t="s">
        <v>1483</v>
      </c>
      <c r="K1020" s="749" t="s">
        <v>601</v>
      </c>
      <c r="L1020" s="752">
        <v>55.938648872412017</v>
      </c>
      <c r="M1020" s="752">
        <v>4</v>
      </c>
      <c r="N1020" s="753">
        <v>223.75459548964807</v>
      </c>
    </row>
    <row r="1021" spans="1:14" ht="14.4" customHeight="1" x14ac:dyDescent="0.3">
      <c r="A1021" s="747" t="s">
        <v>599</v>
      </c>
      <c r="B1021" s="748" t="s">
        <v>600</v>
      </c>
      <c r="C1021" s="749" t="s">
        <v>642</v>
      </c>
      <c r="D1021" s="750" t="s">
        <v>643</v>
      </c>
      <c r="E1021" s="751">
        <v>50113001</v>
      </c>
      <c r="F1021" s="750" t="s">
        <v>645</v>
      </c>
      <c r="G1021" s="749" t="s">
        <v>646</v>
      </c>
      <c r="H1021" s="749">
        <v>500412</v>
      </c>
      <c r="I1021" s="749">
        <v>0</v>
      </c>
      <c r="J1021" s="749" t="s">
        <v>1585</v>
      </c>
      <c r="K1021" s="749" t="s">
        <v>601</v>
      </c>
      <c r="L1021" s="752">
        <v>106.13910188744914</v>
      </c>
      <c r="M1021" s="752">
        <v>6</v>
      </c>
      <c r="N1021" s="753">
        <v>636.83461132469483</v>
      </c>
    </row>
    <row r="1022" spans="1:14" ht="14.4" customHeight="1" x14ac:dyDescent="0.3">
      <c r="A1022" s="747" t="s">
        <v>599</v>
      </c>
      <c r="B1022" s="748" t="s">
        <v>600</v>
      </c>
      <c r="C1022" s="749" t="s">
        <v>642</v>
      </c>
      <c r="D1022" s="750" t="s">
        <v>643</v>
      </c>
      <c r="E1022" s="751">
        <v>50113001</v>
      </c>
      <c r="F1022" s="750" t="s">
        <v>645</v>
      </c>
      <c r="G1022" s="749" t="s">
        <v>646</v>
      </c>
      <c r="H1022" s="749">
        <v>921218</v>
      </c>
      <c r="I1022" s="749">
        <v>0</v>
      </c>
      <c r="J1022" s="749" t="s">
        <v>1586</v>
      </c>
      <c r="K1022" s="749" t="s">
        <v>601</v>
      </c>
      <c r="L1022" s="752">
        <v>107.37961566403541</v>
      </c>
      <c r="M1022" s="752">
        <v>8</v>
      </c>
      <c r="N1022" s="753">
        <v>859.0369253122833</v>
      </c>
    </row>
    <row r="1023" spans="1:14" ht="14.4" customHeight="1" x14ac:dyDescent="0.3">
      <c r="A1023" s="747" t="s">
        <v>599</v>
      </c>
      <c r="B1023" s="748" t="s">
        <v>600</v>
      </c>
      <c r="C1023" s="749" t="s">
        <v>642</v>
      </c>
      <c r="D1023" s="750" t="s">
        <v>643</v>
      </c>
      <c r="E1023" s="751">
        <v>50113001</v>
      </c>
      <c r="F1023" s="750" t="s">
        <v>645</v>
      </c>
      <c r="G1023" s="749" t="s">
        <v>646</v>
      </c>
      <c r="H1023" s="749">
        <v>188219</v>
      </c>
      <c r="I1023" s="749">
        <v>88219</v>
      </c>
      <c r="J1023" s="749" t="s">
        <v>1097</v>
      </c>
      <c r="K1023" s="749" t="s">
        <v>1098</v>
      </c>
      <c r="L1023" s="752">
        <v>142.42999999999998</v>
      </c>
      <c r="M1023" s="752">
        <v>2</v>
      </c>
      <c r="N1023" s="753">
        <v>284.85999999999996</v>
      </c>
    </row>
    <row r="1024" spans="1:14" ht="14.4" customHeight="1" x14ac:dyDescent="0.3">
      <c r="A1024" s="747" t="s">
        <v>599</v>
      </c>
      <c r="B1024" s="748" t="s">
        <v>600</v>
      </c>
      <c r="C1024" s="749" t="s">
        <v>642</v>
      </c>
      <c r="D1024" s="750" t="s">
        <v>643</v>
      </c>
      <c r="E1024" s="751">
        <v>50113001</v>
      </c>
      <c r="F1024" s="750" t="s">
        <v>645</v>
      </c>
      <c r="G1024" s="749" t="s">
        <v>646</v>
      </c>
      <c r="H1024" s="749">
        <v>988256</v>
      </c>
      <c r="I1024" s="749">
        <v>0</v>
      </c>
      <c r="J1024" s="749" t="s">
        <v>784</v>
      </c>
      <c r="K1024" s="749" t="s">
        <v>601</v>
      </c>
      <c r="L1024" s="752">
        <v>225.25318181818182</v>
      </c>
      <c r="M1024" s="752">
        <v>22</v>
      </c>
      <c r="N1024" s="753">
        <v>4955.57</v>
      </c>
    </row>
    <row r="1025" spans="1:14" ht="14.4" customHeight="1" x14ac:dyDescent="0.3">
      <c r="A1025" s="747" t="s">
        <v>599</v>
      </c>
      <c r="B1025" s="748" t="s">
        <v>600</v>
      </c>
      <c r="C1025" s="749" t="s">
        <v>642</v>
      </c>
      <c r="D1025" s="750" t="s">
        <v>643</v>
      </c>
      <c r="E1025" s="751">
        <v>50113001</v>
      </c>
      <c r="F1025" s="750" t="s">
        <v>645</v>
      </c>
      <c r="G1025" s="749" t="s">
        <v>646</v>
      </c>
      <c r="H1025" s="749">
        <v>396048</v>
      </c>
      <c r="I1025" s="749">
        <v>0</v>
      </c>
      <c r="J1025" s="749" t="s">
        <v>1113</v>
      </c>
      <c r="K1025" s="749" t="s">
        <v>601</v>
      </c>
      <c r="L1025" s="752">
        <v>407.81799999999993</v>
      </c>
      <c r="M1025" s="752">
        <v>5</v>
      </c>
      <c r="N1025" s="753">
        <v>2039.0899999999997</v>
      </c>
    </row>
    <row r="1026" spans="1:14" ht="14.4" customHeight="1" x14ac:dyDescent="0.3">
      <c r="A1026" s="747" t="s">
        <v>599</v>
      </c>
      <c r="B1026" s="748" t="s">
        <v>600</v>
      </c>
      <c r="C1026" s="749" t="s">
        <v>642</v>
      </c>
      <c r="D1026" s="750" t="s">
        <v>643</v>
      </c>
      <c r="E1026" s="751">
        <v>50113001</v>
      </c>
      <c r="F1026" s="750" t="s">
        <v>645</v>
      </c>
      <c r="G1026" s="749" t="s">
        <v>646</v>
      </c>
      <c r="H1026" s="749">
        <v>100544</v>
      </c>
      <c r="I1026" s="749">
        <v>544</v>
      </c>
      <c r="J1026" s="749" t="s">
        <v>797</v>
      </c>
      <c r="K1026" s="749" t="s">
        <v>1141</v>
      </c>
      <c r="L1026" s="752">
        <v>143.27988735618808</v>
      </c>
      <c r="M1026" s="752">
        <v>5</v>
      </c>
      <c r="N1026" s="753">
        <v>716.39943678094039</v>
      </c>
    </row>
    <row r="1027" spans="1:14" ht="14.4" customHeight="1" x14ac:dyDescent="0.3">
      <c r="A1027" s="747" t="s">
        <v>599</v>
      </c>
      <c r="B1027" s="748" t="s">
        <v>600</v>
      </c>
      <c r="C1027" s="749" t="s">
        <v>642</v>
      </c>
      <c r="D1027" s="750" t="s">
        <v>643</v>
      </c>
      <c r="E1027" s="751">
        <v>50113001</v>
      </c>
      <c r="F1027" s="750" t="s">
        <v>645</v>
      </c>
      <c r="G1027" s="749" t="s">
        <v>646</v>
      </c>
      <c r="H1027" s="749">
        <v>849941</v>
      </c>
      <c r="I1027" s="749">
        <v>162142</v>
      </c>
      <c r="J1027" s="749" t="s">
        <v>805</v>
      </c>
      <c r="K1027" s="749" t="s">
        <v>807</v>
      </c>
      <c r="L1027" s="752">
        <v>28.67</v>
      </c>
      <c r="M1027" s="752">
        <v>9</v>
      </c>
      <c r="N1027" s="753">
        <v>258.03000000000003</v>
      </c>
    </row>
    <row r="1028" spans="1:14" ht="14.4" customHeight="1" x14ac:dyDescent="0.3">
      <c r="A1028" s="747" t="s">
        <v>599</v>
      </c>
      <c r="B1028" s="748" t="s">
        <v>600</v>
      </c>
      <c r="C1028" s="749" t="s">
        <v>642</v>
      </c>
      <c r="D1028" s="750" t="s">
        <v>643</v>
      </c>
      <c r="E1028" s="751">
        <v>50113001</v>
      </c>
      <c r="F1028" s="750" t="s">
        <v>645</v>
      </c>
      <c r="G1028" s="749" t="s">
        <v>646</v>
      </c>
      <c r="H1028" s="749">
        <v>121393</v>
      </c>
      <c r="I1028" s="749">
        <v>0</v>
      </c>
      <c r="J1028" s="749" t="s">
        <v>1435</v>
      </c>
      <c r="K1028" s="749" t="s">
        <v>1436</v>
      </c>
      <c r="L1028" s="752">
        <v>6050.0000141351602</v>
      </c>
      <c r="M1028" s="752">
        <v>15</v>
      </c>
      <c r="N1028" s="753">
        <v>90750.0002120274</v>
      </c>
    </row>
    <row r="1029" spans="1:14" ht="14.4" customHeight="1" x14ac:dyDescent="0.3">
      <c r="A1029" s="747" t="s">
        <v>599</v>
      </c>
      <c r="B1029" s="748" t="s">
        <v>600</v>
      </c>
      <c r="C1029" s="749" t="s">
        <v>642</v>
      </c>
      <c r="D1029" s="750" t="s">
        <v>643</v>
      </c>
      <c r="E1029" s="751">
        <v>50113001</v>
      </c>
      <c r="F1029" s="750" t="s">
        <v>645</v>
      </c>
      <c r="G1029" s="749" t="s">
        <v>646</v>
      </c>
      <c r="H1029" s="749">
        <v>110734</v>
      </c>
      <c r="I1029" s="749">
        <v>10734</v>
      </c>
      <c r="J1029" s="749" t="s">
        <v>1556</v>
      </c>
      <c r="K1029" s="749" t="s">
        <v>1557</v>
      </c>
      <c r="L1029" s="752">
        <v>599.93500000000006</v>
      </c>
      <c r="M1029" s="752">
        <v>2</v>
      </c>
      <c r="N1029" s="753">
        <v>1199.8700000000001</v>
      </c>
    </row>
    <row r="1030" spans="1:14" ht="14.4" customHeight="1" x14ac:dyDescent="0.3">
      <c r="A1030" s="747" t="s">
        <v>599</v>
      </c>
      <c r="B1030" s="748" t="s">
        <v>600</v>
      </c>
      <c r="C1030" s="749" t="s">
        <v>642</v>
      </c>
      <c r="D1030" s="750" t="s">
        <v>643</v>
      </c>
      <c r="E1030" s="751">
        <v>50113001</v>
      </c>
      <c r="F1030" s="750" t="s">
        <v>645</v>
      </c>
      <c r="G1030" s="749" t="s">
        <v>646</v>
      </c>
      <c r="H1030" s="749">
        <v>193109</v>
      </c>
      <c r="I1030" s="749">
        <v>93109</v>
      </c>
      <c r="J1030" s="749" t="s">
        <v>1587</v>
      </c>
      <c r="K1030" s="749" t="s">
        <v>1564</v>
      </c>
      <c r="L1030" s="752">
        <v>151.6761290322581</v>
      </c>
      <c r="M1030" s="752">
        <v>31</v>
      </c>
      <c r="N1030" s="753">
        <v>4701.9600000000009</v>
      </c>
    </row>
    <row r="1031" spans="1:14" ht="14.4" customHeight="1" x14ac:dyDescent="0.3">
      <c r="A1031" s="747" t="s">
        <v>599</v>
      </c>
      <c r="B1031" s="748" t="s">
        <v>600</v>
      </c>
      <c r="C1031" s="749" t="s">
        <v>642</v>
      </c>
      <c r="D1031" s="750" t="s">
        <v>643</v>
      </c>
      <c r="E1031" s="751">
        <v>50113001</v>
      </c>
      <c r="F1031" s="750" t="s">
        <v>645</v>
      </c>
      <c r="G1031" s="749" t="s">
        <v>646</v>
      </c>
      <c r="H1031" s="749">
        <v>128176</v>
      </c>
      <c r="I1031" s="749">
        <v>28176</v>
      </c>
      <c r="J1031" s="749" t="s">
        <v>1588</v>
      </c>
      <c r="K1031" s="749" t="s">
        <v>1589</v>
      </c>
      <c r="L1031" s="752">
        <v>6957.2249999999995</v>
      </c>
      <c r="M1031" s="752">
        <v>4</v>
      </c>
      <c r="N1031" s="753">
        <v>27828.899999999998</v>
      </c>
    </row>
    <row r="1032" spans="1:14" ht="14.4" customHeight="1" thickBot="1" x14ac:dyDescent="0.35">
      <c r="A1032" s="754" t="s">
        <v>599</v>
      </c>
      <c r="B1032" s="755" t="s">
        <v>600</v>
      </c>
      <c r="C1032" s="756" t="s">
        <v>642</v>
      </c>
      <c r="D1032" s="757" t="s">
        <v>643</v>
      </c>
      <c r="E1032" s="758">
        <v>50113001</v>
      </c>
      <c r="F1032" s="757" t="s">
        <v>645</v>
      </c>
      <c r="G1032" s="756" t="s">
        <v>646</v>
      </c>
      <c r="H1032" s="756">
        <v>128178</v>
      </c>
      <c r="I1032" s="756">
        <v>28178</v>
      </c>
      <c r="J1032" s="756" t="s">
        <v>1588</v>
      </c>
      <c r="K1032" s="756" t="s">
        <v>1590</v>
      </c>
      <c r="L1032" s="759">
        <v>1326.749</v>
      </c>
      <c r="M1032" s="759">
        <v>10</v>
      </c>
      <c r="N1032" s="760">
        <v>13267.49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1591</v>
      </c>
      <c r="B5" s="745">
        <v>9698.5586782661812</v>
      </c>
      <c r="C5" s="765">
        <v>3.7364032720310393E-2</v>
      </c>
      <c r="D5" s="745">
        <v>249870.81786267195</v>
      </c>
      <c r="E5" s="765">
        <v>0.96263596727968959</v>
      </c>
      <c r="F5" s="746">
        <v>259569.37654093813</v>
      </c>
    </row>
    <row r="6" spans="1:6" ht="14.4" customHeight="1" x14ac:dyDescent="0.3">
      <c r="A6" s="776" t="s">
        <v>1592</v>
      </c>
      <c r="B6" s="752"/>
      <c r="C6" s="766">
        <v>0</v>
      </c>
      <c r="D6" s="752">
        <v>4465.75</v>
      </c>
      <c r="E6" s="766">
        <v>1</v>
      </c>
      <c r="F6" s="753">
        <v>4465.75</v>
      </c>
    </row>
    <row r="7" spans="1:6" ht="14.4" customHeight="1" x14ac:dyDescent="0.3">
      <c r="A7" s="776" t="s">
        <v>1593</v>
      </c>
      <c r="B7" s="752">
        <v>1151.3700000000001</v>
      </c>
      <c r="C7" s="766">
        <v>1.6584643953822215E-2</v>
      </c>
      <c r="D7" s="752">
        <v>68272.49000000002</v>
      </c>
      <c r="E7" s="766">
        <v>0.9834153560461778</v>
      </c>
      <c r="F7" s="753">
        <v>69423.860000000015</v>
      </c>
    </row>
    <row r="8" spans="1:6" ht="14.4" customHeight="1" x14ac:dyDescent="0.3">
      <c r="A8" s="776" t="s">
        <v>1594</v>
      </c>
      <c r="B8" s="752">
        <v>380.85</v>
      </c>
      <c r="C8" s="766">
        <v>3.1778740789688126E-3</v>
      </c>
      <c r="D8" s="752">
        <v>119463.42026875209</v>
      </c>
      <c r="E8" s="766">
        <v>0.99682212592103114</v>
      </c>
      <c r="F8" s="753">
        <v>119844.27026875209</v>
      </c>
    </row>
    <row r="9" spans="1:6" ht="14.4" customHeight="1" x14ac:dyDescent="0.3">
      <c r="A9" s="776" t="s">
        <v>1595</v>
      </c>
      <c r="B9" s="752"/>
      <c r="C9" s="766">
        <v>0</v>
      </c>
      <c r="D9" s="752">
        <v>10535.664094538914</v>
      </c>
      <c r="E9" s="766">
        <v>1</v>
      </c>
      <c r="F9" s="753">
        <v>10535.664094538914</v>
      </c>
    </row>
    <row r="10" spans="1:6" ht="14.4" customHeight="1" x14ac:dyDescent="0.3">
      <c r="A10" s="776" t="s">
        <v>1596</v>
      </c>
      <c r="B10" s="752">
        <v>252.44999999999993</v>
      </c>
      <c r="C10" s="766">
        <v>1.8443714342700205E-2</v>
      </c>
      <c r="D10" s="752">
        <v>13435.140000000001</v>
      </c>
      <c r="E10" s="766">
        <v>0.98155628565729969</v>
      </c>
      <c r="F10" s="753">
        <v>13687.590000000002</v>
      </c>
    </row>
    <row r="11" spans="1:6" ht="14.4" customHeight="1" x14ac:dyDescent="0.3">
      <c r="A11" s="776" t="s">
        <v>1597</v>
      </c>
      <c r="B11" s="752"/>
      <c r="C11" s="766">
        <v>0</v>
      </c>
      <c r="D11" s="752">
        <v>710.84</v>
      </c>
      <c r="E11" s="766">
        <v>1</v>
      </c>
      <c r="F11" s="753">
        <v>710.84</v>
      </c>
    </row>
    <row r="12" spans="1:6" ht="14.4" customHeight="1" thickBot="1" x14ac:dyDescent="0.35">
      <c r="A12" s="777" t="s">
        <v>1598</v>
      </c>
      <c r="B12" s="768"/>
      <c r="C12" s="769">
        <v>0</v>
      </c>
      <c r="D12" s="768">
        <v>6649.83</v>
      </c>
      <c r="E12" s="769">
        <v>1</v>
      </c>
      <c r="F12" s="770">
        <v>6649.83</v>
      </c>
    </row>
    <row r="13" spans="1:6" ht="14.4" customHeight="1" thickBot="1" x14ac:dyDescent="0.35">
      <c r="A13" s="771" t="s">
        <v>3</v>
      </c>
      <c r="B13" s="772">
        <v>11483.228678266183</v>
      </c>
      <c r="C13" s="773">
        <v>2.3682269052466974E-2</v>
      </c>
      <c r="D13" s="772">
        <v>473403.952225963</v>
      </c>
      <c r="E13" s="773">
        <v>0.97631773094753294</v>
      </c>
      <c r="F13" s="774">
        <v>484887.18090422923</v>
      </c>
    </row>
    <row r="14" spans="1:6" ht="14.4" customHeight="1" thickBot="1" x14ac:dyDescent="0.35"/>
    <row r="15" spans="1:6" ht="14.4" customHeight="1" x14ac:dyDescent="0.3">
      <c r="A15" s="775" t="s">
        <v>1599</v>
      </c>
      <c r="B15" s="745"/>
      <c r="C15" s="765">
        <v>0</v>
      </c>
      <c r="D15" s="745">
        <v>423.17</v>
      </c>
      <c r="E15" s="765">
        <v>1</v>
      </c>
      <c r="F15" s="746">
        <v>423.17</v>
      </c>
    </row>
    <row r="16" spans="1:6" ht="14.4" customHeight="1" x14ac:dyDescent="0.3">
      <c r="A16" s="776" t="s">
        <v>1600</v>
      </c>
      <c r="B16" s="752"/>
      <c r="C16" s="766">
        <v>0</v>
      </c>
      <c r="D16" s="752">
        <v>11332.32</v>
      </c>
      <c r="E16" s="766">
        <v>1</v>
      </c>
      <c r="F16" s="753">
        <v>11332.32</v>
      </c>
    </row>
    <row r="17" spans="1:6" ht="14.4" customHeight="1" x14ac:dyDescent="0.3">
      <c r="A17" s="776" t="s">
        <v>1601</v>
      </c>
      <c r="B17" s="752"/>
      <c r="C17" s="766">
        <v>0</v>
      </c>
      <c r="D17" s="752">
        <v>821.69999999999993</v>
      </c>
      <c r="E17" s="766">
        <v>1</v>
      </c>
      <c r="F17" s="753">
        <v>821.69999999999993</v>
      </c>
    </row>
    <row r="18" spans="1:6" ht="14.4" customHeight="1" x14ac:dyDescent="0.3">
      <c r="A18" s="776" t="s">
        <v>1602</v>
      </c>
      <c r="B18" s="752"/>
      <c r="C18" s="766">
        <v>0</v>
      </c>
      <c r="D18" s="752">
        <v>1160.9698571296035</v>
      </c>
      <c r="E18" s="766">
        <v>1</v>
      </c>
      <c r="F18" s="753">
        <v>1160.9698571296035</v>
      </c>
    </row>
    <row r="19" spans="1:6" ht="14.4" customHeight="1" x14ac:dyDescent="0.3">
      <c r="A19" s="776" t="s">
        <v>1603</v>
      </c>
      <c r="B19" s="752">
        <v>215.19999999999993</v>
      </c>
      <c r="C19" s="766">
        <v>0.10253282765718202</v>
      </c>
      <c r="D19" s="752">
        <v>1883.64</v>
      </c>
      <c r="E19" s="766">
        <v>0.89746717234281792</v>
      </c>
      <c r="F19" s="753">
        <v>2098.84</v>
      </c>
    </row>
    <row r="20" spans="1:6" ht="14.4" customHeight="1" x14ac:dyDescent="0.3">
      <c r="A20" s="776" t="s">
        <v>1604</v>
      </c>
      <c r="B20" s="752"/>
      <c r="C20" s="766">
        <v>0</v>
      </c>
      <c r="D20" s="752">
        <v>3258.8199999999997</v>
      </c>
      <c r="E20" s="766">
        <v>1</v>
      </c>
      <c r="F20" s="753">
        <v>3258.8199999999997</v>
      </c>
    </row>
    <row r="21" spans="1:6" ht="14.4" customHeight="1" x14ac:dyDescent="0.3">
      <c r="A21" s="776" t="s">
        <v>1605</v>
      </c>
      <c r="B21" s="752">
        <v>1501.0199999999998</v>
      </c>
      <c r="C21" s="766">
        <v>5.5048170908613856E-3</v>
      </c>
      <c r="D21" s="752">
        <v>271172.89000000007</v>
      </c>
      <c r="E21" s="766">
        <v>0.99449518290913852</v>
      </c>
      <c r="F21" s="753">
        <v>272673.91000000009</v>
      </c>
    </row>
    <row r="22" spans="1:6" ht="14.4" customHeight="1" x14ac:dyDescent="0.3">
      <c r="A22" s="776" t="s">
        <v>1606</v>
      </c>
      <c r="B22" s="752"/>
      <c r="C22" s="766">
        <v>0</v>
      </c>
      <c r="D22" s="752">
        <v>128.45000000000002</v>
      </c>
      <c r="E22" s="766">
        <v>1</v>
      </c>
      <c r="F22" s="753">
        <v>128.45000000000002</v>
      </c>
    </row>
    <row r="23" spans="1:6" ht="14.4" customHeight="1" x14ac:dyDescent="0.3">
      <c r="A23" s="776" t="s">
        <v>1607</v>
      </c>
      <c r="B23" s="752"/>
      <c r="C23" s="766">
        <v>0</v>
      </c>
      <c r="D23" s="752">
        <v>98.439999999999955</v>
      </c>
      <c r="E23" s="766">
        <v>1</v>
      </c>
      <c r="F23" s="753">
        <v>98.439999999999955</v>
      </c>
    </row>
    <row r="24" spans="1:6" ht="14.4" customHeight="1" x14ac:dyDescent="0.3">
      <c r="A24" s="776" t="s">
        <v>1608</v>
      </c>
      <c r="B24" s="752"/>
      <c r="C24" s="766">
        <v>0</v>
      </c>
      <c r="D24" s="752">
        <v>236.64</v>
      </c>
      <c r="E24" s="766">
        <v>1</v>
      </c>
      <c r="F24" s="753">
        <v>236.64</v>
      </c>
    </row>
    <row r="25" spans="1:6" ht="14.4" customHeight="1" x14ac:dyDescent="0.3">
      <c r="A25" s="776" t="s">
        <v>1609</v>
      </c>
      <c r="B25" s="752">
        <v>728.26</v>
      </c>
      <c r="C25" s="766">
        <v>0.69211104036189808</v>
      </c>
      <c r="D25" s="752">
        <v>323.97000000000003</v>
      </c>
      <c r="E25" s="766">
        <v>0.30788895963810198</v>
      </c>
      <c r="F25" s="753">
        <v>1052.23</v>
      </c>
    </row>
    <row r="26" spans="1:6" ht="14.4" customHeight="1" x14ac:dyDescent="0.3">
      <c r="A26" s="776" t="s">
        <v>1610</v>
      </c>
      <c r="B26" s="752"/>
      <c r="C26" s="766">
        <v>0</v>
      </c>
      <c r="D26" s="752">
        <v>1641.4399999999998</v>
      </c>
      <c r="E26" s="766">
        <v>1</v>
      </c>
      <c r="F26" s="753">
        <v>1641.4399999999998</v>
      </c>
    </row>
    <row r="27" spans="1:6" ht="14.4" customHeight="1" x14ac:dyDescent="0.3">
      <c r="A27" s="776" t="s">
        <v>1611</v>
      </c>
      <c r="B27" s="752">
        <v>252.44999999999993</v>
      </c>
      <c r="C27" s="766">
        <v>0.20893508901156194</v>
      </c>
      <c r="D27" s="752">
        <v>955.82000000000016</v>
      </c>
      <c r="E27" s="766">
        <v>0.79106491098843812</v>
      </c>
      <c r="F27" s="753">
        <v>1208.27</v>
      </c>
    </row>
    <row r="28" spans="1:6" ht="14.4" customHeight="1" x14ac:dyDescent="0.3">
      <c r="A28" s="776" t="s">
        <v>1612</v>
      </c>
      <c r="B28" s="752"/>
      <c r="C28" s="766">
        <v>0</v>
      </c>
      <c r="D28" s="752">
        <v>256.23</v>
      </c>
      <c r="E28" s="766">
        <v>1</v>
      </c>
      <c r="F28" s="753">
        <v>256.23</v>
      </c>
    </row>
    <row r="29" spans="1:6" ht="14.4" customHeight="1" x14ac:dyDescent="0.3">
      <c r="A29" s="776" t="s">
        <v>1613</v>
      </c>
      <c r="B29" s="752"/>
      <c r="C29" s="766">
        <v>0</v>
      </c>
      <c r="D29" s="752">
        <v>21.209999999999997</v>
      </c>
      <c r="E29" s="766">
        <v>1</v>
      </c>
      <c r="F29" s="753">
        <v>21.209999999999997</v>
      </c>
    </row>
    <row r="30" spans="1:6" ht="14.4" customHeight="1" x14ac:dyDescent="0.3">
      <c r="A30" s="776" t="s">
        <v>1614</v>
      </c>
      <c r="B30" s="752"/>
      <c r="C30" s="766">
        <v>0</v>
      </c>
      <c r="D30" s="752">
        <v>219.58999999999992</v>
      </c>
      <c r="E30" s="766">
        <v>1</v>
      </c>
      <c r="F30" s="753">
        <v>219.58999999999992</v>
      </c>
    </row>
    <row r="31" spans="1:6" ht="14.4" customHeight="1" x14ac:dyDescent="0.3">
      <c r="A31" s="776" t="s">
        <v>1615</v>
      </c>
      <c r="B31" s="752"/>
      <c r="C31" s="766">
        <v>0</v>
      </c>
      <c r="D31" s="752">
        <v>84.199999999999974</v>
      </c>
      <c r="E31" s="766">
        <v>1</v>
      </c>
      <c r="F31" s="753">
        <v>84.199999999999974</v>
      </c>
    </row>
    <row r="32" spans="1:6" ht="14.4" customHeight="1" x14ac:dyDescent="0.3">
      <c r="A32" s="776" t="s">
        <v>1616</v>
      </c>
      <c r="B32" s="752"/>
      <c r="C32" s="766">
        <v>0</v>
      </c>
      <c r="D32" s="752">
        <v>158.97999999999999</v>
      </c>
      <c r="E32" s="766">
        <v>1</v>
      </c>
      <c r="F32" s="753">
        <v>158.97999999999999</v>
      </c>
    </row>
    <row r="33" spans="1:6" ht="14.4" customHeight="1" x14ac:dyDescent="0.3">
      <c r="A33" s="776" t="s">
        <v>1617</v>
      </c>
      <c r="B33" s="752"/>
      <c r="C33" s="766">
        <v>0</v>
      </c>
      <c r="D33" s="752">
        <v>76.539999999999992</v>
      </c>
      <c r="E33" s="766">
        <v>1</v>
      </c>
      <c r="F33" s="753">
        <v>76.539999999999992</v>
      </c>
    </row>
    <row r="34" spans="1:6" ht="14.4" customHeight="1" x14ac:dyDescent="0.3">
      <c r="A34" s="776" t="s">
        <v>1618</v>
      </c>
      <c r="B34" s="752"/>
      <c r="C34" s="766">
        <v>0</v>
      </c>
      <c r="D34" s="752">
        <v>128.97000000000003</v>
      </c>
      <c r="E34" s="766">
        <v>1</v>
      </c>
      <c r="F34" s="753">
        <v>128.97000000000003</v>
      </c>
    </row>
    <row r="35" spans="1:6" ht="14.4" customHeight="1" x14ac:dyDescent="0.3">
      <c r="A35" s="776" t="s">
        <v>1619</v>
      </c>
      <c r="B35" s="752"/>
      <c r="C35" s="766">
        <v>0</v>
      </c>
      <c r="D35" s="752">
        <v>260.52</v>
      </c>
      <c r="E35" s="766">
        <v>1</v>
      </c>
      <c r="F35" s="753">
        <v>260.52</v>
      </c>
    </row>
    <row r="36" spans="1:6" ht="14.4" customHeight="1" x14ac:dyDescent="0.3">
      <c r="A36" s="776" t="s">
        <v>1620</v>
      </c>
      <c r="B36" s="752"/>
      <c r="C36" s="766">
        <v>0</v>
      </c>
      <c r="D36" s="752">
        <v>69.38</v>
      </c>
      <c r="E36" s="766">
        <v>1</v>
      </c>
      <c r="F36" s="753">
        <v>69.38</v>
      </c>
    </row>
    <row r="37" spans="1:6" ht="14.4" customHeight="1" x14ac:dyDescent="0.3">
      <c r="A37" s="776" t="s">
        <v>1621</v>
      </c>
      <c r="B37" s="752"/>
      <c r="C37" s="766">
        <v>0</v>
      </c>
      <c r="D37" s="752">
        <v>106.71999999999996</v>
      </c>
      <c r="E37" s="766">
        <v>1</v>
      </c>
      <c r="F37" s="753">
        <v>106.71999999999996</v>
      </c>
    </row>
    <row r="38" spans="1:6" ht="14.4" customHeight="1" x14ac:dyDescent="0.3">
      <c r="A38" s="776" t="s">
        <v>1622</v>
      </c>
      <c r="B38" s="752"/>
      <c r="C38" s="766">
        <v>0</v>
      </c>
      <c r="D38" s="752">
        <v>6124.3000000000011</v>
      </c>
      <c r="E38" s="766">
        <v>1</v>
      </c>
      <c r="F38" s="753">
        <v>6124.3000000000011</v>
      </c>
    </row>
    <row r="39" spans="1:6" ht="14.4" customHeight="1" x14ac:dyDescent="0.3">
      <c r="A39" s="776" t="s">
        <v>1623</v>
      </c>
      <c r="B39" s="752"/>
      <c r="C39" s="766">
        <v>0</v>
      </c>
      <c r="D39" s="752">
        <v>3326.0275320692544</v>
      </c>
      <c r="E39" s="766">
        <v>1</v>
      </c>
      <c r="F39" s="753">
        <v>3326.0275320692544</v>
      </c>
    </row>
    <row r="40" spans="1:6" ht="14.4" customHeight="1" x14ac:dyDescent="0.3">
      <c r="A40" s="776" t="s">
        <v>1624</v>
      </c>
      <c r="B40" s="752"/>
      <c r="C40" s="766">
        <v>0</v>
      </c>
      <c r="D40" s="752">
        <v>902.56042714073135</v>
      </c>
      <c r="E40" s="766">
        <v>1</v>
      </c>
      <c r="F40" s="753">
        <v>902.56042714073135</v>
      </c>
    </row>
    <row r="41" spans="1:6" ht="14.4" customHeight="1" x14ac:dyDescent="0.3">
      <c r="A41" s="776" t="s">
        <v>1625</v>
      </c>
      <c r="B41" s="752"/>
      <c r="C41" s="766">
        <v>0</v>
      </c>
      <c r="D41" s="752">
        <v>26791.776000000002</v>
      </c>
      <c r="E41" s="766">
        <v>1</v>
      </c>
      <c r="F41" s="753">
        <v>26791.776000000002</v>
      </c>
    </row>
    <row r="42" spans="1:6" ht="14.4" customHeight="1" x14ac:dyDescent="0.3">
      <c r="A42" s="776" t="s">
        <v>1626</v>
      </c>
      <c r="B42" s="752"/>
      <c r="C42" s="766">
        <v>0</v>
      </c>
      <c r="D42" s="752">
        <v>6170.2504116225145</v>
      </c>
      <c r="E42" s="766">
        <v>1</v>
      </c>
      <c r="F42" s="753">
        <v>6170.2504116225145</v>
      </c>
    </row>
    <row r="43" spans="1:6" ht="14.4" customHeight="1" x14ac:dyDescent="0.3">
      <c r="A43" s="776" t="s">
        <v>1627</v>
      </c>
      <c r="B43" s="752"/>
      <c r="C43" s="766">
        <v>0</v>
      </c>
      <c r="D43" s="752">
        <v>10579.8</v>
      </c>
      <c r="E43" s="766">
        <v>1</v>
      </c>
      <c r="F43" s="753">
        <v>10579.8</v>
      </c>
    </row>
    <row r="44" spans="1:6" ht="14.4" customHeight="1" x14ac:dyDescent="0.3">
      <c r="A44" s="776" t="s">
        <v>1628</v>
      </c>
      <c r="B44" s="752">
        <v>1015.6000000000001</v>
      </c>
      <c r="C44" s="766">
        <v>0.22726459004654495</v>
      </c>
      <c r="D44" s="752">
        <v>3453.2</v>
      </c>
      <c r="E44" s="766">
        <v>0.77273540995345502</v>
      </c>
      <c r="F44" s="753">
        <v>4468.8</v>
      </c>
    </row>
    <row r="45" spans="1:6" ht="14.4" customHeight="1" x14ac:dyDescent="0.3">
      <c r="A45" s="776" t="s">
        <v>1629</v>
      </c>
      <c r="B45" s="752">
        <v>3659.0200000000004</v>
      </c>
      <c r="C45" s="766">
        <v>1</v>
      </c>
      <c r="D45" s="752"/>
      <c r="E45" s="766">
        <v>0</v>
      </c>
      <c r="F45" s="753">
        <v>3659.0200000000004</v>
      </c>
    </row>
    <row r="46" spans="1:6" ht="14.4" customHeight="1" x14ac:dyDescent="0.3">
      <c r="A46" s="776" t="s">
        <v>1630</v>
      </c>
      <c r="B46" s="752"/>
      <c r="C46" s="766">
        <v>0</v>
      </c>
      <c r="D46" s="752">
        <v>8057.52</v>
      </c>
      <c r="E46" s="766">
        <v>1</v>
      </c>
      <c r="F46" s="753">
        <v>8057.52</v>
      </c>
    </row>
    <row r="47" spans="1:6" ht="14.4" customHeight="1" x14ac:dyDescent="0.3">
      <c r="A47" s="776" t="s">
        <v>1631</v>
      </c>
      <c r="B47" s="752"/>
      <c r="C47" s="766">
        <v>0</v>
      </c>
      <c r="D47" s="752">
        <v>6815.1940945389124</v>
      </c>
      <c r="E47" s="766">
        <v>1</v>
      </c>
      <c r="F47" s="753">
        <v>6815.1940945389124</v>
      </c>
    </row>
    <row r="48" spans="1:6" ht="14.4" customHeight="1" x14ac:dyDescent="0.3">
      <c r="A48" s="776" t="s">
        <v>1632</v>
      </c>
      <c r="B48" s="752"/>
      <c r="C48" s="766">
        <v>0</v>
      </c>
      <c r="D48" s="752">
        <v>19043.529999999995</v>
      </c>
      <c r="E48" s="766">
        <v>1</v>
      </c>
      <c r="F48" s="753">
        <v>19043.529999999995</v>
      </c>
    </row>
    <row r="49" spans="1:6" ht="14.4" customHeight="1" x14ac:dyDescent="0.3">
      <c r="A49" s="776" t="s">
        <v>1633</v>
      </c>
      <c r="B49" s="752"/>
      <c r="C49" s="766">
        <v>0</v>
      </c>
      <c r="D49" s="752">
        <v>1593.6479999999999</v>
      </c>
      <c r="E49" s="766">
        <v>1</v>
      </c>
      <c r="F49" s="753">
        <v>1593.6479999999999</v>
      </c>
    </row>
    <row r="50" spans="1:6" ht="14.4" customHeight="1" x14ac:dyDescent="0.3">
      <c r="A50" s="776" t="s">
        <v>1634</v>
      </c>
      <c r="B50" s="752">
        <v>2294.64</v>
      </c>
      <c r="C50" s="766">
        <v>0.13034579717965827</v>
      </c>
      <c r="D50" s="752">
        <v>15309.610000000002</v>
      </c>
      <c r="E50" s="766">
        <v>0.86965420282034167</v>
      </c>
      <c r="F50" s="753">
        <v>17604.250000000004</v>
      </c>
    </row>
    <row r="51" spans="1:6" ht="14.4" customHeight="1" x14ac:dyDescent="0.3">
      <c r="A51" s="776" t="s">
        <v>1635</v>
      </c>
      <c r="B51" s="752"/>
      <c r="C51" s="766">
        <v>0</v>
      </c>
      <c r="D51" s="752">
        <v>2887.3</v>
      </c>
      <c r="E51" s="766">
        <v>1</v>
      </c>
      <c r="F51" s="753">
        <v>2887.3</v>
      </c>
    </row>
    <row r="52" spans="1:6" ht="14.4" customHeight="1" x14ac:dyDescent="0.3">
      <c r="A52" s="776" t="s">
        <v>1636</v>
      </c>
      <c r="B52" s="752"/>
      <c r="C52" s="766">
        <v>0</v>
      </c>
      <c r="D52" s="752">
        <v>322.18999999999994</v>
      </c>
      <c r="E52" s="766">
        <v>1</v>
      </c>
      <c r="F52" s="753">
        <v>322.18999999999994</v>
      </c>
    </row>
    <row r="53" spans="1:6" ht="14.4" customHeight="1" x14ac:dyDescent="0.3">
      <c r="A53" s="776" t="s">
        <v>1637</v>
      </c>
      <c r="B53" s="752">
        <v>619.18000000000006</v>
      </c>
      <c r="C53" s="766">
        <v>1</v>
      </c>
      <c r="D53" s="752"/>
      <c r="E53" s="766">
        <v>0</v>
      </c>
      <c r="F53" s="753">
        <v>619.18000000000006</v>
      </c>
    </row>
    <row r="54" spans="1:6" ht="14.4" customHeight="1" x14ac:dyDescent="0.3">
      <c r="A54" s="776" t="s">
        <v>1638</v>
      </c>
      <c r="B54" s="752">
        <v>369.23867826618198</v>
      </c>
      <c r="C54" s="766">
        <v>1</v>
      </c>
      <c r="D54" s="752"/>
      <c r="E54" s="766">
        <v>0</v>
      </c>
      <c r="F54" s="753">
        <v>369.23867826618198</v>
      </c>
    </row>
    <row r="55" spans="1:6" ht="14.4" customHeight="1" x14ac:dyDescent="0.3">
      <c r="A55" s="776" t="s">
        <v>1639</v>
      </c>
      <c r="B55" s="752"/>
      <c r="C55" s="766">
        <v>0</v>
      </c>
      <c r="D55" s="752">
        <v>40455.855596759451</v>
      </c>
      <c r="E55" s="766">
        <v>1</v>
      </c>
      <c r="F55" s="753">
        <v>40455.855596759451</v>
      </c>
    </row>
    <row r="56" spans="1:6" ht="14.4" customHeight="1" x14ac:dyDescent="0.3">
      <c r="A56" s="776" t="s">
        <v>1640</v>
      </c>
      <c r="B56" s="752"/>
      <c r="C56" s="766">
        <v>0</v>
      </c>
      <c r="D56" s="752">
        <v>7688.12</v>
      </c>
      <c r="E56" s="766">
        <v>1</v>
      </c>
      <c r="F56" s="753">
        <v>7688.12</v>
      </c>
    </row>
    <row r="57" spans="1:6" ht="14.4" customHeight="1" x14ac:dyDescent="0.3">
      <c r="A57" s="776" t="s">
        <v>1641</v>
      </c>
      <c r="B57" s="752"/>
      <c r="C57" s="766">
        <v>0</v>
      </c>
      <c r="D57" s="752">
        <v>414.79039338965083</v>
      </c>
      <c r="E57" s="766">
        <v>1</v>
      </c>
      <c r="F57" s="753">
        <v>414.79039338965083</v>
      </c>
    </row>
    <row r="58" spans="1:6" ht="14.4" customHeight="1" x14ac:dyDescent="0.3">
      <c r="A58" s="776" t="s">
        <v>1642</v>
      </c>
      <c r="B58" s="752">
        <v>168.94</v>
      </c>
      <c r="C58" s="766">
        <v>1</v>
      </c>
      <c r="D58" s="752"/>
      <c r="E58" s="766">
        <v>0</v>
      </c>
      <c r="F58" s="753">
        <v>168.94</v>
      </c>
    </row>
    <row r="59" spans="1:6" ht="14.4" customHeight="1" x14ac:dyDescent="0.3">
      <c r="A59" s="776" t="s">
        <v>1643</v>
      </c>
      <c r="B59" s="752"/>
      <c r="C59" s="766">
        <v>0</v>
      </c>
      <c r="D59" s="752">
        <v>9.1600000000000019</v>
      </c>
      <c r="E59" s="766">
        <v>1</v>
      </c>
      <c r="F59" s="753">
        <v>9.1600000000000019</v>
      </c>
    </row>
    <row r="60" spans="1:6" ht="14.4" customHeight="1" x14ac:dyDescent="0.3">
      <c r="A60" s="776" t="s">
        <v>1644</v>
      </c>
      <c r="B60" s="752"/>
      <c r="C60" s="766">
        <v>0</v>
      </c>
      <c r="D60" s="752">
        <v>49.37</v>
      </c>
      <c r="E60" s="766">
        <v>1</v>
      </c>
      <c r="F60" s="753">
        <v>49.37</v>
      </c>
    </row>
    <row r="61" spans="1:6" ht="14.4" customHeight="1" x14ac:dyDescent="0.3">
      <c r="A61" s="776" t="s">
        <v>1645</v>
      </c>
      <c r="B61" s="752"/>
      <c r="C61" s="766">
        <v>0</v>
      </c>
      <c r="D61" s="752">
        <v>587.44000000000005</v>
      </c>
      <c r="E61" s="766">
        <v>1</v>
      </c>
      <c r="F61" s="753">
        <v>587.44000000000005</v>
      </c>
    </row>
    <row r="62" spans="1:6" ht="14.4" customHeight="1" x14ac:dyDescent="0.3">
      <c r="A62" s="776" t="s">
        <v>1646</v>
      </c>
      <c r="B62" s="752">
        <v>196.53999999999994</v>
      </c>
      <c r="C62" s="766">
        <v>0.59161373829806441</v>
      </c>
      <c r="D62" s="752">
        <v>135.67000000000002</v>
      </c>
      <c r="E62" s="766">
        <v>0.40838626170193565</v>
      </c>
      <c r="F62" s="753">
        <v>332.20999999999992</v>
      </c>
    </row>
    <row r="63" spans="1:6" ht="14.4" customHeight="1" x14ac:dyDescent="0.3">
      <c r="A63" s="776" t="s">
        <v>1647</v>
      </c>
      <c r="B63" s="752"/>
      <c r="C63" s="766">
        <v>0</v>
      </c>
      <c r="D63" s="752">
        <v>98.269999999999982</v>
      </c>
      <c r="E63" s="766">
        <v>1</v>
      </c>
      <c r="F63" s="753">
        <v>98.269999999999982</v>
      </c>
    </row>
    <row r="64" spans="1:6" ht="14.4" customHeight="1" x14ac:dyDescent="0.3">
      <c r="A64" s="776" t="s">
        <v>1648</v>
      </c>
      <c r="B64" s="752"/>
      <c r="C64" s="766">
        <v>0</v>
      </c>
      <c r="D64" s="752">
        <v>91.539999999999992</v>
      </c>
      <c r="E64" s="766">
        <v>1</v>
      </c>
      <c r="F64" s="753">
        <v>91.539999999999992</v>
      </c>
    </row>
    <row r="65" spans="1:6" ht="14.4" customHeight="1" x14ac:dyDescent="0.3">
      <c r="A65" s="776" t="s">
        <v>1649</v>
      </c>
      <c r="B65" s="752"/>
      <c r="C65" s="766">
        <v>0</v>
      </c>
      <c r="D65" s="752">
        <v>50.350000000000016</v>
      </c>
      <c r="E65" s="766">
        <v>1</v>
      </c>
      <c r="F65" s="753">
        <v>50.350000000000016</v>
      </c>
    </row>
    <row r="66" spans="1:6" ht="14.4" customHeight="1" x14ac:dyDescent="0.3">
      <c r="A66" s="776" t="s">
        <v>1650</v>
      </c>
      <c r="B66" s="752"/>
      <c r="C66" s="766">
        <v>0</v>
      </c>
      <c r="D66" s="752">
        <v>105.16000000000004</v>
      </c>
      <c r="E66" s="766">
        <v>1</v>
      </c>
      <c r="F66" s="753">
        <v>105.16000000000004</v>
      </c>
    </row>
    <row r="67" spans="1:6" ht="14.4" customHeight="1" x14ac:dyDescent="0.3">
      <c r="A67" s="776" t="s">
        <v>1651</v>
      </c>
      <c r="B67" s="752"/>
      <c r="C67" s="766">
        <v>0</v>
      </c>
      <c r="D67" s="752">
        <v>829.68</v>
      </c>
      <c r="E67" s="766">
        <v>1</v>
      </c>
      <c r="F67" s="753">
        <v>829.68</v>
      </c>
    </row>
    <row r="68" spans="1:6" ht="14.4" customHeight="1" x14ac:dyDescent="0.3">
      <c r="A68" s="776" t="s">
        <v>1652</v>
      </c>
      <c r="B68" s="752">
        <v>463.13999999999987</v>
      </c>
      <c r="C68" s="766">
        <v>0.78639589771453788</v>
      </c>
      <c r="D68" s="752">
        <v>125.80000000000003</v>
      </c>
      <c r="E68" s="766">
        <v>0.21360410228546209</v>
      </c>
      <c r="F68" s="753">
        <v>588.93999999999994</v>
      </c>
    </row>
    <row r="69" spans="1:6" ht="14.4" customHeight="1" x14ac:dyDescent="0.3">
      <c r="A69" s="776" t="s">
        <v>1653</v>
      </c>
      <c r="B69" s="752"/>
      <c r="C69" s="766">
        <v>0</v>
      </c>
      <c r="D69" s="752">
        <v>78.62</v>
      </c>
      <c r="E69" s="766">
        <v>1</v>
      </c>
      <c r="F69" s="753">
        <v>78.62</v>
      </c>
    </row>
    <row r="70" spans="1:6" ht="14.4" customHeight="1" x14ac:dyDescent="0.3">
      <c r="A70" s="776" t="s">
        <v>1654</v>
      </c>
      <c r="B70" s="752"/>
      <c r="C70" s="766">
        <v>0</v>
      </c>
      <c r="D70" s="752">
        <v>597.5100000000001</v>
      </c>
      <c r="E70" s="766">
        <v>1</v>
      </c>
      <c r="F70" s="753">
        <v>597.5100000000001</v>
      </c>
    </row>
    <row r="71" spans="1:6" ht="14.4" customHeight="1" x14ac:dyDescent="0.3">
      <c r="A71" s="776" t="s">
        <v>1655</v>
      </c>
      <c r="B71" s="752"/>
      <c r="C71" s="766">
        <v>0</v>
      </c>
      <c r="D71" s="752">
        <v>617.51</v>
      </c>
      <c r="E71" s="766">
        <v>1</v>
      </c>
      <c r="F71" s="753">
        <v>617.51</v>
      </c>
    </row>
    <row r="72" spans="1:6" ht="14.4" customHeight="1" x14ac:dyDescent="0.3">
      <c r="A72" s="776" t="s">
        <v>1656</v>
      </c>
      <c r="B72" s="752"/>
      <c r="C72" s="766">
        <v>0</v>
      </c>
      <c r="D72" s="752">
        <v>88.719999999999985</v>
      </c>
      <c r="E72" s="766">
        <v>1</v>
      </c>
      <c r="F72" s="753">
        <v>88.719999999999985</v>
      </c>
    </row>
    <row r="73" spans="1:6" ht="14.4" customHeight="1" x14ac:dyDescent="0.3">
      <c r="A73" s="776" t="s">
        <v>1657</v>
      </c>
      <c r="B73" s="752"/>
      <c r="C73" s="766">
        <v>0</v>
      </c>
      <c r="D73" s="752">
        <v>14786.620072958243</v>
      </c>
      <c r="E73" s="766">
        <v>1</v>
      </c>
      <c r="F73" s="753">
        <v>14786.620072958243</v>
      </c>
    </row>
    <row r="74" spans="1:6" ht="14.4" customHeight="1" x14ac:dyDescent="0.3">
      <c r="A74" s="776" t="s">
        <v>1658</v>
      </c>
      <c r="B74" s="752"/>
      <c r="C74" s="766">
        <v>0</v>
      </c>
      <c r="D74" s="752">
        <v>297.24984035469606</v>
      </c>
      <c r="E74" s="766">
        <v>1</v>
      </c>
      <c r="F74" s="753">
        <v>297.24984035469606</v>
      </c>
    </row>
    <row r="75" spans="1:6" ht="14.4" customHeight="1" thickBot="1" x14ac:dyDescent="0.35">
      <c r="A75" s="777" t="s">
        <v>1659</v>
      </c>
      <c r="B75" s="768"/>
      <c r="C75" s="769">
        <v>0</v>
      </c>
      <c r="D75" s="768">
        <v>99.000000000000014</v>
      </c>
      <c r="E75" s="769">
        <v>1</v>
      </c>
      <c r="F75" s="770">
        <v>99.000000000000014</v>
      </c>
    </row>
    <row r="76" spans="1:6" ht="14.4" customHeight="1" thickBot="1" x14ac:dyDescent="0.35">
      <c r="A76" s="771" t="s">
        <v>3</v>
      </c>
      <c r="B76" s="772">
        <v>11483.228678266181</v>
      </c>
      <c r="C76" s="773">
        <v>2.3682269052466971E-2</v>
      </c>
      <c r="D76" s="772">
        <v>473403.95222596294</v>
      </c>
      <c r="E76" s="773">
        <v>0.97631773094753282</v>
      </c>
      <c r="F76" s="774">
        <v>484887.18090422923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2024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149</v>
      </c>
      <c r="G3" s="47">
        <f>SUBTOTAL(9,G6:G1048576)</f>
        <v>11483.228678266181</v>
      </c>
      <c r="H3" s="48">
        <f>IF(M3=0,0,G3/M3)</f>
        <v>2.3682269052466978E-2</v>
      </c>
      <c r="I3" s="47">
        <f>SUBTOTAL(9,I6:I1048576)</f>
        <v>2647.7999999999997</v>
      </c>
      <c r="J3" s="47">
        <f>SUBTOTAL(9,J6:J1048576)</f>
        <v>473403.95222596283</v>
      </c>
      <c r="K3" s="48">
        <f>IF(M3=0,0,J3/M3)</f>
        <v>0.97631773094753294</v>
      </c>
      <c r="L3" s="47">
        <f>SUBTOTAL(9,L6:L1048576)</f>
        <v>2796.7999999999997</v>
      </c>
      <c r="M3" s="49">
        <f>SUBTOTAL(9,M6:M1048576)</f>
        <v>484887.18090422906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613</v>
      </c>
      <c r="B6" s="741" t="s">
        <v>1660</v>
      </c>
      <c r="C6" s="741" t="s">
        <v>1661</v>
      </c>
      <c r="D6" s="741" t="s">
        <v>812</v>
      </c>
      <c r="E6" s="741" t="s">
        <v>1662</v>
      </c>
      <c r="F6" s="745"/>
      <c r="G6" s="745"/>
      <c r="H6" s="765">
        <v>0</v>
      </c>
      <c r="I6" s="745">
        <v>2</v>
      </c>
      <c r="J6" s="745">
        <v>119.97999999999998</v>
      </c>
      <c r="K6" s="765">
        <v>1</v>
      </c>
      <c r="L6" s="745">
        <v>2</v>
      </c>
      <c r="M6" s="746">
        <v>119.97999999999998</v>
      </c>
    </row>
    <row r="7" spans="1:13" ht="14.4" customHeight="1" x14ac:dyDescent="0.3">
      <c r="A7" s="747" t="s">
        <v>613</v>
      </c>
      <c r="B7" s="748" t="s">
        <v>1663</v>
      </c>
      <c r="C7" s="748" t="s">
        <v>1664</v>
      </c>
      <c r="D7" s="748" t="s">
        <v>683</v>
      </c>
      <c r="E7" s="748" t="s">
        <v>1665</v>
      </c>
      <c r="F7" s="752"/>
      <c r="G7" s="752"/>
      <c r="H7" s="766">
        <v>0</v>
      </c>
      <c r="I7" s="752">
        <v>2</v>
      </c>
      <c r="J7" s="752">
        <v>135.91999999999999</v>
      </c>
      <c r="K7" s="766">
        <v>1</v>
      </c>
      <c r="L7" s="752">
        <v>2</v>
      </c>
      <c r="M7" s="753">
        <v>135.91999999999999</v>
      </c>
    </row>
    <row r="8" spans="1:13" ht="14.4" customHeight="1" x14ac:dyDescent="0.3">
      <c r="A8" s="747" t="s">
        <v>613</v>
      </c>
      <c r="B8" s="748" t="s">
        <v>1663</v>
      </c>
      <c r="C8" s="748" t="s">
        <v>1666</v>
      </c>
      <c r="D8" s="748" t="s">
        <v>1667</v>
      </c>
      <c r="E8" s="748" t="s">
        <v>1668</v>
      </c>
      <c r="F8" s="752"/>
      <c r="G8" s="752"/>
      <c r="H8" s="766">
        <v>0</v>
      </c>
      <c r="I8" s="752">
        <v>1</v>
      </c>
      <c r="J8" s="752">
        <v>42.92</v>
      </c>
      <c r="K8" s="766">
        <v>1</v>
      </c>
      <c r="L8" s="752">
        <v>1</v>
      </c>
      <c r="M8" s="753">
        <v>42.92</v>
      </c>
    </row>
    <row r="9" spans="1:13" ht="14.4" customHeight="1" x14ac:dyDescent="0.3">
      <c r="A9" s="747" t="s">
        <v>613</v>
      </c>
      <c r="B9" s="748" t="s">
        <v>1669</v>
      </c>
      <c r="C9" s="748" t="s">
        <v>1670</v>
      </c>
      <c r="D9" s="748" t="s">
        <v>696</v>
      </c>
      <c r="E9" s="748" t="s">
        <v>1671</v>
      </c>
      <c r="F9" s="752"/>
      <c r="G9" s="752"/>
      <c r="H9" s="766">
        <v>0</v>
      </c>
      <c r="I9" s="752">
        <v>3</v>
      </c>
      <c r="J9" s="752">
        <v>155.88000000000002</v>
      </c>
      <c r="K9" s="766">
        <v>1</v>
      </c>
      <c r="L9" s="752">
        <v>3</v>
      </c>
      <c r="M9" s="753">
        <v>155.88000000000002</v>
      </c>
    </row>
    <row r="10" spans="1:13" ht="14.4" customHeight="1" x14ac:dyDescent="0.3">
      <c r="A10" s="747" t="s">
        <v>613</v>
      </c>
      <c r="B10" s="748" t="s">
        <v>1669</v>
      </c>
      <c r="C10" s="748" t="s">
        <v>1672</v>
      </c>
      <c r="D10" s="748" t="s">
        <v>696</v>
      </c>
      <c r="E10" s="748" t="s">
        <v>1673</v>
      </c>
      <c r="F10" s="752"/>
      <c r="G10" s="752"/>
      <c r="H10" s="766">
        <v>0</v>
      </c>
      <c r="I10" s="752">
        <v>3</v>
      </c>
      <c r="J10" s="752">
        <v>199.02</v>
      </c>
      <c r="K10" s="766">
        <v>1</v>
      </c>
      <c r="L10" s="752">
        <v>3</v>
      </c>
      <c r="M10" s="753">
        <v>199.02</v>
      </c>
    </row>
    <row r="11" spans="1:13" ht="14.4" customHeight="1" x14ac:dyDescent="0.3">
      <c r="A11" s="747" t="s">
        <v>613</v>
      </c>
      <c r="B11" s="748" t="s">
        <v>1669</v>
      </c>
      <c r="C11" s="748" t="s">
        <v>1674</v>
      </c>
      <c r="D11" s="748" t="s">
        <v>696</v>
      </c>
      <c r="E11" s="748" t="s">
        <v>1675</v>
      </c>
      <c r="F11" s="752"/>
      <c r="G11" s="752"/>
      <c r="H11" s="766">
        <v>0</v>
      </c>
      <c r="I11" s="752">
        <v>2</v>
      </c>
      <c r="J11" s="752">
        <v>133.45985712960328</v>
      </c>
      <c r="K11" s="766">
        <v>1</v>
      </c>
      <c r="L11" s="752">
        <v>2</v>
      </c>
      <c r="M11" s="753">
        <v>133.45985712960328</v>
      </c>
    </row>
    <row r="12" spans="1:13" ht="14.4" customHeight="1" x14ac:dyDescent="0.3">
      <c r="A12" s="747" t="s">
        <v>613</v>
      </c>
      <c r="B12" s="748" t="s">
        <v>1676</v>
      </c>
      <c r="C12" s="748" t="s">
        <v>1677</v>
      </c>
      <c r="D12" s="748" t="s">
        <v>733</v>
      </c>
      <c r="E12" s="748" t="s">
        <v>1678</v>
      </c>
      <c r="F12" s="752"/>
      <c r="G12" s="752"/>
      <c r="H12" s="766">
        <v>0</v>
      </c>
      <c r="I12" s="752">
        <v>29</v>
      </c>
      <c r="J12" s="752">
        <v>95700</v>
      </c>
      <c r="K12" s="766">
        <v>1</v>
      </c>
      <c r="L12" s="752">
        <v>29</v>
      </c>
      <c r="M12" s="753">
        <v>95700</v>
      </c>
    </row>
    <row r="13" spans="1:13" ht="14.4" customHeight="1" x14ac:dyDescent="0.3">
      <c r="A13" s="747" t="s">
        <v>613</v>
      </c>
      <c r="B13" s="748" t="s">
        <v>1676</v>
      </c>
      <c r="C13" s="748" t="s">
        <v>1679</v>
      </c>
      <c r="D13" s="748" t="s">
        <v>735</v>
      </c>
      <c r="E13" s="748" t="s">
        <v>1680</v>
      </c>
      <c r="F13" s="752"/>
      <c r="G13" s="752"/>
      <c r="H13" s="766">
        <v>0</v>
      </c>
      <c r="I13" s="752">
        <v>5</v>
      </c>
      <c r="J13" s="752">
        <v>2044.75</v>
      </c>
      <c r="K13" s="766">
        <v>1</v>
      </c>
      <c r="L13" s="752">
        <v>5</v>
      </c>
      <c r="M13" s="753">
        <v>2044.75</v>
      </c>
    </row>
    <row r="14" spans="1:13" ht="14.4" customHeight="1" x14ac:dyDescent="0.3">
      <c r="A14" s="747" t="s">
        <v>613</v>
      </c>
      <c r="B14" s="748" t="s">
        <v>1681</v>
      </c>
      <c r="C14" s="748" t="s">
        <v>1682</v>
      </c>
      <c r="D14" s="748" t="s">
        <v>747</v>
      </c>
      <c r="E14" s="748" t="s">
        <v>1683</v>
      </c>
      <c r="F14" s="752"/>
      <c r="G14" s="752"/>
      <c r="H14" s="766">
        <v>0</v>
      </c>
      <c r="I14" s="752">
        <v>5</v>
      </c>
      <c r="J14" s="752">
        <v>514.04999999999995</v>
      </c>
      <c r="K14" s="766">
        <v>1</v>
      </c>
      <c r="L14" s="752">
        <v>5</v>
      </c>
      <c r="M14" s="753">
        <v>514.04999999999995</v>
      </c>
    </row>
    <row r="15" spans="1:13" ht="14.4" customHeight="1" x14ac:dyDescent="0.3">
      <c r="A15" s="747" t="s">
        <v>613</v>
      </c>
      <c r="B15" s="748" t="s">
        <v>1684</v>
      </c>
      <c r="C15" s="748" t="s">
        <v>1685</v>
      </c>
      <c r="D15" s="748" t="s">
        <v>855</v>
      </c>
      <c r="E15" s="748" t="s">
        <v>1686</v>
      </c>
      <c r="F15" s="752"/>
      <c r="G15" s="752"/>
      <c r="H15" s="766">
        <v>0</v>
      </c>
      <c r="I15" s="752">
        <v>1</v>
      </c>
      <c r="J15" s="752">
        <v>72.450000000000017</v>
      </c>
      <c r="K15" s="766">
        <v>1</v>
      </c>
      <c r="L15" s="752">
        <v>1</v>
      </c>
      <c r="M15" s="753">
        <v>72.450000000000017</v>
      </c>
    </row>
    <row r="16" spans="1:13" ht="14.4" customHeight="1" x14ac:dyDescent="0.3">
      <c r="A16" s="747" t="s">
        <v>613</v>
      </c>
      <c r="B16" s="748" t="s">
        <v>1687</v>
      </c>
      <c r="C16" s="748" t="s">
        <v>1688</v>
      </c>
      <c r="D16" s="748" t="s">
        <v>661</v>
      </c>
      <c r="E16" s="748" t="s">
        <v>1689</v>
      </c>
      <c r="F16" s="752"/>
      <c r="G16" s="752"/>
      <c r="H16" s="766">
        <v>0</v>
      </c>
      <c r="I16" s="752">
        <v>1</v>
      </c>
      <c r="J16" s="752">
        <v>21.209999999999997</v>
      </c>
      <c r="K16" s="766">
        <v>1</v>
      </c>
      <c r="L16" s="752">
        <v>1</v>
      </c>
      <c r="M16" s="753">
        <v>21.209999999999997</v>
      </c>
    </row>
    <row r="17" spans="1:13" ht="14.4" customHeight="1" x14ac:dyDescent="0.3">
      <c r="A17" s="747" t="s">
        <v>613</v>
      </c>
      <c r="B17" s="748" t="s">
        <v>1690</v>
      </c>
      <c r="C17" s="748" t="s">
        <v>1691</v>
      </c>
      <c r="D17" s="748" t="s">
        <v>1692</v>
      </c>
      <c r="E17" s="748" t="s">
        <v>1693</v>
      </c>
      <c r="F17" s="752"/>
      <c r="G17" s="752"/>
      <c r="H17" s="766">
        <v>0</v>
      </c>
      <c r="I17" s="752">
        <v>2</v>
      </c>
      <c r="J17" s="752">
        <v>1048.3000000000002</v>
      </c>
      <c r="K17" s="766">
        <v>1</v>
      </c>
      <c r="L17" s="752">
        <v>2</v>
      </c>
      <c r="M17" s="753">
        <v>1048.3000000000002</v>
      </c>
    </row>
    <row r="18" spans="1:13" ht="14.4" customHeight="1" x14ac:dyDescent="0.3">
      <c r="A18" s="747" t="s">
        <v>613</v>
      </c>
      <c r="B18" s="748" t="s">
        <v>1694</v>
      </c>
      <c r="C18" s="748" t="s">
        <v>1695</v>
      </c>
      <c r="D18" s="748" t="s">
        <v>1696</v>
      </c>
      <c r="E18" s="748" t="s">
        <v>1697</v>
      </c>
      <c r="F18" s="752"/>
      <c r="G18" s="752"/>
      <c r="H18" s="766">
        <v>0</v>
      </c>
      <c r="I18" s="752">
        <v>1</v>
      </c>
      <c r="J18" s="752">
        <v>78.289999999999992</v>
      </c>
      <c r="K18" s="766">
        <v>1</v>
      </c>
      <c r="L18" s="752">
        <v>1</v>
      </c>
      <c r="M18" s="753">
        <v>78.289999999999992</v>
      </c>
    </row>
    <row r="19" spans="1:13" ht="14.4" customHeight="1" x14ac:dyDescent="0.3">
      <c r="A19" s="747" t="s">
        <v>613</v>
      </c>
      <c r="B19" s="748" t="s">
        <v>1694</v>
      </c>
      <c r="C19" s="748" t="s">
        <v>1698</v>
      </c>
      <c r="D19" s="748" t="s">
        <v>1696</v>
      </c>
      <c r="E19" s="748" t="s">
        <v>1699</v>
      </c>
      <c r="F19" s="752"/>
      <c r="G19" s="752"/>
      <c r="H19" s="766">
        <v>0</v>
      </c>
      <c r="I19" s="752">
        <v>1</v>
      </c>
      <c r="J19" s="752">
        <v>61.529999999999987</v>
      </c>
      <c r="K19" s="766">
        <v>1</v>
      </c>
      <c r="L19" s="752">
        <v>1</v>
      </c>
      <c r="M19" s="753">
        <v>61.529999999999987</v>
      </c>
    </row>
    <row r="20" spans="1:13" ht="14.4" customHeight="1" x14ac:dyDescent="0.3">
      <c r="A20" s="747" t="s">
        <v>613</v>
      </c>
      <c r="B20" s="748" t="s">
        <v>1700</v>
      </c>
      <c r="C20" s="748" t="s">
        <v>1701</v>
      </c>
      <c r="D20" s="748" t="s">
        <v>867</v>
      </c>
      <c r="E20" s="748" t="s">
        <v>1702</v>
      </c>
      <c r="F20" s="752"/>
      <c r="G20" s="752"/>
      <c r="H20" s="766">
        <v>0</v>
      </c>
      <c r="I20" s="752">
        <v>5</v>
      </c>
      <c r="J20" s="752">
        <v>837.80041162251405</v>
      </c>
      <c r="K20" s="766">
        <v>1</v>
      </c>
      <c r="L20" s="752">
        <v>5</v>
      </c>
      <c r="M20" s="753">
        <v>837.80041162251405</v>
      </c>
    </row>
    <row r="21" spans="1:13" ht="14.4" customHeight="1" x14ac:dyDescent="0.3">
      <c r="A21" s="747" t="s">
        <v>613</v>
      </c>
      <c r="B21" s="748" t="s">
        <v>1703</v>
      </c>
      <c r="C21" s="748" t="s">
        <v>1704</v>
      </c>
      <c r="D21" s="748" t="s">
        <v>1705</v>
      </c>
      <c r="E21" s="748" t="s">
        <v>1706</v>
      </c>
      <c r="F21" s="752"/>
      <c r="G21" s="752"/>
      <c r="H21" s="766">
        <v>0</v>
      </c>
      <c r="I21" s="752">
        <v>1</v>
      </c>
      <c r="J21" s="752">
        <v>458.7</v>
      </c>
      <c r="K21" s="766">
        <v>1</v>
      </c>
      <c r="L21" s="752">
        <v>1</v>
      </c>
      <c r="M21" s="753">
        <v>458.7</v>
      </c>
    </row>
    <row r="22" spans="1:13" ht="14.4" customHeight="1" x14ac:dyDescent="0.3">
      <c r="A22" s="747" t="s">
        <v>613</v>
      </c>
      <c r="B22" s="748" t="s">
        <v>1707</v>
      </c>
      <c r="C22" s="748" t="s">
        <v>1708</v>
      </c>
      <c r="D22" s="748" t="s">
        <v>1709</v>
      </c>
      <c r="E22" s="748" t="s">
        <v>1710</v>
      </c>
      <c r="F22" s="752"/>
      <c r="G22" s="752"/>
      <c r="H22" s="766">
        <v>0</v>
      </c>
      <c r="I22" s="752">
        <v>8</v>
      </c>
      <c r="J22" s="752">
        <v>988</v>
      </c>
      <c r="K22" s="766">
        <v>1</v>
      </c>
      <c r="L22" s="752">
        <v>8</v>
      </c>
      <c r="M22" s="753">
        <v>988</v>
      </c>
    </row>
    <row r="23" spans="1:13" ht="14.4" customHeight="1" x14ac:dyDescent="0.3">
      <c r="A23" s="747" t="s">
        <v>613</v>
      </c>
      <c r="B23" s="748" t="s">
        <v>1707</v>
      </c>
      <c r="C23" s="748" t="s">
        <v>1711</v>
      </c>
      <c r="D23" s="748" t="s">
        <v>1712</v>
      </c>
      <c r="E23" s="748" t="s">
        <v>1710</v>
      </c>
      <c r="F23" s="752">
        <v>3</v>
      </c>
      <c r="G23" s="752">
        <v>380.85</v>
      </c>
      <c r="H23" s="766">
        <v>1</v>
      </c>
      <c r="I23" s="752"/>
      <c r="J23" s="752"/>
      <c r="K23" s="766">
        <v>0</v>
      </c>
      <c r="L23" s="752">
        <v>3</v>
      </c>
      <c r="M23" s="753">
        <v>380.85</v>
      </c>
    </row>
    <row r="24" spans="1:13" ht="14.4" customHeight="1" x14ac:dyDescent="0.3">
      <c r="A24" s="747" t="s">
        <v>613</v>
      </c>
      <c r="B24" s="748" t="s">
        <v>1713</v>
      </c>
      <c r="C24" s="748" t="s">
        <v>1714</v>
      </c>
      <c r="D24" s="748" t="s">
        <v>1715</v>
      </c>
      <c r="E24" s="748" t="s">
        <v>1716</v>
      </c>
      <c r="F24" s="752"/>
      <c r="G24" s="752"/>
      <c r="H24" s="766">
        <v>0</v>
      </c>
      <c r="I24" s="752">
        <v>13</v>
      </c>
      <c r="J24" s="752">
        <v>2002</v>
      </c>
      <c r="K24" s="766">
        <v>1</v>
      </c>
      <c r="L24" s="752">
        <v>13</v>
      </c>
      <c r="M24" s="753">
        <v>2002</v>
      </c>
    </row>
    <row r="25" spans="1:13" ht="14.4" customHeight="1" x14ac:dyDescent="0.3">
      <c r="A25" s="747" t="s">
        <v>613</v>
      </c>
      <c r="B25" s="748" t="s">
        <v>1713</v>
      </c>
      <c r="C25" s="748" t="s">
        <v>1717</v>
      </c>
      <c r="D25" s="748" t="s">
        <v>1715</v>
      </c>
      <c r="E25" s="748" t="s">
        <v>1718</v>
      </c>
      <c r="F25" s="752"/>
      <c r="G25" s="752"/>
      <c r="H25" s="766">
        <v>0</v>
      </c>
      <c r="I25" s="752">
        <v>13</v>
      </c>
      <c r="J25" s="752">
        <v>3417.7</v>
      </c>
      <c r="K25" s="766">
        <v>1</v>
      </c>
      <c r="L25" s="752">
        <v>13</v>
      </c>
      <c r="M25" s="753">
        <v>3417.7</v>
      </c>
    </row>
    <row r="26" spans="1:13" ht="14.4" customHeight="1" x14ac:dyDescent="0.3">
      <c r="A26" s="747" t="s">
        <v>613</v>
      </c>
      <c r="B26" s="748" t="s">
        <v>1719</v>
      </c>
      <c r="C26" s="748" t="s">
        <v>1720</v>
      </c>
      <c r="D26" s="748" t="s">
        <v>1721</v>
      </c>
      <c r="E26" s="748" t="s">
        <v>1722</v>
      </c>
      <c r="F26" s="752"/>
      <c r="G26" s="752"/>
      <c r="H26" s="766">
        <v>0</v>
      </c>
      <c r="I26" s="752">
        <v>39</v>
      </c>
      <c r="J26" s="752">
        <v>833.13000000000011</v>
      </c>
      <c r="K26" s="766">
        <v>1</v>
      </c>
      <c r="L26" s="752">
        <v>39</v>
      </c>
      <c r="M26" s="753">
        <v>833.13000000000011</v>
      </c>
    </row>
    <row r="27" spans="1:13" ht="14.4" customHeight="1" x14ac:dyDescent="0.3">
      <c r="A27" s="747" t="s">
        <v>613</v>
      </c>
      <c r="B27" s="748" t="s">
        <v>1723</v>
      </c>
      <c r="C27" s="748" t="s">
        <v>1724</v>
      </c>
      <c r="D27" s="748" t="s">
        <v>672</v>
      </c>
      <c r="E27" s="748" t="s">
        <v>1725</v>
      </c>
      <c r="F27" s="752"/>
      <c r="G27" s="752"/>
      <c r="H27" s="766">
        <v>0</v>
      </c>
      <c r="I27" s="752">
        <v>1</v>
      </c>
      <c r="J27" s="752">
        <v>104.34999999999998</v>
      </c>
      <c r="K27" s="766">
        <v>1</v>
      </c>
      <c r="L27" s="752">
        <v>1</v>
      </c>
      <c r="M27" s="753">
        <v>104.34999999999998</v>
      </c>
    </row>
    <row r="28" spans="1:13" ht="14.4" customHeight="1" x14ac:dyDescent="0.3">
      <c r="A28" s="747" t="s">
        <v>613</v>
      </c>
      <c r="B28" s="748" t="s">
        <v>1726</v>
      </c>
      <c r="C28" s="748" t="s">
        <v>1727</v>
      </c>
      <c r="D28" s="748" t="s">
        <v>1728</v>
      </c>
      <c r="E28" s="748" t="s">
        <v>1729</v>
      </c>
      <c r="F28" s="752"/>
      <c r="G28" s="752"/>
      <c r="H28" s="766">
        <v>0</v>
      </c>
      <c r="I28" s="752">
        <v>2</v>
      </c>
      <c r="J28" s="752">
        <v>49.500000000000014</v>
      </c>
      <c r="K28" s="766">
        <v>1</v>
      </c>
      <c r="L28" s="752">
        <v>2</v>
      </c>
      <c r="M28" s="753">
        <v>49.500000000000014</v>
      </c>
    </row>
    <row r="29" spans="1:13" ht="14.4" customHeight="1" x14ac:dyDescent="0.3">
      <c r="A29" s="747" t="s">
        <v>613</v>
      </c>
      <c r="B29" s="748" t="s">
        <v>1730</v>
      </c>
      <c r="C29" s="748" t="s">
        <v>1731</v>
      </c>
      <c r="D29" s="748" t="s">
        <v>1732</v>
      </c>
      <c r="E29" s="748" t="s">
        <v>1733</v>
      </c>
      <c r="F29" s="752"/>
      <c r="G29" s="752"/>
      <c r="H29" s="766">
        <v>0</v>
      </c>
      <c r="I29" s="752">
        <v>184</v>
      </c>
      <c r="J29" s="752">
        <v>6803.2000000000007</v>
      </c>
      <c r="K29" s="766">
        <v>1</v>
      </c>
      <c r="L29" s="752">
        <v>184</v>
      </c>
      <c r="M29" s="753">
        <v>6803.2000000000007</v>
      </c>
    </row>
    <row r="30" spans="1:13" ht="14.4" customHeight="1" x14ac:dyDescent="0.3">
      <c r="A30" s="747" t="s">
        <v>613</v>
      </c>
      <c r="B30" s="748" t="s">
        <v>1730</v>
      </c>
      <c r="C30" s="748" t="s">
        <v>1734</v>
      </c>
      <c r="D30" s="748" t="s">
        <v>1735</v>
      </c>
      <c r="E30" s="748" t="s">
        <v>1736</v>
      </c>
      <c r="F30" s="752"/>
      <c r="G30" s="752"/>
      <c r="H30" s="766">
        <v>0</v>
      </c>
      <c r="I30" s="752">
        <v>39</v>
      </c>
      <c r="J30" s="752">
        <v>2043.6000000000001</v>
      </c>
      <c r="K30" s="766">
        <v>1</v>
      </c>
      <c r="L30" s="752">
        <v>39</v>
      </c>
      <c r="M30" s="753">
        <v>2043.6000000000001</v>
      </c>
    </row>
    <row r="31" spans="1:13" ht="14.4" customHeight="1" x14ac:dyDescent="0.3">
      <c r="A31" s="747" t="s">
        <v>613</v>
      </c>
      <c r="B31" s="748" t="s">
        <v>1730</v>
      </c>
      <c r="C31" s="748" t="s">
        <v>1737</v>
      </c>
      <c r="D31" s="748" t="s">
        <v>1735</v>
      </c>
      <c r="E31" s="748" t="s">
        <v>1738</v>
      </c>
      <c r="F31" s="752"/>
      <c r="G31" s="752"/>
      <c r="H31" s="766">
        <v>0</v>
      </c>
      <c r="I31" s="752">
        <v>18</v>
      </c>
      <c r="J31" s="752">
        <v>961.44</v>
      </c>
      <c r="K31" s="766">
        <v>1</v>
      </c>
      <c r="L31" s="752">
        <v>18</v>
      </c>
      <c r="M31" s="753">
        <v>961.44</v>
      </c>
    </row>
    <row r="32" spans="1:13" ht="14.4" customHeight="1" x14ac:dyDescent="0.3">
      <c r="A32" s="747" t="s">
        <v>613</v>
      </c>
      <c r="B32" s="748" t="s">
        <v>1739</v>
      </c>
      <c r="C32" s="748" t="s">
        <v>1740</v>
      </c>
      <c r="D32" s="748" t="s">
        <v>1741</v>
      </c>
      <c r="E32" s="748" t="s">
        <v>1742</v>
      </c>
      <c r="F32" s="752"/>
      <c r="G32" s="752"/>
      <c r="H32" s="766">
        <v>0</v>
      </c>
      <c r="I32" s="752">
        <v>2</v>
      </c>
      <c r="J32" s="752">
        <v>451</v>
      </c>
      <c r="K32" s="766">
        <v>1</v>
      </c>
      <c r="L32" s="752">
        <v>2</v>
      </c>
      <c r="M32" s="753">
        <v>451</v>
      </c>
    </row>
    <row r="33" spans="1:13" ht="14.4" customHeight="1" x14ac:dyDescent="0.3">
      <c r="A33" s="747" t="s">
        <v>613</v>
      </c>
      <c r="B33" s="748" t="s">
        <v>1743</v>
      </c>
      <c r="C33" s="748" t="s">
        <v>1744</v>
      </c>
      <c r="D33" s="748" t="s">
        <v>1745</v>
      </c>
      <c r="E33" s="748" t="s">
        <v>1746</v>
      </c>
      <c r="F33" s="752"/>
      <c r="G33" s="752"/>
      <c r="H33" s="766">
        <v>0</v>
      </c>
      <c r="I33" s="752">
        <v>1</v>
      </c>
      <c r="J33" s="752">
        <v>9.1600000000000019</v>
      </c>
      <c r="K33" s="766">
        <v>1</v>
      </c>
      <c r="L33" s="752">
        <v>1</v>
      </c>
      <c r="M33" s="753">
        <v>9.1600000000000019</v>
      </c>
    </row>
    <row r="34" spans="1:13" ht="14.4" customHeight="1" x14ac:dyDescent="0.3">
      <c r="A34" s="747" t="s">
        <v>613</v>
      </c>
      <c r="B34" s="748" t="s">
        <v>1747</v>
      </c>
      <c r="C34" s="748" t="s">
        <v>1748</v>
      </c>
      <c r="D34" s="748" t="s">
        <v>857</v>
      </c>
      <c r="E34" s="748" t="s">
        <v>1749</v>
      </c>
      <c r="F34" s="752"/>
      <c r="G34" s="752"/>
      <c r="H34" s="766">
        <v>0</v>
      </c>
      <c r="I34" s="752">
        <v>2</v>
      </c>
      <c r="J34" s="752">
        <v>100.00000000000003</v>
      </c>
      <c r="K34" s="766">
        <v>1</v>
      </c>
      <c r="L34" s="752">
        <v>2</v>
      </c>
      <c r="M34" s="753">
        <v>100.00000000000003</v>
      </c>
    </row>
    <row r="35" spans="1:13" ht="14.4" customHeight="1" x14ac:dyDescent="0.3">
      <c r="A35" s="747" t="s">
        <v>613</v>
      </c>
      <c r="B35" s="748" t="s">
        <v>1750</v>
      </c>
      <c r="C35" s="748" t="s">
        <v>1751</v>
      </c>
      <c r="D35" s="748" t="s">
        <v>861</v>
      </c>
      <c r="E35" s="748" t="s">
        <v>1752</v>
      </c>
      <c r="F35" s="752"/>
      <c r="G35" s="752"/>
      <c r="H35" s="766">
        <v>0</v>
      </c>
      <c r="I35" s="752">
        <v>1</v>
      </c>
      <c r="J35" s="752">
        <v>76.08</v>
      </c>
      <c r="K35" s="766">
        <v>1</v>
      </c>
      <c r="L35" s="752">
        <v>1</v>
      </c>
      <c r="M35" s="753">
        <v>76.08</v>
      </c>
    </row>
    <row r="36" spans="1:13" ht="14.4" customHeight="1" x14ac:dyDescent="0.3">
      <c r="A36" s="747" t="s">
        <v>618</v>
      </c>
      <c r="B36" s="748" t="s">
        <v>1660</v>
      </c>
      <c r="C36" s="748" t="s">
        <v>1661</v>
      </c>
      <c r="D36" s="748" t="s">
        <v>812</v>
      </c>
      <c r="E36" s="748" t="s">
        <v>1662</v>
      </c>
      <c r="F36" s="752"/>
      <c r="G36" s="752"/>
      <c r="H36" s="766">
        <v>0</v>
      </c>
      <c r="I36" s="752">
        <v>5</v>
      </c>
      <c r="J36" s="752">
        <v>303.19000000000005</v>
      </c>
      <c r="K36" s="766">
        <v>1</v>
      </c>
      <c r="L36" s="752">
        <v>5</v>
      </c>
      <c r="M36" s="753">
        <v>303.19000000000005</v>
      </c>
    </row>
    <row r="37" spans="1:13" ht="14.4" customHeight="1" x14ac:dyDescent="0.3">
      <c r="A37" s="747" t="s">
        <v>618</v>
      </c>
      <c r="B37" s="748" t="s">
        <v>1663</v>
      </c>
      <c r="C37" s="748" t="s">
        <v>1664</v>
      </c>
      <c r="D37" s="748" t="s">
        <v>683</v>
      </c>
      <c r="E37" s="748" t="s">
        <v>1665</v>
      </c>
      <c r="F37" s="752"/>
      <c r="G37" s="752"/>
      <c r="H37" s="766">
        <v>0</v>
      </c>
      <c r="I37" s="752">
        <v>112</v>
      </c>
      <c r="J37" s="752">
        <v>5413.26</v>
      </c>
      <c r="K37" s="766">
        <v>1</v>
      </c>
      <c r="L37" s="752">
        <v>112</v>
      </c>
      <c r="M37" s="753">
        <v>5413.26</v>
      </c>
    </row>
    <row r="38" spans="1:13" ht="14.4" customHeight="1" x14ac:dyDescent="0.3">
      <c r="A38" s="747" t="s">
        <v>618</v>
      </c>
      <c r="B38" s="748" t="s">
        <v>1663</v>
      </c>
      <c r="C38" s="748" t="s">
        <v>1753</v>
      </c>
      <c r="D38" s="748" t="s">
        <v>1667</v>
      </c>
      <c r="E38" s="748" t="s">
        <v>1754</v>
      </c>
      <c r="F38" s="752"/>
      <c r="G38" s="752"/>
      <c r="H38" s="766">
        <v>0</v>
      </c>
      <c r="I38" s="752">
        <v>1</v>
      </c>
      <c r="J38" s="752">
        <v>21.599999999999998</v>
      </c>
      <c r="K38" s="766">
        <v>1</v>
      </c>
      <c r="L38" s="752">
        <v>1</v>
      </c>
      <c r="M38" s="753">
        <v>21.599999999999998</v>
      </c>
    </row>
    <row r="39" spans="1:13" ht="14.4" customHeight="1" x14ac:dyDescent="0.3">
      <c r="A39" s="747" t="s">
        <v>618</v>
      </c>
      <c r="B39" s="748" t="s">
        <v>1663</v>
      </c>
      <c r="C39" s="748" t="s">
        <v>1666</v>
      </c>
      <c r="D39" s="748" t="s">
        <v>1667</v>
      </c>
      <c r="E39" s="748" t="s">
        <v>1668</v>
      </c>
      <c r="F39" s="752"/>
      <c r="G39" s="752"/>
      <c r="H39" s="766">
        <v>0</v>
      </c>
      <c r="I39" s="752">
        <v>1</v>
      </c>
      <c r="J39" s="752">
        <v>42.92</v>
      </c>
      <c r="K39" s="766">
        <v>1</v>
      </c>
      <c r="L39" s="752">
        <v>1</v>
      </c>
      <c r="M39" s="753">
        <v>42.92</v>
      </c>
    </row>
    <row r="40" spans="1:13" ht="14.4" customHeight="1" x14ac:dyDescent="0.3">
      <c r="A40" s="747" t="s">
        <v>618</v>
      </c>
      <c r="B40" s="748" t="s">
        <v>1663</v>
      </c>
      <c r="C40" s="748" t="s">
        <v>1755</v>
      </c>
      <c r="D40" s="748" t="s">
        <v>1667</v>
      </c>
      <c r="E40" s="748" t="s">
        <v>1756</v>
      </c>
      <c r="F40" s="752"/>
      <c r="G40" s="752"/>
      <c r="H40" s="766">
        <v>0</v>
      </c>
      <c r="I40" s="752">
        <v>0</v>
      </c>
      <c r="J40" s="752">
        <v>1.1368683772161603E-13</v>
      </c>
      <c r="K40" s="766">
        <v>1</v>
      </c>
      <c r="L40" s="752">
        <v>0</v>
      </c>
      <c r="M40" s="753">
        <v>1.1368683772161603E-13</v>
      </c>
    </row>
    <row r="41" spans="1:13" ht="14.4" customHeight="1" x14ac:dyDescent="0.3">
      <c r="A41" s="747" t="s">
        <v>618</v>
      </c>
      <c r="B41" s="748" t="s">
        <v>1757</v>
      </c>
      <c r="C41" s="748" t="s">
        <v>1758</v>
      </c>
      <c r="D41" s="748" t="s">
        <v>1759</v>
      </c>
      <c r="E41" s="748" t="s">
        <v>1760</v>
      </c>
      <c r="F41" s="752"/>
      <c r="G41" s="752"/>
      <c r="H41" s="766">
        <v>0</v>
      </c>
      <c r="I41" s="752">
        <v>2</v>
      </c>
      <c r="J41" s="752">
        <v>297.24984035469606</v>
      </c>
      <c r="K41" s="766">
        <v>1</v>
      </c>
      <c r="L41" s="752">
        <v>2</v>
      </c>
      <c r="M41" s="753">
        <v>297.24984035469606</v>
      </c>
    </row>
    <row r="42" spans="1:13" ht="14.4" customHeight="1" x14ac:dyDescent="0.3">
      <c r="A42" s="747" t="s">
        <v>618</v>
      </c>
      <c r="B42" s="748" t="s">
        <v>1669</v>
      </c>
      <c r="C42" s="748" t="s">
        <v>1670</v>
      </c>
      <c r="D42" s="748" t="s">
        <v>696</v>
      </c>
      <c r="E42" s="748" t="s">
        <v>1671</v>
      </c>
      <c r="F42" s="752"/>
      <c r="G42" s="752"/>
      <c r="H42" s="766">
        <v>0</v>
      </c>
      <c r="I42" s="752">
        <v>4</v>
      </c>
      <c r="J42" s="752">
        <v>207.84000000000003</v>
      </c>
      <c r="K42" s="766">
        <v>1</v>
      </c>
      <c r="L42" s="752">
        <v>4</v>
      </c>
      <c r="M42" s="753">
        <v>207.84000000000003</v>
      </c>
    </row>
    <row r="43" spans="1:13" ht="14.4" customHeight="1" x14ac:dyDescent="0.3">
      <c r="A43" s="747" t="s">
        <v>618</v>
      </c>
      <c r="B43" s="748" t="s">
        <v>1669</v>
      </c>
      <c r="C43" s="748" t="s">
        <v>1672</v>
      </c>
      <c r="D43" s="748" t="s">
        <v>696</v>
      </c>
      <c r="E43" s="748" t="s">
        <v>1673</v>
      </c>
      <c r="F43" s="752"/>
      <c r="G43" s="752"/>
      <c r="H43" s="766">
        <v>0</v>
      </c>
      <c r="I43" s="752">
        <v>6</v>
      </c>
      <c r="J43" s="752">
        <v>398.04000000000008</v>
      </c>
      <c r="K43" s="766">
        <v>1</v>
      </c>
      <c r="L43" s="752">
        <v>6</v>
      </c>
      <c r="M43" s="753">
        <v>398.04000000000008</v>
      </c>
    </row>
    <row r="44" spans="1:13" ht="14.4" customHeight="1" x14ac:dyDescent="0.3">
      <c r="A44" s="747" t="s">
        <v>618</v>
      </c>
      <c r="B44" s="748" t="s">
        <v>1669</v>
      </c>
      <c r="C44" s="748" t="s">
        <v>1674</v>
      </c>
      <c r="D44" s="748" t="s">
        <v>696</v>
      </c>
      <c r="E44" s="748" t="s">
        <v>1675</v>
      </c>
      <c r="F44" s="752"/>
      <c r="G44" s="752"/>
      <c r="H44" s="766">
        <v>0</v>
      </c>
      <c r="I44" s="752">
        <v>1</v>
      </c>
      <c r="J44" s="752">
        <v>66.730000000000047</v>
      </c>
      <c r="K44" s="766">
        <v>1</v>
      </c>
      <c r="L44" s="752">
        <v>1</v>
      </c>
      <c r="M44" s="753">
        <v>66.730000000000047</v>
      </c>
    </row>
    <row r="45" spans="1:13" ht="14.4" customHeight="1" x14ac:dyDescent="0.3">
      <c r="A45" s="747" t="s">
        <v>618</v>
      </c>
      <c r="B45" s="748" t="s">
        <v>1761</v>
      </c>
      <c r="C45" s="748" t="s">
        <v>1762</v>
      </c>
      <c r="D45" s="748" t="s">
        <v>1763</v>
      </c>
      <c r="E45" s="748" t="s">
        <v>1764</v>
      </c>
      <c r="F45" s="752">
        <v>1</v>
      </c>
      <c r="G45" s="752">
        <v>215.19999999999993</v>
      </c>
      <c r="H45" s="766">
        <v>1</v>
      </c>
      <c r="I45" s="752"/>
      <c r="J45" s="752"/>
      <c r="K45" s="766">
        <v>0</v>
      </c>
      <c r="L45" s="752">
        <v>1</v>
      </c>
      <c r="M45" s="753">
        <v>215.19999999999993</v>
      </c>
    </row>
    <row r="46" spans="1:13" ht="14.4" customHeight="1" x14ac:dyDescent="0.3">
      <c r="A46" s="747" t="s">
        <v>618</v>
      </c>
      <c r="B46" s="748" t="s">
        <v>1761</v>
      </c>
      <c r="C46" s="748" t="s">
        <v>1765</v>
      </c>
      <c r="D46" s="748" t="s">
        <v>1766</v>
      </c>
      <c r="E46" s="748" t="s">
        <v>1767</v>
      </c>
      <c r="F46" s="752"/>
      <c r="G46" s="752"/>
      <c r="H46" s="766">
        <v>0</v>
      </c>
      <c r="I46" s="752">
        <v>1</v>
      </c>
      <c r="J46" s="752">
        <v>629.66000000000008</v>
      </c>
      <c r="K46" s="766">
        <v>1</v>
      </c>
      <c r="L46" s="752">
        <v>1</v>
      </c>
      <c r="M46" s="753">
        <v>629.66000000000008</v>
      </c>
    </row>
    <row r="47" spans="1:13" ht="14.4" customHeight="1" x14ac:dyDescent="0.3">
      <c r="A47" s="747" t="s">
        <v>618</v>
      </c>
      <c r="B47" s="748" t="s">
        <v>1768</v>
      </c>
      <c r="C47" s="748" t="s">
        <v>1769</v>
      </c>
      <c r="D47" s="748" t="s">
        <v>1770</v>
      </c>
      <c r="E47" s="748" t="s">
        <v>1771</v>
      </c>
      <c r="F47" s="752"/>
      <c r="G47" s="752"/>
      <c r="H47" s="766">
        <v>0</v>
      </c>
      <c r="I47" s="752">
        <v>4</v>
      </c>
      <c r="J47" s="752">
        <v>1631.1999999999998</v>
      </c>
      <c r="K47" s="766">
        <v>1</v>
      </c>
      <c r="L47" s="752">
        <v>4</v>
      </c>
      <c r="M47" s="753">
        <v>1631.1999999999998</v>
      </c>
    </row>
    <row r="48" spans="1:13" ht="14.4" customHeight="1" x14ac:dyDescent="0.3">
      <c r="A48" s="747" t="s">
        <v>618</v>
      </c>
      <c r="B48" s="748" t="s">
        <v>1676</v>
      </c>
      <c r="C48" s="748" t="s">
        <v>1677</v>
      </c>
      <c r="D48" s="748" t="s">
        <v>733</v>
      </c>
      <c r="E48" s="748" t="s">
        <v>1678</v>
      </c>
      <c r="F48" s="752"/>
      <c r="G48" s="752"/>
      <c r="H48" s="766">
        <v>0</v>
      </c>
      <c r="I48" s="752">
        <v>33</v>
      </c>
      <c r="J48" s="752">
        <v>108900</v>
      </c>
      <c r="K48" s="766">
        <v>1</v>
      </c>
      <c r="L48" s="752">
        <v>33</v>
      </c>
      <c r="M48" s="753">
        <v>108900</v>
      </c>
    </row>
    <row r="49" spans="1:13" ht="14.4" customHeight="1" x14ac:dyDescent="0.3">
      <c r="A49" s="747" t="s">
        <v>618</v>
      </c>
      <c r="B49" s="748" t="s">
        <v>1676</v>
      </c>
      <c r="C49" s="748" t="s">
        <v>1772</v>
      </c>
      <c r="D49" s="748" t="s">
        <v>1032</v>
      </c>
      <c r="E49" s="748" t="s">
        <v>1773</v>
      </c>
      <c r="F49" s="752">
        <v>1</v>
      </c>
      <c r="G49" s="752">
        <v>1501.0199999999998</v>
      </c>
      <c r="H49" s="766">
        <v>1</v>
      </c>
      <c r="I49" s="752"/>
      <c r="J49" s="752"/>
      <c r="K49" s="766">
        <v>0</v>
      </c>
      <c r="L49" s="752">
        <v>1</v>
      </c>
      <c r="M49" s="753">
        <v>1501.0199999999998</v>
      </c>
    </row>
    <row r="50" spans="1:13" ht="14.4" customHeight="1" x14ac:dyDescent="0.3">
      <c r="A50" s="747" t="s">
        <v>618</v>
      </c>
      <c r="B50" s="748" t="s">
        <v>1676</v>
      </c>
      <c r="C50" s="748" t="s">
        <v>1774</v>
      </c>
      <c r="D50" s="748" t="s">
        <v>1032</v>
      </c>
      <c r="E50" s="748" t="s">
        <v>1775</v>
      </c>
      <c r="F50" s="752"/>
      <c r="G50" s="752"/>
      <c r="H50" s="766">
        <v>0</v>
      </c>
      <c r="I50" s="752">
        <v>1</v>
      </c>
      <c r="J50" s="752">
        <v>1895.7700000000004</v>
      </c>
      <c r="K50" s="766">
        <v>1</v>
      </c>
      <c r="L50" s="752">
        <v>1</v>
      </c>
      <c r="M50" s="753">
        <v>1895.7700000000004</v>
      </c>
    </row>
    <row r="51" spans="1:13" ht="14.4" customHeight="1" x14ac:dyDescent="0.3">
      <c r="A51" s="747" t="s">
        <v>618</v>
      </c>
      <c r="B51" s="748" t="s">
        <v>1676</v>
      </c>
      <c r="C51" s="748" t="s">
        <v>1776</v>
      </c>
      <c r="D51" s="748" t="s">
        <v>735</v>
      </c>
      <c r="E51" s="748" t="s">
        <v>1777</v>
      </c>
      <c r="F51" s="752"/>
      <c r="G51" s="752"/>
      <c r="H51" s="766">
        <v>0</v>
      </c>
      <c r="I51" s="752">
        <v>1</v>
      </c>
      <c r="J51" s="752">
        <v>271.85000000000002</v>
      </c>
      <c r="K51" s="766">
        <v>1</v>
      </c>
      <c r="L51" s="752">
        <v>1</v>
      </c>
      <c r="M51" s="753">
        <v>271.85000000000002</v>
      </c>
    </row>
    <row r="52" spans="1:13" ht="14.4" customHeight="1" x14ac:dyDescent="0.3">
      <c r="A52" s="747" t="s">
        <v>618</v>
      </c>
      <c r="B52" s="748" t="s">
        <v>1676</v>
      </c>
      <c r="C52" s="748" t="s">
        <v>1679</v>
      </c>
      <c r="D52" s="748" t="s">
        <v>735</v>
      </c>
      <c r="E52" s="748" t="s">
        <v>1680</v>
      </c>
      <c r="F52" s="752"/>
      <c r="G52" s="752"/>
      <c r="H52" s="766">
        <v>0</v>
      </c>
      <c r="I52" s="752">
        <v>1</v>
      </c>
      <c r="J52" s="752">
        <v>408.95</v>
      </c>
      <c r="K52" s="766">
        <v>1</v>
      </c>
      <c r="L52" s="752">
        <v>1</v>
      </c>
      <c r="M52" s="753">
        <v>408.95</v>
      </c>
    </row>
    <row r="53" spans="1:13" ht="14.4" customHeight="1" x14ac:dyDescent="0.3">
      <c r="A53" s="747" t="s">
        <v>618</v>
      </c>
      <c r="B53" s="748" t="s">
        <v>1778</v>
      </c>
      <c r="C53" s="748" t="s">
        <v>1779</v>
      </c>
      <c r="D53" s="748" t="s">
        <v>1780</v>
      </c>
      <c r="E53" s="748" t="s">
        <v>1781</v>
      </c>
      <c r="F53" s="752"/>
      <c r="G53" s="752"/>
      <c r="H53" s="766">
        <v>0</v>
      </c>
      <c r="I53" s="752">
        <v>1</v>
      </c>
      <c r="J53" s="752">
        <v>98.439999999999955</v>
      </c>
      <c r="K53" s="766">
        <v>1</v>
      </c>
      <c r="L53" s="752">
        <v>1</v>
      </c>
      <c r="M53" s="753">
        <v>98.439999999999955</v>
      </c>
    </row>
    <row r="54" spans="1:13" ht="14.4" customHeight="1" x14ac:dyDescent="0.3">
      <c r="A54" s="747" t="s">
        <v>618</v>
      </c>
      <c r="B54" s="748" t="s">
        <v>1782</v>
      </c>
      <c r="C54" s="748" t="s">
        <v>1783</v>
      </c>
      <c r="D54" s="748" t="s">
        <v>1784</v>
      </c>
      <c r="E54" s="748" t="s">
        <v>1785</v>
      </c>
      <c r="F54" s="752"/>
      <c r="G54" s="752"/>
      <c r="H54" s="766">
        <v>0</v>
      </c>
      <c r="I54" s="752">
        <v>3</v>
      </c>
      <c r="J54" s="752">
        <v>236.64</v>
      </c>
      <c r="K54" s="766">
        <v>1</v>
      </c>
      <c r="L54" s="752">
        <v>3</v>
      </c>
      <c r="M54" s="753">
        <v>236.64</v>
      </c>
    </row>
    <row r="55" spans="1:13" ht="14.4" customHeight="1" x14ac:dyDescent="0.3">
      <c r="A55" s="747" t="s">
        <v>618</v>
      </c>
      <c r="B55" s="748" t="s">
        <v>1786</v>
      </c>
      <c r="C55" s="748" t="s">
        <v>1787</v>
      </c>
      <c r="D55" s="748" t="s">
        <v>1039</v>
      </c>
      <c r="E55" s="748" t="s">
        <v>1788</v>
      </c>
      <c r="F55" s="752">
        <v>7</v>
      </c>
      <c r="G55" s="752">
        <v>196.07000000000005</v>
      </c>
      <c r="H55" s="766">
        <v>1</v>
      </c>
      <c r="I55" s="752"/>
      <c r="J55" s="752"/>
      <c r="K55" s="766">
        <v>0</v>
      </c>
      <c r="L55" s="752">
        <v>7</v>
      </c>
      <c r="M55" s="753">
        <v>196.07000000000005</v>
      </c>
    </row>
    <row r="56" spans="1:13" ht="14.4" customHeight="1" x14ac:dyDescent="0.3">
      <c r="A56" s="747" t="s">
        <v>618</v>
      </c>
      <c r="B56" s="748" t="s">
        <v>1786</v>
      </c>
      <c r="C56" s="748" t="s">
        <v>1789</v>
      </c>
      <c r="D56" s="748" t="s">
        <v>1037</v>
      </c>
      <c r="E56" s="748" t="s">
        <v>1790</v>
      </c>
      <c r="F56" s="752"/>
      <c r="G56" s="752"/>
      <c r="H56" s="766">
        <v>0</v>
      </c>
      <c r="I56" s="752">
        <v>2</v>
      </c>
      <c r="J56" s="752">
        <v>63.300000000000011</v>
      </c>
      <c r="K56" s="766">
        <v>1</v>
      </c>
      <c r="L56" s="752">
        <v>2</v>
      </c>
      <c r="M56" s="753">
        <v>63.300000000000011</v>
      </c>
    </row>
    <row r="57" spans="1:13" ht="14.4" customHeight="1" x14ac:dyDescent="0.3">
      <c r="A57" s="747" t="s">
        <v>618</v>
      </c>
      <c r="B57" s="748" t="s">
        <v>1786</v>
      </c>
      <c r="C57" s="748" t="s">
        <v>1791</v>
      </c>
      <c r="D57" s="748" t="s">
        <v>1037</v>
      </c>
      <c r="E57" s="748" t="s">
        <v>1792</v>
      </c>
      <c r="F57" s="752"/>
      <c r="G57" s="752"/>
      <c r="H57" s="766">
        <v>0</v>
      </c>
      <c r="I57" s="752">
        <v>1</v>
      </c>
      <c r="J57" s="752">
        <v>58.72</v>
      </c>
      <c r="K57" s="766">
        <v>1</v>
      </c>
      <c r="L57" s="752">
        <v>1</v>
      </c>
      <c r="M57" s="753">
        <v>58.72</v>
      </c>
    </row>
    <row r="58" spans="1:13" ht="14.4" customHeight="1" x14ac:dyDescent="0.3">
      <c r="A58" s="747" t="s">
        <v>618</v>
      </c>
      <c r="B58" s="748" t="s">
        <v>1681</v>
      </c>
      <c r="C58" s="748" t="s">
        <v>1793</v>
      </c>
      <c r="D58" s="748" t="s">
        <v>1050</v>
      </c>
      <c r="E58" s="748" t="s">
        <v>1794</v>
      </c>
      <c r="F58" s="752"/>
      <c r="G58" s="752"/>
      <c r="H58" s="766">
        <v>0</v>
      </c>
      <c r="I58" s="752">
        <v>9</v>
      </c>
      <c r="J58" s="752">
        <v>605.76</v>
      </c>
      <c r="K58" s="766">
        <v>1</v>
      </c>
      <c r="L58" s="752">
        <v>9</v>
      </c>
      <c r="M58" s="753">
        <v>605.76</v>
      </c>
    </row>
    <row r="59" spans="1:13" ht="14.4" customHeight="1" x14ac:dyDescent="0.3">
      <c r="A59" s="747" t="s">
        <v>618</v>
      </c>
      <c r="B59" s="748" t="s">
        <v>1684</v>
      </c>
      <c r="C59" s="748" t="s">
        <v>1685</v>
      </c>
      <c r="D59" s="748" t="s">
        <v>855</v>
      </c>
      <c r="E59" s="748" t="s">
        <v>1686</v>
      </c>
      <c r="F59" s="752"/>
      <c r="G59" s="752"/>
      <c r="H59" s="766">
        <v>0</v>
      </c>
      <c r="I59" s="752">
        <v>3</v>
      </c>
      <c r="J59" s="752">
        <v>214.72000000000003</v>
      </c>
      <c r="K59" s="766">
        <v>1</v>
      </c>
      <c r="L59" s="752">
        <v>3</v>
      </c>
      <c r="M59" s="753">
        <v>214.72000000000003</v>
      </c>
    </row>
    <row r="60" spans="1:13" ht="14.4" customHeight="1" x14ac:dyDescent="0.3">
      <c r="A60" s="747" t="s">
        <v>618</v>
      </c>
      <c r="B60" s="748" t="s">
        <v>1684</v>
      </c>
      <c r="C60" s="748" t="s">
        <v>1795</v>
      </c>
      <c r="D60" s="748" t="s">
        <v>1796</v>
      </c>
      <c r="E60" s="748" t="s">
        <v>1797</v>
      </c>
      <c r="F60" s="752"/>
      <c r="G60" s="752"/>
      <c r="H60" s="766">
        <v>0</v>
      </c>
      <c r="I60" s="752">
        <v>1</v>
      </c>
      <c r="J60" s="752">
        <v>76.959999999999994</v>
      </c>
      <c r="K60" s="766">
        <v>1</v>
      </c>
      <c r="L60" s="752">
        <v>1</v>
      </c>
      <c r="M60" s="753">
        <v>76.959999999999994</v>
      </c>
    </row>
    <row r="61" spans="1:13" ht="14.4" customHeight="1" x14ac:dyDescent="0.3">
      <c r="A61" s="747" t="s">
        <v>618</v>
      </c>
      <c r="B61" s="748" t="s">
        <v>1684</v>
      </c>
      <c r="C61" s="748" t="s">
        <v>1798</v>
      </c>
      <c r="D61" s="748" t="s">
        <v>932</v>
      </c>
      <c r="E61" s="748" t="s">
        <v>1799</v>
      </c>
      <c r="F61" s="752"/>
      <c r="G61" s="752"/>
      <c r="H61" s="766">
        <v>0</v>
      </c>
      <c r="I61" s="752">
        <v>2</v>
      </c>
      <c r="J61" s="752">
        <v>188.22</v>
      </c>
      <c r="K61" s="766">
        <v>1</v>
      </c>
      <c r="L61" s="752">
        <v>2</v>
      </c>
      <c r="M61" s="753">
        <v>188.22</v>
      </c>
    </row>
    <row r="62" spans="1:13" ht="14.4" customHeight="1" x14ac:dyDescent="0.3">
      <c r="A62" s="747" t="s">
        <v>618</v>
      </c>
      <c r="B62" s="748" t="s">
        <v>1800</v>
      </c>
      <c r="C62" s="748" t="s">
        <v>1801</v>
      </c>
      <c r="D62" s="748" t="s">
        <v>938</v>
      </c>
      <c r="E62" s="748" t="s">
        <v>1802</v>
      </c>
      <c r="F62" s="752"/>
      <c r="G62" s="752"/>
      <c r="H62" s="766">
        <v>0</v>
      </c>
      <c r="I62" s="752">
        <v>1</v>
      </c>
      <c r="J62" s="752">
        <v>26.15</v>
      </c>
      <c r="K62" s="766">
        <v>1</v>
      </c>
      <c r="L62" s="752">
        <v>1</v>
      </c>
      <c r="M62" s="753">
        <v>26.15</v>
      </c>
    </row>
    <row r="63" spans="1:13" ht="14.4" customHeight="1" x14ac:dyDescent="0.3">
      <c r="A63" s="747" t="s">
        <v>618</v>
      </c>
      <c r="B63" s="748" t="s">
        <v>1800</v>
      </c>
      <c r="C63" s="748" t="s">
        <v>1803</v>
      </c>
      <c r="D63" s="748" t="s">
        <v>938</v>
      </c>
      <c r="E63" s="748" t="s">
        <v>939</v>
      </c>
      <c r="F63" s="752"/>
      <c r="G63" s="752"/>
      <c r="H63" s="766">
        <v>0</v>
      </c>
      <c r="I63" s="752">
        <v>3</v>
      </c>
      <c r="J63" s="752">
        <v>156.84</v>
      </c>
      <c r="K63" s="766">
        <v>1</v>
      </c>
      <c r="L63" s="752">
        <v>3</v>
      </c>
      <c r="M63" s="753">
        <v>156.84</v>
      </c>
    </row>
    <row r="64" spans="1:13" ht="14.4" customHeight="1" x14ac:dyDescent="0.3">
      <c r="A64" s="747" t="s">
        <v>618</v>
      </c>
      <c r="B64" s="748" t="s">
        <v>1800</v>
      </c>
      <c r="C64" s="748" t="s">
        <v>1804</v>
      </c>
      <c r="D64" s="748" t="s">
        <v>1169</v>
      </c>
      <c r="E64" s="748" t="s">
        <v>1802</v>
      </c>
      <c r="F64" s="752"/>
      <c r="G64" s="752"/>
      <c r="H64" s="766">
        <v>0</v>
      </c>
      <c r="I64" s="752">
        <v>2</v>
      </c>
      <c r="J64" s="752">
        <v>73.239999999999981</v>
      </c>
      <c r="K64" s="766">
        <v>1</v>
      </c>
      <c r="L64" s="752">
        <v>2</v>
      </c>
      <c r="M64" s="753">
        <v>73.239999999999981</v>
      </c>
    </row>
    <row r="65" spans="1:13" ht="14.4" customHeight="1" x14ac:dyDescent="0.3">
      <c r="A65" s="747" t="s">
        <v>618</v>
      </c>
      <c r="B65" s="748" t="s">
        <v>1805</v>
      </c>
      <c r="C65" s="748" t="s">
        <v>1806</v>
      </c>
      <c r="D65" s="748" t="s">
        <v>1157</v>
      </c>
      <c r="E65" s="748" t="s">
        <v>1807</v>
      </c>
      <c r="F65" s="752"/>
      <c r="G65" s="752"/>
      <c r="H65" s="766">
        <v>0</v>
      </c>
      <c r="I65" s="752">
        <v>1</v>
      </c>
      <c r="J65" s="752">
        <v>219.58999999999992</v>
      </c>
      <c r="K65" s="766">
        <v>1</v>
      </c>
      <c r="L65" s="752">
        <v>1</v>
      </c>
      <c r="M65" s="753">
        <v>219.58999999999992</v>
      </c>
    </row>
    <row r="66" spans="1:13" ht="14.4" customHeight="1" x14ac:dyDescent="0.3">
      <c r="A66" s="747" t="s">
        <v>618</v>
      </c>
      <c r="B66" s="748" t="s">
        <v>1808</v>
      </c>
      <c r="C66" s="748" t="s">
        <v>1809</v>
      </c>
      <c r="D66" s="748" t="s">
        <v>1810</v>
      </c>
      <c r="E66" s="748" t="s">
        <v>1811</v>
      </c>
      <c r="F66" s="752"/>
      <c r="G66" s="752"/>
      <c r="H66" s="766">
        <v>0</v>
      </c>
      <c r="I66" s="752">
        <v>1</v>
      </c>
      <c r="J66" s="752">
        <v>11.84</v>
      </c>
      <c r="K66" s="766">
        <v>1</v>
      </c>
      <c r="L66" s="752">
        <v>1</v>
      </c>
      <c r="M66" s="753">
        <v>11.84</v>
      </c>
    </row>
    <row r="67" spans="1:13" ht="14.4" customHeight="1" x14ac:dyDescent="0.3">
      <c r="A67" s="747" t="s">
        <v>618</v>
      </c>
      <c r="B67" s="748" t="s">
        <v>1808</v>
      </c>
      <c r="C67" s="748" t="s">
        <v>1812</v>
      </c>
      <c r="D67" s="748" t="s">
        <v>1810</v>
      </c>
      <c r="E67" s="748" t="s">
        <v>1813</v>
      </c>
      <c r="F67" s="752"/>
      <c r="G67" s="752"/>
      <c r="H67" s="766">
        <v>0</v>
      </c>
      <c r="I67" s="752">
        <v>2</v>
      </c>
      <c r="J67" s="752">
        <v>72.359999999999985</v>
      </c>
      <c r="K67" s="766">
        <v>1</v>
      </c>
      <c r="L67" s="752">
        <v>2</v>
      </c>
      <c r="M67" s="753">
        <v>72.359999999999985</v>
      </c>
    </row>
    <row r="68" spans="1:13" ht="14.4" customHeight="1" x14ac:dyDescent="0.3">
      <c r="A68" s="747" t="s">
        <v>618</v>
      </c>
      <c r="B68" s="748" t="s">
        <v>1814</v>
      </c>
      <c r="C68" s="748" t="s">
        <v>1815</v>
      </c>
      <c r="D68" s="748" t="s">
        <v>1816</v>
      </c>
      <c r="E68" s="748" t="s">
        <v>1817</v>
      </c>
      <c r="F68" s="752"/>
      <c r="G68" s="752"/>
      <c r="H68" s="766">
        <v>0</v>
      </c>
      <c r="I68" s="752">
        <v>1</v>
      </c>
      <c r="J68" s="752">
        <v>158.97999999999999</v>
      </c>
      <c r="K68" s="766">
        <v>1</v>
      </c>
      <c r="L68" s="752">
        <v>1</v>
      </c>
      <c r="M68" s="753">
        <v>158.97999999999999</v>
      </c>
    </row>
    <row r="69" spans="1:13" ht="14.4" customHeight="1" x14ac:dyDescent="0.3">
      <c r="A69" s="747" t="s">
        <v>618</v>
      </c>
      <c r="B69" s="748" t="s">
        <v>1818</v>
      </c>
      <c r="C69" s="748" t="s">
        <v>1819</v>
      </c>
      <c r="D69" s="748" t="s">
        <v>1099</v>
      </c>
      <c r="E69" s="748" t="s">
        <v>1820</v>
      </c>
      <c r="F69" s="752"/>
      <c r="G69" s="752"/>
      <c r="H69" s="766">
        <v>0</v>
      </c>
      <c r="I69" s="752">
        <v>1</v>
      </c>
      <c r="J69" s="752">
        <v>21.669999999999991</v>
      </c>
      <c r="K69" s="766">
        <v>1</v>
      </c>
      <c r="L69" s="752">
        <v>1</v>
      </c>
      <c r="M69" s="753">
        <v>21.669999999999991</v>
      </c>
    </row>
    <row r="70" spans="1:13" ht="14.4" customHeight="1" x14ac:dyDescent="0.3">
      <c r="A70" s="747" t="s">
        <v>618</v>
      </c>
      <c r="B70" s="748" t="s">
        <v>1821</v>
      </c>
      <c r="C70" s="748" t="s">
        <v>1822</v>
      </c>
      <c r="D70" s="748" t="s">
        <v>1823</v>
      </c>
      <c r="E70" s="748" t="s">
        <v>1824</v>
      </c>
      <c r="F70" s="752"/>
      <c r="G70" s="752"/>
      <c r="H70" s="766">
        <v>0</v>
      </c>
      <c r="I70" s="752">
        <v>2</v>
      </c>
      <c r="J70" s="752">
        <v>128.97000000000003</v>
      </c>
      <c r="K70" s="766">
        <v>1</v>
      </c>
      <c r="L70" s="752">
        <v>2</v>
      </c>
      <c r="M70" s="753">
        <v>128.97000000000003</v>
      </c>
    </row>
    <row r="71" spans="1:13" ht="14.4" customHeight="1" x14ac:dyDescent="0.3">
      <c r="A71" s="747" t="s">
        <v>618</v>
      </c>
      <c r="B71" s="748" t="s">
        <v>1825</v>
      </c>
      <c r="C71" s="748" t="s">
        <v>1826</v>
      </c>
      <c r="D71" s="748" t="s">
        <v>1101</v>
      </c>
      <c r="E71" s="748" t="s">
        <v>1827</v>
      </c>
      <c r="F71" s="752"/>
      <c r="G71" s="752"/>
      <c r="H71" s="766">
        <v>0</v>
      </c>
      <c r="I71" s="752">
        <v>6</v>
      </c>
      <c r="J71" s="752">
        <v>144.82</v>
      </c>
      <c r="K71" s="766">
        <v>1</v>
      </c>
      <c r="L71" s="752">
        <v>6</v>
      </c>
      <c r="M71" s="753">
        <v>144.82</v>
      </c>
    </row>
    <row r="72" spans="1:13" ht="14.4" customHeight="1" x14ac:dyDescent="0.3">
      <c r="A72" s="747" t="s">
        <v>618</v>
      </c>
      <c r="B72" s="748" t="s">
        <v>1828</v>
      </c>
      <c r="C72" s="748" t="s">
        <v>1829</v>
      </c>
      <c r="D72" s="748" t="s">
        <v>1830</v>
      </c>
      <c r="E72" s="748" t="s">
        <v>1831</v>
      </c>
      <c r="F72" s="752"/>
      <c r="G72" s="752"/>
      <c r="H72" s="766">
        <v>0</v>
      </c>
      <c r="I72" s="752">
        <v>1</v>
      </c>
      <c r="J72" s="752">
        <v>69.38</v>
      </c>
      <c r="K72" s="766">
        <v>1</v>
      </c>
      <c r="L72" s="752">
        <v>1</v>
      </c>
      <c r="M72" s="753">
        <v>69.38</v>
      </c>
    </row>
    <row r="73" spans="1:13" ht="14.4" customHeight="1" x14ac:dyDescent="0.3">
      <c r="A73" s="747" t="s">
        <v>618</v>
      </c>
      <c r="B73" s="748" t="s">
        <v>1832</v>
      </c>
      <c r="C73" s="748" t="s">
        <v>1833</v>
      </c>
      <c r="D73" s="748" t="s">
        <v>1834</v>
      </c>
      <c r="E73" s="748" t="s">
        <v>1831</v>
      </c>
      <c r="F73" s="752"/>
      <c r="G73" s="752"/>
      <c r="H73" s="766">
        <v>0</v>
      </c>
      <c r="I73" s="752">
        <v>1</v>
      </c>
      <c r="J73" s="752">
        <v>106.71999999999996</v>
      </c>
      <c r="K73" s="766">
        <v>1</v>
      </c>
      <c r="L73" s="752">
        <v>1</v>
      </c>
      <c r="M73" s="753">
        <v>106.71999999999996</v>
      </c>
    </row>
    <row r="74" spans="1:13" ht="14.4" customHeight="1" x14ac:dyDescent="0.3">
      <c r="A74" s="747" t="s">
        <v>618</v>
      </c>
      <c r="B74" s="748" t="s">
        <v>1690</v>
      </c>
      <c r="C74" s="748" t="s">
        <v>1691</v>
      </c>
      <c r="D74" s="748" t="s">
        <v>1692</v>
      </c>
      <c r="E74" s="748" t="s">
        <v>1693</v>
      </c>
      <c r="F74" s="752"/>
      <c r="G74" s="752"/>
      <c r="H74" s="766">
        <v>0</v>
      </c>
      <c r="I74" s="752">
        <v>10</v>
      </c>
      <c r="J74" s="752">
        <v>5076.0000000000009</v>
      </c>
      <c r="K74" s="766">
        <v>1</v>
      </c>
      <c r="L74" s="752">
        <v>10</v>
      </c>
      <c r="M74" s="753">
        <v>5076.0000000000009</v>
      </c>
    </row>
    <row r="75" spans="1:13" ht="14.4" customHeight="1" x14ac:dyDescent="0.3">
      <c r="A75" s="747" t="s">
        <v>618</v>
      </c>
      <c r="B75" s="748" t="s">
        <v>1835</v>
      </c>
      <c r="C75" s="748" t="s">
        <v>1836</v>
      </c>
      <c r="D75" s="748" t="s">
        <v>1837</v>
      </c>
      <c r="E75" s="748" t="s">
        <v>1838</v>
      </c>
      <c r="F75" s="752"/>
      <c r="G75" s="752"/>
      <c r="H75" s="766">
        <v>0</v>
      </c>
      <c r="I75" s="752">
        <v>2</v>
      </c>
      <c r="J75" s="752">
        <v>123.39999999999999</v>
      </c>
      <c r="K75" s="766">
        <v>1</v>
      </c>
      <c r="L75" s="752">
        <v>2</v>
      </c>
      <c r="M75" s="753">
        <v>123.39999999999999</v>
      </c>
    </row>
    <row r="76" spans="1:13" ht="14.4" customHeight="1" x14ac:dyDescent="0.3">
      <c r="A76" s="747" t="s">
        <v>618</v>
      </c>
      <c r="B76" s="748" t="s">
        <v>1835</v>
      </c>
      <c r="C76" s="748" t="s">
        <v>1839</v>
      </c>
      <c r="D76" s="748" t="s">
        <v>1837</v>
      </c>
      <c r="E76" s="748" t="s">
        <v>1840</v>
      </c>
      <c r="F76" s="752"/>
      <c r="G76" s="752"/>
      <c r="H76" s="766">
        <v>0</v>
      </c>
      <c r="I76" s="752">
        <v>1</v>
      </c>
      <c r="J76" s="752">
        <v>269.47000000000003</v>
      </c>
      <c r="K76" s="766">
        <v>1</v>
      </c>
      <c r="L76" s="752">
        <v>1</v>
      </c>
      <c r="M76" s="753">
        <v>269.47000000000003</v>
      </c>
    </row>
    <row r="77" spans="1:13" ht="14.4" customHeight="1" x14ac:dyDescent="0.3">
      <c r="A77" s="747" t="s">
        <v>618</v>
      </c>
      <c r="B77" s="748" t="s">
        <v>1835</v>
      </c>
      <c r="C77" s="748" t="s">
        <v>1841</v>
      </c>
      <c r="D77" s="748" t="s">
        <v>976</v>
      </c>
      <c r="E77" s="748" t="s">
        <v>1842</v>
      </c>
      <c r="F77" s="752"/>
      <c r="G77" s="752"/>
      <c r="H77" s="766">
        <v>0</v>
      </c>
      <c r="I77" s="752">
        <v>4</v>
      </c>
      <c r="J77" s="752">
        <v>148.88</v>
      </c>
      <c r="K77" s="766">
        <v>1</v>
      </c>
      <c r="L77" s="752">
        <v>4</v>
      </c>
      <c r="M77" s="753">
        <v>148.88</v>
      </c>
    </row>
    <row r="78" spans="1:13" ht="14.4" customHeight="1" x14ac:dyDescent="0.3">
      <c r="A78" s="747" t="s">
        <v>618</v>
      </c>
      <c r="B78" s="748" t="s">
        <v>1835</v>
      </c>
      <c r="C78" s="748" t="s">
        <v>1843</v>
      </c>
      <c r="D78" s="748" t="s">
        <v>1180</v>
      </c>
      <c r="E78" s="748" t="s">
        <v>1844</v>
      </c>
      <c r="F78" s="752"/>
      <c r="G78" s="752"/>
      <c r="H78" s="766">
        <v>0</v>
      </c>
      <c r="I78" s="752">
        <v>3</v>
      </c>
      <c r="J78" s="752">
        <v>430.3975320692544</v>
      </c>
      <c r="K78" s="766">
        <v>1</v>
      </c>
      <c r="L78" s="752">
        <v>3</v>
      </c>
      <c r="M78" s="753">
        <v>430.3975320692544</v>
      </c>
    </row>
    <row r="79" spans="1:13" ht="14.4" customHeight="1" x14ac:dyDescent="0.3">
      <c r="A79" s="747" t="s">
        <v>618</v>
      </c>
      <c r="B79" s="748" t="s">
        <v>1835</v>
      </c>
      <c r="C79" s="748" t="s">
        <v>1845</v>
      </c>
      <c r="D79" s="748" t="s">
        <v>1180</v>
      </c>
      <c r="E79" s="748" t="s">
        <v>1846</v>
      </c>
      <c r="F79" s="752"/>
      <c r="G79" s="752"/>
      <c r="H79" s="766">
        <v>0</v>
      </c>
      <c r="I79" s="752">
        <v>24</v>
      </c>
      <c r="J79" s="752">
        <v>1545.9800000000002</v>
      </c>
      <c r="K79" s="766">
        <v>1</v>
      </c>
      <c r="L79" s="752">
        <v>24</v>
      </c>
      <c r="M79" s="753">
        <v>1545.9800000000002</v>
      </c>
    </row>
    <row r="80" spans="1:13" ht="14.4" customHeight="1" x14ac:dyDescent="0.3">
      <c r="A80" s="747" t="s">
        <v>618</v>
      </c>
      <c r="B80" s="748" t="s">
        <v>1835</v>
      </c>
      <c r="C80" s="748" t="s">
        <v>1847</v>
      </c>
      <c r="D80" s="748" t="s">
        <v>1180</v>
      </c>
      <c r="E80" s="748" t="s">
        <v>1848</v>
      </c>
      <c r="F80" s="752"/>
      <c r="G80" s="752"/>
      <c r="H80" s="766">
        <v>0</v>
      </c>
      <c r="I80" s="752">
        <v>3</v>
      </c>
      <c r="J80" s="752">
        <v>192.29999999999998</v>
      </c>
      <c r="K80" s="766">
        <v>1</v>
      </c>
      <c r="L80" s="752">
        <v>3</v>
      </c>
      <c r="M80" s="753">
        <v>192.29999999999998</v>
      </c>
    </row>
    <row r="81" spans="1:13" ht="14.4" customHeight="1" x14ac:dyDescent="0.3">
      <c r="A81" s="747" t="s">
        <v>618</v>
      </c>
      <c r="B81" s="748" t="s">
        <v>1694</v>
      </c>
      <c r="C81" s="748" t="s">
        <v>1849</v>
      </c>
      <c r="D81" s="748" t="s">
        <v>1696</v>
      </c>
      <c r="E81" s="748" t="s">
        <v>1850</v>
      </c>
      <c r="F81" s="752"/>
      <c r="G81" s="752"/>
      <c r="H81" s="766">
        <v>0</v>
      </c>
      <c r="I81" s="752">
        <v>1</v>
      </c>
      <c r="J81" s="752">
        <v>92.84</v>
      </c>
      <c r="K81" s="766">
        <v>1</v>
      </c>
      <c r="L81" s="752">
        <v>1</v>
      </c>
      <c r="M81" s="753">
        <v>92.84</v>
      </c>
    </row>
    <row r="82" spans="1:13" ht="14.4" customHeight="1" x14ac:dyDescent="0.3">
      <c r="A82" s="747" t="s">
        <v>618</v>
      </c>
      <c r="B82" s="748" t="s">
        <v>1694</v>
      </c>
      <c r="C82" s="748" t="s">
        <v>1851</v>
      </c>
      <c r="D82" s="748" t="s">
        <v>1852</v>
      </c>
      <c r="E82" s="748" t="s">
        <v>1853</v>
      </c>
      <c r="F82" s="752"/>
      <c r="G82" s="752"/>
      <c r="H82" s="766">
        <v>0</v>
      </c>
      <c r="I82" s="752">
        <v>1</v>
      </c>
      <c r="J82" s="752">
        <v>63.109999999999992</v>
      </c>
      <c r="K82" s="766">
        <v>1</v>
      </c>
      <c r="L82" s="752">
        <v>1</v>
      </c>
      <c r="M82" s="753">
        <v>63.109999999999992</v>
      </c>
    </row>
    <row r="83" spans="1:13" ht="14.4" customHeight="1" x14ac:dyDescent="0.3">
      <c r="A83" s="747" t="s">
        <v>618</v>
      </c>
      <c r="B83" s="748" t="s">
        <v>1694</v>
      </c>
      <c r="C83" s="748" t="s">
        <v>1695</v>
      </c>
      <c r="D83" s="748" t="s">
        <v>1696</v>
      </c>
      <c r="E83" s="748" t="s">
        <v>1697</v>
      </c>
      <c r="F83" s="752"/>
      <c r="G83" s="752"/>
      <c r="H83" s="766">
        <v>0</v>
      </c>
      <c r="I83" s="752">
        <v>3</v>
      </c>
      <c r="J83" s="752">
        <v>233.81042714073141</v>
      </c>
      <c r="K83" s="766">
        <v>1</v>
      </c>
      <c r="L83" s="752">
        <v>3</v>
      </c>
      <c r="M83" s="753">
        <v>233.81042714073141</v>
      </c>
    </row>
    <row r="84" spans="1:13" ht="14.4" customHeight="1" x14ac:dyDescent="0.3">
      <c r="A84" s="747" t="s">
        <v>618</v>
      </c>
      <c r="B84" s="748" t="s">
        <v>1694</v>
      </c>
      <c r="C84" s="748" t="s">
        <v>1698</v>
      </c>
      <c r="D84" s="748" t="s">
        <v>1696</v>
      </c>
      <c r="E84" s="748" t="s">
        <v>1699</v>
      </c>
      <c r="F84" s="752"/>
      <c r="G84" s="752"/>
      <c r="H84" s="766">
        <v>0</v>
      </c>
      <c r="I84" s="752">
        <v>3</v>
      </c>
      <c r="J84" s="752">
        <v>183.76999999999998</v>
      </c>
      <c r="K84" s="766">
        <v>1</v>
      </c>
      <c r="L84" s="752">
        <v>3</v>
      </c>
      <c r="M84" s="753">
        <v>183.76999999999998</v>
      </c>
    </row>
    <row r="85" spans="1:13" ht="14.4" customHeight="1" x14ac:dyDescent="0.3">
      <c r="A85" s="747" t="s">
        <v>618</v>
      </c>
      <c r="B85" s="748" t="s">
        <v>1854</v>
      </c>
      <c r="C85" s="748" t="s">
        <v>1855</v>
      </c>
      <c r="D85" s="748" t="s">
        <v>1856</v>
      </c>
      <c r="E85" s="748" t="s">
        <v>1857</v>
      </c>
      <c r="F85" s="752"/>
      <c r="G85" s="752"/>
      <c r="H85" s="766">
        <v>0</v>
      </c>
      <c r="I85" s="752">
        <v>2.2000000000000002</v>
      </c>
      <c r="J85" s="752">
        <v>26791.776000000002</v>
      </c>
      <c r="K85" s="766">
        <v>1</v>
      </c>
      <c r="L85" s="752">
        <v>2.2000000000000002</v>
      </c>
      <c r="M85" s="753">
        <v>26791.776000000002</v>
      </c>
    </row>
    <row r="86" spans="1:13" ht="14.4" customHeight="1" x14ac:dyDescent="0.3">
      <c r="A86" s="747" t="s">
        <v>618</v>
      </c>
      <c r="B86" s="748" t="s">
        <v>1700</v>
      </c>
      <c r="C86" s="748" t="s">
        <v>1701</v>
      </c>
      <c r="D86" s="748" t="s">
        <v>867</v>
      </c>
      <c r="E86" s="748" t="s">
        <v>1702</v>
      </c>
      <c r="F86" s="752"/>
      <c r="G86" s="752"/>
      <c r="H86" s="766">
        <v>0</v>
      </c>
      <c r="I86" s="752">
        <v>19</v>
      </c>
      <c r="J86" s="752">
        <v>3170.4400000000005</v>
      </c>
      <c r="K86" s="766">
        <v>1</v>
      </c>
      <c r="L86" s="752">
        <v>19</v>
      </c>
      <c r="M86" s="753">
        <v>3170.4400000000005</v>
      </c>
    </row>
    <row r="87" spans="1:13" ht="14.4" customHeight="1" x14ac:dyDescent="0.3">
      <c r="A87" s="747" t="s">
        <v>618</v>
      </c>
      <c r="B87" s="748" t="s">
        <v>1700</v>
      </c>
      <c r="C87" s="748" t="s">
        <v>1858</v>
      </c>
      <c r="D87" s="748" t="s">
        <v>867</v>
      </c>
      <c r="E87" s="748" t="s">
        <v>1859</v>
      </c>
      <c r="F87" s="752"/>
      <c r="G87" s="752"/>
      <c r="H87" s="766">
        <v>0</v>
      </c>
      <c r="I87" s="752">
        <v>11</v>
      </c>
      <c r="J87" s="752">
        <v>1264.23</v>
      </c>
      <c r="K87" s="766">
        <v>1</v>
      </c>
      <c r="L87" s="752">
        <v>11</v>
      </c>
      <c r="M87" s="753">
        <v>1264.23</v>
      </c>
    </row>
    <row r="88" spans="1:13" ht="14.4" customHeight="1" x14ac:dyDescent="0.3">
      <c r="A88" s="747" t="s">
        <v>618</v>
      </c>
      <c r="B88" s="748" t="s">
        <v>1700</v>
      </c>
      <c r="C88" s="748" t="s">
        <v>1860</v>
      </c>
      <c r="D88" s="748" t="s">
        <v>1861</v>
      </c>
      <c r="E88" s="748" t="s">
        <v>1862</v>
      </c>
      <c r="F88" s="752"/>
      <c r="G88" s="752"/>
      <c r="H88" s="766">
        <v>0</v>
      </c>
      <c r="I88" s="752">
        <v>6</v>
      </c>
      <c r="J88" s="752">
        <v>667.92000000000007</v>
      </c>
      <c r="K88" s="766">
        <v>1</v>
      </c>
      <c r="L88" s="752">
        <v>6</v>
      </c>
      <c r="M88" s="753">
        <v>667.92000000000007</v>
      </c>
    </row>
    <row r="89" spans="1:13" ht="14.4" customHeight="1" x14ac:dyDescent="0.3">
      <c r="A89" s="747" t="s">
        <v>618</v>
      </c>
      <c r="B89" s="748" t="s">
        <v>1703</v>
      </c>
      <c r="C89" s="748" t="s">
        <v>1704</v>
      </c>
      <c r="D89" s="748" t="s">
        <v>1705</v>
      </c>
      <c r="E89" s="748" t="s">
        <v>1706</v>
      </c>
      <c r="F89" s="752"/>
      <c r="G89" s="752"/>
      <c r="H89" s="766">
        <v>0</v>
      </c>
      <c r="I89" s="752">
        <v>17</v>
      </c>
      <c r="J89" s="752">
        <v>7827.6</v>
      </c>
      <c r="K89" s="766">
        <v>1</v>
      </c>
      <c r="L89" s="752">
        <v>17</v>
      </c>
      <c r="M89" s="753">
        <v>7827.6</v>
      </c>
    </row>
    <row r="90" spans="1:13" ht="14.4" customHeight="1" x14ac:dyDescent="0.3">
      <c r="A90" s="747" t="s">
        <v>618</v>
      </c>
      <c r="B90" s="748" t="s">
        <v>1707</v>
      </c>
      <c r="C90" s="748" t="s">
        <v>1863</v>
      </c>
      <c r="D90" s="748" t="s">
        <v>1709</v>
      </c>
      <c r="E90" s="748" t="s">
        <v>1864</v>
      </c>
      <c r="F90" s="752"/>
      <c r="G90" s="752"/>
      <c r="H90" s="766">
        <v>0</v>
      </c>
      <c r="I90" s="752">
        <v>3</v>
      </c>
      <c r="J90" s="752">
        <v>613.91000000000008</v>
      </c>
      <c r="K90" s="766">
        <v>1</v>
      </c>
      <c r="L90" s="752">
        <v>3</v>
      </c>
      <c r="M90" s="753">
        <v>613.91000000000008</v>
      </c>
    </row>
    <row r="91" spans="1:13" ht="14.4" customHeight="1" x14ac:dyDescent="0.3">
      <c r="A91" s="747" t="s">
        <v>618</v>
      </c>
      <c r="B91" s="748" t="s">
        <v>1707</v>
      </c>
      <c r="C91" s="748" t="s">
        <v>1708</v>
      </c>
      <c r="D91" s="748" t="s">
        <v>1709</v>
      </c>
      <c r="E91" s="748" t="s">
        <v>1710</v>
      </c>
      <c r="F91" s="752"/>
      <c r="G91" s="752"/>
      <c r="H91" s="766">
        <v>0</v>
      </c>
      <c r="I91" s="752">
        <v>15</v>
      </c>
      <c r="J91" s="752">
        <v>1851.29</v>
      </c>
      <c r="K91" s="766">
        <v>1</v>
      </c>
      <c r="L91" s="752">
        <v>15</v>
      </c>
      <c r="M91" s="753">
        <v>1851.29</v>
      </c>
    </row>
    <row r="92" spans="1:13" ht="14.4" customHeight="1" x14ac:dyDescent="0.3">
      <c r="A92" s="747" t="s">
        <v>618</v>
      </c>
      <c r="B92" s="748" t="s">
        <v>1707</v>
      </c>
      <c r="C92" s="748" t="s">
        <v>1711</v>
      </c>
      <c r="D92" s="748" t="s">
        <v>1712</v>
      </c>
      <c r="E92" s="748" t="s">
        <v>1710</v>
      </c>
      <c r="F92" s="752">
        <v>5</v>
      </c>
      <c r="G92" s="752">
        <v>634.75</v>
      </c>
      <c r="H92" s="766">
        <v>1</v>
      </c>
      <c r="I92" s="752"/>
      <c r="J92" s="752"/>
      <c r="K92" s="766">
        <v>0</v>
      </c>
      <c r="L92" s="752">
        <v>5</v>
      </c>
      <c r="M92" s="753">
        <v>634.75</v>
      </c>
    </row>
    <row r="93" spans="1:13" ht="14.4" customHeight="1" x14ac:dyDescent="0.3">
      <c r="A93" s="747" t="s">
        <v>618</v>
      </c>
      <c r="B93" s="748" t="s">
        <v>1865</v>
      </c>
      <c r="C93" s="748" t="s">
        <v>1866</v>
      </c>
      <c r="D93" s="748" t="s">
        <v>1867</v>
      </c>
      <c r="E93" s="748" t="s">
        <v>1868</v>
      </c>
      <c r="F93" s="752">
        <v>90</v>
      </c>
      <c r="G93" s="752">
        <v>2394.9</v>
      </c>
      <c r="H93" s="766">
        <v>1</v>
      </c>
      <c r="I93" s="752"/>
      <c r="J93" s="752"/>
      <c r="K93" s="766">
        <v>0</v>
      </c>
      <c r="L93" s="752">
        <v>90</v>
      </c>
      <c r="M93" s="753">
        <v>2394.9</v>
      </c>
    </row>
    <row r="94" spans="1:13" ht="14.4" customHeight="1" x14ac:dyDescent="0.3">
      <c r="A94" s="747" t="s">
        <v>618</v>
      </c>
      <c r="B94" s="748" t="s">
        <v>1865</v>
      </c>
      <c r="C94" s="748" t="s">
        <v>1869</v>
      </c>
      <c r="D94" s="748" t="s">
        <v>1870</v>
      </c>
      <c r="E94" s="748" t="s">
        <v>1871</v>
      </c>
      <c r="F94" s="752">
        <v>4</v>
      </c>
      <c r="G94" s="752">
        <v>1264.1200000000001</v>
      </c>
      <c r="H94" s="766">
        <v>1</v>
      </c>
      <c r="I94" s="752"/>
      <c r="J94" s="752"/>
      <c r="K94" s="766">
        <v>0</v>
      </c>
      <c r="L94" s="752">
        <v>4</v>
      </c>
      <c r="M94" s="753">
        <v>1264.1200000000001</v>
      </c>
    </row>
    <row r="95" spans="1:13" ht="14.4" customHeight="1" x14ac:dyDescent="0.3">
      <c r="A95" s="747" t="s">
        <v>618</v>
      </c>
      <c r="B95" s="748" t="s">
        <v>1872</v>
      </c>
      <c r="C95" s="748" t="s">
        <v>1873</v>
      </c>
      <c r="D95" s="748" t="s">
        <v>1874</v>
      </c>
      <c r="E95" s="748" t="s">
        <v>1875</v>
      </c>
      <c r="F95" s="752"/>
      <c r="G95" s="752"/>
      <c r="H95" s="766">
        <v>0</v>
      </c>
      <c r="I95" s="752">
        <v>8.6</v>
      </c>
      <c r="J95" s="752">
        <v>8057.52</v>
      </c>
      <c r="K95" s="766">
        <v>1</v>
      </c>
      <c r="L95" s="752">
        <v>8.6</v>
      </c>
      <c r="M95" s="753">
        <v>8057.52</v>
      </c>
    </row>
    <row r="96" spans="1:13" ht="14.4" customHeight="1" x14ac:dyDescent="0.3">
      <c r="A96" s="747" t="s">
        <v>618</v>
      </c>
      <c r="B96" s="748" t="s">
        <v>1876</v>
      </c>
      <c r="C96" s="748" t="s">
        <v>1877</v>
      </c>
      <c r="D96" s="748" t="s">
        <v>1878</v>
      </c>
      <c r="E96" s="748" t="s">
        <v>1879</v>
      </c>
      <c r="F96" s="752"/>
      <c r="G96" s="752"/>
      <c r="H96" s="766">
        <v>0</v>
      </c>
      <c r="I96" s="752">
        <v>2</v>
      </c>
      <c r="J96" s="752">
        <v>1458.7599999999998</v>
      </c>
      <c r="K96" s="766">
        <v>1</v>
      </c>
      <c r="L96" s="752">
        <v>2</v>
      </c>
      <c r="M96" s="753">
        <v>1458.7599999999998</v>
      </c>
    </row>
    <row r="97" spans="1:13" ht="14.4" customHeight="1" x14ac:dyDescent="0.3">
      <c r="A97" s="747" t="s">
        <v>618</v>
      </c>
      <c r="B97" s="748" t="s">
        <v>1876</v>
      </c>
      <c r="C97" s="748" t="s">
        <v>1880</v>
      </c>
      <c r="D97" s="748" t="s">
        <v>1881</v>
      </c>
      <c r="E97" s="748" t="s">
        <v>1882</v>
      </c>
      <c r="F97" s="752"/>
      <c r="G97" s="752"/>
      <c r="H97" s="766">
        <v>0</v>
      </c>
      <c r="I97" s="752">
        <v>22</v>
      </c>
      <c r="J97" s="752">
        <v>920.74</v>
      </c>
      <c r="K97" s="766">
        <v>1</v>
      </c>
      <c r="L97" s="752">
        <v>22</v>
      </c>
      <c r="M97" s="753">
        <v>920.74</v>
      </c>
    </row>
    <row r="98" spans="1:13" ht="14.4" customHeight="1" x14ac:dyDescent="0.3">
      <c r="A98" s="747" t="s">
        <v>618</v>
      </c>
      <c r="B98" s="748" t="s">
        <v>1713</v>
      </c>
      <c r="C98" s="748" t="s">
        <v>1714</v>
      </c>
      <c r="D98" s="748" t="s">
        <v>1715</v>
      </c>
      <c r="E98" s="748" t="s">
        <v>1716</v>
      </c>
      <c r="F98" s="752"/>
      <c r="G98" s="752"/>
      <c r="H98" s="766">
        <v>0</v>
      </c>
      <c r="I98" s="752">
        <v>17.399999999999999</v>
      </c>
      <c r="J98" s="752">
        <v>2684.6600000000003</v>
      </c>
      <c r="K98" s="766">
        <v>1</v>
      </c>
      <c r="L98" s="752">
        <v>17.399999999999999</v>
      </c>
      <c r="M98" s="753">
        <v>2684.6600000000003</v>
      </c>
    </row>
    <row r="99" spans="1:13" ht="14.4" customHeight="1" x14ac:dyDescent="0.3">
      <c r="A99" s="747" t="s">
        <v>618</v>
      </c>
      <c r="B99" s="748" t="s">
        <v>1713</v>
      </c>
      <c r="C99" s="748" t="s">
        <v>1717</v>
      </c>
      <c r="D99" s="748" t="s">
        <v>1715</v>
      </c>
      <c r="E99" s="748" t="s">
        <v>1718</v>
      </c>
      <c r="F99" s="752"/>
      <c r="G99" s="752"/>
      <c r="H99" s="766">
        <v>0</v>
      </c>
      <c r="I99" s="752">
        <v>20.100000000000001</v>
      </c>
      <c r="J99" s="752">
        <v>5284.29</v>
      </c>
      <c r="K99" s="766">
        <v>1</v>
      </c>
      <c r="L99" s="752">
        <v>20.100000000000001</v>
      </c>
      <c r="M99" s="753">
        <v>5284.29</v>
      </c>
    </row>
    <row r="100" spans="1:13" ht="14.4" customHeight="1" x14ac:dyDescent="0.3">
      <c r="A100" s="747" t="s">
        <v>618</v>
      </c>
      <c r="B100" s="748" t="s">
        <v>1883</v>
      </c>
      <c r="C100" s="748" t="s">
        <v>1884</v>
      </c>
      <c r="D100" s="748" t="s">
        <v>1885</v>
      </c>
      <c r="E100" s="748" t="s">
        <v>1886</v>
      </c>
      <c r="F100" s="752"/>
      <c r="G100" s="752"/>
      <c r="H100" s="766">
        <v>0</v>
      </c>
      <c r="I100" s="752">
        <v>2.8</v>
      </c>
      <c r="J100" s="752">
        <v>1593.6479999999999</v>
      </c>
      <c r="K100" s="766">
        <v>1</v>
      </c>
      <c r="L100" s="752">
        <v>2.8</v>
      </c>
      <c r="M100" s="753">
        <v>1593.6479999999999</v>
      </c>
    </row>
    <row r="101" spans="1:13" ht="14.4" customHeight="1" x14ac:dyDescent="0.3">
      <c r="A101" s="747" t="s">
        <v>618</v>
      </c>
      <c r="B101" s="748" t="s">
        <v>1719</v>
      </c>
      <c r="C101" s="748" t="s">
        <v>1887</v>
      </c>
      <c r="D101" s="748" t="s">
        <v>1888</v>
      </c>
      <c r="E101" s="748" t="s">
        <v>1889</v>
      </c>
      <c r="F101" s="752">
        <v>6</v>
      </c>
      <c r="G101" s="752">
        <v>2294.64</v>
      </c>
      <c r="H101" s="766">
        <v>1</v>
      </c>
      <c r="I101" s="752"/>
      <c r="J101" s="752"/>
      <c r="K101" s="766">
        <v>0</v>
      </c>
      <c r="L101" s="752">
        <v>6</v>
      </c>
      <c r="M101" s="753">
        <v>2294.64</v>
      </c>
    </row>
    <row r="102" spans="1:13" ht="14.4" customHeight="1" x14ac:dyDescent="0.3">
      <c r="A102" s="747" t="s">
        <v>618</v>
      </c>
      <c r="B102" s="748" t="s">
        <v>1719</v>
      </c>
      <c r="C102" s="748" t="s">
        <v>1720</v>
      </c>
      <c r="D102" s="748" t="s">
        <v>1721</v>
      </c>
      <c r="E102" s="748" t="s">
        <v>1722</v>
      </c>
      <c r="F102" s="752"/>
      <c r="G102" s="752"/>
      <c r="H102" s="766">
        <v>0</v>
      </c>
      <c r="I102" s="752">
        <v>542</v>
      </c>
      <c r="J102" s="752">
        <v>12507.85</v>
      </c>
      <c r="K102" s="766">
        <v>1</v>
      </c>
      <c r="L102" s="752">
        <v>542</v>
      </c>
      <c r="M102" s="753">
        <v>12507.85</v>
      </c>
    </row>
    <row r="103" spans="1:13" ht="14.4" customHeight="1" x14ac:dyDescent="0.3">
      <c r="A103" s="747" t="s">
        <v>618</v>
      </c>
      <c r="B103" s="748" t="s">
        <v>1890</v>
      </c>
      <c r="C103" s="748" t="s">
        <v>1891</v>
      </c>
      <c r="D103" s="748" t="s">
        <v>1892</v>
      </c>
      <c r="E103" s="748" t="s">
        <v>1893</v>
      </c>
      <c r="F103" s="752"/>
      <c r="G103" s="752"/>
      <c r="H103" s="766">
        <v>0</v>
      </c>
      <c r="I103" s="752">
        <v>1.5</v>
      </c>
      <c r="J103" s="752">
        <v>239.25</v>
      </c>
      <c r="K103" s="766">
        <v>1</v>
      </c>
      <c r="L103" s="752">
        <v>1.5</v>
      </c>
      <c r="M103" s="753">
        <v>239.25</v>
      </c>
    </row>
    <row r="104" spans="1:13" ht="14.4" customHeight="1" x14ac:dyDescent="0.3">
      <c r="A104" s="747" t="s">
        <v>618</v>
      </c>
      <c r="B104" s="748" t="s">
        <v>1890</v>
      </c>
      <c r="C104" s="748" t="s">
        <v>1894</v>
      </c>
      <c r="D104" s="748" t="s">
        <v>1577</v>
      </c>
      <c r="E104" s="748" t="s">
        <v>1895</v>
      </c>
      <c r="F104" s="752"/>
      <c r="G104" s="752"/>
      <c r="H104" s="766">
        <v>0</v>
      </c>
      <c r="I104" s="752">
        <v>1</v>
      </c>
      <c r="J104" s="752">
        <v>2113.96</v>
      </c>
      <c r="K104" s="766">
        <v>1</v>
      </c>
      <c r="L104" s="752">
        <v>1</v>
      </c>
      <c r="M104" s="753">
        <v>2113.96</v>
      </c>
    </row>
    <row r="105" spans="1:13" ht="14.4" customHeight="1" x14ac:dyDescent="0.3">
      <c r="A105" s="747" t="s">
        <v>618</v>
      </c>
      <c r="B105" s="748" t="s">
        <v>1723</v>
      </c>
      <c r="C105" s="748" t="s">
        <v>1724</v>
      </c>
      <c r="D105" s="748" t="s">
        <v>672</v>
      </c>
      <c r="E105" s="748" t="s">
        <v>1725</v>
      </c>
      <c r="F105" s="752"/>
      <c r="G105" s="752"/>
      <c r="H105" s="766">
        <v>0</v>
      </c>
      <c r="I105" s="752">
        <v>1</v>
      </c>
      <c r="J105" s="752">
        <v>102.29999999999995</v>
      </c>
      <c r="K105" s="766">
        <v>1</v>
      </c>
      <c r="L105" s="752">
        <v>1</v>
      </c>
      <c r="M105" s="753">
        <v>102.29999999999995</v>
      </c>
    </row>
    <row r="106" spans="1:13" ht="14.4" customHeight="1" x14ac:dyDescent="0.3">
      <c r="A106" s="747" t="s">
        <v>618</v>
      </c>
      <c r="B106" s="748" t="s">
        <v>1896</v>
      </c>
      <c r="C106" s="748" t="s">
        <v>1897</v>
      </c>
      <c r="D106" s="748" t="s">
        <v>1898</v>
      </c>
      <c r="E106" s="748" t="s">
        <v>1899</v>
      </c>
      <c r="F106" s="752">
        <v>1</v>
      </c>
      <c r="G106" s="752">
        <v>369.23867826618198</v>
      </c>
      <c r="H106" s="766">
        <v>1</v>
      </c>
      <c r="I106" s="752"/>
      <c r="J106" s="752"/>
      <c r="K106" s="766">
        <v>0</v>
      </c>
      <c r="L106" s="752">
        <v>1</v>
      </c>
      <c r="M106" s="753">
        <v>369.23867826618198</v>
      </c>
    </row>
    <row r="107" spans="1:13" ht="14.4" customHeight="1" x14ac:dyDescent="0.3">
      <c r="A107" s="747" t="s">
        <v>618</v>
      </c>
      <c r="B107" s="748" t="s">
        <v>1726</v>
      </c>
      <c r="C107" s="748" t="s">
        <v>1727</v>
      </c>
      <c r="D107" s="748" t="s">
        <v>1728</v>
      </c>
      <c r="E107" s="748" t="s">
        <v>1729</v>
      </c>
      <c r="F107" s="752"/>
      <c r="G107" s="752"/>
      <c r="H107" s="766">
        <v>0</v>
      </c>
      <c r="I107" s="752">
        <v>2</v>
      </c>
      <c r="J107" s="752">
        <v>49.5</v>
      </c>
      <c r="K107" s="766">
        <v>1</v>
      </c>
      <c r="L107" s="752">
        <v>2</v>
      </c>
      <c r="M107" s="753">
        <v>49.5</v>
      </c>
    </row>
    <row r="108" spans="1:13" ht="14.4" customHeight="1" x14ac:dyDescent="0.3">
      <c r="A108" s="747" t="s">
        <v>618</v>
      </c>
      <c r="B108" s="748" t="s">
        <v>1730</v>
      </c>
      <c r="C108" s="748" t="s">
        <v>1731</v>
      </c>
      <c r="D108" s="748" t="s">
        <v>1732</v>
      </c>
      <c r="E108" s="748" t="s">
        <v>1733</v>
      </c>
      <c r="F108" s="752"/>
      <c r="G108" s="752"/>
      <c r="H108" s="766">
        <v>0</v>
      </c>
      <c r="I108" s="752">
        <v>177</v>
      </c>
      <c r="J108" s="752">
        <v>6272.4321567658371</v>
      </c>
      <c r="K108" s="766">
        <v>1</v>
      </c>
      <c r="L108" s="752">
        <v>177</v>
      </c>
      <c r="M108" s="753">
        <v>6272.4321567658371</v>
      </c>
    </row>
    <row r="109" spans="1:13" ht="14.4" customHeight="1" x14ac:dyDescent="0.3">
      <c r="A109" s="747" t="s">
        <v>618</v>
      </c>
      <c r="B109" s="748" t="s">
        <v>1730</v>
      </c>
      <c r="C109" s="748" t="s">
        <v>1734</v>
      </c>
      <c r="D109" s="748" t="s">
        <v>1735</v>
      </c>
      <c r="E109" s="748" t="s">
        <v>1736</v>
      </c>
      <c r="F109" s="752"/>
      <c r="G109" s="752"/>
      <c r="H109" s="766">
        <v>0</v>
      </c>
      <c r="I109" s="752">
        <v>246</v>
      </c>
      <c r="J109" s="752">
        <v>12934.193439993616</v>
      </c>
      <c r="K109" s="766">
        <v>1</v>
      </c>
      <c r="L109" s="752">
        <v>246</v>
      </c>
      <c r="M109" s="753">
        <v>12934.193439993616</v>
      </c>
    </row>
    <row r="110" spans="1:13" ht="14.4" customHeight="1" x14ac:dyDescent="0.3">
      <c r="A110" s="747" t="s">
        <v>618</v>
      </c>
      <c r="B110" s="748" t="s">
        <v>1730</v>
      </c>
      <c r="C110" s="748" t="s">
        <v>1737</v>
      </c>
      <c r="D110" s="748" t="s">
        <v>1735</v>
      </c>
      <c r="E110" s="748" t="s">
        <v>1738</v>
      </c>
      <c r="F110" s="752"/>
      <c r="G110" s="752"/>
      <c r="H110" s="766">
        <v>0</v>
      </c>
      <c r="I110" s="752">
        <v>9</v>
      </c>
      <c r="J110" s="752">
        <v>456.05999999999995</v>
      </c>
      <c r="K110" s="766">
        <v>1</v>
      </c>
      <c r="L110" s="752">
        <v>9</v>
      </c>
      <c r="M110" s="753">
        <v>456.05999999999995</v>
      </c>
    </row>
    <row r="111" spans="1:13" ht="14.4" customHeight="1" x14ac:dyDescent="0.3">
      <c r="A111" s="747" t="s">
        <v>618</v>
      </c>
      <c r="B111" s="748" t="s">
        <v>1739</v>
      </c>
      <c r="C111" s="748" t="s">
        <v>1740</v>
      </c>
      <c r="D111" s="748" t="s">
        <v>1741</v>
      </c>
      <c r="E111" s="748" t="s">
        <v>1742</v>
      </c>
      <c r="F111" s="752"/>
      <c r="G111" s="752"/>
      <c r="H111" s="766">
        <v>0</v>
      </c>
      <c r="I111" s="752">
        <v>17</v>
      </c>
      <c r="J111" s="752">
        <v>4232.1400000000003</v>
      </c>
      <c r="K111" s="766">
        <v>1</v>
      </c>
      <c r="L111" s="752">
        <v>17</v>
      </c>
      <c r="M111" s="753">
        <v>4232.1400000000003</v>
      </c>
    </row>
    <row r="112" spans="1:13" ht="14.4" customHeight="1" x14ac:dyDescent="0.3">
      <c r="A112" s="747" t="s">
        <v>618</v>
      </c>
      <c r="B112" s="748" t="s">
        <v>1900</v>
      </c>
      <c r="C112" s="748" t="s">
        <v>1901</v>
      </c>
      <c r="D112" s="748" t="s">
        <v>1902</v>
      </c>
      <c r="E112" s="748" t="s">
        <v>1903</v>
      </c>
      <c r="F112" s="752"/>
      <c r="G112" s="752"/>
      <c r="H112" s="766">
        <v>0</v>
      </c>
      <c r="I112" s="752">
        <v>1</v>
      </c>
      <c r="J112" s="752">
        <v>414.79039338965083</v>
      </c>
      <c r="K112" s="766">
        <v>1</v>
      </c>
      <c r="L112" s="752">
        <v>1</v>
      </c>
      <c r="M112" s="753">
        <v>414.79039338965083</v>
      </c>
    </row>
    <row r="113" spans="1:13" ht="14.4" customHeight="1" x14ac:dyDescent="0.3">
      <c r="A113" s="747" t="s">
        <v>618</v>
      </c>
      <c r="B113" s="748" t="s">
        <v>1904</v>
      </c>
      <c r="C113" s="748" t="s">
        <v>1905</v>
      </c>
      <c r="D113" s="748" t="s">
        <v>1906</v>
      </c>
      <c r="E113" s="748" t="s">
        <v>1907</v>
      </c>
      <c r="F113" s="752">
        <v>2</v>
      </c>
      <c r="G113" s="752">
        <v>168.94</v>
      </c>
      <c r="H113" s="766">
        <v>1</v>
      </c>
      <c r="I113" s="752"/>
      <c r="J113" s="752"/>
      <c r="K113" s="766">
        <v>0</v>
      </c>
      <c r="L113" s="752">
        <v>2</v>
      </c>
      <c r="M113" s="753">
        <v>168.94</v>
      </c>
    </row>
    <row r="114" spans="1:13" ht="14.4" customHeight="1" x14ac:dyDescent="0.3">
      <c r="A114" s="747" t="s">
        <v>618</v>
      </c>
      <c r="B114" s="748" t="s">
        <v>1908</v>
      </c>
      <c r="C114" s="748" t="s">
        <v>1909</v>
      </c>
      <c r="D114" s="748" t="s">
        <v>1236</v>
      </c>
      <c r="E114" s="748" t="s">
        <v>1910</v>
      </c>
      <c r="F114" s="752"/>
      <c r="G114" s="752"/>
      <c r="H114" s="766">
        <v>0</v>
      </c>
      <c r="I114" s="752">
        <v>5</v>
      </c>
      <c r="J114" s="752">
        <v>227.71</v>
      </c>
      <c r="K114" s="766">
        <v>1</v>
      </c>
      <c r="L114" s="752">
        <v>5</v>
      </c>
      <c r="M114" s="753">
        <v>227.71</v>
      </c>
    </row>
    <row r="115" spans="1:13" ht="14.4" customHeight="1" x14ac:dyDescent="0.3">
      <c r="A115" s="747" t="s">
        <v>618</v>
      </c>
      <c r="B115" s="748" t="s">
        <v>1911</v>
      </c>
      <c r="C115" s="748" t="s">
        <v>1912</v>
      </c>
      <c r="D115" s="748" t="s">
        <v>1913</v>
      </c>
      <c r="E115" s="748" t="s">
        <v>1831</v>
      </c>
      <c r="F115" s="752">
        <v>2</v>
      </c>
      <c r="G115" s="752">
        <v>196.53999999999994</v>
      </c>
      <c r="H115" s="766">
        <v>1</v>
      </c>
      <c r="I115" s="752"/>
      <c r="J115" s="752"/>
      <c r="K115" s="766">
        <v>0</v>
      </c>
      <c r="L115" s="752">
        <v>2</v>
      </c>
      <c r="M115" s="753">
        <v>196.53999999999994</v>
      </c>
    </row>
    <row r="116" spans="1:13" ht="14.4" customHeight="1" x14ac:dyDescent="0.3">
      <c r="A116" s="747" t="s">
        <v>618</v>
      </c>
      <c r="B116" s="748" t="s">
        <v>1911</v>
      </c>
      <c r="C116" s="748" t="s">
        <v>1914</v>
      </c>
      <c r="D116" s="748" t="s">
        <v>956</v>
      </c>
      <c r="E116" s="748" t="s">
        <v>1831</v>
      </c>
      <c r="F116" s="752"/>
      <c r="G116" s="752"/>
      <c r="H116" s="766">
        <v>0</v>
      </c>
      <c r="I116" s="752">
        <v>1</v>
      </c>
      <c r="J116" s="752">
        <v>27.25</v>
      </c>
      <c r="K116" s="766">
        <v>1</v>
      </c>
      <c r="L116" s="752">
        <v>1</v>
      </c>
      <c r="M116" s="753">
        <v>27.25</v>
      </c>
    </row>
    <row r="117" spans="1:13" ht="14.4" customHeight="1" x14ac:dyDescent="0.3">
      <c r="A117" s="747" t="s">
        <v>618</v>
      </c>
      <c r="B117" s="748" t="s">
        <v>1911</v>
      </c>
      <c r="C117" s="748" t="s">
        <v>1915</v>
      </c>
      <c r="D117" s="748" t="s">
        <v>956</v>
      </c>
      <c r="E117" s="748" t="s">
        <v>1916</v>
      </c>
      <c r="F117" s="752"/>
      <c r="G117" s="752"/>
      <c r="H117" s="766">
        <v>0</v>
      </c>
      <c r="I117" s="752">
        <v>2</v>
      </c>
      <c r="J117" s="752">
        <v>108.42</v>
      </c>
      <c r="K117" s="766">
        <v>1</v>
      </c>
      <c r="L117" s="752">
        <v>2</v>
      </c>
      <c r="M117" s="753">
        <v>108.42</v>
      </c>
    </row>
    <row r="118" spans="1:13" ht="14.4" customHeight="1" x14ac:dyDescent="0.3">
      <c r="A118" s="747" t="s">
        <v>618</v>
      </c>
      <c r="B118" s="748" t="s">
        <v>1917</v>
      </c>
      <c r="C118" s="748" t="s">
        <v>1918</v>
      </c>
      <c r="D118" s="748" t="s">
        <v>921</v>
      </c>
      <c r="E118" s="748" t="s">
        <v>1831</v>
      </c>
      <c r="F118" s="752"/>
      <c r="G118" s="752"/>
      <c r="H118" s="766">
        <v>0</v>
      </c>
      <c r="I118" s="752">
        <v>1</v>
      </c>
      <c r="J118" s="752">
        <v>98.269999999999982</v>
      </c>
      <c r="K118" s="766">
        <v>1</v>
      </c>
      <c r="L118" s="752">
        <v>1</v>
      </c>
      <c r="M118" s="753">
        <v>98.269999999999982</v>
      </c>
    </row>
    <row r="119" spans="1:13" ht="14.4" customHeight="1" x14ac:dyDescent="0.3">
      <c r="A119" s="747" t="s">
        <v>618</v>
      </c>
      <c r="B119" s="748" t="s">
        <v>1919</v>
      </c>
      <c r="C119" s="748" t="s">
        <v>1920</v>
      </c>
      <c r="D119" s="748" t="s">
        <v>1921</v>
      </c>
      <c r="E119" s="748" t="s">
        <v>1922</v>
      </c>
      <c r="F119" s="752"/>
      <c r="G119" s="752"/>
      <c r="H119" s="766">
        <v>0</v>
      </c>
      <c r="I119" s="752">
        <v>1</v>
      </c>
      <c r="J119" s="752">
        <v>91.539999999999992</v>
      </c>
      <c r="K119" s="766">
        <v>1</v>
      </c>
      <c r="L119" s="752">
        <v>1</v>
      </c>
      <c r="M119" s="753">
        <v>91.539999999999992</v>
      </c>
    </row>
    <row r="120" spans="1:13" ht="14.4" customHeight="1" x14ac:dyDescent="0.3">
      <c r="A120" s="747" t="s">
        <v>618</v>
      </c>
      <c r="B120" s="748" t="s">
        <v>1923</v>
      </c>
      <c r="C120" s="748" t="s">
        <v>1924</v>
      </c>
      <c r="D120" s="748" t="s">
        <v>1925</v>
      </c>
      <c r="E120" s="748" t="s">
        <v>1926</v>
      </c>
      <c r="F120" s="752"/>
      <c r="G120" s="752"/>
      <c r="H120" s="766">
        <v>0</v>
      </c>
      <c r="I120" s="752">
        <v>1</v>
      </c>
      <c r="J120" s="752">
        <v>50.350000000000016</v>
      </c>
      <c r="K120" s="766">
        <v>1</v>
      </c>
      <c r="L120" s="752">
        <v>1</v>
      </c>
      <c r="M120" s="753">
        <v>50.350000000000016</v>
      </c>
    </row>
    <row r="121" spans="1:13" ht="14.4" customHeight="1" x14ac:dyDescent="0.3">
      <c r="A121" s="747" t="s">
        <v>618</v>
      </c>
      <c r="B121" s="748" t="s">
        <v>1927</v>
      </c>
      <c r="C121" s="748" t="s">
        <v>1928</v>
      </c>
      <c r="D121" s="748" t="s">
        <v>1929</v>
      </c>
      <c r="E121" s="748" t="s">
        <v>1930</v>
      </c>
      <c r="F121" s="752"/>
      <c r="G121" s="752"/>
      <c r="H121" s="766">
        <v>0</v>
      </c>
      <c r="I121" s="752">
        <v>1</v>
      </c>
      <c r="J121" s="752">
        <v>105.16000000000004</v>
      </c>
      <c r="K121" s="766">
        <v>1</v>
      </c>
      <c r="L121" s="752">
        <v>1</v>
      </c>
      <c r="M121" s="753">
        <v>105.16000000000004</v>
      </c>
    </row>
    <row r="122" spans="1:13" ht="14.4" customHeight="1" x14ac:dyDescent="0.3">
      <c r="A122" s="747" t="s">
        <v>618</v>
      </c>
      <c r="B122" s="748" t="s">
        <v>1747</v>
      </c>
      <c r="C122" s="748" t="s">
        <v>1748</v>
      </c>
      <c r="D122" s="748" t="s">
        <v>857</v>
      </c>
      <c r="E122" s="748" t="s">
        <v>1749</v>
      </c>
      <c r="F122" s="752"/>
      <c r="G122" s="752"/>
      <c r="H122" s="766">
        <v>0</v>
      </c>
      <c r="I122" s="752">
        <v>8</v>
      </c>
      <c r="J122" s="752">
        <v>398.64000000000004</v>
      </c>
      <c r="K122" s="766">
        <v>1</v>
      </c>
      <c r="L122" s="752">
        <v>8</v>
      </c>
      <c r="M122" s="753">
        <v>398.64000000000004</v>
      </c>
    </row>
    <row r="123" spans="1:13" ht="14.4" customHeight="1" x14ac:dyDescent="0.3">
      <c r="A123" s="747" t="s">
        <v>618</v>
      </c>
      <c r="B123" s="748" t="s">
        <v>1747</v>
      </c>
      <c r="C123" s="748" t="s">
        <v>1931</v>
      </c>
      <c r="D123" s="748" t="s">
        <v>1446</v>
      </c>
      <c r="E123" s="748" t="s">
        <v>1932</v>
      </c>
      <c r="F123" s="752"/>
      <c r="G123" s="752"/>
      <c r="H123" s="766">
        <v>0</v>
      </c>
      <c r="I123" s="752">
        <v>1</v>
      </c>
      <c r="J123" s="752">
        <v>81.210000000000008</v>
      </c>
      <c r="K123" s="766">
        <v>1</v>
      </c>
      <c r="L123" s="752">
        <v>1</v>
      </c>
      <c r="M123" s="753">
        <v>81.210000000000008</v>
      </c>
    </row>
    <row r="124" spans="1:13" ht="14.4" customHeight="1" x14ac:dyDescent="0.3">
      <c r="A124" s="747" t="s">
        <v>618</v>
      </c>
      <c r="B124" s="748" t="s">
        <v>1933</v>
      </c>
      <c r="C124" s="748" t="s">
        <v>1934</v>
      </c>
      <c r="D124" s="748" t="s">
        <v>1178</v>
      </c>
      <c r="E124" s="748" t="s">
        <v>1935</v>
      </c>
      <c r="F124" s="752">
        <v>2</v>
      </c>
      <c r="G124" s="752">
        <v>254.73999999999992</v>
      </c>
      <c r="H124" s="766">
        <v>1</v>
      </c>
      <c r="I124" s="752"/>
      <c r="J124" s="752"/>
      <c r="K124" s="766">
        <v>0</v>
      </c>
      <c r="L124" s="752">
        <v>2</v>
      </c>
      <c r="M124" s="753">
        <v>254.73999999999992</v>
      </c>
    </row>
    <row r="125" spans="1:13" ht="14.4" customHeight="1" x14ac:dyDescent="0.3">
      <c r="A125" s="747" t="s">
        <v>618</v>
      </c>
      <c r="B125" s="748" t="s">
        <v>1933</v>
      </c>
      <c r="C125" s="748" t="s">
        <v>1936</v>
      </c>
      <c r="D125" s="748" t="s">
        <v>1124</v>
      </c>
      <c r="E125" s="748" t="s">
        <v>1937</v>
      </c>
      <c r="F125" s="752"/>
      <c r="G125" s="752"/>
      <c r="H125" s="766">
        <v>0</v>
      </c>
      <c r="I125" s="752">
        <v>1</v>
      </c>
      <c r="J125" s="752">
        <v>125.80000000000003</v>
      </c>
      <c r="K125" s="766">
        <v>1</v>
      </c>
      <c r="L125" s="752">
        <v>1</v>
      </c>
      <c r="M125" s="753">
        <v>125.80000000000003</v>
      </c>
    </row>
    <row r="126" spans="1:13" ht="14.4" customHeight="1" x14ac:dyDescent="0.3">
      <c r="A126" s="747" t="s">
        <v>618</v>
      </c>
      <c r="B126" s="748" t="s">
        <v>1933</v>
      </c>
      <c r="C126" s="748" t="s">
        <v>1938</v>
      </c>
      <c r="D126" s="748" t="s">
        <v>897</v>
      </c>
      <c r="E126" s="748" t="s">
        <v>1939</v>
      </c>
      <c r="F126" s="752">
        <v>2</v>
      </c>
      <c r="G126" s="752">
        <v>208.39999999999995</v>
      </c>
      <c r="H126" s="766">
        <v>1</v>
      </c>
      <c r="I126" s="752"/>
      <c r="J126" s="752"/>
      <c r="K126" s="766">
        <v>0</v>
      </c>
      <c r="L126" s="752">
        <v>2</v>
      </c>
      <c r="M126" s="753">
        <v>208.39999999999995</v>
      </c>
    </row>
    <row r="127" spans="1:13" ht="14.4" customHeight="1" x14ac:dyDescent="0.3">
      <c r="A127" s="747" t="s">
        <v>618</v>
      </c>
      <c r="B127" s="748" t="s">
        <v>1940</v>
      </c>
      <c r="C127" s="748" t="s">
        <v>1941</v>
      </c>
      <c r="D127" s="748" t="s">
        <v>1942</v>
      </c>
      <c r="E127" s="748" t="s">
        <v>1943</v>
      </c>
      <c r="F127" s="752"/>
      <c r="G127" s="752"/>
      <c r="H127" s="766">
        <v>0</v>
      </c>
      <c r="I127" s="752">
        <v>2</v>
      </c>
      <c r="J127" s="752">
        <v>78.62</v>
      </c>
      <c r="K127" s="766">
        <v>1</v>
      </c>
      <c r="L127" s="752">
        <v>2</v>
      </c>
      <c r="M127" s="753">
        <v>78.62</v>
      </c>
    </row>
    <row r="128" spans="1:13" ht="14.4" customHeight="1" x14ac:dyDescent="0.3">
      <c r="A128" s="747" t="s">
        <v>618</v>
      </c>
      <c r="B128" s="748" t="s">
        <v>1750</v>
      </c>
      <c r="C128" s="748" t="s">
        <v>1944</v>
      </c>
      <c r="D128" s="748" t="s">
        <v>861</v>
      </c>
      <c r="E128" s="748" t="s">
        <v>939</v>
      </c>
      <c r="F128" s="752"/>
      <c r="G128" s="752"/>
      <c r="H128" s="766">
        <v>0</v>
      </c>
      <c r="I128" s="752">
        <v>4</v>
      </c>
      <c r="J128" s="752">
        <v>120.88000000000002</v>
      </c>
      <c r="K128" s="766">
        <v>1</v>
      </c>
      <c r="L128" s="752">
        <v>4</v>
      </c>
      <c r="M128" s="753">
        <v>120.88000000000002</v>
      </c>
    </row>
    <row r="129" spans="1:13" ht="14.4" customHeight="1" x14ac:dyDescent="0.3">
      <c r="A129" s="747" t="s">
        <v>618</v>
      </c>
      <c r="B129" s="748" t="s">
        <v>1750</v>
      </c>
      <c r="C129" s="748" t="s">
        <v>1945</v>
      </c>
      <c r="D129" s="748" t="s">
        <v>861</v>
      </c>
      <c r="E129" s="748" t="s">
        <v>1946</v>
      </c>
      <c r="F129" s="752"/>
      <c r="G129" s="752"/>
      <c r="H129" s="766">
        <v>0</v>
      </c>
      <c r="I129" s="752">
        <v>4</v>
      </c>
      <c r="J129" s="752">
        <v>400.55000000000007</v>
      </c>
      <c r="K129" s="766">
        <v>1</v>
      </c>
      <c r="L129" s="752">
        <v>4</v>
      </c>
      <c r="M129" s="753">
        <v>400.55000000000007</v>
      </c>
    </row>
    <row r="130" spans="1:13" ht="14.4" customHeight="1" x14ac:dyDescent="0.3">
      <c r="A130" s="747" t="s">
        <v>618</v>
      </c>
      <c r="B130" s="748" t="s">
        <v>1947</v>
      </c>
      <c r="C130" s="748" t="s">
        <v>1948</v>
      </c>
      <c r="D130" s="748" t="s">
        <v>1949</v>
      </c>
      <c r="E130" s="748" t="s">
        <v>1950</v>
      </c>
      <c r="F130" s="752"/>
      <c r="G130" s="752"/>
      <c r="H130" s="766">
        <v>0</v>
      </c>
      <c r="I130" s="752">
        <v>4</v>
      </c>
      <c r="J130" s="752">
        <v>573.74999999999989</v>
      </c>
      <c r="K130" s="766">
        <v>1</v>
      </c>
      <c r="L130" s="752">
        <v>4</v>
      </c>
      <c r="M130" s="753">
        <v>573.74999999999989</v>
      </c>
    </row>
    <row r="131" spans="1:13" ht="14.4" customHeight="1" x14ac:dyDescent="0.3">
      <c r="A131" s="747" t="s">
        <v>618</v>
      </c>
      <c r="B131" s="748" t="s">
        <v>1951</v>
      </c>
      <c r="C131" s="748" t="s">
        <v>1952</v>
      </c>
      <c r="D131" s="748" t="s">
        <v>1027</v>
      </c>
      <c r="E131" s="748" t="s">
        <v>1953</v>
      </c>
      <c r="F131" s="752"/>
      <c r="G131" s="752"/>
      <c r="H131" s="766">
        <v>0</v>
      </c>
      <c r="I131" s="752">
        <v>1</v>
      </c>
      <c r="J131" s="752">
        <v>88.719999999999985</v>
      </c>
      <c r="K131" s="766">
        <v>1</v>
      </c>
      <c r="L131" s="752">
        <v>1</v>
      </c>
      <c r="M131" s="753">
        <v>88.719999999999985</v>
      </c>
    </row>
    <row r="132" spans="1:13" ht="14.4" customHeight="1" x14ac:dyDescent="0.3">
      <c r="A132" s="747" t="s">
        <v>618</v>
      </c>
      <c r="B132" s="748" t="s">
        <v>1954</v>
      </c>
      <c r="C132" s="748" t="s">
        <v>1955</v>
      </c>
      <c r="D132" s="748" t="s">
        <v>1273</v>
      </c>
      <c r="E132" s="748" t="s">
        <v>1956</v>
      </c>
      <c r="F132" s="752"/>
      <c r="G132" s="752"/>
      <c r="H132" s="766">
        <v>0</v>
      </c>
      <c r="I132" s="752">
        <v>3</v>
      </c>
      <c r="J132" s="752">
        <v>591.29</v>
      </c>
      <c r="K132" s="766">
        <v>1</v>
      </c>
      <c r="L132" s="752">
        <v>3</v>
      </c>
      <c r="M132" s="753">
        <v>591.29</v>
      </c>
    </row>
    <row r="133" spans="1:13" ht="14.4" customHeight="1" x14ac:dyDescent="0.3">
      <c r="A133" s="747" t="s">
        <v>618</v>
      </c>
      <c r="B133" s="748" t="s">
        <v>1954</v>
      </c>
      <c r="C133" s="748" t="s">
        <v>1957</v>
      </c>
      <c r="D133" s="748" t="s">
        <v>1251</v>
      </c>
      <c r="E133" s="748" t="s">
        <v>1246</v>
      </c>
      <c r="F133" s="752"/>
      <c r="G133" s="752"/>
      <c r="H133" s="766">
        <v>0</v>
      </c>
      <c r="I133" s="752">
        <v>1</v>
      </c>
      <c r="J133" s="752">
        <v>40.919999999999987</v>
      </c>
      <c r="K133" s="766">
        <v>1</v>
      </c>
      <c r="L133" s="752">
        <v>1</v>
      </c>
      <c r="M133" s="753">
        <v>40.919999999999987</v>
      </c>
    </row>
    <row r="134" spans="1:13" ht="14.4" customHeight="1" x14ac:dyDescent="0.3">
      <c r="A134" s="747" t="s">
        <v>618</v>
      </c>
      <c r="B134" s="748" t="s">
        <v>1954</v>
      </c>
      <c r="C134" s="748" t="s">
        <v>1958</v>
      </c>
      <c r="D134" s="748" t="s">
        <v>1252</v>
      </c>
      <c r="E134" s="748" t="s">
        <v>1246</v>
      </c>
      <c r="F134" s="752"/>
      <c r="G134" s="752"/>
      <c r="H134" s="766">
        <v>0</v>
      </c>
      <c r="I134" s="752">
        <v>1</v>
      </c>
      <c r="J134" s="752">
        <v>40.920000000000009</v>
      </c>
      <c r="K134" s="766">
        <v>1</v>
      </c>
      <c r="L134" s="752">
        <v>1</v>
      </c>
      <c r="M134" s="753">
        <v>40.920000000000009</v>
      </c>
    </row>
    <row r="135" spans="1:13" ht="14.4" customHeight="1" x14ac:dyDescent="0.3">
      <c r="A135" s="747" t="s">
        <v>618</v>
      </c>
      <c r="B135" s="748" t="s">
        <v>1954</v>
      </c>
      <c r="C135" s="748" t="s">
        <v>1959</v>
      </c>
      <c r="D135" s="748" t="s">
        <v>1960</v>
      </c>
      <c r="E135" s="748" t="s">
        <v>1246</v>
      </c>
      <c r="F135" s="752"/>
      <c r="G135" s="752"/>
      <c r="H135" s="766">
        <v>0</v>
      </c>
      <c r="I135" s="752">
        <v>9</v>
      </c>
      <c r="J135" s="752">
        <v>370.62</v>
      </c>
      <c r="K135" s="766">
        <v>1</v>
      </c>
      <c r="L135" s="752">
        <v>9</v>
      </c>
      <c r="M135" s="753">
        <v>370.62</v>
      </c>
    </row>
    <row r="136" spans="1:13" ht="14.4" customHeight="1" x14ac:dyDescent="0.3">
      <c r="A136" s="747" t="s">
        <v>618</v>
      </c>
      <c r="B136" s="748" t="s">
        <v>1954</v>
      </c>
      <c r="C136" s="748" t="s">
        <v>1961</v>
      </c>
      <c r="D136" s="748" t="s">
        <v>1962</v>
      </c>
      <c r="E136" s="748" t="s">
        <v>1246</v>
      </c>
      <c r="F136" s="752"/>
      <c r="G136" s="752"/>
      <c r="H136" s="766">
        <v>0</v>
      </c>
      <c r="I136" s="752">
        <v>4</v>
      </c>
      <c r="J136" s="752">
        <v>164.72</v>
      </c>
      <c r="K136" s="766">
        <v>1</v>
      </c>
      <c r="L136" s="752">
        <v>4</v>
      </c>
      <c r="M136" s="753">
        <v>164.72</v>
      </c>
    </row>
    <row r="137" spans="1:13" ht="14.4" customHeight="1" x14ac:dyDescent="0.3">
      <c r="A137" s="747" t="s">
        <v>618</v>
      </c>
      <c r="B137" s="748" t="s">
        <v>1954</v>
      </c>
      <c r="C137" s="748" t="s">
        <v>1963</v>
      </c>
      <c r="D137" s="748" t="s">
        <v>1964</v>
      </c>
      <c r="E137" s="748" t="s">
        <v>1246</v>
      </c>
      <c r="F137" s="752"/>
      <c r="G137" s="752"/>
      <c r="H137" s="766">
        <v>0</v>
      </c>
      <c r="I137" s="752">
        <v>14</v>
      </c>
      <c r="J137" s="752">
        <v>576.52</v>
      </c>
      <c r="K137" s="766">
        <v>1</v>
      </c>
      <c r="L137" s="752">
        <v>14</v>
      </c>
      <c r="M137" s="753">
        <v>576.52</v>
      </c>
    </row>
    <row r="138" spans="1:13" ht="14.4" customHeight="1" x14ac:dyDescent="0.3">
      <c r="A138" s="747" t="s">
        <v>618</v>
      </c>
      <c r="B138" s="748" t="s">
        <v>1954</v>
      </c>
      <c r="C138" s="748" t="s">
        <v>1965</v>
      </c>
      <c r="D138" s="748" t="s">
        <v>1261</v>
      </c>
      <c r="E138" s="748" t="s">
        <v>1256</v>
      </c>
      <c r="F138" s="752"/>
      <c r="G138" s="752"/>
      <c r="H138" s="766">
        <v>0</v>
      </c>
      <c r="I138" s="752">
        <v>3</v>
      </c>
      <c r="J138" s="752">
        <v>406.80000000000007</v>
      </c>
      <c r="K138" s="766">
        <v>1</v>
      </c>
      <c r="L138" s="752">
        <v>3</v>
      </c>
      <c r="M138" s="753">
        <v>406.80000000000007</v>
      </c>
    </row>
    <row r="139" spans="1:13" ht="14.4" customHeight="1" x14ac:dyDescent="0.3">
      <c r="A139" s="747" t="s">
        <v>618</v>
      </c>
      <c r="B139" s="748" t="s">
        <v>1954</v>
      </c>
      <c r="C139" s="748" t="s">
        <v>1966</v>
      </c>
      <c r="D139" s="748" t="s">
        <v>1260</v>
      </c>
      <c r="E139" s="748" t="s">
        <v>1256</v>
      </c>
      <c r="F139" s="752"/>
      <c r="G139" s="752"/>
      <c r="H139" s="766">
        <v>0</v>
      </c>
      <c r="I139" s="752">
        <v>4</v>
      </c>
      <c r="J139" s="752">
        <v>494.01</v>
      </c>
      <c r="K139" s="766">
        <v>1</v>
      </c>
      <c r="L139" s="752">
        <v>4</v>
      </c>
      <c r="M139" s="753">
        <v>494.01</v>
      </c>
    </row>
    <row r="140" spans="1:13" ht="14.4" customHeight="1" x14ac:dyDescent="0.3">
      <c r="A140" s="747" t="s">
        <v>618</v>
      </c>
      <c r="B140" s="748" t="s">
        <v>1954</v>
      </c>
      <c r="C140" s="748" t="s">
        <v>1967</v>
      </c>
      <c r="D140" s="748" t="s">
        <v>1265</v>
      </c>
      <c r="E140" s="748" t="s">
        <v>1256</v>
      </c>
      <c r="F140" s="752"/>
      <c r="G140" s="752"/>
      <c r="H140" s="766">
        <v>0</v>
      </c>
      <c r="I140" s="752">
        <v>3</v>
      </c>
      <c r="J140" s="752">
        <v>406.79999999999995</v>
      </c>
      <c r="K140" s="766">
        <v>1</v>
      </c>
      <c r="L140" s="752">
        <v>3</v>
      </c>
      <c r="M140" s="753">
        <v>406.79999999999995</v>
      </c>
    </row>
    <row r="141" spans="1:13" ht="14.4" customHeight="1" x14ac:dyDescent="0.3">
      <c r="A141" s="747" t="s">
        <v>618</v>
      </c>
      <c r="B141" s="748" t="s">
        <v>1954</v>
      </c>
      <c r="C141" s="748" t="s">
        <v>1968</v>
      </c>
      <c r="D141" s="748" t="s">
        <v>1262</v>
      </c>
      <c r="E141" s="748" t="s">
        <v>1256</v>
      </c>
      <c r="F141" s="752"/>
      <c r="G141" s="752"/>
      <c r="H141" s="766">
        <v>0</v>
      </c>
      <c r="I141" s="752">
        <v>9</v>
      </c>
      <c r="J141" s="752">
        <v>1220.3999999999999</v>
      </c>
      <c r="K141" s="766">
        <v>1</v>
      </c>
      <c r="L141" s="752">
        <v>9</v>
      </c>
      <c r="M141" s="753">
        <v>1220.3999999999999</v>
      </c>
    </row>
    <row r="142" spans="1:13" ht="14.4" customHeight="1" x14ac:dyDescent="0.3">
      <c r="A142" s="747" t="s">
        <v>618</v>
      </c>
      <c r="B142" s="748" t="s">
        <v>1954</v>
      </c>
      <c r="C142" s="748" t="s">
        <v>1969</v>
      </c>
      <c r="D142" s="748" t="s">
        <v>1259</v>
      </c>
      <c r="E142" s="748" t="s">
        <v>1256</v>
      </c>
      <c r="F142" s="752"/>
      <c r="G142" s="752"/>
      <c r="H142" s="766">
        <v>0</v>
      </c>
      <c r="I142" s="752">
        <v>13</v>
      </c>
      <c r="J142" s="752">
        <v>1759.3799999999999</v>
      </c>
      <c r="K142" s="766">
        <v>1</v>
      </c>
      <c r="L142" s="752">
        <v>13</v>
      </c>
      <c r="M142" s="753">
        <v>1759.3799999999999</v>
      </c>
    </row>
    <row r="143" spans="1:13" ht="14.4" customHeight="1" x14ac:dyDescent="0.3">
      <c r="A143" s="747" t="s">
        <v>618</v>
      </c>
      <c r="B143" s="748" t="s">
        <v>1954</v>
      </c>
      <c r="C143" s="748" t="s">
        <v>1970</v>
      </c>
      <c r="D143" s="748" t="s">
        <v>1255</v>
      </c>
      <c r="E143" s="748" t="s">
        <v>1256</v>
      </c>
      <c r="F143" s="752"/>
      <c r="G143" s="752"/>
      <c r="H143" s="766">
        <v>0</v>
      </c>
      <c r="I143" s="752">
        <v>5</v>
      </c>
      <c r="J143" s="752">
        <v>727.09</v>
      </c>
      <c r="K143" s="766">
        <v>1</v>
      </c>
      <c r="L143" s="752">
        <v>5</v>
      </c>
      <c r="M143" s="753">
        <v>727.09</v>
      </c>
    </row>
    <row r="144" spans="1:13" ht="14.4" customHeight="1" x14ac:dyDescent="0.3">
      <c r="A144" s="747" t="s">
        <v>618</v>
      </c>
      <c r="B144" s="748" t="s">
        <v>1954</v>
      </c>
      <c r="C144" s="748" t="s">
        <v>1971</v>
      </c>
      <c r="D144" s="748" t="s">
        <v>1258</v>
      </c>
      <c r="E144" s="748" t="s">
        <v>1256</v>
      </c>
      <c r="F144" s="752"/>
      <c r="G144" s="752"/>
      <c r="H144" s="766">
        <v>0</v>
      </c>
      <c r="I144" s="752">
        <v>3</v>
      </c>
      <c r="J144" s="752">
        <v>411.46</v>
      </c>
      <c r="K144" s="766">
        <v>1</v>
      </c>
      <c r="L144" s="752">
        <v>3</v>
      </c>
      <c r="M144" s="753">
        <v>411.46</v>
      </c>
    </row>
    <row r="145" spans="1:13" ht="14.4" customHeight="1" x14ac:dyDescent="0.3">
      <c r="A145" s="747" t="s">
        <v>618</v>
      </c>
      <c r="B145" s="748" t="s">
        <v>1954</v>
      </c>
      <c r="C145" s="748" t="s">
        <v>1972</v>
      </c>
      <c r="D145" s="748" t="s">
        <v>1266</v>
      </c>
      <c r="E145" s="748" t="s">
        <v>1973</v>
      </c>
      <c r="F145" s="752"/>
      <c r="G145" s="752"/>
      <c r="H145" s="766">
        <v>0</v>
      </c>
      <c r="I145" s="752">
        <v>2</v>
      </c>
      <c r="J145" s="752">
        <v>225.12000000000006</v>
      </c>
      <c r="K145" s="766">
        <v>1</v>
      </c>
      <c r="L145" s="752">
        <v>2</v>
      </c>
      <c r="M145" s="753">
        <v>225.12000000000006</v>
      </c>
    </row>
    <row r="146" spans="1:13" ht="14.4" customHeight="1" x14ac:dyDescent="0.3">
      <c r="A146" s="747" t="s">
        <v>618</v>
      </c>
      <c r="B146" s="748" t="s">
        <v>1954</v>
      </c>
      <c r="C146" s="748" t="s">
        <v>1974</v>
      </c>
      <c r="D146" s="748" t="s">
        <v>1268</v>
      </c>
      <c r="E146" s="748" t="s">
        <v>1973</v>
      </c>
      <c r="F146" s="752"/>
      <c r="G146" s="752"/>
      <c r="H146" s="766">
        <v>0</v>
      </c>
      <c r="I146" s="752">
        <v>1</v>
      </c>
      <c r="J146" s="752">
        <v>111.95000000000003</v>
      </c>
      <c r="K146" s="766">
        <v>1</v>
      </c>
      <c r="L146" s="752">
        <v>1</v>
      </c>
      <c r="M146" s="753">
        <v>111.95000000000003</v>
      </c>
    </row>
    <row r="147" spans="1:13" ht="14.4" customHeight="1" x14ac:dyDescent="0.3">
      <c r="A147" s="747" t="s">
        <v>618</v>
      </c>
      <c r="B147" s="748" t="s">
        <v>1954</v>
      </c>
      <c r="C147" s="748" t="s">
        <v>1975</v>
      </c>
      <c r="D147" s="748" t="s">
        <v>1249</v>
      </c>
      <c r="E147" s="748" t="s">
        <v>1250</v>
      </c>
      <c r="F147" s="752"/>
      <c r="G147" s="752"/>
      <c r="H147" s="766">
        <v>0</v>
      </c>
      <c r="I147" s="752">
        <v>19</v>
      </c>
      <c r="J147" s="752">
        <v>3109.73</v>
      </c>
      <c r="K147" s="766">
        <v>1</v>
      </c>
      <c r="L147" s="752">
        <v>19</v>
      </c>
      <c r="M147" s="753">
        <v>3109.73</v>
      </c>
    </row>
    <row r="148" spans="1:13" ht="14.4" customHeight="1" x14ac:dyDescent="0.3">
      <c r="A148" s="747" t="s">
        <v>618</v>
      </c>
      <c r="B148" s="748" t="s">
        <v>1954</v>
      </c>
      <c r="C148" s="748" t="s">
        <v>1976</v>
      </c>
      <c r="D148" s="748" t="s">
        <v>1272</v>
      </c>
      <c r="E148" s="748" t="s">
        <v>1250</v>
      </c>
      <c r="F148" s="752"/>
      <c r="G148" s="752"/>
      <c r="H148" s="766">
        <v>0</v>
      </c>
      <c r="I148" s="752">
        <v>1</v>
      </c>
      <c r="J148" s="752">
        <v>122.6900087907518</v>
      </c>
      <c r="K148" s="766">
        <v>1</v>
      </c>
      <c r="L148" s="752">
        <v>1</v>
      </c>
      <c r="M148" s="753">
        <v>122.6900087907518</v>
      </c>
    </row>
    <row r="149" spans="1:13" ht="14.4" customHeight="1" x14ac:dyDescent="0.3">
      <c r="A149" s="747" t="s">
        <v>618</v>
      </c>
      <c r="B149" s="748" t="s">
        <v>1954</v>
      </c>
      <c r="C149" s="748" t="s">
        <v>1977</v>
      </c>
      <c r="D149" s="748" t="s">
        <v>1269</v>
      </c>
      <c r="E149" s="748" t="s">
        <v>1250</v>
      </c>
      <c r="F149" s="752"/>
      <c r="G149" s="752"/>
      <c r="H149" s="766">
        <v>0</v>
      </c>
      <c r="I149" s="752">
        <v>1</v>
      </c>
      <c r="J149" s="752">
        <v>145.5</v>
      </c>
      <c r="K149" s="766">
        <v>1</v>
      </c>
      <c r="L149" s="752">
        <v>1</v>
      </c>
      <c r="M149" s="753">
        <v>145.5</v>
      </c>
    </row>
    <row r="150" spans="1:13" ht="14.4" customHeight="1" x14ac:dyDescent="0.3">
      <c r="A150" s="747" t="s">
        <v>618</v>
      </c>
      <c r="B150" s="748" t="s">
        <v>1954</v>
      </c>
      <c r="C150" s="748" t="s">
        <v>1978</v>
      </c>
      <c r="D150" s="748" t="s">
        <v>1270</v>
      </c>
      <c r="E150" s="748" t="s">
        <v>1250</v>
      </c>
      <c r="F150" s="752"/>
      <c r="G150" s="752"/>
      <c r="H150" s="766">
        <v>0</v>
      </c>
      <c r="I150" s="752">
        <v>7</v>
      </c>
      <c r="J150" s="752">
        <v>1018.5000641674865</v>
      </c>
      <c r="K150" s="766">
        <v>1</v>
      </c>
      <c r="L150" s="752">
        <v>7</v>
      </c>
      <c r="M150" s="753">
        <v>1018.5000641674865</v>
      </c>
    </row>
    <row r="151" spans="1:13" ht="14.4" customHeight="1" x14ac:dyDescent="0.3">
      <c r="A151" s="747" t="s">
        <v>618</v>
      </c>
      <c r="B151" s="748" t="s">
        <v>1954</v>
      </c>
      <c r="C151" s="748" t="s">
        <v>1979</v>
      </c>
      <c r="D151" s="748" t="s">
        <v>1980</v>
      </c>
      <c r="E151" s="748" t="s">
        <v>1254</v>
      </c>
      <c r="F151" s="752"/>
      <c r="G151" s="752"/>
      <c r="H151" s="766">
        <v>0</v>
      </c>
      <c r="I151" s="752">
        <v>7</v>
      </c>
      <c r="J151" s="752">
        <v>1260.6699999999998</v>
      </c>
      <c r="K151" s="766">
        <v>1</v>
      </c>
      <c r="L151" s="752">
        <v>7</v>
      </c>
      <c r="M151" s="753">
        <v>1260.6699999999998</v>
      </c>
    </row>
    <row r="152" spans="1:13" ht="14.4" customHeight="1" x14ac:dyDescent="0.3">
      <c r="A152" s="747" t="s">
        <v>618</v>
      </c>
      <c r="B152" s="748" t="s">
        <v>1954</v>
      </c>
      <c r="C152" s="748" t="s">
        <v>1981</v>
      </c>
      <c r="D152" s="748" t="s">
        <v>1263</v>
      </c>
      <c r="E152" s="748" t="s">
        <v>1256</v>
      </c>
      <c r="F152" s="752"/>
      <c r="G152" s="752"/>
      <c r="H152" s="766">
        <v>0</v>
      </c>
      <c r="I152" s="752">
        <v>2</v>
      </c>
      <c r="J152" s="752">
        <v>271.2</v>
      </c>
      <c r="K152" s="766">
        <v>1</v>
      </c>
      <c r="L152" s="752">
        <v>2</v>
      </c>
      <c r="M152" s="753">
        <v>271.2</v>
      </c>
    </row>
    <row r="153" spans="1:13" ht="14.4" customHeight="1" x14ac:dyDescent="0.3">
      <c r="A153" s="747" t="s">
        <v>618</v>
      </c>
      <c r="B153" s="748" t="s">
        <v>1954</v>
      </c>
      <c r="C153" s="748" t="s">
        <v>1982</v>
      </c>
      <c r="D153" s="748" t="s">
        <v>1264</v>
      </c>
      <c r="E153" s="748" t="s">
        <v>1256</v>
      </c>
      <c r="F153" s="752"/>
      <c r="G153" s="752"/>
      <c r="H153" s="766">
        <v>0</v>
      </c>
      <c r="I153" s="752">
        <v>2</v>
      </c>
      <c r="J153" s="752">
        <v>271.2</v>
      </c>
      <c r="K153" s="766">
        <v>1</v>
      </c>
      <c r="L153" s="752">
        <v>2</v>
      </c>
      <c r="M153" s="753">
        <v>271.2</v>
      </c>
    </row>
    <row r="154" spans="1:13" ht="14.4" customHeight="1" x14ac:dyDescent="0.3">
      <c r="A154" s="747" t="s">
        <v>618</v>
      </c>
      <c r="B154" s="748" t="s">
        <v>1954</v>
      </c>
      <c r="C154" s="748" t="s">
        <v>1983</v>
      </c>
      <c r="D154" s="748" t="s">
        <v>1984</v>
      </c>
      <c r="E154" s="748" t="s">
        <v>1256</v>
      </c>
      <c r="F154" s="752"/>
      <c r="G154" s="752"/>
      <c r="H154" s="766">
        <v>0</v>
      </c>
      <c r="I154" s="752">
        <v>1</v>
      </c>
      <c r="J154" s="752">
        <v>148.96</v>
      </c>
      <c r="K154" s="766">
        <v>1</v>
      </c>
      <c r="L154" s="752">
        <v>1</v>
      </c>
      <c r="M154" s="753">
        <v>148.96</v>
      </c>
    </row>
    <row r="155" spans="1:13" ht="14.4" customHeight="1" x14ac:dyDescent="0.3">
      <c r="A155" s="747" t="s">
        <v>618</v>
      </c>
      <c r="B155" s="748" t="s">
        <v>1954</v>
      </c>
      <c r="C155" s="748" t="s">
        <v>1985</v>
      </c>
      <c r="D155" s="748" t="s">
        <v>1271</v>
      </c>
      <c r="E155" s="748" t="s">
        <v>1246</v>
      </c>
      <c r="F155" s="752"/>
      <c r="G155" s="752"/>
      <c r="H155" s="766">
        <v>0</v>
      </c>
      <c r="I155" s="752">
        <v>10</v>
      </c>
      <c r="J155" s="752">
        <v>306.7</v>
      </c>
      <c r="K155" s="766">
        <v>1</v>
      </c>
      <c r="L155" s="752">
        <v>10</v>
      </c>
      <c r="M155" s="753">
        <v>306.7</v>
      </c>
    </row>
    <row r="156" spans="1:13" ht="14.4" customHeight="1" x14ac:dyDescent="0.3">
      <c r="A156" s="747" t="s">
        <v>621</v>
      </c>
      <c r="B156" s="748" t="s">
        <v>1663</v>
      </c>
      <c r="C156" s="748" t="s">
        <v>1664</v>
      </c>
      <c r="D156" s="748" t="s">
        <v>683</v>
      </c>
      <c r="E156" s="748" t="s">
        <v>1665</v>
      </c>
      <c r="F156" s="752"/>
      <c r="G156" s="752"/>
      <c r="H156" s="766">
        <v>0</v>
      </c>
      <c r="I156" s="752">
        <v>70</v>
      </c>
      <c r="J156" s="752">
        <v>4284.0600000000004</v>
      </c>
      <c r="K156" s="766">
        <v>1</v>
      </c>
      <c r="L156" s="752">
        <v>70</v>
      </c>
      <c r="M156" s="753">
        <v>4284.0600000000004</v>
      </c>
    </row>
    <row r="157" spans="1:13" ht="14.4" customHeight="1" x14ac:dyDescent="0.3">
      <c r="A157" s="747" t="s">
        <v>621</v>
      </c>
      <c r="B157" s="748" t="s">
        <v>1663</v>
      </c>
      <c r="C157" s="748" t="s">
        <v>1666</v>
      </c>
      <c r="D157" s="748" t="s">
        <v>1667</v>
      </c>
      <c r="E157" s="748" t="s">
        <v>1668</v>
      </c>
      <c r="F157" s="752"/>
      <c r="G157" s="752"/>
      <c r="H157" s="766">
        <v>0</v>
      </c>
      <c r="I157" s="752">
        <v>1</v>
      </c>
      <c r="J157" s="752">
        <v>43.210000000000015</v>
      </c>
      <c r="K157" s="766">
        <v>1</v>
      </c>
      <c r="L157" s="752">
        <v>1</v>
      </c>
      <c r="M157" s="753">
        <v>43.210000000000015</v>
      </c>
    </row>
    <row r="158" spans="1:13" ht="14.4" customHeight="1" x14ac:dyDescent="0.3">
      <c r="A158" s="747" t="s">
        <v>621</v>
      </c>
      <c r="B158" s="748" t="s">
        <v>1986</v>
      </c>
      <c r="C158" s="748" t="s">
        <v>1987</v>
      </c>
      <c r="D158" s="748" t="s">
        <v>1988</v>
      </c>
      <c r="E158" s="748" t="s">
        <v>1989</v>
      </c>
      <c r="F158" s="752"/>
      <c r="G158" s="752"/>
      <c r="H158" s="766">
        <v>0</v>
      </c>
      <c r="I158" s="752">
        <v>3</v>
      </c>
      <c r="J158" s="752">
        <v>821.69999999999993</v>
      </c>
      <c r="K158" s="766">
        <v>1</v>
      </c>
      <c r="L158" s="752">
        <v>3</v>
      </c>
      <c r="M158" s="753">
        <v>821.69999999999993</v>
      </c>
    </row>
    <row r="159" spans="1:13" ht="14.4" customHeight="1" x14ac:dyDescent="0.3">
      <c r="A159" s="747" t="s">
        <v>621</v>
      </c>
      <c r="B159" s="748" t="s">
        <v>1761</v>
      </c>
      <c r="C159" s="748" t="s">
        <v>1765</v>
      </c>
      <c r="D159" s="748" t="s">
        <v>1766</v>
      </c>
      <c r="E159" s="748" t="s">
        <v>1767</v>
      </c>
      <c r="F159" s="752"/>
      <c r="G159" s="752"/>
      <c r="H159" s="766">
        <v>0</v>
      </c>
      <c r="I159" s="752">
        <v>2</v>
      </c>
      <c r="J159" s="752">
        <v>1253.98</v>
      </c>
      <c r="K159" s="766">
        <v>1</v>
      </c>
      <c r="L159" s="752">
        <v>2</v>
      </c>
      <c r="M159" s="753">
        <v>1253.98</v>
      </c>
    </row>
    <row r="160" spans="1:13" ht="14.4" customHeight="1" x14ac:dyDescent="0.3">
      <c r="A160" s="747" t="s">
        <v>621</v>
      </c>
      <c r="B160" s="748" t="s">
        <v>1768</v>
      </c>
      <c r="C160" s="748" t="s">
        <v>1769</v>
      </c>
      <c r="D160" s="748" t="s">
        <v>1770</v>
      </c>
      <c r="E160" s="748" t="s">
        <v>1771</v>
      </c>
      <c r="F160" s="752"/>
      <c r="G160" s="752"/>
      <c r="H160" s="766">
        <v>0</v>
      </c>
      <c r="I160" s="752">
        <v>4</v>
      </c>
      <c r="J160" s="752">
        <v>1627.6199999999997</v>
      </c>
      <c r="K160" s="766">
        <v>1</v>
      </c>
      <c r="L160" s="752">
        <v>4</v>
      </c>
      <c r="M160" s="753">
        <v>1627.6199999999997</v>
      </c>
    </row>
    <row r="161" spans="1:13" ht="14.4" customHeight="1" x14ac:dyDescent="0.3">
      <c r="A161" s="747" t="s">
        <v>621</v>
      </c>
      <c r="B161" s="748" t="s">
        <v>1676</v>
      </c>
      <c r="C161" s="748" t="s">
        <v>1776</v>
      </c>
      <c r="D161" s="748" t="s">
        <v>735</v>
      </c>
      <c r="E161" s="748" t="s">
        <v>1777</v>
      </c>
      <c r="F161" s="752"/>
      <c r="G161" s="752"/>
      <c r="H161" s="766">
        <v>0</v>
      </c>
      <c r="I161" s="752">
        <v>31</v>
      </c>
      <c r="J161" s="752">
        <v>8782.7900000000009</v>
      </c>
      <c r="K161" s="766">
        <v>1</v>
      </c>
      <c r="L161" s="752">
        <v>31</v>
      </c>
      <c r="M161" s="753">
        <v>8782.7900000000009</v>
      </c>
    </row>
    <row r="162" spans="1:13" ht="14.4" customHeight="1" x14ac:dyDescent="0.3">
      <c r="A162" s="747" t="s">
        <v>621</v>
      </c>
      <c r="B162" s="748" t="s">
        <v>1676</v>
      </c>
      <c r="C162" s="748" t="s">
        <v>1990</v>
      </c>
      <c r="D162" s="748" t="s">
        <v>735</v>
      </c>
      <c r="E162" s="748" t="s">
        <v>1991</v>
      </c>
      <c r="F162" s="752"/>
      <c r="G162" s="752"/>
      <c r="H162" s="766">
        <v>0</v>
      </c>
      <c r="I162" s="752">
        <v>10</v>
      </c>
      <c r="J162" s="752">
        <v>6306.6</v>
      </c>
      <c r="K162" s="766">
        <v>1</v>
      </c>
      <c r="L162" s="752">
        <v>10</v>
      </c>
      <c r="M162" s="753">
        <v>6306.6</v>
      </c>
    </row>
    <row r="163" spans="1:13" ht="14.4" customHeight="1" x14ac:dyDescent="0.3">
      <c r="A163" s="747" t="s">
        <v>621</v>
      </c>
      <c r="B163" s="748" t="s">
        <v>1676</v>
      </c>
      <c r="C163" s="748" t="s">
        <v>1679</v>
      </c>
      <c r="D163" s="748" t="s">
        <v>735</v>
      </c>
      <c r="E163" s="748" t="s">
        <v>1680</v>
      </c>
      <c r="F163" s="752"/>
      <c r="G163" s="752"/>
      <c r="H163" s="766">
        <v>0</v>
      </c>
      <c r="I163" s="752">
        <v>62</v>
      </c>
      <c r="J163" s="752">
        <v>25354.9</v>
      </c>
      <c r="K163" s="766">
        <v>1</v>
      </c>
      <c r="L163" s="752">
        <v>62</v>
      </c>
      <c r="M163" s="753">
        <v>25354.9</v>
      </c>
    </row>
    <row r="164" spans="1:13" ht="14.4" customHeight="1" x14ac:dyDescent="0.3">
      <c r="A164" s="747" t="s">
        <v>621</v>
      </c>
      <c r="B164" s="748" t="s">
        <v>1676</v>
      </c>
      <c r="C164" s="748" t="s">
        <v>1992</v>
      </c>
      <c r="D164" s="748" t="s">
        <v>735</v>
      </c>
      <c r="E164" s="748" t="s">
        <v>1993</v>
      </c>
      <c r="F164" s="752"/>
      <c r="G164" s="752"/>
      <c r="H164" s="766">
        <v>0</v>
      </c>
      <c r="I164" s="752">
        <v>1</v>
      </c>
      <c r="J164" s="752">
        <v>721.2</v>
      </c>
      <c r="K164" s="766">
        <v>1</v>
      </c>
      <c r="L164" s="752">
        <v>1</v>
      </c>
      <c r="M164" s="753">
        <v>721.2</v>
      </c>
    </row>
    <row r="165" spans="1:13" ht="14.4" customHeight="1" x14ac:dyDescent="0.3">
      <c r="A165" s="747" t="s">
        <v>621</v>
      </c>
      <c r="B165" s="748" t="s">
        <v>1786</v>
      </c>
      <c r="C165" s="748" t="s">
        <v>1787</v>
      </c>
      <c r="D165" s="748" t="s">
        <v>1039</v>
      </c>
      <c r="E165" s="748" t="s">
        <v>1788</v>
      </c>
      <c r="F165" s="752">
        <v>19</v>
      </c>
      <c r="G165" s="752">
        <v>532.19000000000005</v>
      </c>
      <c r="H165" s="766">
        <v>1</v>
      </c>
      <c r="I165" s="752"/>
      <c r="J165" s="752"/>
      <c r="K165" s="766">
        <v>0</v>
      </c>
      <c r="L165" s="752">
        <v>19</v>
      </c>
      <c r="M165" s="753">
        <v>532.19000000000005</v>
      </c>
    </row>
    <row r="166" spans="1:13" ht="14.4" customHeight="1" x14ac:dyDescent="0.3">
      <c r="A166" s="747" t="s">
        <v>621</v>
      </c>
      <c r="B166" s="748" t="s">
        <v>1786</v>
      </c>
      <c r="C166" s="748" t="s">
        <v>1994</v>
      </c>
      <c r="D166" s="748" t="s">
        <v>1397</v>
      </c>
      <c r="E166" s="748" t="s">
        <v>1398</v>
      </c>
      <c r="F166" s="752"/>
      <c r="G166" s="752"/>
      <c r="H166" s="766">
        <v>0</v>
      </c>
      <c r="I166" s="752">
        <v>5</v>
      </c>
      <c r="J166" s="752">
        <v>201.95</v>
      </c>
      <c r="K166" s="766">
        <v>1</v>
      </c>
      <c r="L166" s="752">
        <v>5</v>
      </c>
      <c r="M166" s="753">
        <v>201.95</v>
      </c>
    </row>
    <row r="167" spans="1:13" ht="14.4" customHeight="1" x14ac:dyDescent="0.3">
      <c r="A167" s="747" t="s">
        <v>621</v>
      </c>
      <c r="B167" s="748" t="s">
        <v>1681</v>
      </c>
      <c r="C167" s="748" t="s">
        <v>1995</v>
      </c>
      <c r="D167" s="748" t="s">
        <v>747</v>
      </c>
      <c r="E167" s="748" t="s">
        <v>1996</v>
      </c>
      <c r="F167" s="752"/>
      <c r="G167" s="752"/>
      <c r="H167" s="766">
        <v>0</v>
      </c>
      <c r="I167" s="752">
        <v>1</v>
      </c>
      <c r="J167" s="752">
        <v>108.93999999999998</v>
      </c>
      <c r="K167" s="766">
        <v>1</v>
      </c>
      <c r="L167" s="752">
        <v>1</v>
      </c>
      <c r="M167" s="753">
        <v>108.93999999999998</v>
      </c>
    </row>
    <row r="168" spans="1:13" ht="14.4" customHeight="1" x14ac:dyDescent="0.3">
      <c r="A168" s="747" t="s">
        <v>621</v>
      </c>
      <c r="B168" s="748" t="s">
        <v>1684</v>
      </c>
      <c r="C168" s="748" t="s">
        <v>1685</v>
      </c>
      <c r="D168" s="748" t="s">
        <v>855</v>
      </c>
      <c r="E168" s="748" t="s">
        <v>1686</v>
      </c>
      <c r="F168" s="752"/>
      <c r="G168" s="752"/>
      <c r="H168" s="766">
        <v>0</v>
      </c>
      <c r="I168" s="752">
        <v>2</v>
      </c>
      <c r="J168" s="752">
        <v>142.85000000000002</v>
      </c>
      <c r="K168" s="766">
        <v>1</v>
      </c>
      <c r="L168" s="752">
        <v>2</v>
      </c>
      <c r="M168" s="753">
        <v>142.85000000000002</v>
      </c>
    </row>
    <row r="169" spans="1:13" ht="14.4" customHeight="1" x14ac:dyDescent="0.3">
      <c r="A169" s="747" t="s">
        <v>621</v>
      </c>
      <c r="B169" s="748" t="s">
        <v>1684</v>
      </c>
      <c r="C169" s="748" t="s">
        <v>1997</v>
      </c>
      <c r="D169" s="748" t="s">
        <v>1796</v>
      </c>
      <c r="E169" s="748" t="s">
        <v>1998</v>
      </c>
      <c r="F169" s="752"/>
      <c r="G169" s="752"/>
      <c r="H169" s="766">
        <v>0</v>
      </c>
      <c r="I169" s="752">
        <v>1</v>
      </c>
      <c r="J169" s="752">
        <v>99.86</v>
      </c>
      <c r="K169" s="766">
        <v>1</v>
      </c>
      <c r="L169" s="752">
        <v>1</v>
      </c>
      <c r="M169" s="753">
        <v>99.86</v>
      </c>
    </row>
    <row r="170" spans="1:13" ht="14.4" customHeight="1" x14ac:dyDescent="0.3">
      <c r="A170" s="747" t="s">
        <v>621</v>
      </c>
      <c r="B170" s="748" t="s">
        <v>1684</v>
      </c>
      <c r="C170" s="748" t="s">
        <v>1798</v>
      </c>
      <c r="D170" s="748" t="s">
        <v>932</v>
      </c>
      <c r="E170" s="748" t="s">
        <v>1799</v>
      </c>
      <c r="F170" s="752"/>
      <c r="G170" s="752"/>
      <c r="H170" s="766">
        <v>0</v>
      </c>
      <c r="I170" s="752">
        <v>1</v>
      </c>
      <c r="J170" s="752">
        <v>88.45999999999998</v>
      </c>
      <c r="K170" s="766">
        <v>1</v>
      </c>
      <c r="L170" s="752">
        <v>1</v>
      </c>
      <c r="M170" s="753">
        <v>88.45999999999998</v>
      </c>
    </row>
    <row r="171" spans="1:13" ht="14.4" customHeight="1" x14ac:dyDescent="0.3">
      <c r="A171" s="747" t="s">
        <v>621</v>
      </c>
      <c r="B171" s="748" t="s">
        <v>1818</v>
      </c>
      <c r="C171" s="748" t="s">
        <v>1819</v>
      </c>
      <c r="D171" s="748" t="s">
        <v>1099</v>
      </c>
      <c r="E171" s="748" t="s">
        <v>1820</v>
      </c>
      <c r="F171" s="752"/>
      <c r="G171" s="752"/>
      <c r="H171" s="766">
        <v>0</v>
      </c>
      <c r="I171" s="752">
        <v>3</v>
      </c>
      <c r="J171" s="752">
        <v>54.87</v>
      </c>
      <c r="K171" s="766">
        <v>1</v>
      </c>
      <c r="L171" s="752">
        <v>3</v>
      </c>
      <c r="M171" s="753">
        <v>54.87</v>
      </c>
    </row>
    <row r="172" spans="1:13" ht="14.4" customHeight="1" x14ac:dyDescent="0.3">
      <c r="A172" s="747" t="s">
        <v>621</v>
      </c>
      <c r="B172" s="748" t="s">
        <v>1825</v>
      </c>
      <c r="C172" s="748" t="s">
        <v>1826</v>
      </c>
      <c r="D172" s="748" t="s">
        <v>1101</v>
      </c>
      <c r="E172" s="748" t="s">
        <v>1827</v>
      </c>
      <c r="F172" s="752"/>
      <c r="G172" s="752"/>
      <c r="H172" s="766">
        <v>0</v>
      </c>
      <c r="I172" s="752">
        <v>1</v>
      </c>
      <c r="J172" s="752">
        <v>29.359999999999996</v>
      </c>
      <c r="K172" s="766">
        <v>1</v>
      </c>
      <c r="L172" s="752">
        <v>1</v>
      </c>
      <c r="M172" s="753">
        <v>29.359999999999996</v>
      </c>
    </row>
    <row r="173" spans="1:13" ht="14.4" customHeight="1" x14ac:dyDescent="0.3">
      <c r="A173" s="747" t="s">
        <v>621</v>
      </c>
      <c r="B173" s="748" t="s">
        <v>1825</v>
      </c>
      <c r="C173" s="748" t="s">
        <v>1999</v>
      </c>
      <c r="D173" s="748" t="s">
        <v>1101</v>
      </c>
      <c r="E173" s="748" t="s">
        <v>2000</v>
      </c>
      <c r="F173" s="752"/>
      <c r="G173" s="752"/>
      <c r="H173" s="766">
        <v>0</v>
      </c>
      <c r="I173" s="752">
        <v>1</v>
      </c>
      <c r="J173" s="752">
        <v>86.34</v>
      </c>
      <c r="K173" s="766">
        <v>1</v>
      </c>
      <c r="L173" s="752">
        <v>1</v>
      </c>
      <c r="M173" s="753">
        <v>86.34</v>
      </c>
    </row>
    <row r="174" spans="1:13" ht="14.4" customHeight="1" x14ac:dyDescent="0.3">
      <c r="A174" s="747" t="s">
        <v>621</v>
      </c>
      <c r="B174" s="748" t="s">
        <v>1835</v>
      </c>
      <c r="C174" s="748" t="s">
        <v>1845</v>
      </c>
      <c r="D174" s="748" t="s">
        <v>1180</v>
      </c>
      <c r="E174" s="748" t="s">
        <v>1846</v>
      </c>
      <c r="F174" s="752"/>
      <c r="G174" s="752"/>
      <c r="H174" s="766">
        <v>0</v>
      </c>
      <c r="I174" s="752">
        <v>5</v>
      </c>
      <c r="J174" s="752">
        <v>429.49999999999989</v>
      </c>
      <c r="K174" s="766">
        <v>1</v>
      </c>
      <c r="L174" s="752">
        <v>5</v>
      </c>
      <c r="M174" s="753">
        <v>429.49999999999989</v>
      </c>
    </row>
    <row r="175" spans="1:13" ht="14.4" customHeight="1" x14ac:dyDescent="0.3">
      <c r="A175" s="747" t="s">
        <v>621</v>
      </c>
      <c r="B175" s="748" t="s">
        <v>1694</v>
      </c>
      <c r="C175" s="748" t="s">
        <v>2001</v>
      </c>
      <c r="D175" s="748" t="s">
        <v>1696</v>
      </c>
      <c r="E175" s="748" t="s">
        <v>2002</v>
      </c>
      <c r="F175" s="752"/>
      <c r="G175" s="752"/>
      <c r="H175" s="766">
        <v>0</v>
      </c>
      <c r="I175" s="752">
        <v>2</v>
      </c>
      <c r="J175" s="752">
        <v>189.20999999999998</v>
      </c>
      <c r="K175" s="766">
        <v>1</v>
      </c>
      <c r="L175" s="752">
        <v>2</v>
      </c>
      <c r="M175" s="753">
        <v>189.20999999999998</v>
      </c>
    </row>
    <row r="176" spans="1:13" ht="14.4" customHeight="1" x14ac:dyDescent="0.3">
      <c r="A176" s="747" t="s">
        <v>621</v>
      </c>
      <c r="B176" s="748" t="s">
        <v>1700</v>
      </c>
      <c r="C176" s="748" t="s">
        <v>1858</v>
      </c>
      <c r="D176" s="748" t="s">
        <v>867</v>
      </c>
      <c r="E176" s="748" t="s">
        <v>1859</v>
      </c>
      <c r="F176" s="752"/>
      <c r="G176" s="752"/>
      <c r="H176" s="766">
        <v>0</v>
      </c>
      <c r="I176" s="752">
        <v>1</v>
      </c>
      <c r="J176" s="752">
        <v>114.93000000000002</v>
      </c>
      <c r="K176" s="766">
        <v>1</v>
      </c>
      <c r="L176" s="752">
        <v>1</v>
      </c>
      <c r="M176" s="753">
        <v>114.93000000000002</v>
      </c>
    </row>
    <row r="177" spans="1:13" ht="14.4" customHeight="1" x14ac:dyDescent="0.3">
      <c r="A177" s="747" t="s">
        <v>621</v>
      </c>
      <c r="B177" s="748" t="s">
        <v>1703</v>
      </c>
      <c r="C177" s="748" t="s">
        <v>1704</v>
      </c>
      <c r="D177" s="748" t="s">
        <v>1705</v>
      </c>
      <c r="E177" s="748" t="s">
        <v>1706</v>
      </c>
      <c r="F177" s="752"/>
      <c r="G177" s="752"/>
      <c r="H177" s="766">
        <v>0</v>
      </c>
      <c r="I177" s="752">
        <v>5</v>
      </c>
      <c r="J177" s="752">
        <v>2293.5</v>
      </c>
      <c r="K177" s="766">
        <v>1</v>
      </c>
      <c r="L177" s="752">
        <v>5</v>
      </c>
      <c r="M177" s="753">
        <v>2293.5</v>
      </c>
    </row>
    <row r="178" spans="1:13" ht="14.4" customHeight="1" x14ac:dyDescent="0.3">
      <c r="A178" s="747" t="s">
        <v>621</v>
      </c>
      <c r="B178" s="748" t="s">
        <v>1876</v>
      </c>
      <c r="C178" s="748" t="s">
        <v>1880</v>
      </c>
      <c r="D178" s="748" t="s">
        <v>1881</v>
      </c>
      <c r="E178" s="748" t="s">
        <v>1882</v>
      </c>
      <c r="F178" s="752"/>
      <c r="G178" s="752"/>
      <c r="H178" s="766">
        <v>0</v>
      </c>
      <c r="I178" s="752">
        <v>8</v>
      </c>
      <c r="J178" s="752">
        <v>334.2</v>
      </c>
      <c r="K178" s="766">
        <v>1</v>
      </c>
      <c r="L178" s="752">
        <v>8</v>
      </c>
      <c r="M178" s="753">
        <v>334.2</v>
      </c>
    </row>
    <row r="179" spans="1:13" ht="14.4" customHeight="1" x14ac:dyDescent="0.3">
      <c r="A179" s="747" t="s">
        <v>621</v>
      </c>
      <c r="B179" s="748" t="s">
        <v>1713</v>
      </c>
      <c r="C179" s="748" t="s">
        <v>1714</v>
      </c>
      <c r="D179" s="748" t="s">
        <v>1715</v>
      </c>
      <c r="E179" s="748" t="s">
        <v>1716</v>
      </c>
      <c r="F179" s="752"/>
      <c r="G179" s="752"/>
      <c r="H179" s="766">
        <v>0</v>
      </c>
      <c r="I179" s="752">
        <v>2</v>
      </c>
      <c r="J179" s="752">
        <v>308</v>
      </c>
      <c r="K179" s="766">
        <v>1</v>
      </c>
      <c r="L179" s="752">
        <v>2</v>
      </c>
      <c r="M179" s="753">
        <v>308</v>
      </c>
    </row>
    <row r="180" spans="1:13" ht="14.4" customHeight="1" x14ac:dyDescent="0.3">
      <c r="A180" s="747" t="s">
        <v>621</v>
      </c>
      <c r="B180" s="748" t="s">
        <v>1713</v>
      </c>
      <c r="C180" s="748" t="s">
        <v>1717</v>
      </c>
      <c r="D180" s="748" t="s">
        <v>1715</v>
      </c>
      <c r="E180" s="748" t="s">
        <v>1718</v>
      </c>
      <c r="F180" s="752"/>
      <c r="G180" s="752"/>
      <c r="H180" s="766">
        <v>0</v>
      </c>
      <c r="I180" s="752">
        <v>7.6</v>
      </c>
      <c r="J180" s="752">
        <v>1998.04</v>
      </c>
      <c r="K180" s="766">
        <v>1</v>
      </c>
      <c r="L180" s="752">
        <v>7.6</v>
      </c>
      <c r="M180" s="753">
        <v>1998.04</v>
      </c>
    </row>
    <row r="181" spans="1:13" ht="14.4" customHeight="1" x14ac:dyDescent="0.3">
      <c r="A181" s="747" t="s">
        <v>621</v>
      </c>
      <c r="B181" s="748" t="s">
        <v>1719</v>
      </c>
      <c r="C181" s="748" t="s">
        <v>1720</v>
      </c>
      <c r="D181" s="748" t="s">
        <v>1721</v>
      </c>
      <c r="E181" s="748" t="s">
        <v>1722</v>
      </c>
      <c r="F181" s="752"/>
      <c r="G181" s="752"/>
      <c r="H181" s="766">
        <v>0</v>
      </c>
      <c r="I181" s="752">
        <v>89</v>
      </c>
      <c r="J181" s="752">
        <v>1968.63</v>
      </c>
      <c r="K181" s="766">
        <v>1</v>
      </c>
      <c r="L181" s="752">
        <v>89</v>
      </c>
      <c r="M181" s="753">
        <v>1968.63</v>
      </c>
    </row>
    <row r="182" spans="1:13" ht="14.4" customHeight="1" x14ac:dyDescent="0.3">
      <c r="A182" s="747" t="s">
        <v>621</v>
      </c>
      <c r="B182" s="748" t="s">
        <v>1723</v>
      </c>
      <c r="C182" s="748" t="s">
        <v>2003</v>
      </c>
      <c r="D182" s="748" t="s">
        <v>672</v>
      </c>
      <c r="E182" s="748" t="s">
        <v>2004</v>
      </c>
      <c r="F182" s="752"/>
      <c r="G182" s="752"/>
      <c r="H182" s="766">
        <v>0</v>
      </c>
      <c r="I182" s="752">
        <v>2</v>
      </c>
      <c r="J182" s="752">
        <v>115.53999999999999</v>
      </c>
      <c r="K182" s="766">
        <v>1</v>
      </c>
      <c r="L182" s="752">
        <v>2</v>
      </c>
      <c r="M182" s="753">
        <v>115.53999999999999</v>
      </c>
    </row>
    <row r="183" spans="1:13" ht="14.4" customHeight="1" x14ac:dyDescent="0.3">
      <c r="A183" s="747" t="s">
        <v>621</v>
      </c>
      <c r="B183" s="748" t="s">
        <v>2005</v>
      </c>
      <c r="C183" s="748" t="s">
        <v>2006</v>
      </c>
      <c r="D183" s="748" t="s">
        <v>2007</v>
      </c>
      <c r="E183" s="748" t="s">
        <v>2008</v>
      </c>
      <c r="F183" s="752">
        <v>1</v>
      </c>
      <c r="G183" s="752">
        <v>619.18000000000006</v>
      </c>
      <c r="H183" s="766">
        <v>1</v>
      </c>
      <c r="I183" s="752"/>
      <c r="J183" s="752"/>
      <c r="K183" s="766">
        <v>0</v>
      </c>
      <c r="L183" s="752">
        <v>1</v>
      </c>
      <c r="M183" s="753">
        <v>619.18000000000006</v>
      </c>
    </row>
    <row r="184" spans="1:13" ht="14.4" customHeight="1" x14ac:dyDescent="0.3">
      <c r="A184" s="747" t="s">
        <v>621</v>
      </c>
      <c r="B184" s="748" t="s">
        <v>1730</v>
      </c>
      <c r="C184" s="748" t="s">
        <v>1731</v>
      </c>
      <c r="D184" s="748" t="s">
        <v>1732</v>
      </c>
      <c r="E184" s="748" t="s">
        <v>1733</v>
      </c>
      <c r="F184" s="752"/>
      <c r="G184" s="752"/>
      <c r="H184" s="766">
        <v>0</v>
      </c>
      <c r="I184" s="752">
        <v>2</v>
      </c>
      <c r="J184" s="752">
        <v>78.06</v>
      </c>
      <c r="K184" s="766">
        <v>1</v>
      </c>
      <c r="L184" s="752">
        <v>2</v>
      </c>
      <c r="M184" s="753">
        <v>78.06</v>
      </c>
    </row>
    <row r="185" spans="1:13" ht="14.4" customHeight="1" x14ac:dyDescent="0.3">
      <c r="A185" s="747" t="s">
        <v>621</v>
      </c>
      <c r="B185" s="748" t="s">
        <v>1730</v>
      </c>
      <c r="C185" s="748" t="s">
        <v>1734</v>
      </c>
      <c r="D185" s="748" t="s">
        <v>1735</v>
      </c>
      <c r="E185" s="748" t="s">
        <v>1736</v>
      </c>
      <c r="F185" s="752"/>
      <c r="G185" s="752"/>
      <c r="H185" s="766">
        <v>0</v>
      </c>
      <c r="I185" s="752">
        <v>88</v>
      </c>
      <c r="J185" s="752">
        <v>4624.1000000000004</v>
      </c>
      <c r="K185" s="766">
        <v>1</v>
      </c>
      <c r="L185" s="752">
        <v>88</v>
      </c>
      <c r="M185" s="753">
        <v>4624.1000000000004</v>
      </c>
    </row>
    <row r="186" spans="1:13" ht="14.4" customHeight="1" x14ac:dyDescent="0.3">
      <c r="A186" s="747" t="s">
        <v>621</v>
      </c>
      <c r="B186" s="748" t="s">
        <v>1730</v>
      </c>
      <c r="C186" s="748" t="s">
        <v>1737</v>
      </c>
      <c r="D186" s="748" t="s">
        <v>1735</v>
      </c>
      <c r="E186" s="748" t="s">
        <v>1738</v>
      </c>
      <c r="F186" s="752"/>
      <c r="G186" s="752"/>
      <c r="H186" s="766">
        <v>0</v>
      </c>
      <c r="I186" s="752">
        <v>57</v>
      </c>
      <c r="J186" s="752">
        <v>2995.26</v>
      </c>
      <c r="K186" s="766">
        <v>1</v>
      </c>
      <c r="L186" s="752">
        <v>57</v>
      </c>
      <c r="M186" s="753">
        <v>2995.26</v>
      </c>
    </row>
    <row r="187" spans="1:13" ht="14.4" customHeight="1" x14ac:dyDescent="0.3">
      <c r="A187" s="747" t="s">
        <v>621</v>
      </c>
      <c r="B187" s="748" t="s">
        <v>1739</v>
      </c>
      <c r="C187" s="748" t="s">
        <v>1740</v>
      </c>
      <c r="D187" s="748" t="s">
        <v>1741</v>
      </c>
      <c r="E187" s="748" t="s">
        <v>1742</v>
      </c>
      <c r="F187" s="752"/>
      <c r="G187" s="752"/>
      <c r="H187" s="766">
        <v>0</v>
      </c>
      <c r="I187" s="752">
        <v>7</v>
      </c>
      <c r="J187" s="752">
        <v>1678.1599999999999</v>
      </c>
      <c r="K187" s="766">
        <v>1</v>
      </c>
      <c r="L187" s="752">
        <v>7</v>
      </c>
      <c r="M187" s="753">
        <v>1678.1599999999999</v>
      </c>
    </row>
    <row r="188" spans="1:13" ht="14.4" customHeight="1" x14ac:dyDescent="0.3">
      <c r="A188" s="747" t="s">
        <v>621</v>
      </c>
      <c r="B188" s="748" t="s">
        <v>2009</v>
      </c>
      <c r="C188" s="748" t="s">
        <v>2010</v>
      </c>
      <c r="D188" s="748" t="s">
        <v>2011</v>
      </c>
      <c r="E188" s="748" t="s">
        <v>2012</v>
      </c>
      <c r="F188" s="752"/>
      <c r="G188" s="752"/>
      <c r="H188" s="766">
        <v>0</v>
      </c>
      <c r="I188" s="752">
        <v>1</v>
      </c>
      <c r="J188" s="752">
        <v>49.37</v>
      </c>
      <c r="K188" s="766">
        <v>1</v>
      </c>
      <c r="L188" s="752">
        <v>1</v>
      </c>
      <c r="M188" s="753">
        <v>49.37</v>
      </c>
    </row>
    <row r="189" spans="1:13" ht="14.4" customHeight="1" x14ac:dyDescent="0.3">
      <c r="A189" s="747" t="s">
        <v>621</v>
      </c>
      <c r="B189" s="748" t="s">
        <v>1908</v>
      </c>
      <c r="C189" s="748" t="s">
        <v>2013</v>
      </c>
      <c r="D189" s="748" t="s">
        <v>1236</v>
      </c>
      <c r="E189" s="748" t="s">
        <v>2014</v>
      </c>
      <c r="F189" s="752"/>
      <c r="G189" s="752"/>
      <c r="H189" s="766">
        <v>0</v>
      </c>
      <c r="I189" s="752">
        <v>6</v>
      </c>
      <c r="J189" s="752">
        <v>132.01999999999998</v>
      </c>
      <c r="K189" s="766">
        <v>1</v>
      </c>
      <c r="L189" s="752">
        <v>6</v>
      </c>
      <c r="M189" s="753">
        <v>132.01999999999998</v>
      </c>
    </row>
    <row r="190" spans="1:13" ht="14.4" customHeight="1" x14ac:dyDescent="0.3">
      <c r="A190" s="747" t="s">
        <v>621</v>
      </c>
      <c r="B190" s="748" t="s">
        <v>1908</v>
      </c>
      <c r="C190" s="748" t="s">
        <v>1909</v>
      </c>
      <c r="D190" s="748" t="s">
        <v>1236</v>
      </c>
      <c r="E190" s="748" t="s">
        <v>1910</v>
      </c>
      <c r="F190" s="752"/>
      <c r="G190" s="752"/>
      <c r="H190" s="766">
        <v>0</v>
      </c>
      <c r="I190" s="752">
        <v>5</v>
      </c>
      <c r="J190" s="752">
        <v>227.71000000000004</v>
      </c>
      <c r="K190" s="766">
        <v>1</v>
      </c>
      <c r="L190" s="752">
        <v>5</v>
      </c>
      <c r="M190" s="753">
        <v>227.71000000000004</v>
      </c>
    </row>
    <row r="191" spans="1:13" ht="14.4" customHeight="1" x14ac:dyDescent="0.3">
      <c r="A191" s="747" t="s">
        <v>621</v>
      </c>
      <c r="B191" s="748" t="s">
        <v>1747</v>
      </c>
      <c r="C191" s="748" t="s">
        <v>1748</v>
      </c>
      <c r="D191" s="748" t="s">
        <v>857</v>
      </c>
      <c r="E191" s="748" t="s">
        <v>1749</v>
      </c>
      <c r="F191" s="752"/>
      <c r="G191" s="752"/>
      <c r="H191" s="766">
        <v>0</v>
      </c>
      <c r="I191" s="752">
        <v>2</v>
      </c>
      <c r="J191" s="752">
        <v>100.33999999999993</v>
      </c>
      <c r="K191" s="766">
        <v>1</v>
      </c>
      <c r="L191" s="752">
        <v>2</v>
      </c>
      <c r="M191" s="753">
        <v>100.33999999999993</v>
      </c>
    </row>
    <row r="192" spans="1:13" ht="14.4" customHeight="1" x14ac:dyDescent="0.3">
      <c r="A192" s="747" t="s">
        <v>621</v>
      </c>
      <c r="B192" s="748" t="s">
        <v>1947</v>
      </c>
      <c r="C192" s="748" t="s">
        <v>2015</v>
      </c>
      <c r="D192" s="748" t="s">
        <v>1949</v>
      </c>
      <c r="E192" s="748" t="s">
        <v>2016</v>
      </c>
      <c r="F192" s="752"/>
      <c r="G192" s="752"/>
      <c r="H192" s="766">
        <v>0</v>
      </c>
      <c r="I192" s="752">
        <v>1</v>
      </c>
      <c r="J192" s="752">
        <v>43.760000000000019</v>
      </c>
      <c r="K192" s="766">
        <v>1</v>
      </c>
      <c r="L192" s="752">
        <v>1</v>
      </c>
      <c r="M192" s="753">
        <v>43.760000000000019</v>
      </c>
    </row>
    <row r="193" spans="1:13" ht="14.4" customHeight="1" x14ac:dyDescent="0.3">
      <c r="A193" s="747" t="s">
        <v>621</v>
      </c>
      <c r="B193" s="748" t="s">
        <v>1954</v>
      </c>
      <c r="C193" s="748" t="s">
        <v>1970</v>
      </c>
      <c r="D193" s="748" t="s">
        <v>1255</v>
      </c>
      <c r="E193" s="748" t="s">
        <v>1256</v>
      </c>
      <c r="F193" s="752"/>
      <c r="G193" s="752"/>
      <c r="H193" s="766">
        <v>0</v>
      </c>
      <c r="I193" s="752">
        <v>1</v>
      </c>
      <c r="J193" s="752">
        <v>131.25000000000003</v>
      </c>
      <c r="K193" s="766">
        <v>1</v>
      </c>
      <c r="L193" s="752">
        <v>1</v>
      </c>
      <c r="M193" s="753">
        <v>131.25000000000003</v>
      </c>
    </row>
    <row r="194" spans="1:13" ht="14.4" customHeight="1" x14ac:dyDescent="0.3">
      <c r="A194" s="747" t="s">
        <v>621</v>
      </c>
      <c r="B194" s="748" t="s">
        <v>1954</v>
      </c>
      <c r="C194" s="748" t="s">
        <v>1976</v>
      </c>
      <c r="D194" s="748" t="s">
        <v>1272</v>
      </c>
      <c r="E194" s="748" t="s">
        <v>1250</v>
      </c>
      <c r="F194" s="752"/>
      <c r="G194" s="752"/>
      <c r="H194" s="766">
        <v>0</v>
      </c>
      <c r="I194" s="752">
        <v>2</v>
      </c>
      <c r="J194" s="752">
        <v>245.37999999999988</v>
      </c>
      <c r="K194" s="766">
        <v>1</v>
      </c>
      <c r="L194" s="752">
        <v>2</v>
      </c>
      <c r="M194" s="753">
        <v>245.37999999999988</v>
      </c>
    </row>
    <row r="195" spans="1:13" ht="14.4" customHeight="1" x14ac:dyDescent="0.3">
      <c r="A195" s="747" t="s">
        <v>621</v>
      </c>
      <c r="B195" s="748" t="s">
        <v>1954</v>
      </c>
      <c r="C195" s="748" t="s">
        <v>1978</v>
      </c>
      <c r="D195" s="748" t="s">
        <v>1270</v>
      </c>
      <c r="E195" s="748" t="s">
        <v>1250</v>
      </c>
      <c r="F195" s="752"/>
      <c r="G195" s="752"/>
      <c r="H195" s="766">
        <v>0</v>
      </c>
      <c r="I195" s="752">
        <v>1</v>
      </c>
      <c r="J195" s="752">
        <v>145.49999999999997</v>
      </c>
      <c r="K195" s="766">
        <v>1</v>
      </c>
      <c r="L195" s="752">
        <v>1</v>
      </c>
      <c r="M195" s="753">
        <v>145.49999999999997</v>
      </c>
    </row>
    <row r="196" spans="1:13" ht="14.4" customHeight="1" x14ac:dyDescent="0.3">
      <c r="A196" s="747" t="s">
        <v>621</v>
      </c>
      <c r="B196" s="748" t="s">
        <v>1954</v>
      </c>
      <c r="C196" s="748" t="s">
        <v>1985</v>
      </c>
      <c r="D196" s="748" t="s">
        <v>1271</v>
      </c>
      <c r="E196" s="748" t="s">
        <v>1246</v>
      </c>
      <c r="F196" s="752"/>
      <c r="G196" s="752"/>
      <c r="H196" s="766">
        <v>0</v>
      </c>
      <c r="I196" s="752">
        <v>2</v>
      </c>
      <c r="J196" s="752">
        <v>61.340000000000039</v>
      </c>
      <c r="K196" s="766">
        <v>1</v>
      </c>
      <c r="L196" s="752">
        <v>2</v>
      </c>
      <c r="M196" s="753">
        <v>61.340000000000039</v>
      </c>
    </row>
    <row r="197" spans="1:13" ht="14.4" customHeight="1" x14ac:dyDescent="0.3">
      <c r="A197" s="747" t="s">
        <v>624</v>
      </c>
      <c r="B197" s="748" t="s">
        <v>1676</v>
      </c>
      <c r="C197" s="748" t="s">
        <v>1677</v>
      </c>
      <c r="D197" s="748" t="s">
        <v>733</v>
      </c>
      <c r="E197" s="748" t="s">
        <v>1678</v>
      </c>
      <c r="F197" s="752"/>
      <c r="G197" s="752"/>
      <c r="H197" s="766">
        <v>0</v>
      </c>
      <c r="I197" s="752">
        <v>1</v>
      </c>
      <c r="J197" s="752">
        <v>3300</v>
      </c>
      <c r="K197" s="766">
        <v>1</v>
      </c>
      <c r="L197" s="752">
        <v>1</v>
      </c>
      <c r="M197" s="753">
        <v>3300</v>
      </c>
    </row>
    <row r="198" spans="1:13" ht="14.4" customHeight="1" x14ac:dyDescent="0.3">
      <c r="A198" s="747" t="s">
        <v>624</v>
      </c>
      <c r="B198" s="748" t="s">
        <v>1835</v>
      </c>
      <c r="C198" s="748" t="s">
        <v>1841</v>
      </c>
      <c r="D198" s="748" t="s">
        <v>976</v>
      </c>
      <c r="E198" s="748" t="s">
        <v>1842</v>
      </c>
      <c r="F198" s="752"/>
      <c r="G198" s="752"/>
      <c r="H198" s="766">
        <v>0</v>
      </c>
      <c r="I198" s="752">
        <v>5</v>
      </c>
      <c r="J198" s="752">
        <v>186.1</v>
      </c>
      <c r="K198" s="766">
        <v>1</v>
      </c>
      <c r="L198" s="752">
        <v>5</v>
      </c>
      <c r="M198" s="753">
        <v>186.1</v>
      </c>
    </row>
    <row r="199" spans="1:13" ht="14.4" customHeight="1" x14ac:dyDescent="0.3">
      <c r="A199" s="747" t="s">
        <v>624</v>
      </c>
      <c r="B199" s="748" t="s">
        <v>1713</v>
      </c>
      <c r="C199" s="748" t="s">
        <v>1717</v>
      </c>
      <c r="D199" s="748" t="s">
        <v>1715</v>
      </c>
      <c r="E199" s="748" t="s">
        <v>1718</v>
      </c>
      <c r="F199" s="752"/>
      <c r="G199" s="752"/>
      <c r="H199" s="766">
        <v>0</v>
      </c>
      <c r="I199" s="752">
        <v>0.6</v>
      </c>
      <c r="J199" s="752">
        <v>157.73999999999998</v>
      </c>
      <c r="K199" s="766">
        <v>1</v>
      </c>
      <c r="L199" s="752">
        <v>0.6</v>
      </c>
      <c r="M199" s="753">
        <v>157.73999999999998</v>
      </c>
    </row>
    <row r="200" spans="1:13" ht="14.4" customHeight="1" x14ac:dyDescent="0.3">
      <c r="A200" s="747" t="s">
        <v>624</v>
      </c>
      <c r="B200" s="748" t="s">
        <v>1730</v>
      </c>
      <c r="C200" s="748" t="s">
        <v>1734</v>
      </c>
      <c r="D200" s="748" t="s">
        <v>1735</v>
      </c>
      <c r="E200" s="748" t="s">
        <v>1736</v>
      </c>
      <c r="F200" s="752"/>
      <c r="G200" s="752"/>
      <c r="H200" s="766">
        <v>0</v>
      </c>
      <c r="I200" s="752">
        <v>15</v>
      </c>
      <c r="J200" s="752">
        <v>772.07999999999993</v>
      </c>
      <c r="K200" s="766">
        <v>1</v>
      </c>
      <c r="L200" s="752">
        <v>15</v>
      </c>
      <c r="M200" s="753">
        <v>772.07999999999993</v>
      </c>
    </row>
    <row r="201" spans="1:13" ht="14.4" customHeight="1" x14ac:dyDescent="0.3">
      <c r="A201" s="747" t="s">
        <v>624</v>
      </c>
      <c r="B201" s="748" t="s">
        <v>1747</v>
      </c>
      <c r="C201" s="748" t="s">
        <v>1748</v>
      </c>
      <c r="D201" s="748" t="s">
        <v>857</v>
      </c>
      <c r="E201" s="748" t="s">
        <v>1749</v>
      </c>
      <c r="F201" s="752"/>
      <c r="G201" s="752"/>
      <c r="H201" s="766">
        <v>0</v>
      </c>
      <c r="I201" s="752">
        <v>1</v>
      </c>
      <c r="J201" s="752">
        <v>49.829999999999991</v>
      </c>
      <c r="K201" s="766">
        <v>1</v>
      </c>
      <c r="L201" s="752">
        <v>1</v>
      </c>
      <c r="M201" s="753">
        <v>49.829999999999991</v>
      </c>
    </row>
    <row r="202" spans="1:13" ht="14.4" customHeight="1" x14ac:dyDescent="0.3">
      <c r="A202" s="747" t="s">
        <v>627</v>
      </c>
      <c r="B202" s="748" t="s">
        <v>1676</v>
      </c>
      <c r="C202" s="748" t="s">
        <v>1677</v>
      </c>
      <c r="D202" s="748" t="s">
        <v>733</v>
      </c>
      <c r="E202" s="748" t="s">
        <v>1678</v>
      </c>
      <c r="F202" s="752"/>
      <c r="G202" s="752"/>
      <c r="H202" s="766">
        <v>0</v>
      </c>
      <c r="I202" s="752">
        <v>2</v>
      </c>
      <c r="J202" s="752">
        <v>6600</v>
      </c>
      <c r="K202" s="766">
        <v>1</v>
      </c>
      <c r="L202" s="752">
        <v>2</v>
      </c>
      <c r="M202" s="753">
        <v>6600</v>
      </c>
    </row>
    <row r="203" spans="1:13" ht="14.4" customHeight="1" x14ac:dyDescent="0.3">
      <c r="A203" s="747" t="s">
        <v>627</v>
      </c>
      <c r="B203" s="748" t="s">
        <v>1747</v>
      </c>
      <c r="C203" s="748" t="s">
        <v>1748</v>
      </c>
      <c r="D203" s="748" t="s">
        <v>857</v>
      </c>
      <c r="E203" s="748" t="s">
        <v>1749</v>
      </c>
      <c r="F203" s="752"/>
      <c r="G203" s="752"/>
      <c r="H203" s="766">
        <v>0</v>
      </c>
      <c r="I203" s="752">
        <v>1</v>
      </c>
      <c r="J203" s="752">
        <v>49.829999999999984</v>
      </c>
      <c r="K203" s="766">
        <v>1</v>
      </c>
      <c r="L203" s="752">
        <v>1</v>
      </c>
      <c r="M203" s="753">
        <v>49.829999999999984</v>
      </c>
    </row>
    <row r="204" spans="1:13" ht="14.4" customHeight="1" x14ac:dyDescent="0.3">
      <c r="A204" s="747" t="s">
        <v>630</v>
      </c>
      <c r="B204" s="748" t="s">
        <v>1730</v>
      </c>
      <c r="C204" s="748" t="s">
        <v>1737</v>
      </c>
      <c r="D204" s="748" t="s">
        <v>1735</v>
      </c>
      <c r="E204" s="748" t="s">
        <v>1738</v>
      </c>
      <c r="F204" s="752"/>
      <c r="G204" s="752"/>
      <c r="H204" s="766">
        <v>0</v>
      </c>
      <c r="I204" s="752">
        <v>7</v>
      </c>
      <c r="J204" s="752">
        <v>385.68000000000006</v>
      </c>
      <c r="K204" s="766">
        <v>1</v>
      </c>
      <c r="L204" s="752">
        <v>7</v>
      </c>
      <c r="M204" s="753">
        <v>385.68000000000006</v>
      </c>
    </row>
    <row r="205" spans="1:13" ht="14.4" customHeight="1" x14ac:dyDescent="0.3">
      <c r="A205" s="747" t="s">
        <v>630</v>
      </c>
      <c r="B205" s="748" t="s">
        <v>1739</v>
      </c>
      <c r="C205" s="748" t="s">
        <v>1740</v>
      </c>
      <c r="D205" s="748" t="s">
        <v>1741</v>
      </c>
      <c r="E205" s="748" t="s">
        <v>1742</v>
      </c>
      <c r="F205" s="752"/>
      <c r="G205" s="752"/>
      <c r="H205" s="766">
        <v>0</v>
      </c>
      <c r="I205" s="752">
        <v>1</v>
      </c>
      <c r="J205" s="752">
        <v>325.16000000000003</v>
      </c>
      <c r="K205" s="766">
        <v>1</v>
      </c>
      <c r="L205" s="752">
        <v>1</v>
      </c>
      <c r="M205" s="753">
        <v>325.16000000000003</v>
      </c>
    </row>
    <row r="206" spans="1:13" ht="14.4" customHeight="1" x14ac:dyDescent="0.3">
      <c r="A206" s="747" t="s">
        <v>633</v>
      </c>
      <c r="B206" s="748" t="s">
        <v>1663</v>
      </c>
      <c r="C206" s="748" t="s">
        <v>1664</v>
      </c>
      <c r="D206" s="748" t="s">
        <v>683</v>
      </c>
      <c r="E206" s="748" t="s">
        <v>1665</v>
      </c>
      <c r="F206" s="752"/>
      <c r="G206" s="752"/>
      <c r="H206" s="766">
        <v>0</v>
      </c>
      <c r="I206" s="752">
        <v>20</v>
      </c>
      <c r="J206" s="752">
        <v>737.95999999999992</v>
      </c>
      <c r="K206" s="766">
        <v>1</v>
      </c>
      <c r="L206" s="752">
        <v>20</v>
      </c>
      <c r="M206" s="753">
        <v>737.95999999999992</v>
      </c>
    </row>
    <row r="207" spans="1:13" ht="14.4" customHeight="1" x14ac:dyDescent="0.3">
      <c r="A207" s="747" t="s">
        <v>633</v>
      </c>
      <c r="B207" s="748" t="s">
        <v>1676</v>
      </c>
      <c r="C207" s="748" t="s">
        <v>1776</v>
      </c>
      <c r="D207" s="748" t="s">
        <v>735</v>
      </c>
      <c r="E207" s="748" t="s">
        <v>1777</v>
      </c>
      <c r="F207" s="752"/>
      <c r="G207" s="752"/>
      <c r="H207" s="766">
        <v>0</v>
      </c>
      <c r="I207" s="752">
        <v>3</v>
      </c>
      <c r="J207" s="752">
        <v>815.55000000000018</v>
      </c>
      <c r="K207" s="766">
        <v>1</v>
      </c>
      <c r="L207" s="752">
        <v>3</v>
      </c>
      <c r="M207" s="753">
        <v>815.55000000000018</v>
      </c>
    </row>
    <row r="208" spans="1:13" ht="14.4" customHeight="1" x14ac:dyDescent="0.3">
      <c r="A208" s="747" t="s">
        <v>633</v>
      </c>
      <c r="B208" s="748" t="s">
        <v>1676</v>
      </c>
      <c r="C208" s="748" t="s">
        <v>1990</v>
      </c>
      <c r="D208" s="748" t="s">
        <v>735</v>
      </c>
      <c r="E208" s="748" t="s">
        <v>1991</v>
      </c>
      <c r="F208" s="752"/>
      <c r="G208" s="752"/>
      <c r="H208" s="766">
        <v>0</v>
      </c>
      <c r="I208" s="752">
        <v>1</v>
      </c>
      <c r="J208" s="752">
        <v>630.66</v>
      </c>
      <c r="K208" s="766">
        <v>1</v>
      </c>
      <c r="L208" s="752">
        <v>1</v>
      </c>
      <c r="M208" s="753">
        <v>630.66</v>
      </c>
    </row>
    <row r="209" spans="1:13" ht="14.4" customHeight="1" x14ac:dyDescent="0.3">
      <c r="A209" s="747" t="s">
        <v>633</v>
      </c>
      <c r="B209" s="748" t="s">
        <v>1676</v>
      </c>
      <c r="C209" s="748" t="s">
        <v>1679</v>
      </c>
      <c r="D209" s="748" t="s">
        <v>735</v>
      </c>
      <c r="E209" s="748" t="s">
        <v>1680</v>
      </c>
      <c r="F209" s="752"/>
      <c r="G209" s="752"/>
      <c r="H209" s="766">
        <v>0</v>
      </c>
      <c r="I209" s="752">
        <v>3</v>
      </c>
      <c r="J209" s="752">
        <v>1226.8499999999999</v>
      </c>
      <c r="K209" s="766">
        <v>1</v>
      </c>
      <c r="L209" s="752">
        <v>3</v>
      </c>
      <c r="M209" s="753">
        <v>1226.8499999999999</v>
      </c>
    </row>
    <row r="210" spans="1:13" ht="14.4" customHeight="1" x14ac:dyDescent="0.3">
      <c r="A210" s="747" t="s">
        <v>633</v>
      </c>
      <c r="B210" s="748" t="s">
        <v>2017</v>
      </c>
      <c r="C210" s="748" t="s">
        <v>2018</v>
      </c>
      <c r="D210" s="748" t="s">
        <v>1545</v>
      </c>
      <c r="E210" s="748" t="s">
        <v>2019</v>
      </c>
      <c r="F210" s="752"/>
      <c r="G210" s="752"/>
      <c r="H210" s="766">
        <v>0</v>
      </c>
      <c r="I210" s="752">
        <v>1</v>
      </c>
      <c r="J210" s="752">
        <v>128.45000000000002</v>
      </c>
      <c r="K210" s="766">
        <v>1</v>
      </c>
      <c r="L210" s="752">
        <v>1</v>
      </c>
      <c r="M210" s="753">
        <v>128.45000000000002</v>
      </c>
    </row>
    <row r="211" spans="1:13" ht="14.4" customHeight="1" x14ac:dyDescent="0.3">
      <c r="A211" s="747" t="s">
        <v>633</v>
      </c>
      <c r="B211" s="748" t="s">
        <v>1684</v>
      </c>
      <c r="C211" s="748" t="s">
        <v>1685</v>
      </c>
      <c r="D211" s="748" t="s">
        <v>855</v>
      </c>
      <c r="E211" s="748" t="s">
        <v>1686</v>
      </c>
      <c r="F211" s="752"/>
      <c r="G211" s="752"/>
      <c r="H211" s="766">
        <v>0</v>
      </c>
      <c r="I211" s="752">
        <v>1</v>
      </c>
      <c r="J211" s="752">
        <v>72.300000000000011</v>
      </c>
      <c r="K211" s="766">
        <v>1</v>
      </c>
      <c r="L211" s="752">
        <v>1</v>
      </c>
      <c r="M211" s="753">
        <v>72.300000000000011</v>
      </c>
    </row>
    <row r="212" spans="1:13" ht="14.4" customHeight="1" x14ac:dyDescent="0.3">
      <c r="A212" s="747" t="s">
        <v>633</v>
      </c>
      <c r="B212" s="748" t="s">
        <v>1876</v>
      </c>
      <c r="C212" s="748" t="s">
        <v>1877</v>
      </c>
      <c r="D212" s="748" t="s">
        <v>1878</v>
      </c>
      <c r="E212" s="748" t="s">
        <v>1879</v>
      </c>
      <c r="F212" s="752"/>
      <c r="G212" s="752"/>
      <c r="H212" s="766">
        <v>0</v>
      </c>
      <c r="I212" s="752">
        <v>5</v>
      </c>
      <c r="J212" s="752">
        <v>3682.9640945389137</v>
      </c>
      <c r="K212" s="766">
        <v>1</v>
      </c>
      <c r="L212" s="752">
        <v>5</v>
      </c>
      <c r="M212" s="753">
        <v>3682.9640945389137</v>
      </c>
    </row>
    <row r="213" spans="1:13" ht="14.4" customHeight="1" x14ac:dyDescent="0.3">
      <c r="A213" s="747" t="s">
        <v>633</v>
      </c>
      <c r="B213" s="748" t="s">
        <v>1713</v>
      </c>
      <c r="C213" s="748" t="s">
        <v>1714</v>
      </c>
      <c r="D213" s="748" t="s">
        <v>1715</v>
      </c>
      <c r="E213" s="748" t="s">
        <v>1716</v>
      </c>
      <c r="F213" s="752"/>
      <c r="G213" s="752"/>
      <c r="H213" s="766">
        <v>0</v>
      </c>
      <c r="I213" s="752">
        <v>7</v>
      </c>
      <c r="J213" s="752">
        <v>1085.7</v>
      </c>
      <c r="K213" s="766">
        <v>1</v>
      </c>
      <c r="L213" s="752">
        <v>7</v>
      </c>
      <c r="M213" s="753">
        <v>1085.7</v>
      </c>
    </row>
    <row r="214" spans="1:13" ht="14.4" customHeight="1" x14ac:dyDescent="0.3">
      <c r="A214" s="747" t="s">
        <v>633</v>
      </c>
      <c r="B214" s="748" t="s">
        <v>1713</v>
      </c>
      <c r="C214" s="748" t="s">
        <v>1717</v>
      </c>
      <c r="D214" s="748" t="s">
        <v>1715</v>
      </c>
      <c r="E214" s="748" t="s">
        <v>1718</v>
      </c>
      <c r="F214" s="752"/>
      <c r="G214" s="752"/>
      <c r="H214" s="766">
        <v>0</v>
      </c>
      <c r="I214" s="752">
        <v>8</v>
      </c>
      <c r="J214" s="752">
        <v>2105.3999999999996</v>
      </c>
      <c r="K214" s="766">
        <v>1</v>
      </c>
      <c r="L214" s="752">
        <v>8</v>
      </c>
      <c r="M214" s="753">
        <v>2105.3999999999996</v>
      </c>
    </row>
    <row r="215" spans="1:13" ht="14.4" customHeight="1" x14ac:dyDescent="0.3">
      <c r="A215" s="747" t="s">
        <v>633</v>
      </c>
      <c r="B215" s="748" t="s">
        <v>1747</v>
      </c>
      <c r="C215" s="748" t="s">
        <v>1748</v>
      </c>
      <c r="D215" s="748" t="s">
        <v>857</v>
      </c>
      <c r="E215" s="748" t="s">
        <v>1749</v>
      </c>
      <c r="F215" s="752"/>
      <c r="G215" s="752"/>
      <c r="H215" s="766">
        <v>0</v>
      </c>
      <c r="I215" s="752">
        <v>1</v>
      </c>
      <c r="J215" s="752">
        <v>49.83</v>
      </c>
      <c r="K215" s="766">
        <v>1</v>
      </c>
      <c r="L215" s="752">
        <v>1</v>
      </c>
      <c r="M215" s="753">
        <v>49.83</v>
      </c>
    </row>
    <row r="216" spans="1:13" ht="14.4" customHeight="1" x14ac:dyDescent="0.3">
      <c r="A216" s="747" t="s">
        <v>639</v>
      </c>
      <c r="B216" s="748" t="s">
        <v>1663</v>
      </c>
      <c r="C216" s="748" t="s">
        <v>1664</v>
      </c>
      <c r="D216" s="748" t="s">
        <v>683</v>
      </c>
      <c r="E216" s="748" t="s">
        <v>1665</v>
      </c>
      <c r="F216" s="752"/>
      <c r="G216" s="752"/>
      <c r="H216" s="766">
        <v>0</v>
      </c>
      <c r="I216" s="752">
        <v>9</v>
      </c>
      <c r="J216" s="752">
        <v>610.47</v>
      </c>
      <c r="K216" s="766">
        <v>1</v>
      </c>
      <c r="L216" s="752">
        <v>9</v>
      </c>
      <c r="M216" s="753">
        <v>610.47</v>
      </c>
    </row>
    <row r="217" spans="1:13" ht="14.4" customHeight="1" x14ac:dyDescent="0.3">
      <c r="A217" s="747" t="s">
        <v>639</v>
      </c>
      <c r="B217" s="748" t="s">
        <v>1676</v>
      </c>
      <c r="C217" s="748" t="s">
        <v>1776</v>
      </c>
      <c r="D217" s="748" t="s">
        <v>735</v>
      </c>
      <c r="E217" s="748" t="s">
        <v>1777</v>
      </c>
      <c r="F217" s="752"/>
      <c r="G217" s="752"/>
      <c r="H217" s="766">
        <v>0</v>
      </c>
      <c r="I217" s="752">
        <v>5</v>
      </c>
      <c r="J217" s="752">
        <v>1448.1100000000001</v>
      </c>
      <c r="K217" s="766">
        <v>1</v>
      </c>
      <c r="L217" s="752">
        <v>5</v>
      </c>
      <c r="M217" s="753">
        <v>1448.1100000000001</v>
      </c>
    </row>
    <row r="218" spans="1:13" ht="14.4" customHeight="1" x14ac:dyDescent="0.3">
      <c r="A218" s="747" t="s">
        <v>639</v>
      </c>
      <c r="B218" s="748" t="s">
        <v>1676</v>
      </c>
      <c r="C218" s="748" t="s">
        <v>1990</v>
      </c>
      <c r="D218" s="748" t="s">
        <v>735</v>
      </c>
      <c r="E218" s="748" t="s">
        <v>1991</v>
      </c>
      <c r="F218" s="752"/>
      <c r="G218" s="752"/>
      <c r="H218" s="766">
        <v>0</v>
      </c>
      <c r="I218" s="752">
        <v>1</v>
      </c>
      <c r="J218" s="752">
        <v>630.66</v>
      </c>
      <c r="K218" s="766">
        <v>1</v>
      </c>
      <c r="L218" s="752">
        <v>1</v>
      </c>
      <c r="M218" s="753">
        <v>630.66</v>
      </c>
    </row>
    <row r="219" spans="1:13" ht="14.4" customHeight="1" x14ac:dyDescent="0.3">
      <c r="A219" s="747" t="s">
        <v>639</v>
      </c>
      <c r="B219" s="748" t="s">
        <v>1676</v>
      </c>
      <c r="C219" s="748" t="s">
        <v>1679</v>
      </c>
      <c r="D219" s="748" t="s">
        <v>735</v>
      </c>
      <c r="E219" s="748" t="s">
        <v>1680</v>
      </c>
      <c r="F219" s="752"/>
      <c r="G219" s="752"/>
      <c r="H219" s="766">
        <v>0</v>
      </c>
      <c r="I219" s="752">
        <v>15</v>
      </c>
      <c r="J219" s="752">
        <v>6134.2499999999982</v>
      </c>
      <c r="K219" s="766">
        <v>1</v>
      </c>
      <c r="L219" s="752">
        <v>15</v>
      </c>
      <c r="M219" s="753">
        <v>6134.2499999999982</v>
      </c>
    </row>
    <row r="220" spans="1:13" ht="14.4" customHeight="1" x14ac:dyDescent="0.3">
      <c r="A220" s="747" t="s">
        <v>639</v>
      </c>
      <c r="B220" s="748" t="s">
        <v>1681</v>
      </c>
      <c r="C220" s="748" t="s">
        <v>1793</v>
      </c>
      <c r="D220" s="748" t="s">
        <v>1050</v>
      </c>
      <c r="E220" s="748" t="s">
        <v>1794</v>
      </c>
      <c r="F220" s="752"/>
      <c r="G220" s="752"/>
      <c r="H220" s="766">
        <v>0</v>
      </c>
      <c r="I220" s="752">
        <v>3</v>
      </c>
      <c r="J220" s="752">
        <v>219.02999999999997</v>
      </c>
      <c r="K220" s="766">
        <v>1</v>
      </c>
      <c r="L220" s="752">
        <v>3</v>
      </c>
      <c r="M220" s="753">
        <v>219.02999999999997</v>
      </c>
    </row>
    <row r="221" spans="1:13" ht="14.4" customHeight="1" x14ac:dyDescent="0.3">
      <c r="A221" s="747" t="s">
        <v>639</v>
      </c>
      <c r="B221" s="748" t="s">
        <v>1681</v>
      </c>
      <c r="C221" s="748" t="s">
        <v>1682</v>
      </c>
      <c r="D221" s="748" t="s">
        <v>747</v>
      </c>
      <c r="E221" s="748" t="s">
        <v>1683</v>
      </c>
      <c r="F221" s="752"/>
      <c r="G221" s="752"/>
      <c r="H221" s="766">
        <v>0</v>
      </c>
      <c r="I221" s="752">
        <v>2</v>
      </c>
      <c r="J221" s="752">
        <v>193.65999999999994</v>
      </c>
      <c r="K221" s="766">
        <v>1</v>
      </c>
      <c r="L221" s="752">
        <v>2</v>
      </c>
      <c r="M221" s="753">
        <v>193.65999999999994</v>
      </c>
    </row>
    <row r="222" spans="1:13" ht="14.4" customHeight="1" x14ac:dyDescent="0.3">
      <c r="A222" s="747" t="s">
        <v>639</v>
      </c>
      <c r="B222" s="748" t="s">
        <v>1684</v>
      </c>
      <c r="C222" s="748" t="s">
        <v>2020</v>
      </c>
      <c r="D222" s="748" t="s">
        <v>853</v>
      </c>
      <c r="E222" s="748" t="s">
        <v>2021</v>
      </c>
      <c r="F222" s="752">
        <v>3</v>
      </c>
      <c r="G222" s="752">
        <v>252.44999999999993</v>
      </c>
      <c r="H222" s="766">
        <v>1</v>
      </c>
      <c r="I222" s="752"/>
      <c r="J222" s="752"/>
      <c r="K222" s="766">
        <v>0</v>
      </c>
      <c r="L222" s="752">
        <v>3</v>
      </c>
      <c r="M222" s="753">
        <v>252.44999999999993</v>
      </c>
    </row>
    <row r="223" spans="1:13" ht="14.4" customHeight="1" x14ac:dyDescent="0.3">
      <c r="A223" s="747" t="s">
        <v>639</v>
      </c>
      <c r="B223" s="748" t="s">
        <v>1700</v>
      </c>
      <c r="C223" s="748" t="s">
        <v>1858</v>
      </c>
      <c r="D223" s="748" t="s">
        <v>867</v>
      </c>
      <c r="E223" s="748" t="s">
        <v>1859</v>
      </c>
      <c r="F223" s="752"/>
      <c r="G223" s="752"/>
      <c r="H223" s="766">
        <v>0</v>
      </c>
      <c r="I223" s="752">
        <v>1</v>
      </c>
      <c r="J223" s="752">
        <v>114.93</v>
      </c>
      <c r="K223" s="766">
        <v>1</v>
      </c>
      <c r="L223" s="752">
        <v>1</v>
      </c>
      <c r="M223" s="753">
        <v>114.93</v>
      </c>
    </row>
    <row r="224" spans="1:13" ht="14.4" customHeight="1" x14ac:dyDescent="0.3">
      <c r="A224" s="747" t="s">
        <v>639</v>
      </c>
      <c r="B224" s="748" t="s">
        <v>1876</v>
      </c>
      <c r="C224" s="748" t="s">
        <v>1880</v>
      </c>
      <c r="D224" s="748" t="s">
        <v>1881</v>
      </c>
      <c r="E224" s="748" t="s">
        <v>1882</v>
      </c>
      <c r="F224" s="752"/>
      <c r="G224" s="752"/>
      <c r="H224" s="766">
        <v>0</v>
      </c>
      <c r="I224" s="752">
        <v>10</v>
      </c>
      <c r="J224" s="752">
        <v>418.53000000000009</v>
      </c>
      <c r="K224" s="766">
        <v>1</v>
      </c>
      <c r="L224" s="752">
        <v>10</v>
      </c>
      <c r="M224" s="753">
        <v>418.53000000000009</v>
      </c>
    </row>
    <row r="225" spans="1:13" ht="14.4" customHeight="1" x14ac:dyDescent="0.3">
      <c r="A225" s="747" t="s">
        <v>639</v>
      </c>
      <c r="B225" s="748" t="s">
        <v>1890</v>
      </c>
      <c r="C225" s="748" t="s">
        <v>2022</v>
      </c>
      <c r="D225" s="748" t="s">
        <v>1577</v>
      </c>
      <c r="E225" s="748" t="s">
        <v>2023</v>
      </c>
      <c r="F225" s="752"/>
      <c r="G225" s="752"/>
      <c r="H225" s="766">
        <v>0</v>
      </c>
      <c r="I225" s="752">
        <v>9</v>
      </c>
      <c r="J225" s="752">
        <v>534.09</v>
      </c>
      <c r="K225" s="766">
        <v>1</v>
      </c>
      <c r="L225" s="752">
        <v>9</v>
      </c>
      <c r="M225" s="753">
        <v>534.09</v>
      </c>
    </row>
    <row r="226" spans="1:13" ht="14.4" customHeight="1" x14ac:dyDescent="0.3">
      <c r="A226" s="747" t="s">
        <v>639</v>
      </c>
      <c r="B226" s="748" t="s">
        <v>1730</v>
      </c>
      <c r="C226" s="748" t="s">
        <v>1731</v>
      </c>
      <c r="D226" s="748" t="s">
        <v>1732</v>
      </c>
      <c r="E226" s="748" t="s">
        <v>1733</v>
      </c>
      <c r="F226" s="752"/>
      <c r="G226" s="752"/>
      <c r="H226" s="766">
        <v>0</v>
      </c>
      <c r="I226" s="752">
        <v>16</v>
      </c>
      <c r="J226" s="752">
        <v>605.03</v>
      </c>
      <c r="K226" s="766">
        <v>1</v>
      </c>
      <c r="L226" s="752">
        <v>16</v>
      </c>
      <c r="M226" s="753">
        <v>605.03</v>
      </c>
    </row>
    <row r="227" spans="1:13" ht="14.4" customHeight="1" x14ac:dyDescent="0.3">
      <c r="A227" s="747" t="s">
        <v>639</v>
      </c>
      <c r="B227" s="748" t="s">
        <v>1730</v>
      </c>
      <c r="C227" s="748" t="s">
        <v>1734</v>
      </c>
      <c r="D227" s="748" t="s">
        <v>1735</v>
      </c>
      <c r="E227" s="748" t="s">
        <v>1736</v>
      </c>
      <c r="F227" s="752"/>
      <c r="G227" s="752"/>
      <c r="H227" s="766">
        <v>0</v>
      </c>
      <c r="I227" s="752">
        <v>14</v>
      </c>
      <c r="J227" s="752">
        <v>727.68000000000006</v>
      </c>
      <c r="K227" s="766">
        <v>1</v>
      </c>
      <c r="L227" s="752">
        <v>14</v>
      </c>
      <c r="M227" s="753">
        <v>727.68000000000006</v>
      </c>
    </row>
    <row r="228" spans="1:13" ht="14.4" customHeight="1" x14ac:dyDescent="0.3">
      <c r="A228" s="747" t="s">
        <v>639</v>
      </c>
      <c r="B228" s="748" t="s">
        <v>1730</v>
      </c>
      <c r="C228" s="748" t="s">
        <v>1737</v>
      </c>
      <c r="D228" s="748" t="s">
        <v>1735</v>
      </c>
      <c r="E228" s="748" t="s">
        <v>1738</v>
      </c>
      <c r="F228" s="752"/>
      <c r="G228" s="752"/>
      <c r="H228" s="766">
        <v>0</v>
      </c>
      <c r="I228" s="752">
        <v>15</v>
      </c>
      <c r="J228" s="752">
        <v>797.04</v>
      </c>
      <c r="K228" s="766">
        <v>1</v>
      </c>
      <c r="L228" s="752">
        <v>15</v>
      </c>
      <c r="M228" s="753">
        <v>797.04</v>
      </c>
    </row>
    <row r="229" spans="1:13" ht="14.4" customHeight="1" thickBot="1" x14ac:dyDescent="0.35">
      <c r="A229" s="754" t="s">
        <v>639</v>
      </c>
      <c r="B229" s="755" t="s">
        <v>1739</v>
      </c>
      <c r="C229" s="755" t="s">
        <v>1740</v>
      </c>
      <c r="D229" s="755" t="s">
        <v>1741</v>
      </c>
      <c r="E229" s="755" t="s">
        <v>1742</v>
      </c>
      <c r="F229" s="759"/>
      <c r="G229" s="759"/>
      <c r="H229" s="767">
        <v>0</v>
      </c>
      <c r="I229" s="759">
        <v>4</v>
      </c>
      <c r="J229" s="759">
        <v>1001.66</v>
      </c>
      <c r="K229" s="767">
        <v>1</v>
      </c>
      <c r="L229" s="759">
        <v>4</v>
      </c>
      <c r="M229" s="760">
        <v>1001.66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4177</v>
      </c>
      <c r="C3" s="396">
        <f>SUM(C6:C1048576)</f>
        <v>1499</v>
      </c>
      <c r="D3" s="396">
        <f>SUM(D6:D1048576)</f>
        <v>199</v>
      </c>
      <c r="E3" s="397">
        <f>SUM(E6:E1048576)</f>
        <v>0</v>
      </c>
      <c r="F3" s="394">
        <f>IF(SUM($B3:$E3)=0,"",B3/SUM($B3:$E3))</f>
        <v>0.71097872340425528</v>
      </c>
      <c r="G3" s="392">
        <f t="shared" ref="G3:I3" si="0">IF(SUM($B3:$E3)=0,"",C3/SUM($B3:$E3))</f>
        <v>0.25514893617021278</v>
      </c>
      <c r="H3" s="392">
        <f t="shared" si="0"/>
        <v>3.3872340425531916E-2</v>
      </c>
      <c r="I3" s="393">
        <f t="shared" si="0"/>
        <v>0</v>
      </c>
      <c r="J3" s="396">
        <f>SUM(J6:J1048576)</f>
        <v>1211</v>
      </c>
      <c r="K3" s="396">
        <f>SUM(K6:K1048576)</f>
        <v>759</v>
      </c>
      <c r="L3" s="396">
        <f>SUM(L6:L1048576)</f>
        <v>199</v>
      </c>
      <c r="M3" s="397">
        <f>SUM(M6:M1048576)</f>
        <v>0</v>
      </c>
      <c r="N3" s="394">
        <f>IF(SUM($J3:$M3)=0,"",J3/SUM($J3:$M3))</f>
        <v>0.5583218072844629</v>
      </c>
      <c r="O3" s="392">
        <f t="shared" ref="O3:Q3" si="1">IF(SUM($J3:$M3)=0,"",K3/SUM($J3:$M3))</f>
        <v>0.34993084370677729</v>
      </c>
      <c r="P3" s="392">
        <f t="shared" si="1"/>
        <v>9.174734900875979E-2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2025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2026</v>
      </c>
      <c r="B7" s="798">
        <v>346</v>
      </c>
      <c r="C7" s="752">
        <v>65</v>
      </c>
      <c r="D7" s="752">
        <v>17</v>
      </c>
      <c r="E7" s="753"/>
      <c r="F7" s="795">
        <v>0.80841121495327106</v>
      </c>
      <c r="G7" s="766">
        <v>0.15186915887850466</v>
      </c>
      <c r="H7" s="766">
        <v>3.9719626168224297E-2</v>
      </c>
      <c r="I7" s="801">
        <v>0</v>
      </c>
      <c r="J7" s="798">
        <v>46</v>
      </c>
      <c r="K7" s="752">
        <v>24</v>
      </c>
      <c r="L7" s="752">
        <v>17</v>
      </c>
      <c r="M7" s="753"/>
      <c r="N7" s="795">
        <v>0.52873563218390807</v>
      </c>
      <c r="O7" s="766">
        <v>0.27586206896551724</v>
      </c>
      <c r="P7" s="766">
        <v>0.19540229885057472</v>
      </c>
      <c r="Q7" s="789">
        <v>0</v>
      </c>
    </row>
    <row r="8" spans="1:17" ht="14.4" customHeight="1" x14ac:dyDescent="0.3">
      <c r="A8" s="792" t="s">
        <v>2027</v>
      </c>
      <c r="B8" s="798">
        <v>1012</v>
      </c>
      <c r="C8" s="752">
        <v>575</v>
      </c>
      <c r="D8" s="752">
        <v>150</v>
      </c>
      <c r="E8" s="753"/>
      <c r="F8" s="795">
        <v>0.58261370178468619</v>
      </c>
      <c r="G8" s="766">
        <v>0.33103051237766262</v>
      </c>
      <c r="H8" s="766">
        <v>8.6355785837651119E-2</v>
      </c>
      <c r="I8" s="801">
        <v>0</v>
      </c>
      <c r="J8" s="798">
        <v>149</v>
      </c>
      <c r="K8" s="752">
        <v>188</v>
      </c>
      <c r="L8" s="752">
        <v>150</v>
      </c>
      <c r="M8" s="753"/>
      <c r="N8" s="795">
        <v>0.3059548254620123</v>
      </c>
      <c r="O8" s="766">
        <v>0.38603696098562629</v>
      </c>
      <c r="P8" s="766">
        <v>0.30800821355236141</v>
      </c>
      <c r="Q8" s="789">
        <v>0</v>
      </c>
    </row>
    <row r="9" spans="1:17" ht="14.4" customHeight="1" x14ac:dyDescent="0.3">
      <c r="A9" s="792" t="s">
        <v>2028</v>
      </c>
      <c r="B9" s="798">
        <v>543</v>
      </c>
      <c r="C9" s="752">
        <v>84</v>
      </c>
      <c r="D9" s="752">
        <v>20</v>
      </c>
      <c r="E9" s="753"/>
      <c r="F9" s="795">
        <v>0.83925811437403397</v>
      </c>
      <c r="G9" s="766">
        <v>0.12982998454404945</v>
      </c>
      <c r="H9" s="766">
        <v>3.0911901081916538E-2</v>
      </c>
      <c r="I9" s="801">
        <v>0</v>
      </c>
      <c r="J9" s="798">
        <v>94</v>
      </c>
      <c r="K9" s="752">
        <v>45</v>
      </c>
      <c r="L9" s="752">
        <v>20</v>
      </c>
      <c r="M9" s="753"/>
      <c r="N9" s="795">
        <v>0.5911949685534591</v>
      </c>
      <c r="O9" s="766">
        <v>0.28301886792452829</v>
      </c>
      <c r="P9" s="766">
        <v>0.12578616352201258</v>
      </c>
      <c r="Q9" s="789">
        <v>0</v>
      </c>
    </row>
    <row r="10" spans="1:17" ht="14.4" customHeight="1" x14ac:dyDescent="0.3">
      <c r="A10" s="792" t="s">
        <v>2029</v>
      </c>
      <c r="B10" s="798">
        <v>390</v>
      </c>
      <c r="C10" s="752">
        <v>5</v>
      </c>
      <c r="D10" s="752">
        <v>1</v>
      </c>
      <c r="E10" s="753"/>
      <c r="F10" s="795">
        <v>0.98484848484848486</v>
      </c>
      <c r="G10" s="766">
        <v>1.2626262626262626E-2</v>
      </c>
      <c r="H10" s="766">
        <v>2.5252525252525255E-3</v>
      </c>
      <c r="I10" s="801">
        <v>0</v>
      </c>
      <c r="J10" s="798">
        <v>101</v>
      </c>
      <c r="K10" s="752">
        <v>5</v>
      </c>
      <c r="L10" s="752">
        <v>1</v>
      </c>
      <c r="M10" s="753"/>
      <c r="N10" s="795">
        <v>0.94392523364485981</v>
      </c>
      <c r="O10" s="766">
        <v>4.6728971962616821E-2</v>
      </c>
      <c r="P10" s="766">
        <v>9.3457943925233638E-3</v>
      </c>
      <c r="Q10" s="789">
        <v>0</v>
      </c>
    </row>
    <row r="11" spans="1:17" ht="14.4" customHeight="1" x14ac:dyDescent="0.3">
      <c r="A11" s="792" t="s">
        <v>2030</v>
      </c>
      <c r="B11" s="798">
        <v>83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53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2031</v>
      </c>
      <c r="B12" s="798">
        <v>820</v>
      </c>
      <c r="C12" s="752">
        <v>654</v>
      </c>
      <c r="D12" s="752"/>
      <c r="E12" s="753"/>
      <c r="F12" s="795">
        <v>0.55630936227951155</v>
      </c>
      <c r="G12" s="766">
        <v>0.44369063772048845</v>
      </c>
      <c r="H12" s="766">
        <v>0</v>
      </c>
      <c r="I12" s="801">
        <v>0</v>
      </c>
      <c r="J12" s="798">
        <v>454</v>
      </c>
      <c r="K12" s="752">
        <v>425</v>
      </c>
      <c r="L12" s="752"/>
      <c r="M12" s="753"/>
      <c r="N12" s="795">
        <v>0.51649601820250279</v>
      </c>
      <c r="O12" s="766">
        <v>0.48350398179749715</v>
      </c>
      <c r="P12" s="766">
        <v>0</v>
      </c>
      <c r="Q12" s="789">
        <v>0</v>
      </c>
    </row>
    <row r="13" spans="1:17" ht="14.4" customHeight="1" x14ac:dyDescent="0.3">
      <c r="A13" s="792" t="s">
        <v>2032</v>
      </c>
      <c r="B13" s="798">
        <v>119</v>
      </c>
      <c r="C13" s="752">
        <v>12</v>
      </c>
      <c r="D13" s="752">
        <v>11</v>
      </c>
      <c r="E13" s="753"/>
      <c r="F13" s="795">
        <v>0.8380281690140845</v>
      </c>
      <c r="G13" s="766">
        <v>8.4507042253521125E-2</v>
      </c>
      <c r="H13" s="766">
        <v>7.746478873239436E-2</v>
      </c>
      <c r="I13" s="801">
        <v>0</v>
      </c>
      <c r="J13" s="798">
        <v>45</v>
      </c>
      <c r="K13" s="752">
        <v>9</v>
      </c>
      <c r="L13" s="752">
        <v>11</v>
      </c>
      <c r="M13" s="753"/>
      <c r="N13" s="795">
        <v>0.69230769230769229</v>
      </c>
      <c r="O13" s="766">
        <v>0.13846153846153847</v>
      </c>
      <c r="P13" s="766">
        <v>0.16923076923076924</v>
      </c>
      <c r="Q13" s="789">
        <v>0</v>
      </c>
    </row>
    <row r="14" spans="1:17" ht="14.4" customHeight="1" x14ac:dyDescent="0.3">
      <c r="A14" s="792" t="s">
        <v>2033</v>
      </c>
      <c r="B14" s="798">
        <v>501</v>
      </c>
      <c r="C14" s="752">
        <v>59</v>
      </c>
      <c r="D14" s="752"/>
      <c r="E14" s="753"/>
      <c r="F14" s="795">
        <v>0.89464285714285718</v>
      </c>
      <c r="G14" s="766">
        <v>0.10535714285714286</v>
      </c>
      <c r="H14" s="766">
        <v>0</v>
      </c>
      <c r="I14" s="801">
        <v>0</v>
      </c>
      <c r="J14" s="798">
        <v>136</v>
      </c>
      <c r="K14" s="752">
        <v>38</v>
      </c>
      <c r="L14" s="752"/>
      <c r="M14" s="753"/>
      <c r="N14" s="795">
        <v>0.7816091954022989</v>
      </c>
      <c r="O14" s="766">
        <v>0.21839080459770116</v>
      </c>
      <c r="P14" s="766">
        <v>0</v>
      </c>
      <c r="Q14" s="789">
        <v>0</v>
      </c>
    </row>
    <row r="15" spans="1:17" ht="14.4" customHeight="1" thickBot="1" x14ac:dyDescent="0.35">
      <c r="A15" s="793" t="s">
        <v>2034</v>
      </c>
      <c r="B15" s="799">
        <v>363</v>
      </c>
      <c r="C15" s="759">
        <v>45</v>
      </c>
      <c r="D15" s="759"/>
      <c r="E15" s="760"/>
      <c r="F15" s="796">
        <v>0.88970588235294112</v>
      </c>
      <c r="G15" s="767">
        <v>0.11029411764705882</v>
      </c>
      <c r="H15" s="767">
        <v>0</v>
      </c>
      <c r="I15" s="802">
        <v>0</v>
      </c>
      <c r="J15" s="799">
        <v>133</v>
      </c>
      <c r="K15" s="759">
        <v>25</v>
      </c>
      <c r="L15" s="759"/>
      <c r="M15" s="760"/>
      <c r="N15" s="796">
        <v>0.84177215189873422</v>
      </c>
      <c r="O15" s="767">
        <v>0.15822784810126583</v>
      </c>
      <c r="P15" s="767">
        <v>0</v>
      </c>
      <c r="Q15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8</v>
      </c>
      <c r="B5" s="730" t="s">
        <v>2035</v>
      </c>
      <c r="C5" s="733">
        <v>4176842.4200000083</v>
      </c>
      <c r="D5" s="733">
        <v>8346</v>
      </c>
      <c r="E5" s="733">
        <v>2807275.6400000034</v>
      </c>
      <c r="F5" s="803">
        <v>0.67210475227839639</v>
      </c>
      <c r="G5" s="733">
        <v>4652</v>
      </c>
      <c r="H5" s="803">
        <v>0.55739276300023965</v>
      </c>
      <c r="I5" s="733">
        <v>1369566.7800000045</v>
      </c>
      <c r="J5" s="803">
        <v>0.32789524772160344</v>
      </c>
      <c r="K5" s="733">
        <v>3694</v>
      </c>
      <c r="L5" s="803">
        <v>0.44260723699976035</v>
      </c>
      <c r="M5" s="733" t="s">
        <v>73</v>
      </c>
      <c r="N5" s="270"/>
    </row>
    <row r="6" spans="1:14" ht="14.4" customHeight="1" x14ac:dyDescent="0.3">
      <c r="A6" s="729">
        <v>8</v>
      </c>
      <c r="B6" s="730" t="s">
        <v>2036</v>
      </c>
      <c r="C6" s="733">
        <v>4108363.7200000081</v>
      </c>
      <c r="D6" s="733">
        <v>8303</v>
      </c>
      <c r="E6" s="733">
        <v>2807075.6400000034</v>
      </c>
      <c r="F6" s="803">
        <v>0.68325879384408494</v>
      </c>
      <c r="G6" s="733">
        <v>4628</v>
      </c>
      <c r="H6" s="803">
        <v>0.55738889557991089</v>
      </c>
      <c r="I6" s="733">
        <v>1301288.0800000045</v>
      </c>
      <c r="J6" s="803">
        <v>0.316741206155915</v>
      </c>
      <c r="K6" s="733">
        <v>3675</v>
      </c>
      <c r="L6" s="803">
        <v>0.44261110442008911</v>
      </c>
      <c r="M6" s="733" t="s">
        <v>1</v>
      </c>
      <c r="N6" s="270"/>
    </row>
    <row r="7" spans="1:14" ht="14.4" customHeight="1" x14ac:dyDescent="0.3">
      <c r="A7" s="729">
        <v>8</v>
      </c>
      <c r="B7" s="730" t="s">
        <v>2037</v>
      </c>
      <c r="C7" s="733">
        <v>0</v>
      </c>
      <c r="D7" s="733">
        <v>31</v>
      </c>
      <c r="E7" s="733">
        <v>0</v>
      </c>
      <c r="F7" s="803" t="s">
        <v>601</v>
      </c>
      <c r="G7" s="733">
        <v>23</v>
      </c>
      <c r="H7" s="803">
        <v>0.74193548387096775</v>
      </c>
      <c r="I7" s="733">
        <v>0</v>
      </c>
      <c r="J7" s="803" t="s">
        <v>601</v>
      </c>
      <c r="K7" s="733">
        <v>8</v>
      </c>
      <c r="L7" s="803">
        <v>0.25806451612903225</v>
      </c>
      <c r="M7" s="733" t="s">
        <v>1</v>
      </c>
      <c r="N7" s="270"/>
    </row>
    <row r="8" spans="1:14" ht="14.4" customHeight="1" x14ac:dyDescent="0.3">
      <c r="A8" s="729">
        <v>8</v>
      </c>
      <c r="B8" s="730" t="s">
        <v>2038</v>
      </c>
      <c r="C8" s="733">
        <v>68478.7</v>
      </c>
      <c r="D8" s="733">
        <v>12</v>
      </c>
      <c r="E8" s="733">
        <v>200</v>
      </c>
      <c r="F8" s="803">
        <v>2.9206161916041046E-3</v>
      </c>
      <c r="G8" s="733">
        <v>1</v>
      </c>
      <c r="H8" s="803">
        <v>8.3333333333333329E-2</v>
      </c>
      <c r="I8" s="733">
        <v>68278.7</v>
      </c>
      <c r="J8" s="803">
        <v>0.99707938380839589</v>
      </c>
      <c r="K8" s="733">
        <v>11</v>
      </c>
      <c r="L8" s="803">
        <v>0.91666666666666663</v>
      </c>
      <c r="M8" s="733" t="s">
        <v>1</v>
      </c>
      <c r="N8" s="270"/>
    </row>
    <row r="9" spans="1:14" ht="14.4" customHeight="1" x14ac:dyDescent="0.3">
      <c r="A9" s="729" t="s">
        <v>2039</v>
      </c>
      <c r="B9" s="730" t="s">
        <v>3</v>
      </c>
      <c r="C9" s="733">
        <v>4176842.4200000083</v>
      </c>
      <c r="D9" s="733">
        <v>8346</v>
      </c>
      <c r="E9" s="733">
        <v>2807275.6400000034</v>
      </c>
      <c r="F9" s="803">
        <v>0.67210475227839639</v>
      </c>
      <c r="G9" s="733">
        <v>4652</v>
      </c>
      <c r="H9" s="803">
        <v>0.55739276300023965</v>
      </c>
      <c r="I9" s="733">
        <v>1369566.7800000045</v>
      </c>
      <c r="J9" s="803">
        <v>0.32789524772160344</v>
      </c>
      <c r="K9" s="733">
        <v>3694</v>
      </c>
      <c r="L9" s="803">
        <v>0.44260723699976035</v>
      </c>
      <c r="M9" s="733" t="s">
        <v>612</v>
      </c>
      <c r="N9" s="270"/>
    </row>
    <row r="11" spans="1:14" ht="14.4" customHeight="1" x14ac:dyDescent="0.3">
      <c r="A11" s="729">
        <v>8</v>
      </c>
      <c r="B11" s="730" t="s">
        <v>2035</v>
      </c>
      <c r="C11" s="733" t="s">
        <v>601</v>
      </c>
      <c r="D11" s="733" t="s">
        <v>601</v>
      </c>
      <c r="E11" s="733" t="s">
        <v>601</v>
      </c>
      <c r="F11" s="803" t="s">
        <v>601</v>
      </c>
      <c r="G11" s="733" t="s">
        <v>601</v>
      </c>
      <c r="H11" s="803" t="s">
        <v>601</v>
      </c>
      <c r="I11" s="733" t="s">
        <v>601</v>
      </c>
      <c r="J11" s="803" t="s">
        <v>601</v>
      </c>
      <c r="K11" s="733" t="s">
        <v>601</v>
      </c>
      <c r="L11" s="803" t="s">
        <v>601</v>
      </c>
      <c r="M11" s="733" t="s">
        <v>73</v>
      </c>
      <c r="N11" s="270"/>
    </row>
    <row r="12" spans="1:14" ht="14.4" customHeight="1" x14ac:dyDescent="0.3">
      <c r="A12" s="729" t="s">
        <v>2040</v>
      </c>
      <c r="B12" s="730" t="s">
        <v>2036</v>
      </c>
      <c r="C12" s="733">
        <v>310824.27999999991</v>
      </c>
      <c r="D12" s="733">
        <v>967</v>
      </c>
      <c r="E12" s="733">
        <v>137611.38</v>
      </c>
      <c r="F12" s="803">
        <v>0.44273047137759008</v>
      </c>
      <c r="G12" s="733">
        <v>353</v>
      </c>
      <c r="H12" s="803">
        <v>0.36504653567735262</v>
      </c>
      <c r="I12" s="733">
        <v>173212.89999999991</v>
      </c>
      <c r="J12" s="803">
        <v>0.55726952862240997</v>
      </c>
      <c r="K12" s="733">
        <v>614</v>
      </c>
      <c r="L12" s="803">
        <v>0.63495346432264732</v>
      </c>
      <c r="M12" s="733" t="s">
        <v>1</v>
      </c>
      <c r="N12" s="270"/>
    </row>
    <row r="13" spans="1:14" ht="14.4" customHeight="1" x14ac:dyDescent="0.3">
      <c r="A13" s="729" t="s">
        <v>2040</v>
      </c>
      <c r="B13" s="730" t="s">
        <v>2041</v>
      </c>
      <c r="C13" s="733">
        <v>310824.27999999991</v>
      </c>
      <c r="D13" s="733">
        <v>967</v>
      </c>
      <c r="E13" s="733">
        <v>137611.38</v>
      </c>
      <c r="F13" s="803">
        <v>0.44273047137759008</v>
      </c>
      <c r="G13" s="733">
        <v>353</v>
      </c>
      <c r="H13" s="803">
        <v>0.36504653567735262</v>
      </c>
      <c r="I13" s="733">
        <v>173212.89999999991</v>
      </c>
      <c r="J13" s="803">
        <v>0.55726952862240997</v>
      </c>
      <c r="K13" s="733">
        <v>614</v>
      </c>
      <c r="L13" s="803">
        <v>0.63495346432264732</v>
      </c>
      <c r="M13" s="733" t="s">
        <v>616</v>
      </c>
      <c r="N13" s="270"/>
    </row>
    <row r="14" spans="1:14" ht="14.4" customHeight="1" x14ac:dyDescent="0.3">
      <c r="A14" s="729" t="s">
        <v>601</v>
      </c>
      <c r="B14" s="730" t="s">
        <v>601</v>
      </c>
      <c r="C14" s="733" t="s">
        <v>601</v>
      </c>
      <c r="D14" s="733" t="s">
        <v>601</v>
      </c>
      <c r="E14" s="733" t="s">
        <v>601</v>
      </c>
      <c r="F14" s="803" t="s">
        <v>601</v>
      </c>
      <c r="G14" s="733" t="s">
        <v>601</v>
      </c>
      <c r="H14" s="803" t="s">
        <v>601</v>
      </c>
      <c r="I14" s="733" t="s">
        <v>601</v>
      </c>
      <c r="J14" s="803" t="s">
        <v>601</v>
      </c>
      <c r="K14" s="733" t="s">
        <v>601</v>
      </c>
      <c r="L14" s="803" t="s">
        <v>601</v>
      </c>
      <c r="M14" s="733" t="s">
        <v>617</v>
      </c>
      <c r="N14" s="270"/>
    </row>
    <row r="15" spans="1:14" ht="14.4" customHeight="1" x14ac:dyDescent="0.3">
      <c r="A15" s="729" t="s">
        <v>2042</v>
      </c>
      <c r="B15" s="730" t="s">
        <v>2036</v>
      </c>
      <c r="C15" s="733">
        <v>3715736.5600000052</v>
      </c>
      <c r="D15" s="733">
        <v>6849</v>
      </c>
      <c r="E15" s="733">
        <v>2652235.6100000036</v>
      </c>
      <c r="F15" s="803">
        <v>0.71378462040376722</v>
      </c>
      <c r="G15" s="733">
        <v>4166</v>
      </c>
      <c r="H15" s="803">
        <v>0.60826398014308658</v>
      </c>
      <c r="I15" s="733">
        <v>1063500.9500000014</v>
      </c>
      <c r="J15" s="803">
        <v>0.28621537959623272</v>
      </c>
      <c r="K15" s="733">
        <v>2683</v>
      </c>
      <c r="L15" s="803">
        <v>0.39173601985691342</v>
      </c>
      <c r="M15" s="733" t="s">
        <v>1</v>
      </c>
      <c r="N15" s="270"/>
    </row>
    <row r="16" spans="1:14" ht="14.4" customHeight="1" x14ac:dyDescent="0.3">
      <c r="A16" s="729" t="s">
        <v>2042</v>
      </c>
      <c r="B16" s="730" t="s">
        <v>2037</v>
      </c>
      <c r="C16" s="733">
        <v>0</v>
      </c>
      <c r="D16" s="733">
        <v>31</v>
      </c>
      <c r="E16" s="733">
        <v>0</v>
      </c>
      <c r="F16" s="803" t="s">
        <v>601</v>
      </c>
      <c r="G16" s="733">
        <v>23</v>
      </c>
      <c r="H16" s="803">
        <v>0.74193548387096775</v>
      </c>
      <c r="I16" s="733">
        <v>0</v>
      </c>
      <c r="J16" s="803" t="s">
        <v>601</v>
      </c>
      <c r="K16" s="733">
        <v>8</v>
      </c>
      <c r="L16" s="803">
        <v>0.25806451612903225</v>
      </c>
      <c r="M16" s="733" t="s">
        <v>1</v>
      </c>
      <c r="N16" s="270"/>
    </row>
    <row r="17" spans="1:14" ht="14.4" customHeight="1" x14ac:dyDescent="0.3">
      <c r="A17" s="729" t="s">
        <v>2042</v>
      </c>
      <c r="B17" s="730" t="s">
        <v>2038</v>
      </c>
      <c r="C17" s="733">
        <v>68478.7</v>
      </c>
      <c r="D17" s="733">
        <v>12</v>
      </c>
      <c r="E17" s="733">
        <v>200</v>
      </c>
      <c r="F17" s="803">
        <v>2.9206161916041046E-3</v>
      </c>
      <c r="G17" s="733">
        <v>1</v>
      </c>
      <c r="H17" s="803">
        <v>8.3333333333333329E-2</v>
      </c>
      <c r="I17" s="733">
        <v>68278.7</v>
      </c>
      <c r="J17" s="803">
        <v>0.99707938380839589</v>
      </c>
      <c r="K17" s="733">
        <v>11</v>
      </c>
      <c r="L17" s="803">
        <v>0.91666666666666663</v>
      </c>
      <c r="M17" s="733" t="s">
        <v>1</v>
      </c>
      <c r="N17" s="270"/>
    </row>
    <row r="18" spans="1:14" ht="14.4" customHeight="1" x14ac:dyDescent="0.3">
      <c r="A18" s="729" t="s">
        <v>2042</v>
      </c>
      <c r="B18" s="730" t="s">
        <v>2043</v>
      </c>
      <c r="C18" s="733">
        <v>3784215.2600000054</v>
      </c>
      <c r="D18" s="733">
        <v>6892</v>
      </c>
      <c r="E18" s="733">
        <v>2652435.6100000036</v>
      </c>
      <c r="F18" s="803">
        <v>0.70092091167139359</v>
      </c>
      <c r="G18" s="733">
        <v>4190</v>
      </c>
      <c r="H18" s="803">
        <v>0.60795124782356358</v>
      </c>
      <c r="I18" s="733">
        <v>1131779.6500000013</v>
      </c>
      <c r="J18" s="803">
        <v>0.29907908832860625</v>
      </c>
      <c r="K18" s="733">
        <v>2702</v>
      </c>
      <c r="L18" s="803">
        <v>0.39204875217643642</v>
      </c>
      <c r="M18" s="733" t="s">
        <v>616</v>
      </c>
      <c r="N18" s="270"/>
    </row>
    <row r="19" spans="1:14" ht="14.4" customHeight="1" x14ac:dyDescent="0.3">
      <c r="A19" s="729" t="s">
        <v>601</v>
      </c>
      <c r="B19" s="730" t="s">
        <v>601</v>
      </c>
      <c r="C19" s="733" t="s">
        <v>601</v>
      </c>
      <c r="D19" s="733" t="s">
        <v>601</v>
      </c>
      <c r="E19" s="733" t="s">
        <v>601</v>
      </c>
      <c r="F19" s="803" t="s">
        <v>601</v>
      </c>
      <c r="G19" s="733" t="s">
        <v>601</v>
      </c>
      <c r="H19" s="803" t="s">
        <v>601</v>
      </c>
      <c r="I19" s="733" t="s">
        <v>601</v>
      </c>
      <c r="J19" s="803" t="s">
        <v>601</v>
      </c>
      <c r="K19" s="733" t="s">
        <v>601</v>
      </c>
      <c r="L19" s="803" t="s">
        <v>601</v>
      </c>
      <c r="M19" s="733" t="s">
        <v>617</v>
      </c>
      <c r="N19" s="270"/>
    </row>
    <row r="20" spans="1:14" ht="14.4" customHeight="1" x14ac:dyDescent="0.3">
      <c r="A20" s="729" t="s">
        <v>2044</v>
      </c>
      <c r="B20" s="730" t="s">
        <v>2036</v>
      </c>
      <c r="C20" s="733">
        <v>30301.090000000004</v>
      </c>
      <c r="D20" s="733">
        <v>95</v>
      </c>
      <c r="E20" s="733">
        <v>2505.0499999999997</v>
      </c>
      <c r="F20" s="803">
        <v>8.2671943484541294E-2</v>
      </c>
      <c r="G20" s="733">
        <v>19</v>
      </c>
      <c r="H20" s="803">
        <v>0.2</v>
      </c>
      <c r="I20" s="733">
        <v>27796.040000000005</v>
      </c>
      <c r="J20" s="803">
        <v>0.91732805651545868</v>
      </c>
      <c r="K20" s="733">
        <v>76</v>
      </c>
      <c r="L20" s="803">
        <v>0.8</v>
      </c>
      <c r="M20" s="733" t="s">
        <v>1</v>
      </c>
      <c r="N20" s="270"/>
    </row>
    <row r="21" spans="1:14" ht="14.4" customHeight="1" x14ac:dyDescent="0.3">
      <c r="A21" s="729" t="s">
        <v>2044</v>
      </c>
      <c r="B21" s="730" t="s">
        <v>2045</v>
      </c>
      <c r="C21" s="733">
        <v>30301.090000000004</v>
      </c>
      <c r="D21" s="733">
        <v>95</v>
      </c>
      <c r="E21" s="733">
        <v>2505.0499999999997</v>
      </c>
      <c r="F21" s="803">
        <v>8.2671943484541294E-2</v>
      </c>
      <c r="G21" s="733">
        <v>19</v>
      </c>
      <c r="H21" s="803">
        <v>0.2</v>
      </c>
      <c r="I21" s="733">
        <v>27796.040000000005</v>
      </c>
      <c r="J21" s="803">
        <v>0.91732805651545868</v>
      </c>
      <c r="K21" s="733">
        <v>76</v>
      </c>
      <c r="L21" s="803">
        <v>0.8</v>
      </c>
      <c r="M21" s="733" t="s">
        <v>616</v>
      </c>
      <c r="N21" s="270"/>
    </row>
    <row r="22" spans="1:14" ht="14.4" customHeight="1" x14ac:dyDescent="0.3">
      <c r="A22" s="729" t="s">
        <v>601</v>
      </c>
      <c r="B22" s="730" t="s">
        <v>601</v>
      </c>
      <c r="C22" s="733" t="s">
        <v>601</v>
      </c>
      <c r="D22" s="733" t="s">
        <v>601</v>
      </c>
      <c r="E22" s="733" t="s">
        <v>601</v>
      </c>
      <c r="F22" s="803" t="s">
        <v>601</v>
      </c>
      <c r="G22" s="733" t="s">
        <v>601</v>
      </c>
      <c r="H22" s="803" t="s">
        <v>601</v>
      </c>
      <c r="I22" s="733" t="s">
        <v>601</v>
      </c>
      <c r="J22" s="803" t="s">
        <v>601</v>
      </c>
      <c r="K22" s="733" t="s">
        <v>601</v>
      </c>
      <c r="L22" s="803" t="s">
        <v>601</v>
      </c>
      <c r="M22" s="733" t="s">
        <v>617</v>
      </c>
      <c r="N22" s="270"/>
    </row>
    <row r="23" spans="1:14" ht="14.4" customHeight="1" x14ac:dyDescent="0.3">
      <c r="A23" s="729" t="s">
        <v>2046</v>
      </c>
      <c r="B23" s="730" t="s">
        <v>2036</v>
      </c>
      <c r="C23" s="733">
        <v>949.84</v>
      </c>
      <c r="D23" s="733">
        <v>13</v>
      </c>
      <c r="E23" s="733">
        <v>0</v>
      </c>
      <c r="F23" s="803">
        <v>0</v>
      </c>
      <c r="G23" s="733">
        <v>2</v>
      </c>
      <c r="H23" s="803">
        <v>0.15384615384615385</v>
      </c>
      <c r="I23" s="733">
        <v>949.84</v>
      </c>
      <c r="J23" s="803">
        <v>1</v>
      </c>
      <c r="K23" s="733">
        <v>11</v>
      </c>
      <c r="L23" s="803">
        <v>0.84615384615384615</v>
      </c>
      <c r="M23" s="733" t="s">
        <v>1</v>
      </c>
      <c r="N23" s="270"/>
    </row>
    <row r="24" spans="1:14" ht="14.4" customHeight="1" x14ac:dyDescent="0.3">
      <c r="A24" s="729" t="s">
        <v>2046</v>
      </c>
      <c r="B24" s="730" t="s">
        <v>2047</v>
      </c>
      <c r="C24" s="733">
        <v>949.84</v>
      </c>
      <c r="D24" s="733">
        <v>13</v>
      </c>
      <c r="E24" s="733">
        <v>0</v>
      </c>
      <c r="F24" s="803">
        <v>0</v>
      </c>
      <c r="G24" s="733">
        <v>2</v>
      </c>
      <c r="H24" s="803">
        <v>0.15384615384615385</v>
      </c>
      <c r="I24" s="733">
        <v>949.84</v>
      </c>
      <c r="J24" s="803">
        <v>1</v>
      </c>
      <c r="K24" s="733">
        <v>11</v>
      </c>
      <c r="L24" s="803">
        <v>0.84615384615384615</v>
      </c>
      <c r="M24" s="733" t="s">
        <v>616</v>
      </c>
      <c r="N24" s="270"/>
    </row>
    <row r="25" spans="1:14" ht="14.4" customHeight="1" x14ac:dyDescent="0.3">
      <c r="A25" s="729" t="s">
        <v>601</v>
      </c>
      <c r="B25" s="730" t="s">
        <v>601</v>
      </c>
      <c r="C25" s="733" t="s">
        <v>601</v>
      </c>
      <c r="D25" s="733" t="s">
        <v>601</v>
      </c>
      <c r="E25" s="733" t="s">
        <v>601</v>
      </c>
      <c r="F25" s="803" t="s">
        <v>601</v>
      </c>
      <c r="G25" s="733" t="s">
        <v>601</v>
      </c>
      <c r="H25" s="803" t="s">
        <v>601</v>
      </c>
      <c r="I25" s="733" t="s">
        <v>601</v>
      </c>
      <c r="J25" s="803" t="s">
        <v>601</v>
      </c>
      <c r="K25" s="733" t="s">
        <v>601</v>
      </c>
      <c r="L25" s="803" t="s">
        <v>601</v>
      </c>
      <c r="M25" s="733" t="s">
        <v>617</v>
      </c>
      <c r="N25" s="270"/>
    </row>
    <row r="26" spans="1:14" ht="14.4" customHeight="1" x14ac:dyDescent="0.3">
      <c r="A26" s="729" t="s">
        <v>2048</v>
      </c>
      <c r="B26" s="730" t="s">
        <v>2036</v>
      </c>
      <c r="C26" s="733">
        <v>2892.38</v>
      </c>
      <c r="D26" s="733" t="s">
        <v>601</v>
      </c>
      <c r="E26" s="733">
        <v>2892.38</v>
      </c>
      <c r="F26" s="803">
        <v>1</v>
      </c>
      <c r="G26" s="733" t="s">
        <v>601</v>
      </c>
      <c r="H26" s="803" t="s">
        <v>601</v>
      </c>
      <c r="I26" s="733" t="s">
        <v>601</v>
      </c>
      <c r="J26" s="803">
        <v>0</v>
      </c>
      <c r="K26" s="733" t="s">
        <v>601</v>
      </c>
      <c r="L26" s="803" t="s">
        <v>601</v>
      </c>
      <c r="M26" s="733" t="s">
        <v>1</v>
      </c>
      <c r="N26" s="270"/>
    </row>
    <row r="27" spans="1:14" ht="14.4" customHeight="1" x14ac:dyDescent="0.3">
      <c r="A27" s="729" t="s">
        <v>2048</v>
      </c>
      <c r="B27" s="730" t="s">
        <v>2049</v>
      </c>
      <c r="C27" s="733">
        <v>2892.38</v>
      </c>
      <c r="D27" s="733" t="s">
        <v>601</v>
      </c>
      <c r="E27" s="733">
        <v>2892.38</v>
      </c>
      <c r="F27" s="803">
        <v>1</v>
      </c>
      <c r="G27" s="733" t="s">
        <v>601</v>
      </c>
      <c r="H27" s="803" t="s">
        <v>601</v>
      </c>
      <c r="I27" s="733" t="s">
        <v>601</v>
      </c>
      <c r="J27" s="803">
        <v>0</v>
      </c>
      <c r="K27" s="733" t="s">
        <v>601</v>
      </c>
      <c r="L27" s="803" t="s">
        <v>601</v>
      </c>
      <c r="M27" s="733" t="s">
        <v>616</v>
      </c>
      <c r="N27" s="270"/>
    </row>
    <row r="28" spans="1:14" ht="14.4" customHeight="1" x14ac:dyDescent="0.3">
      <c r="A28" s="729" t="s">
        <v>601</v>
      </c>
      <c r="B28" s="730" t="s">
        <v>601</v>
      </c>
      <c r="C28" s="733" t="s">
        <v>601</v>
      </c>
      <c r="D28" s="733" t="s">
        <v>601</v>
      </c>
      <c r="E28" s="733" t="s">
        <v>601</v>
      </c>
      <c r="F28" s="803" t="s">
        <v>601</v>
      </c>
      <c r="G28" s="733" t="s">
        <v>601</v>
      </c>
      <c r="H28" s="803" t="s">
        <v>601</v>
      </c>
      <c r="I28" s="733" t="s">
        <v>601</v>
      </c>
      <c r="J28" s="803" t="s">
        <v>601</v>
      </c>
      <c r="K28" s="733" t="s">
        <v>601</v>
      </c>
      <c r="L28" s="803" t="s">
        <v>601</v>
      </c>
      <c r="M28" s="733" t="s">
        <v>617</v>
      </c>
      <c r="N28" s="270"/>
    </row>
    <row r="29" spans="1:14" ht="14.4" customHeight="1" x14ac:dyDescent="0.3">
      <c r="A29" s="729" t="s">
        <v>2050</v>
      </c>
      <c r="B29" s="730" t="s">
        <v>2036</v>
      </c>
      <c r="C29" s="733">
        <v>47659.570000000036</v>
      </c>
      <c r="D29" s="733">
        <v>379</v>
      </c>
      <c r="E29" s="733">
        <v>11831.219999999996</v>
      </c>
      <c r="F29" s="803">
        <v>0.24824437148719528</v>
      </c>
      <c r="G29" s="733">
        <v>88</v>
      </c>
      <c r="H29" s="803">
        <v>0.23218997361477572</v>
      </c>
      <c r="I29" s="733">
        <v>35828.350000000042</v>
      </c>
      <c r="J29" s="803">
        <v>0.75175562851280475</v>
      </c>
      <c r="K29" s="733">
        <v>291</v>
      </c>
      <c r="L29" s="803">
        <v>0.76781002638522422</v>
      </c>
      <c r="M29" s="733" t="s">
        <v>1</v>
      </c>
      <c r="N29" s="270"/>
    </row>
    <row r="30" spans="1:14" ht="14.4" customHeight="1" x14ac:dyDescent="0.3">
      <c r="A30" s="729" t="s">
        <v>2050</v>
      </c>
      <c r="B30" s="730" t="s">
        <v>2051</v>
      </c>
      <c r="C30" s="733">
        <v>47659.570000000036</v>
      </c>
      <c r="D30" s="733">
        <v>379</v>
      </c>
      <c r="E30" s="733">
        <v>11831.219999999996</v>
      </c>
      <c r="F30" s="803">
        <v>0.24824437148719528</v>
      </c>
      <c r="G30" s="733">
        <v>88</v>
      </c>
      <c r="H30" s="803">
        <v>0.23218997361477572</v>
      </c>
      <c r="I30" s="733">
        <v>35828.350000000042</v>
      </c>
      <c r="J30" s="803">
        <v>0.75175562851280475</v>
      </c>
      <c r="K30" s="733">
        <v>291</v>
      </c>
      <c r="L30" s="803">
        <v>0.76781002638522422</v>
      </c>
      <c r="M30" s="733" t="s">
        <v>616</v>
      </c>
      <c r="N30" s="270"/>
    </row>
    <row r="31" spans="1:14" ht="14.4" customHeight="1" x14ac:dyDescent="0.3">
      <c r="A31" s="729" t="s">
        <v>601</v>
      </c>
      <c r="B31" s="730" t="s">
        <v>601</v>
      </c>
      <c r="C31" s="733" t="s">
        <v>601</v>
      </c>
      <c r="D31" s="733" t="s">
        <v>601</v>
      </c>
      <c r="E31" s="733" t="s">
        <v>601</v>
      </c>
      <c r="F31" s="803" t="s">
        <v>601</v>
      </c>
      <c r="G31" s="733" t="s">
        <v>601</v>
      </c>
      <c r="H31" s="803" t="s">
        <v>601</v>
      </c>
      <c r="I31" s="733" t="s">
        <v>601</v>
      </c>
      <c r="J31" s="803" t="s">
        <v>601</v>
      </c>
      <c r="K31" s="733" t="s">
        <v>601</v>
      </c>
      <c r="L31" s="803" t="s">
        <v>601</v>
      </c>
      <c r="M31" s="733" t="s">
        <v>617</v>
      </c>
      <c r="N31" s="270"/>
    </row>
    <row r="32" spans="1:14" ht="14.4" customHeight="1" x14ac:dyDescent="0.3">
      <c r="A32" s="729" t="s">
        <v>2039</v>
      </c>
      <c r="B32" s="730" t="s">
        <v>2052</v>
      </c>
      <c r="C32" s="733">
        <v>4176842.4200000046</v>
      </c>
      <c r="D32" s="733">
        <v>8346</v>
      </c>
      <c r="E32" s="733">
        <v>2807275.6400000034</v>
      </c>
      <c r="F32" s="803">
        <v>0.67210475227839706</v>
      </c>
      <c r="G32" s="733">
        <v>4652</v>
      </c>
      <c r="H32" s="803">
        <v>0.55739276300023965</v>
      </c>
      <c r="I32" s="733">
        <v>1369566.7800000014</v>
      </c>
      <c r="J32" s="803">
        <v>0.32789524772160306</v>
      </c>
      <c r="K32" s="733">
        <v>3694</v>
      </c>
      <c r="L32" s="803">
        <v>0.44260723699976035</v>
      </c>
      <c r="M32" s="733" t="s">
        <v>612</v>
      </c>
      <c r="N32" s="270"/>
    </row>
    <row r="33" spans="1:1" ht="14.4" customHeight="1" x14ac:dyDescent="0.3">
      <c r="A33" s="804" t="s">
        <v>328</v>
      </c>
    </row>
    <row r="34" spans="1:1" ht="14.4" customHeight="1" x14ac:dyDescent="0.3">
      <c r="A34" s="805" t="s">
        <v>2053</v>
      </c>
    </row>
    <row r="35" spans="1:1" ht="14.4" customHeight="1" x14ac:dyDescent="0.3">
      <c r="A35" s="804" t="s">
        <v>2054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2055</v>
      </c>
      <c r="B5" s="797">
        <v>11971.58</v>
      </c>
      <c r="C5" s="741">
        <v>1</v>
      </c>
      <c r="D5" s="810">
        <v>38</v>
      </c>
      <c r="E5" s="813" t="s">
        <v>2055</v>
      </c>
      <c r="F5" s="797">
        <v>7094.38</v>
      </c>
      <c r="G5" s="765">
        <v>0.59260181195798722</v>
      </c>
      <c r="H5" s="745">
        <v>17</v>
      </c>
      <c r="I5" s="788">
        <v>0.44736842105263158</v>
      </c>
      <c r="J5" s="816">
        <v>4877.2</v>
      </c>
      <c r="K5" s="765">
        <v>0.40739818804201283</v>
      </c>
      <c r="L5" s="745">
        <v>21</v>
      </c>
      <c r="M5" s="788">
        <v>0.55263157894736847</v>
      </c>
    </row>
    <row r="6" spans="1:13" ht="14.4" customHeight="1" x14ac:dyDescent="0.3">
      <c r="A6" s="807" t="s">
        <v>2056</v>
      </c>
      <c r="B6" s="798">
        <v>1253.26</v>
      </c>
      <c r="C6" s="748">
        <v>1</v>
      </c>
      <c r="D6" s="811">
        <v>4</v>
      </c>
      <c r="E6" s="814" t="s">
        <v>2056</v>
      </c>
      <c r="F6" s="798">
        <v>385.3</v>
      </c>
      <c r="G6" s="766">
        <v>0.30743820117134513</v>
      </c>
      <c r="H6" s="752">
        <v>2</v>
      </c>
      <c r="I6" s="789">
        <v>0.5</v>
      </c>
      <c r="J6" s="817">
        <v>867.96</v>
      </c>
      <c r="K6" s="766">
        <v>0.69256179882865487</v>
      </c>
      <c r="L6" s="752">
        <v>2</v>
      </c>
      <c r="M6" s="789">
        <v>0.5</v>
      </c>
    </row>
    <row r="7" spans="1:13" ht="14.4" customHeight="1" x14ac:dyDescent="0.3">
      <c r="A7" s="807" t="s">
        <v>2057</v>
      </c>
      <c r="B7" s="798">
        <v>109876.83999999997</v>
      </c>
      <c r="C7" s="748">
        <v>1</v>
      </c>
      <c r="D7" s="811">
        <v>150</v>
      </c>
      <c r="E7" s="814" t="s">
        <v>2057</v>
      </c>
      <c r="F7" s="798">
        <v>88964.819999999978</v>
      </c>
      <c r="G7" s="766">
        <v>0.80967763543254434</v>
      </c>
      <c r="H7" s="752">
        <v>106</v>
      </c>
      <c r="I7" s="789">
        <v>0.70666666666666667</v>
      </c>
      <c r="J7" s="817">
        <v>20912.019999999997</v>
      </c>
      <c r="K7" s="766">
        <v>0.19032236456745574</v>
      </c>
      <c r="L7" s="752">
        <v>44</v>
      </c>
      <c r="M7" s="789">
        <v>0.29333333333333333</v>
      </c>
    </row>
    <row r="8" spans="1:13" ht="14.4" customHeight="1" x14ac:dyDescent="0.3">
      <c r="A8" s="807" t="s">
        <v>2058</v>
      </c>
      <c r="B8" s="798">
        <v>19358.11</v>
      </c>
      <c r="C8" s="748">
        <v>1</v>
      </c>
      <c r="D8" s="811">
        <v>129</v>
      </c>
      <c r="E8" s="814" t="s">
        <v>2058</v>
      </c>
      <c r="F8" s="798">
        <v>7300.36</v>
      </c>
      <c r="G8" s="766">
        <v>0.37712152684327133</v>
      </c>
      <c r="H8" s="752">
        <v>39</v>
      </c>
      <c r="I8" s="789">
        <v>0.30232558139534882</v>
      </c>
      <c r="J8" s="817">
        <v>12057.75</v>
      </c>
      <c r="K8" s="766">
        <v>0.62287847315672862</v>
      </c>
      <c r="L8" s="752">
        <v>90</v>
      </c>
      <c r="M8" s="789">
        <v>0.69767441860465118</v>
      </c>
    </row>
    <row r="9" spans="1:13" ht="14.4" customHeight="1" x14ac:dyDescent="0.3">
      <c r="A9" s="807" t="s">
        <v>2059</v>
      </c>
      <c r="B9" s="798">
        <v>82876.209999999992</v>
      </c>
      <c r="C9" s="748">
        <v>1</v>
      </c>
      <c r="D9" s="811">
        <v>138</v>
      </c>
      <c r="E9" s="814" t="s">
        <v>2059</v>
      </c>
      <c r="F9" s="798">
        <v>40406.799999999988</v>
      </c>
      <c r="G9" s="766">
        <v>0.48755607912089599</v>
      </c>
      <c r="H9" s="752">
        <v>66</v>
      </c>
      <c r="I9" s="789">
        <v>0.47826086956521741</v>
      </c>
      <c r="J9" s="817">
        <v>42469.41</v>
      </c>
      <c r="K9" s="766">
        <v>0.51244392087910395</v>
      </c>
      <c r="L9" s="752">
        <v>72</v>
      </c>
      <c r="M9" s="789">
        <v>0.52173913043478259</v>
      </c>
    </row>
    <row r="10" spans="1:13" ht="14.4" customHeight="1" x14ac:dyDescent="0.3">
      <c r="A10" s="807" t="s">
        <v>2060</v>
      </c>
      <c r="B10" s="798">
        <v>260844.52</v>
      </c>
      <c r="C10" s="748">
        <v>1</v>
      </c>
      <c r="D10" s="811">
        <v>285</v>
      </c>
      <c r="E10" s="814" t="s">
        <v>2060</v>
      </c>
      <c r="F10" s="798">
        <v>112150.67000000001</v>
      </c>
      <c r="G10" s="766">
        <v>0.42995217994228907</v>
      </c>
      <c r="H10" s="752">
        <v>144</v>
      </c>
      <c r="I10" s="789">
        <v>0.50526315789473686</v>
      </c>
      <c r="J10" s="817">
        <v>148693.84999999998</v>
      </c>
      <c r="K10" s="766">
        <v>0.57004782005771093</v>
      </c>
      <c r="L10" s="752">
        <v>141</v>
      </c>
      <c r="M10" s="789">
        <v>0.49473684210526314</v>
      </c>
    </row>
    <row r="11" spans="1:13" ht="14.4" customHeight="1" x14ac:dyDescent="0.3">
      <c r="A11" s="807" t="s">
        <v>2061</v>
      </c>
      <c r="B11" s="798">
        <v>33503.720000000008</v>
      </c>
      <c r="C11" s="748">
        <v>1</v>
      </c>
      <c r="D11" s="811">
        <v>138</v>
      </c>
      <c r="E11" s="814" t="s">
        <v>2061</v>
      </c>
      <c r="F11" s="798">
        <v>13299.020000000002</v>
      </c>
      <c r="G11" s="766">
        <v>0.39694159335142482</v>
      </c>
      <c r="H11" s="752">
        <v>44</v>
      </c>
      <c r="I11" s="789">
        <v>0.3188405797101449</v>
      </c>
      <c r="J11" s="817">
        <v>20204.700000000008</v>
      </c>
      <c r="K11" s="766">
        <v>0.60305840664857524</v>
      </c>
      <c r="L11" s="752">
        <v>94</v>
      </c>
      <c r="M11" s="789">
        <v>0.6811594202898551</v>
      </c>
    </row>
    <row r="12" spans="1:13" ht="14.4" customHeight="1" x14ac:dyDescent="0.3">
      <c r="A12" s="807" t="s">
        <v>2062</v>
      </c>
      <c r="B12" s="798">
        <v>57713.72</v>
      </c>
      <c r="C12" s="748">
        <v>1</v>
      </c>
      <c r="D12" s="811">
        <v>205</v>
      </c>
      <c r="E12" s="814" t="s">
        <v>2062</v>
      </c>
      <c r="F12" s="798">
        <v>36047.089999999997</v>
      </c>
      <c r="G12" s="766">
        <v>0.62458441424326827</v>
      </c>
      <c r="H12" s="752">
        <v>83</v>
      </c>
      <c r="I12" s="789">
        <v>0.40487804878048783</v>
      </c>
      <c r="J12" s="817">
        <v>21666.63</v>
      </c>
      <c r="K12" s="766">
        <v>0.37541558575673167</v>
      </c>
      <c r="L12" s="752">
        <v>122</v>
      </c>
      <c r="M12" s="789">
        <v>0.59512195121951217</v>
      </c>
    </row>
    <row r="13" spans="1:13" ht="14.4" customHeight="1" x14ac:dyDescent="0.3">
      <c r="A13" s="807" t="s">
        <v>2063</v>
      </c>
      <c r="B13" s="798">
        <v>750270.01000000036</v>
      </c>
      <c r="C13" s="748">
        <v>1</v>
      </c>
      <c r="D13" s="811">
        <v>1236</v>
      </c>
      <c r="E13" s="814" t="s">
        <v>2063</v>
      </c>
      <c r="F13" s="798">
        <v>677682.2000000003</v>
      </c>
      <c r="G13" s="766">
        <v>0.90325108423299494</v>
      </c>
      <c r="H13" s="752">
        <v>958</v>
      </c>
      <c r="I13" s="789">
        <v>0.77508090614886727</v>
      </c>
      <c r="J13" s="817">
        <v>72587.810000000041</v>
      </c>
      <c r="K13" s="766">
        <v>9.6748915767005006E-2</v>
      </c>
      <c r="L13" s="752">
        <v>278</v>
      </c>
      <c r="M13" s="789">
        <v>0.22491909385113268</v>
      </c>
    </row>
    <row r="14" spans="1:13" ht="14.4" customHeight="1" x14ac:dyDescent="0.3">
      <c r="A14" s="807" t="s">
        <v>2064</v>
      </c>
      <c r="B14" s="798">
        <v>586.66000000000008</v>
      </c>
      <c r="C14" s="748">
        <v>1</v>
      </c>
      <c r="D14" s="811">
        <v>5</v>
      </c>
      <c r="E14" s="814" t="s">
        <v>2064</v>
      </c>
      <c r="F14" s="798"/>
      <c r="G14" s="766">
        <v>0</v>
      </c>
      <c r="H14" s="752"/>
      <c r="I14" s="789">
        <v>0</v>
      </c>
      <c r="J14" s="817">
        <v>586.66000000000008</v>
      </c>
      <c r="K14" s="766">
        <v>1</v>
      </c>
      <c r="L14" s="752">
        <v>5</v>
      </c>
      <c r="M14" s="789">
        <v>1</v>
      </c>
    </row>
    <row r="15" spans="1:13" ht="14.4" customHeight="1" x14ac:dyDescent="0.3">
      <c r="A15" s="807" t="s">
        <v>2065</v>
      </c>
      <c r="B15" s="798">
        <v>33810.969999999994</v>
      </c>
      <c r="C15" s="748">
        <v>1</v>
      </c>
      <c r="D15" s="811">
        <v>185</v>
      </c>
      <c r="E15" s="814" t="s">
        <v>2065</v>
      </c>
      <c r="F15" s="798">
        <v>12323.039999999997</v>
      </c>
      <c r="G15" s="766">
        <v>0.36446869167018869</v>
      </c>
      <c r="H15" s="752">
        <v>51</v>
      </c>
      <c r="I15" s="789">
        <v>0.27567567567567569</v>
      </c>
      <c r="J15" s="817">
        <v>21487.929999999997</v>
      </c>
      <c r="K15" s="766">
        <v>0.63553130832981131</v>
      </c>
      <c r="L15" s="752">
        <v>134</v>
      </c>
      <c r="M15" s="789">
        <v>0.72432432432432436</v>
      </c>
    </row>
    <row r="16" spans="1:13" ht="14.4" customHeight="1" x14ac:dyDescent="0.3">
      <c r="A16" s="807" t="s">
        <v>2066</v>
      </c>
      <c r="B16" s="798">
        <v>1628.0399999999997</v>
      </c>
      <c r="C16" s="748">
        <v>1</v>
      </c>
      <c r="D16" s="811">
        <v>8</v>
      </c>
      <c r="E16" s="814" t="s">
        <v>2066</v>
      </c>
      <c r="F16" s="798">
        <v>1254.7399999999998</v>
      </c>
      <c r="G16" s="766">
        <v>0.77070587946242108</v>
      </c>
      <c r="H16" s="752">
        <v>5</v>
      </c>
      <c r="I16" s="789">
        <v>0.625</v>
      </c>
      <c r="J16" s="817">
        <v>373.29999999999995</v>
      </c>
      <c r="K16" s="766">
        <v>0.22929412053757894</v>
      </c>
      <c r="L16" s="752">
        <v>3</v>
      </c>
      <c r="M16" s="789">
        <v>0.375</v>
      </c>
    </row>
    <row r="17" spans="1:13" ht="14.4" customHeight="1" x14ac:dyDescent="0.3">
      <c r="A17" s="807" t="s">
        <v>2067</v>
      </c>
      <c r="B17" s="798">
        <v>20538.72</v>
      </c>
      <c r="C17" s="748">
        <v>1</v>
      </c>
      <c r="D17" s="811">
        <v>103</v>
      </c>
      <c r="E17" s="814" t="s">
        <v>2067</v>
      </c>
      <c r="F17" s="798">
        <v>14147.09</v>
      </c>
      <c r="G17" s="766">
        <v>0.68880095741117264</v>
      </c>
      <c r="H17" s="752">
        <v>54</v>
      </c>
      <c r="I17" s="789">
        <v>0.52427184466019416</v>
      </c>
      <c r="J17" s="817">
        <v>6391.6300000000019</v>
      </c>
      <c r="K17" s="766">
        <v>0.31119904258882741</v>
      </c>
      <c r="L17" s="752">
        <v>49</v>
      </c>
      <c r="M17" s="789">
        <v>0.47572815533980584</v>
      </c>
    </row>
    <row r="18" spans="1:13" ht="14.4" customHeight="1" x14ac:dyDescent="0.3">
      <c r="A18" s="807" t="s">
        <v>2068</v>
      </c>
      <c r="B18" s="798">
        <v>1235.5300000000002</v>
      </c>
      <c r="C18" s="748">
        <v>1</v>
      </c>
      <c r="D18" s="811">
        <v>9</v>
      </c>
      <c r="E18" s="814" t="s">
        <v>2068</v>
      </c>
      <c r="F18" s="798">
        <v>694.14</v>
      </c>
      <c r="G18" s="766">
        <v>0.5618155771207497</v>
      </c>
      <c r="H18" s="752">
        <v>5</v>
      </c>
      <c r="I18" s="789">
        <v>0.55555555555555558</v>
      </c>
      <c r="J18" s="817">
        <v>541.3900000000001</v>
      </c>
      <c r="K18" s="766">
        <v>0.43818442287925019</v>
      </c>
      <c r="L18" s="752">
        <v>4</v>
      </c>
      <c r="M18" s="789">
        <v>0.44444444444444442</v>
      </c>
    </row>
    <row r="19" spans="1:13" ht="14.4" customHeight="1" x14ac:dyDescent="0.3">
      <c r="A19" s="807" t="s">
        <v>2069</v>
      </c>
      <c r="B19" s="798">
        <v>43023.790000000008</v>
      </c>
      <c r="C19" s="748">
        <v>1</v>
      </c>
      <c r="D19" s="811">
        <v>159</v>
      </c>
      <c r="E19" s="814" t="s">
        <v>2069</v>
      </c>
      <c r="F19" s="798">
        <v>22090.180000000011</v>
      </c>
      <c r="G19" s="766">
        <v>0.51344105203191093</v>
      </c>
      <c r="H19" s="752">
        <v>62</v>
      </c>
      <c r="I19" s="789">
        <v>0.38993710691823902</v>
      </c>
      <c r="J19" s="817">
        <v>20933.61</v>
      </c>
      <c r="K19" s="766">
        <v>0.48655894796808918</v>
      </c>
      <c r="L19" s="752">
        <v>97</v>
      </c>
      <c r="M19" s="789">
        <v>0.61006289308176098</v>
      </c>
    </row>
    <row r="20" spans="1:13" ht="14.4" customHeight="1" x14ac:dyDescent="0.3">
      <c r="A20" s="807" t="s">
        <v>2070</v>
      </c>
      <c r="B20" s="798">
        <v>3778.6000000000004</v>
      </c>
      <c r="C20" s="748">
        <v>1</v>
      </c>
      <c r="D20" s="811">
        <v>15</v>
      </c>
      <c r="E20" s="814" t="s">
        <v>2070</v>
      </c>
      <c r="F20" s="798">
        <v>2537.4700000000003</v>
      </c>
      <c r="G20" s="766">
        <v>0.67153707722436884</v>
      </c>
      <c r="H20" s="752">
        <v>9</v>
      </c>
      <c r="I20" s="789">
        <v>0.6</v>
      </c>
      <c r="J20" s="817">
        <v>1241.1299999999999</v>
      </c>
      <c r="K20" s="766">
        <v>0.32846292277563111</v>
      </c>
      <c r="L20" s="752">
        <v>6</v>
      </c>
      <c r="M20" s="789">
        <v>0.4</v>
      </c>
    </row>
    <row r="21" spans="1:13" ht="14.4" customHeight="1" x14ac:dyDescent="0.3">
      <c r="A21" s="807" t="s">
        <v>2071</v>
      </c>
      <c r="B21" s="798">
        <v>26156.920000000002</v>
      </c>
      <c r="C21" s="748">
        <v>1</v>
      </c>
      <c r="D21" s="811">
        <v>137</v>
      </c>
      <c r="E21" s="814" t="s">
        <v>2071</v>
      </c>
      <c r="F21" s="798">
        <v>13014.289999999999</v>
      </c>
      <c r="G21" s="766">
        <v>0.49754672950790835</v>
      </c>
      <c r="H21" s="752">
        <v>58</v>
      </c>
      <c r="I21" s="789">
        <v>0.42335766423357662</v>
      </c>
      <c r="J21" s="817">
        <v>13142.630000000003</v>
      </c>
      <c r="K21" s="766">
        <v>0.50245327049209165</v>
      </c>
      <c r="L21" s="752">
        <v>79</v>
      </c>
      <c r="M21" s="789">
        <v>0.57664233576642332</v>
      </c>
    </row>
    <row r="22" spans="1:13" ht="14.4" customHeight="1" x14ac:dyDescent="0.3">
      <c r="A22" s="807" t="s">
        <v>2072</v>
      </c>
      <c r="B22" s="798">
        <v>86160.48000000001</v>
      </c>
      <c r="C22" s="748">
        <v>1</v>
      </c>
      <c r="D22" s="811">
        <v>452</v>
      </c>
      <c r="E22" s="814" t="s">
        <v>2072</v>
      </c>
      <c r="F22" s="798">
        <v>45368.5</v>
      </c>
      <c r="G22" s="766">
        <v>0.52655811573937372</v>
      </c>
      <c r="H22" s="752">
        <v>183</v>
      </c>
      <c r="I22" s="789">
        <v>0.40486725663716816</v>
      </c>
      <c r="J22" s="817">
        <v>40791.980000000003</v>
      </c>
      <c r="K22" s="766">
        <v>0.47344188426062622</v>
      </c>
      <c r="L22" s="752">
        <v>269</v>
      </c>
      <c r="M22" s="789">
        <v>0.59513274336283184</v>
      </c>
    </row>
    <row r="23" spans="1:13" ht="14.4" customHeight="1" x14ac:dyDescent="0.3">
      <c r="A23" s="807" t="s">
        <v>2073</v>
      </c>
      <c r="B23" s="798">
        <v>16354.260000000002</v>
      </c>
      <c r="C23" s="748">
        <v>1</v>
      </c>
      <c r="D23" s="811">
        <v>85</v>
      </c>
      <c r="E23" s="814" t="s">
        <v>2073</v>
      </c>
      <c r="F23" s="798">
        <v>8686.630000000001</v>
      </c>
      <c r="G23" s="766">
        <v>0.53115396233152712</v>
      </c>
      <c r="H23" s="752">
        <v>33</v>
      </c>
      <c r="I23" s="789">
        <v>0.38823529411764707</v>
      </c>
      <c r="J23" s="817">
        <v>7667.630000000001</v>
      </c>
      <c r="K23" s="766">
        <v>0.46884603766847294</v>
      </c>
      <c r="L23" s="752">
        <v>52</v>
      </c>
      <c r="M23" s="789">
        <v>0.61176470588235299</v>
      </c>
    </row>
    <row r="24" spans="1:13" ht="14.4" customHeight="1" x14ac:dyDescent="0.3">
      <c r="A24" s="807" t="s">
        <v>2074</v>
      </c>
      <c r="B24" s="798">
        <v>14582.3</v>
      </c>
      <c r="C24" s="748">
        <v>1</v>
      </c>
      <c r="D24" s="811">
        <v>52</v>
      </c>
      <c r="E24" s="814" t="s">
        <v>2074</v>
      </c>
      <c r="F24" s="798">
        <v>7892.1499999999987</v>
      </c>
      <c r="G24" s="766">
        <v>0.54121434890243647</v>
      </c>
      <c r="H24" s="752">
        <v>25</v>
      </c>
      <c r="I24" s="789">
        <v>0.48076923076923078</v>
      </c>
      <c r="J24" s="817">
        <v>6690.15</v>
      </c>
      <c r="K24" s="766">
        <v>0.45878565109756347</v>
      </c>
      <c r="L24" s="752">
        <v>27</v>
      </c>
      <c r="M24" s="789">
        <v>0.51923076923076927</v>
      </c>
    </row>
    <row r="25" spans="1:13" ht="14.4" customHeight="1" x14ac:dyDescent="0.3">
      <c r="A25" s="807" t="s">
        <v>2075</v>
      </c>
      <c r="B25" s="798">
        <v>105645.50000000003</v>
      </c>
      <c r="C25" s="748">
        <v>1</v>
      </c>
      <c r="D25" s="811">
        <v>196</v>
      </c>
      <c r="E25" s="814" t="s">
        <v>2075</v>
      </c>
      <c r="F25" s="798">
        <v>85065.880000000019</v>
      </c>
      <c r="G25" s="766">
        <v>0.80520116805732378</v>
      </c>
      <c r="H25" s="752">
        <v>121</v>
      </c>
      <c r="I25" s="789">
        <v>0.61734693877551017</v>
      </c>
      <c r="J25" s="817">
        <v>20579.620000000006</v>
      </c>
      <c r="K25" s="766">
        <v>0.19479883194267622</v>
      </c>
      <c r="L25" s="752">
        <v>75</v>
      </c>
      <c r="M25" s="789">
        <v>0.38265306122448978</v>
      </c>
    </row>
    <row r="26" spans="1:13" ht="14.4" customHeight="1" x14ac:dyDescent="0.3">
      <c r="A26" s="807" t="s">
        <v>2076</v>
      </c>
      <c r="B26" s="798">
        <v>186071.89000000004</v>
      </c>
      <c r="C26" s="748">
        <v>1</v>
      </c>
      <c r="D26" s="811">
        <v>345</v>
      </c>
      <c r="E26" s="814" t="s">
        <v>2076</v>
      </c>
      <c r="F26" s="798">
        <v>165306.23000000004</v>
      </c>
      <c r="G26" s="766">
        <v>0.8883998007436803</v>
      </c>
      <c r="H26" s="752">
        <v>254</v>
      </c>
      <c r="I26" s="789">
        <v>0.73623188405797102</v>
      </c>
      <c r="J26" s="817">
        <v>20765.660000000003</v>
      </c>
      <c r="K26" s="766">
        <v>0.11160019925631968</v>
      </c>
      <c r="L26" s="752">
        <v>91</v>
      </c>
      <c r="M26" s="789">
        <v>0.26376811594202898</v>
      </c>
    </row>
    <row r="27" spans="1:13" ht="14.4" customHeight="1" x14ac:dyDescent="0.3">
      <c r="A27" s="807" t="s">
        <v>2077</v>
      </c>
      <c r="B27" s="798">
        <v>2844.96</v>
      </c>
      <c r="C27" s="748">
        <v>1</v>
      </c>
      <c r="D27" s="811">
        <v>13</v>
      </c>
      <c r="E27" s="814" t="s">
        <v>2077</v>
      </c>
      <c r="F27" s="798">
        <v>1219.5600000000002</v>
      </c>
      <c r="G27" s="766">
        <v>0.42867386536190322</v>
      </c>
      <c r="H27" s="752">
        <v>8</v>
      </c>
      <c r="I27" s="789">
        <v>0.61538461538461542</v>
      </c>
      <c r="J27" s="817">
        <v>1625.4</v>
      </c>
      <c r="K27" s="766">
        <v>0.57132613463809689</v>
      </c>
      <c r="L27" s="752">
        <v>5</v>
      </c>
      <c r="M27" s="789">
        <v>0.38461538461538464</v>
      </c>
    </row>
    <row r="28" spans="1:13" ht="14.4" customHeight="1" x14ac:dyDescent="0.3">
      <c r="A28" s="807" t="s">
        <v>2078</v>
      </c>
      <c r="B28" s="798">
        <v>44385.450000000012</v>
      </c>
      <c r="C28" s="748">
        <v>1</v>
      </c>
      <c r="D28" s="811">
        <v>193</v>
      </c>
      <c r="E28" s="814" t="s">
        <v>2078</v>
      </c>
      <c r="F28" s="798">
        <v>19030.870000000006</v>
      </c>
      <c r="G28" s="766">
        <v>0.42876370522322071</v>
      </c>
      <c r="H28" s="752">
        <v>84</v>
      </c>
      <c r="I28" s="789">
        <v>0.43523316062176165</v>
      </c>
      <c r="J28" s="817">
        <v>25354.58</v>
      </c>
      <c r="K28" s="766">
        <v>0.57123629477677917</v>
      </c>
      <c r="L28" s="752">
        <v>109</v>
      </c>
      <c r="M28" s="789">
        <v>0.56476683937823835</v>
      </c>
    </row>
    <row r="29" spans="1:13" ht="14.4" customHeight="1" x14ac:dyDescent="0.3">
      <c r="A29" s="807" t="s">
        <v>2079</v>
      </c>
      <c r="B29" s="798">
        <v>24189.82</v>
      </c>
      <c r="C29" s="748">
        <v>1</v>
      </c>
      <c r="D29" s="811">
        <v>177</v>
      </c>
      <c r="E29" s="814" t="s">
        <v>2079</v>
      </c>
      <c r="F29" s="798">
        <v>6558.17</v>
      </c>
      <c r="G29" s="766">
        <v>0.27111280695763756</v>
      </c>
      <c r="H29" s="752">
        <v>42</v>
      </c>
      <c r="I29" s="789">
        <v>0.23728813559322035</v>
      </c>
      <c r="J29" s="817">
        <v>17631.650000000001</v>
      </c>
      <c r="K29" s="766">
        <v>0.72888719304236249</v>
      </c>
      <c r="L29" s="752">
        <v>135</v>
      </c>
      <c r="M29" s="789">
        <v>0.76271186440677963</v>
      </c>
    </row>
    <row r="30" spans="1:13" ht="14.4" customHeight="1" x14ac:dyDescent="0.3">
      <c r="A30" s="807" t="s">
        <v>2080</v>
      </c>
      <c r="B30" s="798">
        <v>39825.580000000009</v>
      </c>
      <c r="C30" s="748">
        <v>1</v>
      </c>
      <c r="D30" s="811">
        <v>144</v>
      </c>
      <c r="E30" s="814" t="s">
        <v>2080</v>
      </c>
      <c r="F30" s="798">
        <v>12655.770000000002</v>
      </c>
      <c r="G30" s="766">
        <v>0.3177799293820705</v>
      </c>
      <c r="H30" s="752">
        <v>61</v>
      </c>
      <c r="I30" s="789">
        <v>0.4236111111111111</v>
      </c>
      <c r="J30" s="817">
        <v>27169.810000000009</v>
      </c>
      <c r="K30" s="766">
        <v>0.68222007061792955</v>
      </c>
      <c r="L30" s="752">
        <v>83</v>
      </c>
      <c r="M30" s="789">
        <v>0.57638888888888884</v>
      </c>
    </row>
    <row r="31" spans="1:13" ht="14.4" customHeight="1" x14ac:dyDescent="0.3">
      <c r="A31" s="807" t="s">
        <v>2081</v>
      </c>
      <c r="B31" s="798">
        <v>26317.059999999998</v>
      </c>
      <c r="C31" s="748">
        <v>1</v>
      </c>
      <c r="D31" s="811">
        <v>190</v>
      </c>
      <c r="E31" s="814" t="s">
        <v>2081</v>
      </c>
      <c r="F31" s="798">
        <v>9504.31</v>
      </c>
      <c r="G31" s="766">
        <v>0.36114634385451871</v>
      </c>
      <c r="H31" s="752">
        <v>67</v>
      </c>
      <c r="I31" s="789">
        <v>0.35263157894736841</v>
      </c>
      <c r="J31" s="817">
        <v>16812.75</v>
      </c>
      <c r="K31" s="766">
        <v>0.6388536561454814</v>
      </c>
      <c r="L31" s="752">
        <v>123</v>
      </c>
      <c r="M31" s="789">
        <v>0.64736842105263159</v>
      </c>
    </row>
    <row r="32" spans="1:13" ht="14.4" customHeight="1" x14ac:dyDescent="0.3">
      <c r="A32" s="807" t="s">
        <v>2082</v>
      </c>
      <c r="B32" s="798">
        <v>601.78</v>
      </c>
      <c r="C32" s="748">
        <v>1</v>
      </c>
      <c r="D32" s="811">
        <v>10</v>
      </c>
      <c r="E32" s="814" t="s">
        <v>2082</v>
      </c>
      <c r="F32" s="798">
        <v>321.81</v>
      </c>
      <c r="G32" s="766">
        <v>0.53476353484662176</v>
      </c>
      <c r="H32" s="752">
        <v>1</v>
      </c>
      <c r="I32" s="789">
        <v>0.1</v>
      </c>
      <c r="J32" s="817">
        <v>279.96999999999997</v>
      </c>
      <c r="K32" s="766">
        <v>0.4652364651533783</v>
      </c>
      <c r="L32" s="752">
        <v>9</v>
      </c>
      <c r="M32" s="789">
        <v>0.9</v>
      </c>
    </row>
    <row r="33" spans="1:13" ht="14.4" customHeight="1" x14ac:dyDescent="0.3">
      <c r="A33" s="807" t="s">
        <v>2083</v>
      </c>
      <c r="B33" s="798">
        <v>146573.25</v>
      </c>
      <c r="C33" s="748">
        <v>1</v>
      </c>
      <c r="D33" s="811">
        <v>365</v>
      </c>
      <c r="E33" s="814" t="s">
        <v>2083</v>
      </c>
      <c r="F33" s="798">
        <v>114140.42</v>
      </c>
      <c r="G33" s="766">
        <v>0.77872613181463879</v>
      </c>
      <c r="H33" s="752">
        <v>260</v>
      </c>
      <c r="I33" s="789">
        <v>0.71232876712328763</v>
      </c>
      <c r="J33" s="817">
        <v>32432.829999999998</v>
      </c>
      <c r="K33" s="766">
        <v>0.22127386818536124</v>
      </c>
      <c r="L33" s="752">
        <v>105</v>
      </c>
      <c r="M33" s="789">
        <v>0.28767123287671231</v>
      </c>
    </row>
    <row r="34" spans="1:13" ht="14.4" customHeight="1" x14ac:dyDescent="0.3">
      <c r="A34" s="807" t="s">
        <v>2084</v>
      </c>
      <c r="B34" s="798">
        <v>119678.30999999997</v>
      </c>
      <c r="C34" s="748">
        <v>1</v>
      </c>
      <c r="D34" s="811">
        <v>100</v>
      </c>
      <c r="E34" s="814" t="s">
        <v>2084</v>
      </c>
      <c r="F34" s="798">
        <v>36128.379999999997</v>
      </c>
      <c r="G34" s="766">
        <v>0.30187909571918259</v>
      </c>
      <c r="H34" s="752">
        <v>37</v>
      </c>
      <c r="I34" s="789">
        <v>0.37</v>
      </c>
      <c r="J34" s="817">
        <v>83549.929999999978</v>
      </c>
      <c r="K34" s="766">
        <v>0.69812090428081752</v>
      </c>
      <c r="L34" s="752">
        <v>63</v>
      </c>
      <c r="M34" s="789">
        <v>0.63</v>
      </c>
    </row>
    <row r="35" spans="1:13" ht="14.4" customHeight="1" x14ac:dyDescent="0.3">
      <c r="A35" s="807" t="s">
        <v>2085</v>
      </c>
      <c r="B35" s="798">
        <v>12569.59</v>
      </c>
      <c r="C35" s="748">
        <v>1</v>
      </c>
      <c r="D35" s="811">
        <v>46</v>
      </c>
      <c r="E35" s="814" t="s">
        <v>2085</v>
      </c>
      <c r="F35" s="798">
        <v>7956.0700000000006</v>
      </c>
      <c r="G35" s="766">
        <v>0.63296177520507835</v>
      </c>
      <c r="H35" s="752">
        <v>26</v>
      </c>
      <c r="I35" s="789">
        <v>0.56521739130434778</v>
      </c>
      <c r="J35" s="817">
        <v>4613.5199999999995</v>
      </c>
      <c r="K35" s="766">
        <v>0.36703822479492165</v>
      </c>
      <c r="L35" s="752">
        <v>20</v>
      </c>
      <c r="M35" s="789">
        <v>0.43478260869565216</v>
      </c>
    </row>
    <row r="36" spans="1:13" ht="14.4" customHeight="1" x14ac:dyDescent="0.3">
      <c r="A36" s="807" t="s">
        <v>2086</v>
      </c>
      <c r="B36" s="798">
        <v>226254.90999999995</v>
      </c>
      <c r="C36" s="748">
        <v>1</v>
      </c>
      <c r="D36" s="811">
        <v>376</v>
      </c>
      <c r="E36" s="814" t="s">
        <v>2086</v>
      </c>
      <c r="F36" s="798">
        <v>27705.440000000002</v>
      </c>
      <c r="G36" s="766">
        <v>0.1224523260069804</v>
      </c>
      <c r="H36" s="752">
        <v>122</v>
      </c>
      <c r="I36" s="789">
        <v>0.32446808510638298</v>
      </c>
      <c r="J36" s="817">
        <v>198549.46999999994</v>
      </c>
      <c r="K36" s="766">
        <v>0.87754767399301958</v>
      </c>
      <c r="L36" s="752">
        <v>254</v>
      </c>
      <c r="M36" s="789">
        <v>0.67553191489361697</v>
      </c>
    </row>
    <row r="37" spans="1:13" ht="14.4" customHeight="1" x14ac:dyDescent="0.3">
      <c r="A37" s="807" t="s">
        <v>2087</v>
      </c>
      <c r="B37" s="798">
        <v>123064.63</v>
      </c>
      <c r="C37" s="748">
        <v>1</v>
      </c>
      <c r="D37" s="811">
        <v>97</v>
      </c>
      <c r="E37" s="814" t="s">
        <v>2087</v>
      </c>
      <c r="F37" s="798">
        <v>71286.63</v>
      </c>
      <c r="G37" s="766">
        <v>0.57926172613528359</v>
      </c>
      <c r="H37" s="752">
        <v>33</v>
      </c>
      <c r="I37" s="789">
        <v>0.34020618556701032</v>
      </c>
      <c r="J37" s="817">
        <v>51777.999999999993</v>
      </c>
      <c r="K37" s="766">
        <v>0.42073827386471635</v>
      </c>
      <c r="L37" s="752">
        <v>64</v>
      </c>
      <c r="M37" s="789">
        <v>0.65979381443298968</v>
      </c>
    </row>
    <row r="38" spans="1:13" ht="14.4" customHeight="1" x14ac:dyDescent="0.3">
      <c r="A38" s="807" t="s">
        <v>2088</v>
      </c>
      <c r="B38" s="798">
        <v>1365.72</v>
      </c>
      <c r="C38" s="748">
        <v>1</v>
      </c>
      <c r="D38" s="811">
        <v>2</v>
      </c>
      <c r="E38" s="814" t="s">
        <v>2088</v>
      </c>
      <c r="F38" s="798"/>
      <c r="G38" s="766">
        <v>0</v>
      </c>
      <c r="H38" s="752"/>
      <c r="I38" s="789">
        <v>0</v>
      </c>
      <c r="J38" s="817">
        <v>1365.72</v>
      </c>
      <c r="K38" s="766">
        <v>1</v>
      </c>
      <c r="L38" s="752">
        <v>2</v>
      </c>
      <c r="M38" s="789">
        <v>1</v>
      </c>
    </row>
    <row r="39" spans="1:13" ht="14.4" customHeight="1" x14ac:dyDescent="0.3">
      <c r="A39" s="807" t="s">
        <v>2089</v>
      </c>
      <c r="B39" s="798">
        <v>12631.990000000002</v>
      </c>
      <c r="C39" s="748">
        <v>1</v>
      </c>
      <c r="D39" s="811">
        <v>89</v>
      </c>
      <c r="E39" s="814" t="s">
        <v>2089</v>
      </c>
      <c r="F39" s="798">
        <v>4426.0700000000006</v>
      </c>
      <c r="G39" s="766">
        <v>0.35038580619522341</v>
      </c>
      <c r="H39" s="752">
        <v>30</v>
      </c>
      <c r="I39" s="789">
        <v>0.33707865168539325</v>
      </c>
      <c r="J39" s="817">
        <v>8205.92</v>
      </c>
      <c r="K39" s="766">
        <v>0.64961419380477647</v>
      </c>
      <c r="L39" s="752">
        <v>59</v>
      </c>
      <c r="M39" s="789">
        <v>0.6629213483146067</v>
      </c>
    </row>
    <row r="40" spans="1:13" ht="14.4" customHeight="1" x14ac:dyDescent="0.3">
      <c r="A40" s="807" t="s">
        <v>2090</v>
      </c>
      <c r="B40" s="798">
        <v>97.699999999999989</v>
      </c>
      <c r="C40" s="748">
        <v>1</v>
      </c>
      <c r="D40" s="811">
        <v>2</v>
      </c>
      <c r="E40" s="814" t="s">
        <v>2090</v>
      </c>
      <c r="F40" s="798"/>
      <c r="G40" s="766">
        <v>0</v>
      </c>
      <c r="H40" s="752"/>
      <c r="I40" s="789">
        <v>0</v>
      </c>
      <c r="J40" s="817">
        <v>97.699999999999989</v>
      </c>
      <c r="K40" s="766">
        <v>1</v>
      </c>
      <c r="L40" s="752">
        <v>2</v>
      </c>
      <c r="M40" s="789">
        <v>1</v>
      </c>
    </row>
    <row r="41" spans="1:13" ht="14.4" customHeight="1" x14ac:dyDescent="0.3">
      <c r="A41" s="807" t="s">
        <v>2091</v>
      </c>
      <c r="B41" s="798">
        <v>6258.34</v>
      </c>
      <c r="C41" s="748">
        <v>1</v>
      </c>
      <c r="D41" s="811">
        <v>42</v>
      </c>
      <c r="E41" s="814" t="s">
        <v>2091</v>
      </c>
      <c r="F41" s="798">
        <v>1854.7199999999998</v>
      </c>
      <c r="G41" s="766">
        <v>0.29635973756619166</v>
      </c>
      <c r="H41" s="752">
        <v>11</v>
      </c>
      <c r="I41" s="789">
        <v>0.26190476190476192</v>
      </c>
      <c r="J41" s="817">
        <v>4403.62</v>
      </c>
      <c r="K41" s="766">
        <v>0.70364026243380828</v>
      </c>
      <c r="L41" s="752">
        <v>31</v>
      </c>
      <c r="M41" s="789">
        <v>0.73809523809523814</v>
      </c>
    </row>
    <row r="42" spans="1:13" ht="14.4" customHeight="1" x14ac:dyDescent="0.3">
      <c r="A42" s="807" t="s">
        <v>2092</v>
      </c>
      <c r="B42" s="798">
        <v>248.69</v>
      </c>
      <c r="C42" s="748">
        <v>1</v>
      </c>
      <c r="D42" s="811">
        <v>2</v>
      </c>
      <c r="E42" s="814" t="s">
        <v>2092</v>
      </c>
      <c r="F42" s="798">
        <v>248.69</v>
      </c>
      <c r="G42" s="766">
        <v>1</v>
      </c>
      <c r="H42" s="752">
        <v>2</v>
      </c>
      <c r="I42" s="789">
        <v>1</v>
      </c>
      <c r="J42" s="817"/>
      <c r="K42" s="766">
        <v>0</v>
      </c>
      <c r="L42" s="752"/>
      <c r="M42" s="789">
        <v>0</v>
      </c>
    </row>
    <row r="43" spans="1:13" ht="14.4" customHeight="1" x14ac:dyDescent="0.3">
      <c r="A43" s="807" t="s">
        <v>2093</v>
      </c>
      <c r="B43" s="798">
        <v>6617.41</v>
      </c>
      <c r="C43" s="748">
        <v>1</v>
      </c>
      <c r="D43" s="811">
        <v>27</v>
      </c>
      <c r="E43" s="814" t="s">
        <v>2093</v>
      </c>
      <c r="F43" s="798">
        <v>1781.75</v>
      </c>
      <c r="G43" s="766">
        <v>0.26925186742245077</v>
      </c>
      <c r="H43" s="752">
        <v>8</v>
      </c>
      <c r="I43" s="789">
        <v>0.29629629629629628</v>
      </c>
      <c r="J43" s="817">
        <v>4835.66</v>
      </c>
      <c r="K43" s="766">
        <v>0.73074813257754923</v>
      </c>
      <c r="L43" s="752">
        <v>19</v>
      </c>
      <c r="M43" s="789">
        <v>0.70370370370370372</v>
      </c>
    </row>
    <row r="44" spans="1:13" ht="14.4" customHeight="1" x14ac:dyDescent="0.3">
      <c r="A44" s="807" t="s">
        <v>2094</v>
      </c>
      <c r="B44" s="798">
        <v>248923.49</v>
      </c>
      <c r="C44" s="748">
        <v>1</v>
      </c>
      <c r="D44" s="811">
        <v>278</v>
      </c>
      <c r="E44" s="814" t="s">
        <v>2094</v>
      </c>
      <c r="F44" s="798">
        <v>165515.79999999996</v>
      </c>
      <c r="G44" s="766">
        <v>0.66492639967405232</v>
      </c>
      <c r="H44" s="752">
        <v>153</v>
      </c>
      <c r="I44" s="789">
        <v>0.55035971223021585</v>
      </c>
      <c r="J44" s="817">
        <v>83407.690000000017</v>
      </c>
      <c r="K44" s="766">
        <v>0.33507360032594763</v>
      </c>
      <c r="L44" s="752">
        <v>125</v>
      </c>
      <c r="M44" s="789">
        <v>0.44964028776978415</v>
      </c>
    </row>
    <row r="45" spans="1:13" ht="14.4" customHeight="1" x14ac:dyDescent="0.3">
      <c r="A45" s="807" t="s">
        <v>2095</v>
      </c>
      <c r="B45" s="798">
        <v>134765.5199999999</v>
      </c>
      <c r="C45" s="748">
        <v>1</v>
      </c>
      <c r="D45" s="811">
        <v>31</v>
      </c>
      <c r="E45" s="814" t="s">
        <v>2095</v>
      </c>
      <c r="F45" s="798">
        <v>74392.599999999948</v>
      </c>
      <c r="G45" s="766">
        <v>0.55201508516421705</v>
      </c>
      <c r="H45" s="752">
        <v>18</v>
      </c>
      <c r="I45" s="789">
        <v>0.58064516129032262</v>
      </c>
      <c r="J45" s="817">
        <v>60372.919999999955</v>
      </c>
      <c r="K45" s="766">
        <v>0.4479849148357829</v>
      </c>
      <c r="L45" s="752">
        <v>13</v>
      </c>
      <c r="M45" s="789">
        <v>0.41935483870967744</v>
      </c>
    </row>
    <row r="46" spans="1:13" ht="14.4" customHeight="1" x14ac:dyDescent="0.3">
      <c r="A46" s="807" t="s">
        <v>2096</v>
      </c>
      <c r="B46" s="798">
        <v>1604.5200000000002</v>
      </c>
      <c r="C46" s="748">
        <v>1</v>
      </c>
      <c r="D46" s="811"/>
      <c r="E46" s="814" t="s">
        <v>2096</v>
      </c>
      <c r="F46" s="798">
        <v>1604.5200000000002</v>
      </c>
      <c r="G46" s="766">
        <v>1</v>
      </c>
      <c r="H46" s="752"/>
      <c r="I46" s="789"/>
      <c r="J46" s="817">
        <v>0</v>
      </c>
      <c r="K46" s="766">
        <v>0</v>
      </c>
      <c r="L46" s="752"/>
      <c r="M46" s="789"/>
    </row>
    <row r="47" spans="1:13" ht="14.4" customHeight="1" x14ac:dyDescent="0.3">
      <c r="A47" s="807" t="s">
        <v>2097</v>
      </c>
      <c r="B47" s="798">
        <v>987063.91000000015</v>
      </c>
      <c r="C47" s="748">
        <v>1</v>
      </c>
      <c r="D47" s="811">
        <v>1517</v>
      </c>
      <c r="E47" s="814" t="s">
        <v>2097</v>
      </c>
      <c r="F47" s="798">
        <v>825203.2300000001</v>
      </c>
      <c r="G47" s="766">
        <v>0.83601803453638579</v>
      </c>
      <c r="H47" s="752">
        <v>1145</v>
      </c>
      <c r="I47" s="789">
        <v>0.7547791694133158</v>
      </c>
      <c r="J47" s="817">
        <v>161860.68000000008</v>
      </c>
      <c r="K47" s="766">
        <v>0.16398196546361427</v>
      </c>
      <c r="L47" s="752">
        <v>372</v>
      </c>
      <c r="M47" s="789">
        <v>0.24522083058668426</v>
      </c>
    </row>
    <row r="48" spans="1:13" ht="14.4" customHeight="1" x14ac:dyDescent="0.3">
      <c r="A48" s="807" t="s">
        <v>2098</v>
      </c>
      <c r="B48" s="798">
        <v>131829.63999999996</v>
      </c>
      <c r="C48" s="748">
        <v>1</v>
      </c>
      <c r="D48" s="811">
        <v>421</v>
      </c>
      <c r="E48" s="814" t="s">
        <v>2098</v>
      </c>
      <c r="F48" s="798">
        <v>60930.450000000012</v>
      </c>
      <c r="G48" s="766">
        <v>0.46219082446102433</v>
      </c>
      <c r="H48" s="752">
        <v>191</v>
      </c>
      <c r="I48" s="789">
        <v>0.45368171021377673</v>
      </c>
      <c r="J48" s="817">
        <v>70899.189999999959</v>
      </c>
      <c r="K48" s="766">
        <v>0.53780917553897578</v>
      </c>
      <c r="L48" s="752">
        <v>230</v>
      </c>
      <c r="M48" s="789">
        <v>0.54631828978622332</v>
      </c>
    </row>
    <row r="49" spans="1:13" ht="14.4" customHeight="1" x14ac:dyDescent="0.3">
      <c r="A49" s="807" t="s">
        <v>2099</v>
      </c>
      <c r="B49" s="798">
        <v>4927.91</v>
      </c>
      <c r="C49" s="748">
        <v>1</v>
      </c>
      <c r="D49" s="811">
        <v>44</v>
      </c>
      <c r="E49" s="814" t="s">
        <v>2099</v>
      </c>
      <c r="F49" s="798">
        <v>2207.6799999999998</v>
      </c>
      <c r="G49" s="766">
        <v>0.44799519471743598</v>
      </c>
      <c r="H49" s="752">
        <v>21</v>
      </c>
      <c r="I49" s="789">
        <v>0.47727272727272729</v>
      </c>
      <c r="J49" s="817">
        <v>2720.23</v>
      </c>
      <c r="K49" s="766">
        <v>0.55200480528256402</v>
      </c>
      <c r="L49" s="752">
        <v>23</v>
      </c>
      <c r="M49" s="789">
        <v>0.52272727272727271</v>
      </c>
    </row>
    <row r="50" spans="1:13" ht="14.4" customHeight="1" thickBot="1" x14ac:dyDescent="0.35">
      <c r="A50" s="808" t="s">
        <v>2100</v>
      </c>
      <c r="B50" s="799">
        <v>6960.61</v>
      </c>
      <c r="C50" s="755">
        <v>1</v>
      </c>
      <c r="D50" s="812">
        <v>106</v>
      </c>
      <c r="E50" s="815" t="s">
        <v>2100</v>
      </c>
      <c r="F50" s="799">
        <v>891.71999999999991</v>
      </c>
      <c r="G50" s="767">
        <v>0.12810946167074436</v>
      </c>
      <c r="H50" s="759">
        <v>13</v>
      </c>
      <c r="I50" s="790">
        <v>0.12264150943396226</v>
      </c>
      <c r="J50" s="818">
        <v>6068.8899999999994</v>
      </c>
      <c r="K50" s="767">
        <v>0.87189053832925556</v>
      </c>
      <c r="L50" s="759">
        <v>93</v>
      </c>
      <c r="M50" s="790">
        <v>0.87735849056603776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4380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4176842.4200000041</v>
      </c>
      <c r="N3" s="70">
        <f>SUBTOTAL(9,N7:N1048576)</f>
        <v>18339</v>
      </c>
      <c r="O3" s="70">
        <f>SUBTOTAL(9,O7:O1048576)</f>
        <v>8346</v>
      </c>
      <c r="P3" s="70">
        <f>SUBTOTAL(9,P7:P1048576)</f>
        <v>2807275.6400000006</v>
      </c>
      <c r="Q3" s="71">
        <f>IF(M3=0,0,P3/M3)</f>
        <v>0.67210475227839639</v>
      </c>
      <c r="R3" s="70">
        <f>SUBTOTAL(9,R7:R1048576)</f>
        <v>11540</v>
      </c>
      <c r="S3" s="71">
        <f>IF(N3=0,0,R3/N3)</f>
        <v>0.62926004689459625</v>
      </c>
      <c r="T3" s="70">
        <f>SUBTOTAL(9,T7:T1048576)</f>
        <v>4652</v>
      </c>
      <c r="U3" s="72">
        <f>IF(O3=0,0,T3/O3)</f>
        <v>0.55739276300023965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8</v>
      </c>
      <c r="B7" s="825" t="s">
        <v>2035</v>
      </c>
      <c r="C7" s="825" t="s">
        <v>2040</v>
      </c>
      <c r="D7" s="826" t="s">
        <v>4374</v>
      </c>
      <c r="E7" s="827" t="s">
        <v>2058</v>
      </c>
      <c r="F7" s="825" t="s">
        <v>2036</v>
      </c>
      <c r="G7" s="825" t="s">
        <v>2101</v>
      </c>
      <c r="H7" s="825" t="s">
        <v>660</v>
      </c>
      <c r="I7" s="825" t="s">
        <v>1858</v>
      </c>
      <c r="J7" s="825" t="s">
        <v>867</v>
      </c>
      <c r="K7" s="825" t="s">
        <v>1859</v>
      </c>
      <c r="L7" s="828">
        <v>154.36000000000001</v>
      </c>
      <c r="M7" s="828">
        <v>308.72000000000003</v>
      </c>
      <c r="N7" s="825">
        <v>2</v>
      </c>
      <c r="O7" s="829">
        <v>1.5</v>
      </c>
      <c r="P7" s="828">
        <v>154.36000000000001</v>
      </c>
      <c r="Q7" s="830">
        <v>0.5</v>
      </c>
      <c r="R7" s="825">
        <v>1</v>
      </c>
      <c r="S7" s="830">
        <v>0.5</v>
      </c>
      <c r="T7" s="829">
        <v>1</v>
      </c>
      <c r="U7" s="231">
        <v>0.66666666666666663</v>
      </c>
    </row>
    <row r="8" spans="1:21" ht="14.4" customHeight="1" x14ac:dyDescent="0.3">
      <c r="A8" s="831">
        <v>8</v>
      </c>
      <c r="B8" s="832" t="s">
        <v>2035</v>
      </c>
      <c r="C8" s="832" t="s">
        <v>2040</v>
      </c>
      <c r="D8" s="833" t="s">
        <v>4374</v>
      </c>
      <c r="E8" s="834" t="s">
        <v>2058</v>
      </c>
      <c r="F8" s="832" t="s">
        <v>2036</v>
      </c>
      <c r="G8" s="832" t="s">
        <v>2102</v>
      </c>
      <c r="H8" s="832" t="s">
        <v>601</v>
      </c>
      <c r="I8" s="832" t="s">
        <v>2103</v>
      </c>
      <c r="J8" s="832" t="s">
        <v>685</v>
      </c>
      <c r="K8" s="832" t="s">
        <v>2104</v>
      </c>
      <c r="L8" s="835">
        <v>91.11</v>
      </c>
      <c r="M8" s="835">
        <v>91.11</v>
      </c>
      <c r="N8" s="832">
        <v>1</v>
      </c>
      <c r="O8" s="836">
        <v>0.5</v>
      </c>
      <c r="P8" s="835">
        <v>91.11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8</v>
      </c>
      <c r="B9" s="832" t="s">
        <v>2035</v>
      </c>
      <c r="C9" s="832" t="s">
        <v>2040</v>
      </c>
      <c r="D9" s="833" t="s">
        <v>4374</v>
      </c>
      <c r="E9" s="834" t="s">
        <v>2058</v>
      </c>
      <c r="F9" s="832" t="s">
        <v>2036</v>
      </c>
      <c r="G9" s="832" t="s">
        <v>2105</v>
      </c>
      <c r="H9" s="832" t="s">
        <v>601</v>
      </c>
      <c r="I9" s="832" t="s">
        <v>2106</v>
      </c>
      <c r="J9" s="832" t="s">
        <v>849</v>
      </c>
      <c r="K9" s="832" t="s">
        <v>2107</v>
      </c>
      <c r="L9" s="835">
        <v>83.35</v>
      </c>
      <c r="M9" s="835">
        <v>166.7</v>
      </c>
      <c r="N9" s="832">
        <v>2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8</v>
      </c>
      <c r="B10" s="832" t="s">
        <v>2035</v>
      </c>
      <c r="C10" s="832" t="s">
        <v>2040</v>
      </c>
      <c r="D10" s="833" t="s">
        <v>4374</v>
      </c>
      <c r="E10" s="834" t="s">
        <v>2058</v>
      </c>
      <c r="F10" s="832" t="s">
        <v>2036</v>
      </c>
      <c r="G10" s="832" t="s">
        <v>2108</v>
      </c>
      <c r="H10" s="832" t="s">
        <v>601</v>
      </c>
      <c r="I10" s="832" t="s">
        <v>2109</v>
      </c>
      <c r="J10" s="832" t="s">
        <v>657</v>
      </c>
      <c r="K10" s="832" t="s">
        <v>2110</v>
      </c>
      <c r="L10" s="835">
        <v>0</v>
      </c>
      <c r="M10" s="835">
        <v>0</v>
      </c>
      <c r="N10" s="832">
        <v>2</v>
      </c>
      <c r="O10" s="836">
        <v>1.5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8</v>
      </c>
      <c r="B11" s="832" t="s">
        <v>2035</v>
      </c>
      <c r="C11" s="832" t="s">
        <v>2040</v>
      </c>
      <c r="D11" s="833" t="s">
        <v>4374</v>
      </c>
      <c r="E11" s="834" t="s">
        <v>2058</v>
      </c>
      <c r="F11" s="832" t="s">
        <v>2036</v>
      </c>
      <c r="G11" s="832" t="s">
        <v>2111</v>
      </c>
      <c r="H11" s="832" t="s">
        <v>601</v>
      </c>
      <c r="I11" s="832" t="s">
        <v>2112</v>
      </c>
      <c r="J11" s="832" t="s">
        <v>1408</v>
      </c>
      <c r="K11" s="832" t="s">
        <v>2113</v>
      </c>
      <c r="L11" s="835">
        <v>72.47</v>
      </c>
      <c r="M11" s="835">
        <v>72.47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8</v>
      </c>
      <c r="B12" s="832" t="s">
        <v>2035</v>
      </c>
      <c r="C12" s="832" t="s">
        <v>2040</v>
      </c>
      <c r="D12" s="833" t="s">
        <v>4374</v>
      </c>
      <c r="E12" s="834" t="s">
        <v>2058</v>
      </c>
      <c r="F12" s="832" t="s">
        <v>2036</v>
      </c>
      <c r="G12" s="832" t="s">
        <v>2114</v>
      </c>
      <c r="H12" s="832" t="s">
        <v>601</v>
      </c>
      <c r="I12" s="832" t="s">
        <v>2115</v>
      </c>
      <c r="J12" s="832" t="s">
        <v>928</v>
      </c>
      <c r="K12" s="832" t="s">
        <v>2116</v>
      </c>
      <c r="L12" s="835">
        <v>132.19</v>
      </c>
      <c r="M12" s="835">
        <v>264.38</v>
      </c>
      <c r="N12" s="832">
        <v>2</v>
      </c>
      <c r="O12" s="836">
        <v>1.5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8</v>
      </c>
      <c r="B13" s="832" t="s">
        <v>2035</v>
      </c>
      <c r="C13" s="832" t="s">
        <v>2040</v>
      </c>
      <c r="D13" s="833" t="s">
        <v>4374</v>
      </c>
      <c r="E13" s="834" t="s">
        <v>2058</v>
      </c>
      <c r="F13" s="832" t="s">
        <v>2036</v>
      </c>
      <c r="G13" s="832" t="s">
        <v>2117</v>
      </c>
      <c r="H13" s="832" t="s">
        <v>601</v>
      </c>
      <c r="I13" s="832" t="s">
        <v>2118</v>
      </c>
      <c r="J13" s="832" t="s">
        <v>2119</v>
      </c>
      <c r="K13" s="832" t="s">
        <v>2120</v>
      </c>
      <c r="L13" s="835">
        <v>132.97999999999999</v>
      </c>
      <c r="M13" s="835">
        <v>132.97999999999999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8</v>
      </c>
      <c r="B14" s="832" t="s">
        <v>2035</v>
      </c>
      <c r="C14" s="832" t="s">
        <v>2040</v>
      </c>
      <c r="D14" s="833" t="s">
        <v>4374</v>
      </c>
      <c r="E14" s="834" t="s">
        <v>2058</v>
      </c>
      <c r="F14" s="832" t="s">
        <v>2036</v>
      </c>
      <c r="G14" s="832" t="s">
        <v>2121</v>
      </c>
      <c r="H14" s="832" t="s">
        <v>660</v>
      </c>
      <c r="I14" s="832" t="s">
        <v>2122</v>
      </c>
      <c r="J14" s="832" t="s">
        <v>735</v>
      </c>
      <c r="K14" s="832" t="s">
        <v>1680</v>
      </c>
      <c r="L14" s="835">
        <v>490.89</v>
      </c>
      <c r="M14" s="835">
        <v>981.78</v>
      </c>
      <c r="N14" s="832">
        <v>2</v>
      </c>
      <c r="O14" s="836">
        <v>1.5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8</v>
      </c>
      <c r="B15" s="832" t="s">
        <v>2035</v>
      </c>
      <c r="C15" s="832" t="s">
        <v>2040</v>
      </c>
      <c r="D15" s="833" t="s">
        <v>4374</v>
      </c>
      <c r="E15" s="834" t="s">
        <v>2058</v>
      </c>
      <c r="F15" s="832" t="s">
        <v>2036</v>
      </c>
      <c r="G15" s="832" t="s">
        <v>2121</v>
      </c>
      <c r="H15" s="832" t="s">
        <v>660</v>
      </c>
      <c r="I15" s="832" t="s">
        <v>2123</v>
      </c>
      <c r="J15" s="832" t="s">
        <v>735</v>
      </c>
      <c r="K15" s="832" t="s">
        <v>1991</v>
      </c>
      <c r="L15" s="835">
        <v>736.33</v>
      </c>
      <c r="M15" s="835">
        <v>736.33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8</v>
      </c>
      <c r="B16" s="832" t="s">
        <v>2035</v>
      </c>
      <c r="C16" s="832" t="s">
        <v>2040</v>
      </c>
      <c r="D16" s="833" t="s">
        <v>4374</v>
      </c>
      <c r="E16" s="834" t="s">
        <v>2058</v>
      </c>
      <c r="F16" s="832" t="s">
        <v>2036</v>
      </c>
      <c r="G16" s="832" t="s">
        <v>2121</v>
      </c>
      <c r="H16" s="832" t="s">
        <v>660</v>
      </c>
      <c r="I16" s="832" t="s">
        <v>1992</v>
      </c>
      <c r="J16" s="832" t="s">
        <v>735</v>
      </c>
      <c r="K16" s="832" t="s">
        <v>1993</v>
      </c>
      <c r="L16" s="835">
        <v>923.74</v>
      </c>
      <c r="M16" s="835">
        <v>923.74</v>
      </c>
      <c r="N16" s="832">
        <v>1</v>
      </c>
      <c r="O16" s="836">
        <v>1</v>
      </c>
      <c r="P16" s="835">
        <v>923.74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8</v>
      </c>
      <c r="B17" s="832" t="s">
        <v>2035</v>
      </c>
      <c r="C17" s="832" t="s">
        <v>2040</v>
      </c>
      <c r="D17" s="833" t="s">
        <v>4374</v>
      </c>
      <c r="E17" s="834" t="s">
        <v>2058</v>
      </c>
      <c r="F17" s="832" t="s">
        <v>2036</v>
      </c>
      <c r="G17" s="832" t="s">
        <v>2121</v>
      </c>
      <c r="H17" s="832" t="s">
        <v>660</v>
      </c>
      <c r="I17" s="832" t="s">
        <v>2124</v>
      </c>
      <c r="J17" s="832" t="s">
        <v>1032</v>
      </c>
      <c r="K17" s="832" t="s">
        <v>2125</v>
      </c>
      <c r="L17" s="835">
        <v>1847.49</v>
      </c>
      <c r="M17" s="835">
        <v>1847.49</v>
      </c>
      <c r="N17" s="832">
        <v>1</v>
      </c>
      <c r="O17" s="836">
        <v>1</v>
      </c>
      <c r="P17" s="835">
        <v>1847.49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8</v>
      </c>
      <c r="B18" s="832" t="s">
        <v>2035</v>
      </c>
      <c r="C18" s="832" t="s">
        <v>2040</v>
      </c>
      <c r="D18" s="833" t="s">
        <v>4374</v>
      </c>
      <c r="E18" s="834" t="s">
        <v>2058</v>
      </c>
      <c r="F18" s="832" t="s">
        <v>2036</v>
      </c>
      <c r="G18" s="832" t="s">
        <v>2121</v>
      </c>
      <c r="H18" s="832" t="s">
        <v>660</v>
      </c>
      <c r="I18" s="832" t="s">
        <v>1776</v>
      </c>
      <c r="J18" s="832" t="s">
        <v>735</v>
      </c>
      <c r="K18" s="832" t="s">
        <v>1777</v>
      </c>
      <c r="L18" s="835">
        <v>368.16</v>
      </c>
      <c r="M18" s="835">
        <v>368.16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8</v>
      </c>
      <c r="B19" s="832" t="s">
        <v>2035</v>
      </c>
      <c r="C19" s="832" t="s">
        <v>2040</v>
      </c>
      <c r="D19" s="833" t="s">
        <v>4374</v>
      </c>
      <c r="E19" s="834" t="s">
        <v>2058</v>
      </c>
      <c r="F19" s="832" t="s">
        <v>2036</v>
      </c>
      <c r="G19" s="832" t="s">
        <v>2121</v>
      </c>
      <c r="H19" s="832" t="s">
        <v>660</v>
      </c>
      <c r="I19" s="832" t="s">
        <v>1990</v>
      </c>
      <c r="J19" s="832" t="s">
        <v>735</v>
      </c>
      <c r="K19" s="832" t="s">
        <v>1991</v>
      </c>
      <c r="L19" s="835">
        <v>736.33</v>
      </c>
      <c r="M19" s="835">
        <v>1472.66</v>
      </c>
      <c r="N19" s="832">
        <v>2</v>
      </c>
      <c r="O19" s="836">
        <v>2</v>
      </c>
      <c r="P19" s="835">
        <v>736.33</v>
      </c>
      <c r="Q19" s="837">
        <v>0.5</v>
      </c>
      <c r="R19" s="832">
        <v>1</v>
      </c>
      <c r="S19" s="837">
        <v>0.5</v>
      </c>
      <c r="T19" s="836">
        <v>1</v>
      </c>
      <c r="U19" s="838">
        <v>0.5</v>
      </c>
    </row>
    <row r="20" spans="1:21" ht="14.4" customHeight="1" x14ac:dyDescent="0.3">
      <c r="A20" s="831">
        <v>8</v>
      </c>
      <c r="B20" s="832" t="s">
        <v>2035</v>
      </c>
      <c r="C20" s="832" t="s">
        <v>2040</v>
      </c>
      <c r="D20" s="833" t="s">
        <v>4374</v>
      </c>
      <c r="E20" s="834" t="s">
        <v>2058</v>
      </c>
      <c r="F20" s="832" t="s">
        <v>2036</v>
      </c>
      <c r="G20" s="832" t="s">
        <v>2126</v>
      </c>
      <c r="H20" s="832" t="s">
        <v>601</v>
      </c>
      <c r="I20" s="832" t="s">
        <v>2127</v>
      </c>
      <c r="J20" s="832" t="s">
        <v>2128</v>
      </c>
      <c r="K20" s="832" t="s">
        <v>1725</v>
      </c>
      <c r="L20" s="835">
        <v>88.1</v>
      </c>
      <c r="M20" s="835">
        <v>88.1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8</v>
      </c>
      <c r="B21" s="832" t="s">
        <v>2035</v>
      </c>
      <c r="C21" s="832" t="s">
        <v>2040</v>
      </c>
      <c r="D21" s="833" t="s">
        <v>4374</v>
      </c>
      <c r="E21" s="834" t="s">
        <v>2058</v>
      </c>
      <c r="F21" s="832" t="s">
        <v>2036</v>
      </c>
      <c r="G21" s="832" t="s">
        <v>2129</v>
      </c>
      <c r="H21" s="832" t="s">
        <v>601</v>
      </c>
      <c r="I21" s="832" t="s">
        <v>2130</v>
      </c>
      <c r="J21" s="832" t="s">
        <v>1328</v>
      </c>
      <c r="K21" s="832" t="s">
        <v>2131</v>
      </c>
      <c r="L21" s="835">
        <v>112.6</v>
      </c>
      <c r="M21" s="835">
        <v>112.6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8</v>
      </c>
      <c r="B22" s="832" t="s">
        <v>2035</v>
      </c>
      <c r="C22" s="832" t="s">
        <v>2040</v>
      </c>
      <c r="D22" s="833" t="s">
        <v>4374</v>
      </c>
      <c r="E22" s="834" t="s">
        <v>2058</v>
      </c>
      <c r="F22" s="832" t="s">
        <v>2036</v>
      </c>
      <c r="G22" s="832" t="s">
        <v>2132</v>
      </c>
      <c r="H22" s="832" t="s">
        <v>660</v>
      </c>
      <c r="I22" s="832" t="s">
        <v>1731</v>
      </c>
      <c r="J22" s="832" t="s">
        <v>1732</v>
      </c>
      <c r="K22" s="832" t="s">
        <v>1733</v>
      </c>
      <c r="L22" s="835">
        <v>0</v>
      </c>
      <c r="M22" s="835">
        <v>0</v>
      </c>
      <c r="N22" s="832">
        <v>2</v>
      </c>
      <c r="O22" s="836">
        <v>2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8</v>
      </c>
      <c r="B23" s="832" t="s">
        <v>2035</v>
      </c>
      <c r="C23" s="832" t="s">
        <v>2040</v>
      </c>
      <c r="D23" s="833" t="s">
        <v>4374</v>
      </c>
      <c r="E23" s="834" t="s">
        <v>2058</v>
      </c>
      <c r="F23" s="832" t="s">
        <v>2036</v>
      </c>
      <c r="G23" s="832" t="s">
        <v>2133</v>
      </c>
      <c r="H23" s="832" t="s">
        <v>601</v>
      </c>
      <c r="I23" s="832" t="s">
        <v>2134</v>
      </c>
      <c r="J23" s="832" t="s">
        <v>1344</v>
      </c>
      <c r="K23" s="832" t="s">
        <v>2135</v>
      </c>
      <c r="L23" s="835">
        <v>42.54</v>
      </c>
      <c r="M23" s="835">
        <v>42.54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8</v>
      </c>
      <c r="B24" s="832" t="s">
        <v>2035</v>
      </c>
      <c r="C24" s="832" t="s">
        <v>2040</v>
      </c>
      <c r="D24" s="833" t="s">
        <v>4374</v>
      </c>
      <c r="E24" s="834" t="s">
        <v>2058</v>
      </c>
      <c r="F24" s="832" t="s">
        <v>2036</v>
      </c>
      <c r="G24" s="832" t="s">
        <v>2133</v>
      </c>
      <c r="H24" s="832" t="s">
        <v>601</v>
      </c>
      <c r="I24" s="832" t="s">
        <v>2136</v>
      </c>
      <c r="J24" s="832" t="s">
        <v>1310</v>
      </c>
      <c r="K24" s="832" t="s">
        <v>2137</v>
      </c>
      <c r="L24" s="835">
        <v>66.88</v>
      </c>
      <c r="M24" s="835">
        <v>66.88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8</v>
      </c>
      <c r="B25" s="832" t="s">
        <v>2035</v>
      </c>
      <c r="C25" s="832" t="s">
        <v>2040</v>
      </c>
      <c r="D25" s="833" t="s">
        <v>4374</v>
      </c>
      <c r="E25" s="834" t="s">
        <v>2058</v>
      </c>
      <c r="F25" s="832" t="s">
        <v>2036</v>
      </c>
      <c r="G25" s="832" t="s">
        <v>2138</v>
      </c>
      <c r="H25" s="832" t="s">
        <v>601</v>
      </c>
      <c r="I25" s="832" t="s">
        <v>2139</v>
      </c>
      <c r="J25" s="832" t="s">
        <v>1393</v>
      </c>
      <c r="K25" s="832" t="s">
        <v>2140</v>
      </c>
      <c r="L25" s="835">
        <v>55.54</v>
      </c>
      <c r="M25" s="835">
        <v>499.86</v>
      </c>
      <c r="N25" s="832">
        <v>9</v>
      </c>
      <c r="O25" s="836">
        <v>8</v>
      </c>
      <c r="P25" s="835">
        <v>111.08</v>
      </c>
      <c r="Q25" s="837">
        <v>0.22222222222222221</v>
      </c>
      <c r="R25" s="832">
        <v>2</v>
      </c>
      <c r="S25" s="837">
        <v>0.22222222222222221</v>
      </c>
      <c r="T25" s="836">
        <v>1.5</v>
      </c>
      <c r="U25" s="838">
        <v>0.1875</v>
      </c>
    </row>
    <row r="26" spans="1:21" ht="14.4" customHeight="1" x14ac:dyDescent="0.3">
      <c r="A26" s="831">
        <v>8</v>
      </c>
      <c r="B26" s="832" t="s">
        <v>2035</v>
      </c>
      <c r="C26" s="832" t="s">
        <v>2040</v>
      </c>
      <c r="D26" s="833" t="s">
        <v>4374</v>
      </c>
      <c r="E26" s="834" t="s">
        <v>2062</v>
      </c>
      <c r="F26" s="832" t="s">
        <v>2036</v>
      </c>
      <c r="G26" s="832" t="s">
        <v>2141</v>
      </c>
      <c r="H26" s="832" t="s">
        <v>601</v>
      </c>
      <c r="I26" s="832" t="s">
        <v>2142</v>
      </c>
      <c r="J26" s="832" t="s">
        <v>847</v>
      </c>
      <c r="K26" s="832" t="s">
        <v>2143</v>
      </c>
      <c r="L26" s="835">
        <v>385.3</v>
      </c>
      <c r="M26" s="835">
        <v>385.3</v>
      </c>
      <c r="N26" s="832">
        <v>1</v>
      </c>
      <c r="O26" s="836">
        <v>0.5</v>
      </c>
      <c r="P26" s="835">
        <v>385.3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8</v>
      </c>
      <c r="B27" s="832" t="s">
        <v>2035</v>
      </c>
      <c r="C27" s="832" t="s">
        <v>2040</v>
      </c>
      <c r="D27" s="833" t="s">
        <v>4374</v>
      </c>
      <c r="E27" s="834" t="s">
        <v>2062</v>
      </c>
      <c r="F27" s="832" t="s">
        <v>2036</v>
      </c>
      <c r="G27" s="832" t="s">
        <v>2101</v>
      </c>
      <c r="H27" s="832" t="s">
        <v>660</v>
      </c>
      <c r="I27" s="832" t="s">
        <v>1860</v>
      </c>
      <c r="J27" s="832" t="s">
        <v>1861</v>
      </c>
      <c r="K27" s="832" t="s">
        <v>1862</v>
      </c>
      <c r="L27" s="835">
        <v>149.52000000000001</v>
      </c>
      <c r="M27" s="835">
        <v>149.52000000000001</v>
      </c>
      <c r="N27" s="832">
        <v>1</v>
      </c>
      <c r="O27" s="836">
        <v>1</v>
      </c>
      <c r="P27" s="835">
        <v>149.52000000000001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8</v>
      </c>
      <c r="B28" s="832" t="s">
        <v>2035</v>
      </c>
      <c r="C28" s="832" t="s">
        <v>2040</v>
      </c>
      <c r="D28" s="833" t="s">
        <v>4374</v>
      </c>
      <c r="E28" s="834" t="s">
        <v>2062</v>
      </c>
      <c r="F28" s="832" t="s">
        <v>2036</v>
      </c>
      <c r="G28" s="832" t="s">
        <v>2144</v>
      </c>
      <c r="H28" s="832" t="s">
        <v>601</v>
      </c>
      <c r="I28" s="832" t="s">
        <v>2145</v>
      </c>
      <c r="J28" s="832" t="s">
        <v>692</v>
      </c>
      <c r="K28" s="832" t="s">
        <v>2146</v>
      </c>
      <c r="L28" s="835">
        <v>158.76</v>
      </c>
      <c r="M28" s="835">
        <v>158.76</v>
      </c>
      <c r="N28" s="832">
        <v>1</v>
      </c>
      <c r="O28" s="836">
        <v>0.5</v>
      </c>
      <c r="P28" s="835">
        <v>158.76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8</v>
      </c>
      <c r="B29" s="832" t="s">
        <v>2035</v>
      </c>
      <c r="C29" s="832" t="s">
        <v>2040</v>
      </c>
      <c r="D29" s="833" t="s">
        <v>4374</v>
      </c>
      <c r="E29" s="834" t="s">
        <v>2062</v>
      </c>
      <c r="F29" s="832" t="s">
        <v>2036</v>
      </c>
      <c r="G29" s="832" t="s">
        <v>2147</v>
      </c>
      <c r="H29" s="832" t="s">
        <v>601</v>
      </c>
      <c r="I29" s="832" t="s">
        <v>2148</v>
      </c>
      <c r="J29" s="832" t="s">
        <v>825</v>
      </c>
      <c r="K29" s="832" t="s">
        <v>2149</v>
      </c>
      <c r="L29" s="835">
        <v>0</v>
      </c>
      <c r="M29" s="835">
        <v>0</v>
      </c>
      <c r="N29" s="832">
        <v>1</v>
      </c>
      <c r="O29" s="836">
        <v>1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8</v>
      </c>
      <c r="B30" s="832" t="s">
        <v>2035</v>
      </c>
      <c r="C30" s="832" t="s">
        <v>2040</v>
      </c>
      <c r="D30" s="833" t="s">
        <v>4374</v>
      </c>
      <c r="E30" s="834" t="s">
        <v>2063</v>
      </c>
      <c r="F30" s="832" t="s">
        <v>2036</v>
      </c>
      <c r="G30" s="832" t="s">
        <v>2144</v>
      </c>
      <c r="H30" s="832" t="s">
        <v>601</v>
      </c>
      <c r="I30" s="832" t="s">
        <v>2145</v>
      </c>
      <c r="J30" s="832" t="s">
        <v>692</v>
      </c>
      <c r="K30" s="832" t="s">
        <v>2146</v>
      </c>
      <c r="L30" s="835">
        <v>158.76</v>
      </c>
      <c r="M30" s="835">
        <v>317.52</v>
      </c>
      <c r="N30" s="832">
        <v>2</v>
      </c>
      <c r="O30" s="836">
        <v>2</v>
      </c>
      <c r="P30" s="835">
        <v>158.76</v>
      </c>
      <c r="Q30" s="837">
        <v>0.5</v>
      </c>
      <c r="R30" s="832">
        <v>1</v>
      </c>
      <c r="S30" s="837">
        <v>0.5</v>
      </c>
      <c r="T30" s="836">
        <v>1</v>
      </c>
      <c r="U30" s="838">
        <v>0.5</v>
      </c>
    </row>
    <row r="31" spans="1:21" ht="14.4" customHeight="1" x14ac:dyDescent="0.3">
      <c r="A31" s="831">
        <v>8</v>
      </c>
      <c r="B31" s="832" t="s">
        <v>2035</v>
      </c>
      <c r="C31" s="832" t="s">
        <v>2040</v>
      </c>
      <c r="D31" s="833" t="s">
        <v>4374</v>
      </c>
      <c r="E31" s="834" t="s">
        <v>2063</v>
      </c>
      <c r="F31" s="832" t="s">
        <v>2036</v>
      </c>
      <c r="G31" s="832" t="s">
        <v>2121</v>
      </c>
      <c r="H31" s="832" t="s">
        <v>660</v>
      </c>
      <c r="I31" s="832" t="s">
        <v>2122</v>
      </c>
      <c r="J31" s="832" t="s">
        <v>735</v>
      </c>
      <c r="K31" s="832" t="s">
        <v>1680</v>
      </c>
      <c r="L31" s="835">
        <v>490.89</v>
      </c>
      <c r="M31" s="835">
        <v>981.78</v>
      </c>
      <c r="N31" s="832">
        <v>2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8</v>
      </c>
      <c r="B32" s="832" t="s">
        <v>2035</v>
      </c>
      <c r="C32" s="832" t="s">
        <v>2040</v>
      </c>
      <c r="D32" s="833" t="s">
        <v>4374</v>
      </c>
      <c r="E32" s="834" t="s">
        <v>2067</v>
      </c>
      <c r="F32" s="832" t="s">
        <v>2036</v>
      </c>
      <c r="G32" s="832" t="s">
        <v>2141</v>
      </c>
      <c r="H32" s="832" t="s">
        <v>601</v>
      </c>
      <c r="I32" s="832" t="s">
        <v>2150</v>
      </c>
      <c r="J32" s="832" t="s">
        <v>847</v>
      </c>
      <c r="K32" s="832" t="s">
        <v>2151</v>
      </c>
      <c r="L32" s="835">
        <v>0</v>
      </c>
      <c r="M32" s="835">
        <v>0</v>
      </c>
      <c r="N32" s="832">
        <v>1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8</v>
      </c>
      <c r="B33" s="832" t="s">
        <v>2035</v>
      </c>
      <c r="C33" s="832" t="s">
        <v>2040</v>
      </c>
      <c r="D33" s="833" t="s">
        <v>4374</v>
      </c>
      <c r="E33" s="834" t="s">
        <v>2067</v>
      </c>
      <c r="F33" s="832" t="s">
        <v>2036</v>
      </c>
      <c r="G33" s="832" t="s">
        <v>2141</v>
      </c>
      <c r="H33" s="832" t="s">
        <v>601</v>
      </c>
      <c r="I33" s="832" t="s">
        <v>2142</v>
      </c>
      <c r="J33" s="832" t="s">
        <v>847</v>
      </c>
      <c r="K33" s="832" t="s">
        <v>2143</v>
      </c>
      <c r="L33" s="835">
        <v>385.3</v>
      </c>
      <c r="M33" s="835">
        <v>770.6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8</v>
      </c>
      <c r="B34" s="832" t="s">
        <v>2035</v>
      </c>
      <c r="C34" s="832" t="s">
        <v>2040</v>
      </c>
      <c r="D34" s="833" t="s">
        <v>4374</v>
      </c>
      <c r="E34" s="834" t="s">
        <v>2067</v>
      </c>
      <c r="F34" s="832" t="s">
        <v>2036</v>
      </c>
      <c r="G34" s="832" t="s">
        <v>2101</v>
      </c>
      <c r="H34" s="832" t="s">
        <v>660</v>
      </c>
      <c r="I34" s="832" t="s">
        <v>1858</v>
      </c>
      <c r="J34" s="832" t="s">
        <v>867</v>
      </c>
      <c r="K34" s="832" t="s">
        <v>1859</v>
      </c>
      <c r="L34" s="835">
        <v>154.36000000000001</v>
      </c>
      <c r="M34" s="835">
        <v>154.36000000000001</v>
      </c>
      <c r="N34" s="832">
        <v>1</v>
      </c>
      <c r="O34" s="836">
        <v>0.5</v>
      </c>
      <c r="P34" s="835">
        <v>154.36000000000001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8</v>
      </c>
      <c r="B35" s="832" t="s">
        <v>2035</v>
      </c>
      <c r="C35" s="832" t="s">
        <v>2040</v>
      </c>
      <c r="D35" s="833" t="s">
        <v>4374</v>
      </c>
      <c r="E35" s="834" t="s">
        <v>2067</v>
      </c>
      <c r="F35" s="832" t="s">
        <v>2036</v>
      </c>
      <c r="G35" s="832" t="s">
        <v>2101</v>
      </c>
      <c r="H35" s="832" t="s">
        <v>601</v>
      </c>
      <c r="I35" s="832" t="s">
        <v>2152</v>
      </c>
      <c r="J35" s="832" t="s">
        <v>2153</v>
      </c>
      <c r="K35" s="832" t="s">
        <v>2154</v>
      </c>
      <c r="L35" s="835">
        <v>149.52000000000001</v>
      </c>
      <c r="M35" s="835">
        <v>149.52000000000001</v>
      </c>
      <c r="N35" s="832">
        <v>1</v>
      </c>
      <c r="O35" s="836">
        <v>0.5</v>
      </c>
      <c r="P35" s="835">
        <v>149.52000000000001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8</v>
      </c>
      <c r="B36" s="832" t="s">
        <v>2035</v>
      </c>
      <c r="C36" s="832" t="s">
        <v>2040</v>
      </c>
      <c r="D36" s="833" t="s">
        <v>4374</v>
      </c>
      <c r="E36" s="834" t="s">
        <v>2067</v>
      </c>
      <c r="F36" s="832" t="s">
        <v>2036</v>
      </c>
      <c r="G36" s="832" t="s">
        <v>2155</v>
      </c>
      <c r="H36" s="832" t="s">
        <v>601</v>
      </c>
      <c r="I36" s="832" t="s">
        <v>2156</v>
      </c>
      <c r="J36" s="832" t="s">
        <v>1712</v>
      </c>
      <c r="K36" s="832" t="s">
        <v>1710</v>
      </c>
      <c r="L36" s="835">
        <v>170.52</v>
      </c>
      <c r="M36" s="835">
        <v>170.52</v>
      </c>
      <c r="N36" s="832">
        <v>1</v>
      </c>
      <c r="O36" s="836">
        <v>1</v>
      </c>
      <c r="P36" s="835">
        <v>170.52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8</v>
      </c>
      <c r="B37" s="832" t="s">
        <v>2035</v>
      </c>
      <c r="C37" s="832" t="s">
        <v>2040</v>
      </c>
      <c r="D37" s="833" t="s">
        <v>4374</v>
      </c>
      <c r="E37" s="834" t="s">
        <v>2067</v>
      </c>
      <c r="F37" s="832" t="s">
        <v>2036</v>
      </c>
      <c r="G37" s="832" t="s">
        <v>2157</v>
      </c>
      <c r="H37" s="832" t="s">
        <v>601</v>
      </c>
      <c r="I37" s="832" t="s">
        <v>2158</v>
      </c>
      <c r="J37" s="832" t="s">
        <v>724</v>
      </c>
      <c r="K37" s="832" t="s">
        <v>2159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8</v>
      </c>
      <c r="B38" s="832" t="s">
        <v>2035</v>
      </c>
      <c r="C38" s="832" t="s">
        <v>2040</v>
      </c>
      <c r="D38" s="833" t="s">
        <v>4374</v>
      </c>
      <c r="E38" s="834" t="s">
        <v>2067</v>
      </c>
      <c r="F38" s="832" t="s">
        <v>2036</v>
      </c>
      <c r="G38" s="832" t="s">
        <v>2102</v>
      </c>
      <c r="H38" s="832" t="s">
        <v>601</v>
      </c>
      <c r="I38" s="832" t="s">
        <v>2160</v>
      </c>
      <c r="J38" s="832" t="s">
        <v>685</v>
      </c>
      <c r="K38" s="832" t="s">
        <v>2161</v>
      </c>
      <c r="L38" s="835">
        <v>45.56</v>
      </c>
      <c r="M38" s="835">
        <v>45.56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8</v>
      </c>
      <c r="B39" s="832" t="s">
        <v>2035</v>
      </c>
      <c r="C39" s="832" t="s">
        <v>2040</v>
      </c>
      <c r="D39" s="833" t="s">
        <v>4374</v>
      </c>
      <c r="E39" s="834" t="s">
        <v>2067</v>
      </c>
      <c r="F39" s="832" t="s">
        <v>2036</v>
      </c>
      <c r="G39" s="832" t="s">
        <v>2162</v>
      </c>
      <c r="H39" s="832" t="s">
        <v>601</v>
      </c>
      <c r="I39" s="832" t="s">
        <v>2163</v>
      </c>
      <c r="J39" s="832" t="s">
        <v>958</v>
      </c>
      <c r="K39" s="832" t="s">
        <v>2164</v>
      </c>
      <c r="L39" s="835">
        <v>736.33</v>
      </c>
      <c r="M39" s="835">
        <v>736.33</v>
      </c>
      <c r="N39" s="832">
        <v>1</v>
      </c>
      <c r="O39" s="836">
        <v>1</v>
      </c>
      <c r="P39" s="835">
        <v>736.33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8</v>
      </c>
      <c r="B40" s="832" t="s">
        <v>2035</v>
      </c>
      <c r="C40" s="832" t="s">
        <v>2040</v>
      </c>
      <c r="D40" s="833" t="s">
        <v>4374</v>
      </c>
      <c r="E40" s="834" t="s">
        <v>2067</v>
      </c>
      <c r="F40" s="832" t="s">
        <v>2036</v>
      </c>
      <c r="G40" s="832" t="s">
        <v>2114</v>
      </c>
      <c r="H40" s="832" t="s">
        <v>601</v>
      </c>
      <c r="I40" s="832" t="s">
        <v>2165</v>
      </c>
      <c r="J40" s="832" t="s">
        <v>928</v>
      </c>
      <c r="K40" s="832" t="s">
        <v>2166</v>
      </c>
      <c r="L40" s="835">
        <v>0</v>
      </c>
      <c r="M40" s="835">
        <v>0</v>
      </c>
      <c r="N40" s="832">
        <v>1</v>
      </c>
      <c r="O40" s="836">
        <v>0.5</v>
      </c>
      <c r="P40" s="835">
        <v>0</v>
      </c>
      <c r="Q40" s="837"/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8</v>
      </c>
      <c r="B41" s="832" t="s">
        <v>2035</v>
      </c>
      <c r="C41" s="832" t="s">
        <v>2040</v>
      </c>
      <c r="D41" s="833" t="s">
        <v>4374</v>
      </c>
      <c r="E41" s="834" t="s">
        <v>2067</v>
      </c>
      <c r="F41" s="832" t="s">
        <v>2036</v>
      </c>
      <c r="G41" s="832" t="s">
        <v>2167</v>
      </c>
      <c r="H41" s="832" t="s">
        <v>601</v>
      </c>
      <c r="I41" s="832" t="s">
        <v>2168</v>
      </c>
      <c r="J41" s="832" t="s">
        <v>1322</v>
      </c>
      <c r="K41" s="832" t="s">
        <v>2169</v>
      </c>
      <c r="L41" s="835">
        <v>98.75</v>
      </c>
      <c r="M41" s="835">
        <v>98.75</v>
      </c>
      <c r="N41" s="832">
        <v>1</v>
      </c>
      <c r="O41" s="836">
        <v>1</v>
      </c>
      <c r="P41" s="835">
        <v>98.75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8</v>
      </c>
      <c r="B42" s="832" t="s">
        <v>2035</v>
      </c>
      <c r="C42" s="832" t="s">
        <v>2040</v>
      </c>
      <c r="D42" s="833" t="s">
        <v>4374</v>
      </c>
      <c r="E42" s="834" t="s">
        <v>2067</v>
      </c>
      <c r="F42" s="832" t="s">
        <v>2036</v>
      </c>
      <c r="G42" s="832" t="s">
        <v>2170</v>
      </c>
      <c r="H42" s="832" t="s">
        <v>601</v>
      </c>
      <c r="I42" s="832" t="s">
        <v>2171</v>
      </c>
      <c r="J42" s="832" t="s">
        <v>964</v>
      </c>
      <c r="K42" s="832" t="s">
        <v>2172</v>
      </c>
      <c r="L42" s="835">
        <v>0</v>
      </c>
      <c r="M42" s="835">
        <v>0</v>
      </c>
      <c r="N42" s="832">
        <v>4</v>
      </c>
      <c r="O42" s="836">
        <v>2</v>
      </c>
      <c r="P42" s="835">
        <v>0</v>
      </c>
      <c r="Q42" s="837"/>
      <c r="R42" s="832">
        <v>2</v>
      </c>
      <c r="S42" s="837">
        <v>0.5</v>
      </c>
      <c r="T42" s="836">
        <v>1</v>
      </c>
      <c r="U42" s="838">
        <v>0.5</v>
      </c>
    </row>
    <row r="43" spans="1:21" ht="14.4" customHeight="1" x14ac:dyDescent="0.3">
      <c r="A43" s="831">
        <v>8</v>
      </c>
      <c r="B43" s="832" t="s">
        <v>2035</v>
      </c>
      <c r="C43" s="832" t="s">
        <v>2040</v>
      </c>
      <c r="D43" s="833" t="s">
        <v>4374</v>
      </c>
      <c r="E43" s="834" t="s">
        <v>2067</v>
      </c>
      <c r="F43" s="832" t="s">
        <v>2036</v>
      </c>
      <c r="G43" s="832" t="s">
        <v>2170</v>
      </c>
      <c r="H43" s="832" t="s">
        <v>601</v>
      </c>
      <c r="I43" s="832" t="s">
        <v>2173</v>
      </c>
      <c r="J43" s="832" t="s">
        <v>1356</v>
      </c>
      <c r="K43" s="832" t="s">
        <v>2174</v>
      </c>
      <c r="L43" s="835">
        <v>0</v>
      </c>
      <c r="M43" s="835">
        <v>0</v>
      </c>
      <c r="N43" s="832">
        <v>1</v>
      </c>
      <c r="O43" s="836">
        <v>0.5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8</v>
      </c>
      <c r="B44" s="832" t="s">
        <v>2035</v>
      </c>
      <c r="C44" s="832" t="s">
        <v>2040</v>
      </c>
      <c r="D44" s="833" t="s">
        <v>4374</v>
      </c>
      <c r="E44" s="834" t="s">
        <v>2067</v>
      </c>
      <c r="F44" s="832" t="s">
        <v>2036</v>
      </c>
      <c r="G44" s="832" t="s">
        <v>2175</v>
      </c>
      <c r="H44" s="832" t="s">
        <v>601</v>
      </c>
      <c r="I44" s="832" t="s">
        <v>2176</v>
      </c>
      <c r="J44" s="832" t="s">
        <v>850</v>
      </c>
      <c r="K44" s="832" t="s">
        <v>2177</v>
      </c>
      <c r="L44" s="835">
        <v>0</v>
      </c>
      <c r="M44" s="835">
        <v>0</v>
      </c>
      <c r="N44" s="832">
        <v>2</v>
      </c>
      <c r="O44" s="836">
        <v>1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8</v>
      </c>
      <c r="B45" s="832" t="s">
        <v>2035</v>
      </c>
      <c r="C45" s="832" t="s">
        <v>2040</v>
      </c>
      <c r="D45" s="833" t="s">
        <v>4374</v>
      </c>
      <c r="E45" s="834" t="s">
        <v>2067</v>
      </c>
      <c r="F45" s="832" t="s">
        <v>2036</v>
      </c>
      <c r="G45" s="832" t="s">
        <v>2178</v>
      </c>
      <c r="H45" s="832" t="s">
        <v>601</v>
      </c>
      <c r="I45" s="832" t="s">
        <v>2179</v>
      </c>
      <c r="J45" s="832" t="s">
        <v>716</v>
      </c>
      <c r="K45" s="832" t="s">
        <v>2180</v>
      </c>
      <c r="L45" s="835">
        <v>0</v>
      </c>
      <c r="M45" s="835">
        <v>0</v>
      </c>
      <c r="N45" s="832">
        <v>1</v>
      </c>
      <c r="O45" s="836">
        <v>0.5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8</v>
      </c>
      <c r="B46" s="832" t="s">
        <v>2035</v>
      </c>
      <c r="C46" s="832" t="s">
        <v>2040</v>
      </c>
      <c r="D46" s="833" t="s">
        <v>4374</v>
      </c>
      <c r="E46" s="834" t="s">
        <v>2067</v>
      </c>
      <c r="F46" s="832" t="s">
        <v>2036</v>
      </c>
      <c r="G46" s="832" t="s">
        <v>2178</v>
      </c>
      <c r="H46" s="832" t="s">
        <v>601</v>
      </c>
      <c r="I46" s="832" t="s">
        <v>2181</v>
      </c>
      <c r="J46" s="832" t="s">
        <v>2182</v>
      </c>
      <c r="K46" s="832" t="s">
        <v>2183</v>
      </c>
      <c r="L46" s="835">
        <v>0</v>
      </c>
      <c r="M46" s="835">
        <v>0</v>
      </c>
      <c r="N46" s="832">
        <v>2</v>
      </c>
      <c r="O46" s="836">
        <v>1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8</v>
      </c>
      <c r="B47" s="832" t="s">
        <v>2035</v>
      </c>
      <c r="C47" s="832" t="s">
        <v>2040</v>
      </c>
      <c r="D47" s="833" t="s">
        <v>4374</v>
      </c>
      <c r="E47" s="834" t="s">
        <v>2067</v>
      </c>
      <c r="F47" s="832" t="s">
        <v>2036</v>
      </c>
      <c r="G47" s="832" t="s">
        <v>2184</v>
      </c>
      <c r="H47" s="832" t="s">
        <v>660</v>
      </c>
      <c r="I47" s="832" t="s">
        <v>2185</v>
      </c>
      <c r="J47" s="832" t="s">
        <v>1696</v>
      </c>
      <c r="K47" s="832" t="s">
        <v>2186</v>
      </c>
      <c r="L47" s="835">
        <v>0</v>
      </c>
      <c r="M47" s="835">
        <v>0</v>
      </c>
      <c r="N47" s="832">
        <v>1</v>
      </c>
      <c r="O47" s="836">
        <v>1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8</v>
      </c>
      <c r="B48" s="832" t="s">
        <v>2035</v>
      </c>
      <c r="C48" s="832" t="s">
        <v>2040</v>
      </c>
      <c r="D48" s="833" t="s">
        <v>4374</v>
      </c>
      <c r="E48" s="834" t="s">
        <v>2067</v>
      </c>
      <c r="F48" s="832" t="s">
        <v>2036</v>
      </c>
      <c r="G48" s="832" t="s">
        <v>2187</v>
      </c>
      <c r="H48" s="832" t="s">
        <v>601</v>
      </c>
      <c r="I48" s="832" t="s">
        <v>2188</v>
      </c>
      <c r="J48" s="832" t="s">
        <v>1158</v>
      </c>
      <c r="K48" s="832" t="s">
        <v>2189</v>
      </c>
      <c r="L48" s="835">
        <v>0</v>
      </c>
      <c r="M48" s="835">
        <v>0</v>
      </c>
      <c r="N48" s="832">
        <v>1</v>
      </c>
      <c r="O48" s="836">
        <v>1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8</v>
      </c>
      <c r="B49" s="832" t="s">
        <v>2035</v>
      </c>
      <c r="C49" s="832" t="s">
        <v>2040</v>
      </c>
      <c r="D49" s="833" t="s">
        <v>4374</v>
      </c>
      <c r="E49" s="834" t="s">
        <v>2067</v>
      </c>
      <c r="F49" s="832" t="s">
        <v>2036</v>
      </c>
      <c r="G49" s="832" t="s">
        <v>2190</v>
      </c>
      <c r="H49" s="832" t="s">
        <v>601</v>
      </c>
      <c r="I49" s="832" t="s">
        <v>2191</v>
      </c>
      <c r="J49" s="832" t="s">
        <v>773</v>
      </c>
      <c r="K49" s="832" t="s">
        <v>2192</v>
      </c>
      <c r="L49" s="835">
        <v>0</v>
      </c>
      <c r="M49" s="835">
        <v>0</v>
      </c>
      <c r="N49" s="832">
        <v>2</v>
      </c>
      <c r="O49" s="836">
        <v>1</v>
      </c>
      <c r="P49" s="835">
        <v>0</v>
      </c>
      <c r="Q49" s="837"/>
      <c r="R49" s="832">
        <v>1</v>
      </c>
      <c r="S49" s="837">
        <v>0.5</v>
      </c>
      <c r="T49" s="836">
        <v>0.5</v>
      </c>
      <c r="U49" s="838">
        <v>0.5</v>
      </c>
    </row>
    <row r="50" spans="1:21" ht="14.4" customHeight="1" x14ac:dyDescent="0.3">
      <c r="A50" s="831">
        <v>8</v>
      </c>
      <c r="B50" s="832" t="s">
        <v>2035</v>
      </c>
      <c r="C50" s="832" t="s">
        <v>2040</v>
      </c>
      <c r="D50" s="833" t="s">
        <v>4374</v>
      </c>
      <c r="E50" s="834" t="s">
        <v>2067</v>
      </c>
      <c r="F50" s="832" t="s">
        <v>2036</v>
      </c>
      <c r="G50" s="832" t="s">
        <v>2190</v>
      </c>
      <c r="H50" s="832" t="s">
        <v>601</v>
      </c>
      <c r="I50" s="832" t="s">
        <v>2193</v>
      </c>
      <c r="J50" s="832" t="s">
        <v>773</v>
      </c>
      <c r="K50" s="832" t="s">
        <v>2194</v>
      </c>
      <c r="L50" s="835">
        <v>0</v>
      </c>
      <c r="M50" s="835">
        <v>0</v>
      </c>
      <c r="N50" s="832">
        <v>6</v>
      </c>
      <c r="O50" s="836">
        <v>3.5</v>
      </c>
      <c r="P50" s="835">
        <v>0</v>
      </c>
      <c r="Q50" s="837"/>
      <c r="R50" s="832">
        <v>2</v>
      </c>
      <c r="S50" s="837">
        <v>0.33333333333333331</v>
      </c>
      <c r="T50" s="836">
        <v>1</v>
      </c>
      <c r="U50" s="838">
        <v>0.2857142857142857</v>
      </c>
    </row>
    <row r="51" spans="1:21" ht="14.4" customHeight="1" x14ac:dyDescent="0.3">
      <c r="A51" s="831">
        <v>8</v>
      </c>
      <c r="B51" s="832" t="s">
        <v>2035</v>
      </c>
      <c r="C51" s="832" t="s">
        <v>2040</v>
      </c>
      <c r="D51" s="833" t="s">
        <v>4374</v>
      </c>
      <c r="E51" s="834" t="s">
        <v>2067</v>
      </c>
      <c r="F51" s="832" t="s">
        <v>2036</v>
      </c>
      <c r="G51" s="832" t="s">
        <v>2144</v>
      </c>
      <c r="H51" s="832" t="s">
        <v>601</v>
      </c>
      <c r="I51" s="832" t="s">
        <v>2145</v>
      </c>
      <c r="J51" s="832" t="s">
        <v>692</v>
      </c>
      <c r="K51" s="832" t="s">
        <v>2146</v>
      </c>
      <c r="L51" s="835">
        <v>158.76</v>
      </c>
      <c r="M51" s="835">
        <v>317.52</v>
      </c>
      <c r="N51" s="832">
        <v>2</v>
      </c>
      <c r="O51" s="836">
        <v>1</v>
      </c>
      <c r="P51" s="835">
        <v>317.52</v>
      </c>
      <c r="Q51" s="837">
        <v>1</v>
      </c>
      <c r="R51" s="832">
        <v>2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8</v>
      </c>
      <c r="B52" s="832" t="s">
        <v>2035</v>
      </c>
      <c r="C52" s="832" t="s">
        <v>2040</v>
      </c>
      <c r="D52" s="833" t="s">
        <v>4374</v>
      </c>
      <c r="E52" s="834" t="s">
        <v>2067</v>
      </c>
      <c r="F52" s="832" t="s">
        <v>2036</v>
      </c>
      <c r="G52" s="832" t="s">
        <v>2121</v>
      </c>
      <c r="H52" s="832" t="s">
        <v>660</v>
      </c>
      <c r="I52" s="832" t="s">
        <v>2195</v>
      </c>
      <c r="J52" s="832" t="s">
        <v>735</v>
      </c>
      <c r="K52" s="832" t="s">
        <v>1777</v>
      </c>
      <c r="L52" s="835">
        <v>368.16</v>
      </c>
      <c r="M52" s="835">
        <v>1104.48</v>
      </c>
      <c r="N52" s="832">
        <v>3</v>
      </c>
      <c r="O52" s="836">
        <v>1.5</v>
      </c>
      <c r="P52" s="835">
        <v>736.32</v>
      </c>
      <c r="Q52" s="837">
        <v>0.66666666666666674</v>
      </c>
      <c r="R52" s="832">
        <v>2</v>
      </c>
      <c r="S52" s="837">
        <v>0.66666666666666663</v>
      </c>
      <c r="T52" s="836">
        <v>1</v>
      </c>
      <c r="U52" s="838">
        <v>0.66666666666666663</v>
      </c>
    </row>
    <row r="53" spans="1:21" ht="14.4" customHeight="1" x14ac:dyDescent="0.3">
      <c r="A53" s="831">
        <v>8</v>
      </c>
      <c r="B53" s="832" t="s">
        <v>2035</v>
      </c>
      <c r="C53" s="832" t="s">
        <v>2040</v>
      </c>
      <c r="D53" s="833" t="s">
        <v>4374</v>
      </c>
      <c r="E53" s="834" t="s">
        <v>2067</v>
      </c>
      <c r="F53" s="832" t="s">
        <v>2036</v>
      </c>
      <c r="G53" s="832" t="s">
        <v>2121</v>
      </c>
      <c r="H53" s="832" t="s">
        <v>660</v>
      </c>
      <c r="I53" s="832" t="s">
        <v>2122</v>
      </c>
      <c r="J53" s="832" t="s">
        <v>735</v>
      </c>
      <c r="K53" s="832" t="s">
        <v>1680</v>
      </c>
      <c r="L53" s="835">
        <v>490.89</v>
      </c>
      <c r="M53" s="835">
        <v>1963.56</v>
      </c>
      <c r="N53" s="832">
        <v>4</v>
      </c>
      <c r="O53" s="836">
        <v>4</v>
      </c>
      <c r="P53" s="835">
        <v>1472.67</v>
      </c>
      <c r="Q53" s="837">
        <v>0.75000000000000011</v>
      </c>
      <c r="R53" s="832">
        <v>3</v>
      </c>
      <c r="S53" s="837">
        <v>0.75</v>
      </c>
      <c r="T53" s="836">
        <v>3</v>
      </c>
      <c r="U53" s="838">
        <v>0.75</v>
      </c>
    </row>
    <row r="54" spans="1:21" ht="14.4" customHeight="1" x14ac:dyDescent="0.3">
      <c r="A54" s="831">
        <v>8</v>
      </c>
      <c r="B54" s="832" t="s">
        <v>2035</v>
      </c>
      <c r="C54" s="832" t="s">
        <v>2040</v>
      </c>
      <c r="D54" s="833" t="s">
        <v>4374</v>
      </c>
      <c r="E54" s="834" t="s">
        <v>2067</v>
      </c>
      <c r="F54" s="832" t="s">
        <v>2036</v>
      </c>
      <c r="G54" s="832" t="s">
        <v>2121</v>
      </c>
      <c r="H54" s="832" t="s">
        <v>660</v>
      </c>
      <c r="I54" s="832" t="s">
        <v>2123</v>
      </c>
      <c r="J54" s="832" t="s">
        <v>735</v>
      </c>
      <c r="K54" s="832" t="s">
        <v>1991</v>
      </c>
      <c r="L54" s="835">
        <v>736.33</v>
      </c>
      <c r="M54" s="835">
        <v>1472.66</v>
      </c>
      <c r="N54" s="832">
        <v>2</v>
      </c>
      <c r="O54" s="836">
        <v>0.5</v>
      </c>
      <c r="P54" s="835">
        <v>1472.66</v>
      </c>
      <c r="Q54" s="837">
        <v>1</v>
      </c>
      <c r="R54" s="832">
        <v>2</v>
      </c>
      <c r="S54" s="837">
        <v>1</v>
      </c>
      <c r="T54" s="836">
        <v>0.5</v>
      </c>
      <c r="U54" s="838">
        <v>1</v>
      </c>
    </row>
    <row r="55" spans="1:21" ht="14.4" customHeight="1" x14ac:dyDescent="0.3">
      <c r="A55" s="831">
        <v>8</v>
      </c>
      <c r="B55" s="832" t="s">
        <v>2035</v>
      </c>
      <c r="C55" s="832" t="s">
        <v>2040</v>
      </c>
      <c r="D55" s="833" t="s">
        <v>4374</v>
      </c>
      <c r="E55" s="834" t="s">
        <v>2067</v>
      </c>
      <c r="F55" s="832" t="s">
        <v>2036</v>
      </c>
      <c r="G55" s="832" t="s">
        <v>2196</v>
      </c>
      <c r="H55" s="832" t="s">
        <v>601</v>
      </c>
      <c r="I55" s="832" t="s">
        <v>2197</v>
      </c>
      <c r="J55" s="832" t="s">
        <v>669</v>
      </c>
      <c r="K55" s="832" t="s">
        <v>2198</v>
      </c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8</v>
      </c>
      <c r="B56" s="832" t="s">
        <v>2035</v>
      </c>
      <c r="C56" s="832" t="s">
        <v>2040</v>
      </c>
      <c r="D56" s="833" t="s">
        <v>4374</v>
      </c>
      <c r="E56" s="834" t="s">
        <v>2067</v>
      </c>
      <c r="F56" s="832" t="s">
        <v>2036</v>
      </c>
      <c r="G56" s="832" t="s">
        <v>2199</v>
      </c>
      <c r="H56" s="832" t="s">
        <v>601</v>
      </c>
      <c r="I56" s="832" t="s">
        <v>2200</v>
      </c>
      <c r="J56" s="832" t="s">
        <v>1219</v>
      </c>
      <c r="K56" s="832" t="s">
        <v>2201</v>
      </c>
      <c r="L56" s="835">
        <v>130.36000000000001</v>
      </c>
      <c r="M56" s="835">
        <v>260.72000000000003</v>
      </c>
      <c r="N56" s="832">
        <v>2</v>
      </c>
      <c r="O56" s="836">
        <v>1.5</v>
      </c>
      <c r="P56" s="835">
        <v>130.36000000000001</v>
      </c>
      <c r="Q56" s="837">
        <v>0.5</v>
      </c>
      <c r="R56" s="832">
        <v>1</v>
      </c>
      <c r="S56" s="837">
        <v>0.5</v>
      </c>
      <c r="T56" s="836">
        <v>0.5</v>
      </c>
      <c r="U56" s="838">
        <v>0.33333333333333331</v>
      </c>
    </row>
    <row r="57" spans="1:21" ht="14.4" customHeight="1" x14ac:dyDescent="0.3">
      <c r="A57" s="831">
        <v>8</v>
      </c>
      <c r="B57" s="832" t="s">
        <v>2035</v>
      </c>
      <c r="C57" s="832" t="s">
        <v>2040</v>
      </c>
      <c r="D57" s="833" t="s">
        <v>4374</v>
      </c>
      <c r="E57" s="834" t="s">
        <v>2067</v>
      </c>
      <c r="F57" s="832" t="s">
        <v>2036</v>
      </c>
      <c r="G57" s="832" t="s">
        <v>2199</v>
      </c>
      <c r="H57" s="832" t="s">
        <v>601</v>
      </c>
      <c r="I57" s="832" t="s">
        <v>2202</v>
      </c>
      <c r="J57" s="832" t="s">
        <v>1219</v>
      </c>
      <c r="K57" s="832" t="s">
        <v>2201</v>
      </c>
      <c r="L57" s="835">
        <v>130.36000000000001</v>
      </c>
      <c r="M57" s="835">
        <v>521.44000000000005</v>
      </c>
      <c r="N57" s="832">
        <v>4</v>
      </c>
      <c r="O57" s="836">
        <v>2.5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8</v>
      </c>
      <c r="B58" s="832" t="s">
        <v>2035</v>
      </c>
      <c r="C58" s="832" t="s">
        <v>2040</v>
      </c>
      <c r="D58" s="833" t="s">
        <v>4374</v>
      </c>
      <c r="E58" s="834" t="s">
        <v>2067</v>
      </c>
      <c r="F58" s="832" t="s">
        <v>2036</v>
      </c>
      <c r="G58" s="832" t="s">
        <v>2203</v>
      </c>
      <c r="H58" s="832" t="s">
        <v>601</v>
      </c>
      <c r="I58" s="832" t="s">
        <v>2204</v>
      </c>
      <c r="J58" s="832" t="s">
        <v>1332</v>
      </c>
      <c r="K58" s="832" t="s">
        <v>2205</v>
      </c>
      <c r="L58" s="835">
        <v>194.49</v>
      </c>
      <c r="M58" s="835">
        <v>194.49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8</v>
      </c>
      <c r="B59" s="832" t="s">
        <v>2035</v>
      </c>
      <c r="C59" s="832" t="s">
        <v>2040</v>
      </c>
      <c r="D59" s="833" t="s">
        <v>4374</v>
      </c>
      <c r="E59" s="834" t="s">
        <v>2067</v>
      </c>
      <c r="F59" s="832" t="s">
        <v>2036</v>
      </c>
      <c r="G59" s="832" t="s">
        <v>2206</v>
      </c>
      <c r="H59" s="832" t="s">
        <v>601</v>
      </c>
      <c r="I59" s="832" t="s">
        <v>2207</v>
      </c>
      <c r="J59" s="832" t="s">
        <v>2208</v>
      </c>
      <c r="K59" s="832" t="s">
        <v>2209</v>
      </c>
      <c r="L59" s="835">
        <v>0</v>
      </c>
      <c r="M59" s="835">
        <v>0</v>
      </c>
      <c r="N59" s="832">
        <v>1</v>
      </c>
      <c r="O59" s="836">
        <v>0.5</v>
      </c>
      <c r="P59" s="835"/>
      <c r="Q59" s="837"/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8</v>
      </c>
      <c r="B60" s="832" t="s">
        <v>2035</v>
      </c>
      <c r="C60" s="832" t="s">
        <v>2040</v>
      </c>
      <c r="D60" s="833" t="s">
        <v>4374</v>
      </c>
      <c r="E60" s="834" t="s">
        <v>2067</v>
      </c>
      <c r="F60" s="832" t="s">
        <v>2036</v>
      </c>
      <c r="G60" s="832" t="s">
        <v>2147</v>
      </c>
      <c r="H60" s="832" t="s">
        <v>601</v>
      </c>
      <c r="I60" s="832" t="s">
        <v>2148</v>
      </c>
      <c r="J60" s="832" t="s">
        <v>825</v>
      </c>
      <c r="K60" s="832" t="s">
        <v>2149</v>
      </c>
      <c r="L60" s="835">
        <v>0</v>
      </c>
      <c r="M60" s="835">
        <v>0</v>
      </c>
      <c r="N60" s="832">
        <v>6</v>
      </c>
      <c r="O60" s="836">
        <v>4.5</v>
      </c>
      <c r="P60" s="835">
        <v>0</v>
      </c>
      <c r="Q60" s="837"/>
      <c r="R60" s="832">
        <v>4</v>
      </c>
      <c r="S60" s="837">
        <v>0.66666666666666663</v>
      </c>
      <c r="T60" s="836">
        <v>3.5</v>
      </c>
      <c r="U60" s="838">
        <v>0.77777777777777779</v>
      </c>
    </row>
    <row r="61" spans="1:21" ht="14.4" customHeight="1" x14ac:dyDescent="0.3">
      <c r="A61" s="831">
        <v>8</v>
      </c>
      <c r="B61" s="832" t="s">
        <v>2035</v>
      </c>
      <c r="C61" s="832" t="s">
        <v>2040</v>
      </c>
      <c r="D61" s="833" t="s">
        <v>4374</v>
      </c>
      <c r="E61" s="834" t="s">
        <v>2067</v>
      </c>
      <c r="F61" s="832" t="s">
        <v>2036</v>
      </c>
      <c r="G61" s="832" t="s">
        <v>2147</v>
      </c>
      <c r="H61" s="832" t="s">
        <v>601</v>
      </c>
      <c r="I61" s="832" t="s">
        <v>2210</v>
      </c>
      <c r="J61" s="832" t="s">
        <v>825</v>
      </c>
      <c r="K61" s="832" t="s">
        <v>2149</v>
      </c>
      <c r="L61" s="835">
        <v>0</v>
      </c>
      <c r="M61" s="835">
        <v>0</v>
      </c>
      <c r="N61" s="832">
        <v>2</v>
      </c>
      <c r="O61" s="836">
        <v>1.5</v>
      </c>
      <c r="P61" s="835">
        <v>0</v>
      </c>
      <c r="Q61" s="837"/>
      <c r="R61" s="832">
        <v>1</v>
      </c>
      <c r="S61" s="837">
        <v>0.5</v>
      </c>
      <c r="T61" s="836">
        <v>1</v>
      </c>
      <c r="U61" s="838">
        <v>0.66666666666666663</v>
      </c>
    </row>
    <row r="62" spans="1:21" ht="14.4" customHeight="1" x14ac:dyDescent="0.3">
      <c r="A62" s="831">
        <v>8</v>
      </c>
      <c r="B62" s="832" t="s">
        <v>2035</v>
      </c>
      <c r="C62" s="832" t="s">
        <v>2040</v>
      </c>
      <c r="D62" s="833" t="s">
        <v>4374</v>
      </c>
      <c r="E62" s="834" t="s">
        <v>2067</v>
      </c>
      <c r="F62" s="832" t="s">
        <v>2036</v>
      </c>
      <c r="G62" s="832" t="s">
        <v>2147</v>
      </c>
      <c r="H62" s="832" t="s">
        <v>601</v>
      </c>
      <c r="I62" s="832" t="s">
        <v>2210</v>
      </c>
      <c r="J62" s="832" t="s">
        <v>825</v>
      </c>
      <c r="K62" s="832" t="s">
        <v>2149</v>
      </c>
      <c r="L62" s="835">
        <v>90.53</v>
      </c>
      <c r="M62" s="835">
        <v>90.53</v>
      </c>
      <c r="N62" s="832">
        <v>1</v>
      </c>
      <c r="O62" s="836">
        <v>1</v>
      </c>
      <c r="P62" s="835">
        <v>90.53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8</v>
      </c>
      <c r="B63" s="832" t="s">
        <v>2035</v>
      </c>
      <c r="C63" s="832" t="s">
        <v>2040</v>
      </c>
      <c r="D63" s="833" t="s">
        <v>4374</v>
      </c>
      <c r="E63" s="834" t="s">
        <v>2067</v>
      </c>
      <c r="F63" s="832" t="s">
        <v>2036</v>
      </c>
      <c r="G63" s="832" t="s">
        <v>2211</v>
      </c>
      <c r="H63" s="832" t="s">
        <v>601</v>
      </c>
      <c r="I63" s="832" t="s">
        <v>2212</v>
      </c>
      <c r="J63" s="832" t="s">
        <v>707</v>
      </c>
      <c r="K63" s="832" t="s">
        <v>2213</v>
      </c>
      <c r="L63" s="835">
        <v>0</v>
      </c>
      <c r="M63" s="835">
        <v>0</v>
      </c>
      <c r="N63" s="832">
        <v>1</v>
      </c>
      <c r="O63" s="836">
        <v>0.5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8</v>
      </c>
      <c r="B64" s="832" t="s">
        <v>2035</v>
      </c>
      <c r="C64" s="832" t="s">
        <v>2040</v>
      </c>
      <c r="D64" s="833" t="s">
        <v>4374</v>
      </c>
      <c r="E64" s="834" t="s">
        <v>2067</v>
      </c>
      <c r="F64" s="832" t="s">
        <v>2036</v>
      </c>
      <c r="G64" s="832" t="s">
        <v>2214</v>
      </c>
      <c r="H64" s="832" t="s">
        <v>601</v>
      </c>
      <c r="I64" s="832" t="s">
        <v>2215</v>
      </c>
      <c r="J64" s="832" t="s">
        <v>836</v>
      </c>
      <c r="K64" s="832" t="s">
        <v>2216</v>
      </c>
      <c r="L64" s="835">
        <v>77.14</v>
      </c>
      <c r="M64" s="835">
        <v>539.98</v>
      </c>
      <c r="N64" s="832">
        <v>7</v>
      </c>
      <c r="O64" s="836">
        <v>5.5</v>
      </c>
      <c r="P64" s="835">
        <v>231.42000000000002</v>
      </c>
      <c r="Q64" s="837">
        <v>0.4285714285714286</v>
      </c>
      <c r="R64" s="832">
        <v>3</v>
      </c>
      <c r="S64" s="837">
        <v>0.42857142857142855</v>
      </c>
      <c r="T64" s="836">
        <v>2.5</v>
      </c>
      <c r="U64" s="838">
        <v>0.45454545454545453</v>
      </c>
    </row>
    <row r="65" spans="1:21" ht="14.4" customHeight="1" x14ac:dyDescent="0.3">
      <c r="A65" s="831">
        <v>8</v>
      </c>
      <c r="B65" s="832" t="s">
        <v>2035</v>
      </c>
      <c r="C65" s="832" t="s">
        <v>2040</v>
      </c>
      <c r="D65" s="833" t="s">
        <v>4374</v>
      </c>
      <c r="E65" s="834" t="s">
        <v>2067</v>
      </c>
      <c r="F65" s="832" t="s">
        <v>2036</v>
      </c>
      <c r="G65" s="832" t="s">
        <v>2217</v>
      </c>
      <c r="H65" s="832" t="s">
        <v>601</v>
      </c>
      <c r="I65" s="832" t="s">
        <v>2218</v>
      </c>
      <c r="J65" s="832" t="s">
        <v>838</v>
      </c>
      <c r="K65" s="832" t="s">
        <v>2219</v>
      </c>
      <c r="L65" s="835">
        <v>83.68</v>
      </c>
      <c r="M65" s="835">
        <v>167.36</v>
      </c>
      <c r="N65" s="832">
        <v>2</v>
      </c>
      <c r="O65" s="836">
        <v>1.5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8</v>
      </c>
      <c r="B66" s="832" t="s">
        <v>2035</v>
      </c>
      <c r="C66" s="832" t="s">
        <v>2040</v>
      </c>
      <c r="D66" s="833" t="s">
        <v>4374</v>
      </c>
      <c r="E66" s="834" t="s">
        <v>2067</v>
      </c>
      <c r="F66" s="832" t="s">
        <v>2036</v>
      </c>
      <c r="G66" s="832" t="s">
        <v>2132</v>
      </c>
      <c r="H66" s="832" t="s">
        <v>660</v>
      </c>
      <c r="I66" s="832" t="s">
        <v>1731</v>
      </c>
      <c r="J66" s="832" t="s">
        <v>1732</v>
      </c>
      <c r="K66" s="832" t="s">
        <v>1733</v>
      </c>
      <c r="L66" s="835">
        <v>0</v>
      </c>
      <c r="M66" s="835">
        <v>0</v>
      </c>
      <c r="N66" s="832">
        <v>4</v>
      </c>
      <c r="O66" s="836">
        <v>2.5</v>
      </c>
      <c r="P66" s="835">
        <v>0</v>
      </c>
      <c r="Q66" s="837"/>
      <c r="R66" s="832">
        <v>3</v>
      </c>
      <c r="S66" s="837">
        <v>0.75</v>
      </c>
      <c r="T66" s="836">
        <v>2</v>
      </c>
      <c r="U66" s="838">
        <v>0.8</v>
      </c>
    </row>
    <row r="67" spans="1:21" ht="14.4" customHeight="1" x14ac:dyDescent="0.3">
      <c r="A67" s="831">
        <v>8</v>
      </c>
      <c r="B67" s="832" t="s">
        <v>2035</v>
      </c>
      <c r="C67" s="832" t="s">
        <v>2040</v>
      </c>
      <c r="D67" s="833" t="s">
        <v>4374</v>
      </c>
      <c r="E67" s="834" t="s">
        <v>2070</v>
      </c>
      <c r="F67" s="832" t="s">
        <v>2036</v>
      </c>
      <c r="G67" s="832" t="s">
        <v>2102</v>
      </c>
      <c r="H67" s="832" t="s">
        <v>601</v>
      </c>
      <c r="I67" s="832" t="s">
        <v>2220</v>
      </c>
      <c r="J67" s="832" t="s">
        <v>685</v>
      </c>
      <c r="K67" s="832" t="s">
        <v>2221</v>
      </c>
      <c r="L67" s="835">
        <v>182.22</v>
      </c>
      <c r="M67" s="835">
        <v>182.22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8</v>
      </c>
      <c r="B68" s="832" t="s">
        <v>2035</v>
      </c>
      <c r="C68" s="832" t="s">
        <v>2040</v>
      </c>
      <c r="D68" s="833" t="s">
        <v>4374</v>
      </c>
      <c r="E68" s="834" t="s">
        <v>2070</v>
      </c>
      <c r="F68" s="832" t="s">
        <v>2036</v>
      </c>
      <c r="G68" s="832" t="s">
        <v>2178</v>
      </c>
      <c r="H68" s="832" t="s">
        <v>601</v>
      </c>
      <c r="I68" s="832" t="s">
        <v>2179</v>
      </c>
      <c r="J68" s="832" t="s">
        <v>716</v>
      </c>
      <c r="K68" s="832" t="s">
        <v>2180</v>
      </c>
      <c r="L68" s="835">
        <v>0</v>
      </c>
      <c r="M68" s="835">
        <v>0</v>
      </c>
      <c r="N68" s="832">
        <v>1</v>
      </c>
      <c r="O68" s="836"/>
      <c r="P68" s="835">
        <v>0</v>
      </c>
      <c r="Q68" s="837"/>
      <c r="R68" s="832">
        <v>1</v>
      </c>
      <c r="S68" s="837">
        <v>1</v>
      </c>
      <c r="T68" s="836"/>
      <c r="U68" s="838"/>
    </row>
    <row r="69" spans="1:21" ht="14.4" customHeight="1" x14ac:dyDescent="0.3">
      <c r="A69" s="831">
        <v>8</v>
      </c>
      <c r="B69" s="832" t="s">
        <v>2035</v>
      </c>
      <c r="C69" s="832" t="s">
        <v>2040</v>
      </c>
      <c r="D69" s="833" t="s">
        <v>4374</v>
      </c>
      <c r="E69" s="834" t="s">
        <v>2070</v>
      </c>
      <c r="F69" s="832" t="s">
        <v>2036</v>
      </c>
      <c r="G69" s="832" t="s">
        <v>2190</v>
      </c>
      <c r="H69" s="832" t="s">
        <v>601</v>
      </c>
      <c r="I69" s="832" t="s">
        <v>2191</v>
      </c>
      <c r="J69" s="832" t="s">
        <v>773</v>
      </c>
      <c r="K69" s="832" t="s">
        <v>2192</v>
      </c>
      <c r="L69" s="835">
        <v>0</v>
      </c>
      <c r="M69" s="835">
        <v>0</v>
      </c>
      <c r="N69" s="832">
        <v>1</v>
      </c>
      <c r="O69" s="836">
        <v>0.5</v>
      </c>
      <c r="P69" s="835">
        <v>0</v>
      </c>
      <c r="Q69" s="837"/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8</v>
      </c>
      <c r="B70" s="832" t="s">
        <v>2035</v>
      </c>
      <c r="C70" s="832" t="s">
        <v>2040</v>
      </c>
      <c r="D70" s="833" t="s">
        <v>4374</v>
      </c>
      <c r="E70" s="834" t="s">
        <v>2070</v>
      </c>
      <c r="F70" s="832" t="s">
        <v>2036</v>
      </c>
      <c r="G70" s="832" t="s">
        <v>2144</v>
      </c>
      <c r="H70" s="832" t="s">
        <v>601</v>
      </c>
      <c r="I70" s="832" t="s">
        <v>2145</v>
      </c>
      <c r="J70" s="832" t="s">
        <v>692</v>
      </c>
      <c r="K70" s="832" t="s">
        <v>2146</v>
      </c>
      <c r="L70" s="835">
        <v>158.76</v>
      </c>
      <c r="M70" s="835">
        <v>317.52</v>
      </c>
      <c r="N70" s="832">
        <v>2</v>
      </c>
      <c r="O70" s="836">
        <v>1.5</v>
      </c>
      <c r="P70" s="835">
        <v>158.76</v>
      </c>
      <c r="Q70" s="837">
        <v>0.5</v>
      </c>
      <c r="R70" s="832">
        <v>1</v>
      </c>
      <c r="S70" s="837">
        <v>0.5</v>
      </c>
      <c r="T70" s="836">
        <v>0.5</v>
      </c>
      <c r="U70" s="838">
        <v>0.33333333333333331</v>
      </c>
    </row>
    <row r="71" spans="1:21" ht="14.4" customHeight="1" x14ac:dyDescent="0.3">
      <c r="A71" s="831">
        <v>8</v>
      </c>
      <c r="B71" s="832" t="s">
        <v>2035</v>
      </c>
      <c r="C71" s="832" t="s">
        <v>2040</v>
      </c>
      <c r="D71" s="833" t="s">
        <v>4374</v>
      </c>
      <c r="E71" s="834" t="s">
        <v>2070</v>
      </c>
      <c r="F71" s="832" t="s">
        <v>2036</v>
      </c>
      <c r="G71" s="832" t="s">
        <v>2222</v>
      </c>
      <c r="H71" s="832" t="s">
        <v>601</v>
      </c>
      <c r="I71" s="832" t="s">
        <v>2223</v>
      </c>
      <c r="J71" s="832" t="s">
        <v>855</v>
      </c>
      <c r="K71" s="832" t="s">
        <v>1686</v>
      </c>
      <c r="L71" s="835">
        <v>27.5</v>
      </c>
      <c r="M71" s="835">
        <v>27.5</v>
      </c>
      <c r="N71" s="832">
        <v>1</v>
      </c>
      <c r="O71" s="836">
        <v>0.5</v>
      </c>
      <c r="P71" s="835">
        <v>27.5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8</v>
      </c>
      <c r="B72" s="832" t="s">
        <v>2035</v>
      </c>
      <c r="C72" s="832" t="s">
        <v>2040</v>
      </c>
      <c r="D72" s="833" t="s">
        <v>4374</v>
      </c>
      <c r="E72" s="834" t="s">
        <v>2070</v>
      </c>
      <c r="F72" s="832" t="s">
        <v>2036</v>
      </c>
      <c r="G72" s="832" t="s">
        <v>2121</v>
      </c>
      <c r="H72" s="832" t="s">
        <v>660</v>
      </c>
      <c r="I72" s="832" t="s">
        <v>2122</v>
      </c>
      <c r="J72" s="832" t="s">
        <v>735</v>
      </c>
      <c r="K72" s="832" t="s">
        <v>1680</v>
      </c>
      <c r="L72" s="835">
        <v>490.89</v>
      </c>
      <c r="M72" s="835">
        <v>490.89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8</v>
      </c>
      <c r="B73" s="832" t="s">
        <v>2035</v>
      </c>
      <c r="C73" s="832" t="s">
        <v>2040</v>
      </c>
      <c r="D73" s="833" t="s">
        <v>4374</v>
      </c>
      <c r="E73" s="834" t="s">
        <v>2070</v>
      </c>
      <c r="F73" s="832" t="s">
        <v>2036</v>
      </c>
      <c r="G73" s="832" t="s">
        <v>2199</v>
      </c>
      <c r="H73" s="832" t="s">
        <v>601</v>
      </c>
      <c r="I73" s="832" t="s">
        <v>2202</v>
      </c>
      <c r="J73" s="832" t="s">
        <v>1219</v>
      </c>
      <c r="K73" s="832" t="s">
        <v>2201</v>
      </c>
      <c r="L73" s="835">
        <v>130.36000000000001</v>
      </c>
      <c r="M73" s="835">
        <v>1564.3200000000002</v>
      </c>
      <c r="N73" s="832">
        <v>12</v>
      </c>
      <c r="O73" s="836">
        <v>1.5</v>
      </c>
      <c r="P73" s="835">
        <v>1564.3200000000002</v>
      </c>
      <c r="Q73" s="837">
        <v>1</v>
      </c>
      <c r="R73" s="832">
        <v>12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8</v>
      </c>
      <c r="B74" s="832" t="s">
        <v>2035</v>
      </c>
      <c r="C74" s="832" t="s">
        <v>2040</v>
      </c>
      <c r="D74" s="833" t="s">
        <v>4374</v>
      </c>
      <c r="E74" s="834" t="s">
        <v>2070</v>
      </c>
      <c r="F74" s="832" t="s">
        <v>2036</v>
      </c>
      <c r="G74" s="832" t="s">
        <v>2147</v>
      </c>
      <c r="H74" s="832" t="s">
        <v>601</v>
      </c>
      <c r="I74" s="832" t="s">
        <v>2224</v>
      </c>
      <c r="J74" s="832" t="s">
        <v>825</v>
      </c>
      <c r="K74" s="832" t="s">
        <v>2225</v>
      </c>
      <c r="L74" s="835">
        <v>181.04</v>
      </c>
      <c r="M74" s="835">
        <v>181.04</v>
      </c>
      <c r="N74" s="832">
        <v>1</v>
      </c>
      <c r="O74" s="836">
        <v>0.5</v>
      </c>
      <c r="P74" s="835">
        <v>181.04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8</v>
      </c>
      <c r="B75" s="832" t="s">
        <v>2035</v>
      </c>
      <c r="C75" s="832" t="s">
        <v>2040</v>
      </c>
      <c r="D75" s="833" t="s">
        <v>4374</v>
      </c>
      <c r="E75" s="834" t="s">
        <v>2070</v>
      </c>
      <c r="F75" s="832" t="s">
        <v>2036</v>
      </c>
      <c r="G75" s="832" t="s">
        <v>2147</v>
      </c>
      <c r="H75" s="832" t="s">
        <v>601</v>
      </c>
      <c r="I75" s="832" t="s">
        <v>2148</v>
      </c>
      <c r="J75" s="832" t="s">
        <v>825</v>
      </c>
      <c r="K75" s="832" t="s">
        <v>2149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8</v>
      </c>
      <c r="B76" s="832" t="s">
        <v>2035</v>
      </c>
      <c r="C76" s="832" t="s">
        <v>2040</v>
      </c>
      <c r="D76" s="833" t="s">
        <v>4374</v>
      </c>
      <c r="E76" s="834" t="s">
        <v>2070</v>
      </c>
      <c r="F76" s="832" t="s">
        <v>2036</v>
      </c>
      <c r="G76" s="832" t="s">
        <v>2147</v>
      </c>
      <c r="H76" s="832" t="s">
        <v>601</v>
      </c>
      <c r="I76" s="832" t="s">
        <v>2148</v>
      </c>
      <c r="J76" s="832" t="s">
        <v>825</v>
      </c>
      <c r="K76" s="832" t="s">
        <v>2149</v>
      </c>
      <c r="L76" s="835">
        <v>90.53</v>
      </c>
      <c r="M76" s="835">
        <v>181.06</v>
      </c>
      <c r="N76" s="832">
        <v>2</v>
      </c>
      <c r="O76" s="836">
        <v>1.5</v>
      </c>
      <c r="P76" s="835">
        <v>181.06</v>
      </c>
      <c r="Q76" s="837">
        <v>1</v>
      </c>
      <c r="R76" s="832">
        <v>2</v>
      </c>
      <c r="S76" s="837">
        <v>1</v>
      </c>
      <c r="T76" s="836">
        <v>1.5</v>
      </c>
      <c r="U76" s="838">
        <v>1</v>
      </c>
    </row>
    <row r="77" spans="1:21" ht="14.4" customHeight="1" x14ac:dyDescent="0.3">
      <c r="A77" s="831">
        <v>8</v>
      </c>
      <c r="B77" s="832" t="s">
        <v>2035</v>
      </c>
      <c r="C77" s="832" t="s">
        <v>2040</v>
      </c>
      <c r="D77" s="833" t="s">
        <v>4374</v>
      </c>
      <c r="E77" s="834" t="s">
        <v>2075</v>
      </c>
      <c r="F77" s="832" t="s">
        <v>2036</v>
      </c>
      <c r="G77" s="832" t="s">
        <v>2101</v>
      </c>
      <c r="H77" s="832" t="s">
        <v>660</v>
      </c>
      <c r="I77" s="832" t="s">
        <v>1701</v>
      </c>
      <c r="J77" s="832" t="s">
        <v>867</v>
      </c>
      <c r="K77" s="832" t="s">
        <v>1702</v>
      </c>
      <c r="L77" s="835">
        <v>225.06</v>
      </c>
      <c r="M77" s="835">
        <v>225.06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8</v>
      </c>
      <c r="B78" s="832" t="s">
        <v>2035</v>
      </c>
      <c r="C78" s="832" t="s">
        <v>2040</v>
      </c>
      <c r="D78" s="833" t="s">
        <v>4374</v>
      </c>
      <c r="E78" s="834" t="s">
        <v>2075</v>
      </c>
      <c r="F78" s="832" t="s">
        <v>2036</v>
      </c>
      <c r="G78" s="832" t="s">
        <v>2121</v>
      </c>
      <c r="H78" s="832" t="s">
        <v>660</v>
      </c>
      <c r="I78" s="832" t="s">
        <v>2122</v>
      </c>
      <c r="J78" s="832" t="s">
        <v>735</v>
      </c>
      <c r="K78" s="832" t="s">
        <v>1680</v>
      </c>
      <c r="L78" s="835">
        <v>490.89</v>
      </c>
      <c r="M78" s="835">
        <v>2454.4499999999998</v>
      </c>
      <c r="N78" s="832">
        <v>5</v>
      </c>
      <c r="O78" s="836">
        <v>3.5</v>
      </c>
      <c r="P78" s="835">
        <v>490.89</v>
      </c>
      <c r="Q78" s="837">
        <v>0.2</v>
      </c>
      <c r="R78" s="832">
        <v>1</v>
      </c>
      <c r="S78" s="837">
        <v>0.2</v>
      </c>
      <c r="T78" s="836">
        <v>0.5</v>
      </c>
      <c r="U78" s="838">
        <v>0.14285714285714285</v>
      </c>
    </row>
    <row r="79" spans="1:21" ht="14.4" customHeight="1" x14ac:dyDescent="0.3">
      <c r="A79" s="831">
        <v>8</v>
      </c>
      <c r="B79" s="832" t="s">
        <v>2035</v>
      </c>
      <c r="C79" s="832" t="s">
        <v>2040</v>
      </c>
      <c r="D79" s="833" t="s">
        <v>4374</v>
      </c>
      <c r="E79" s="834" t="s">
        <v>2075</v>
      </c>
      <c r="F79" s="832" t="s">
        <v>2036</v>
      </c>
      <c r="G79" s="832" t="s">
        <v>2199</v>
      </c>
      <c r="H79" s="832" t="s">
        <v>601</v>
      </c>
      <c r="I79" s="832" t="s">
        <v>2200</v>
      </c>
      <c r="J79" s="832" t="s">
        <v>1219</v>
      </c>
      <c r="K79" s="832" t="s">
        <v>2201</v>
      </c>
      <c r="L79" s="835">
        <v>130.36000000000001</v>
      </c>
      <c r="M79" s="835">
        <v>130.36000000000001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8</v>
      </c>
      <c r="B80" s="832" t="s">
        <v>2035</v>
      </c>
      <c r="C80" s="832" t="s">
        <v>2040</v>
      </c>
      <c r="D80" s="833" t="s">
        <v>4374</v>
      </c>
      <c r="E80" s="834" t="s">
        <v>2075</v>
      </c>
      <c r="F80" s="832" t="s">
        <v>2036</v>
      </c>
      <c r="G80" s="832" t="s">
        <v>2147</v>
      </c>
      <c r="H80" s="832" t="s">
        <v>601</v>
      </c>
      <c r="I80" s="832" t="s">
        <v>2148</v>
      </c>
      <c r="J80" s="832" t="s">
        <v>825</v>
      </c>
      <c r="K80" s="832" t="s">
        <v>2149</v>
      </c>
      <c r="L80" s="835">
        <v>90.53</v>
      </c>
      <c r="M80" s="835">
        <v>90.53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8</v>
      </c>
      <c r="B81" s="832" t="s">
        <v>2035</v>
      </c>
      <c r="C81" s="832" t="s">
        <v>2040</v>
      </c>
      <c r="D81" s="833" t="s">
        <v>4374</v>
      </c>
      <c r="E81" s="834" t="s">
        <v>2075</v>
      </c>
      <c r="F81" s="832" t="s">
        <v>2036</v>
      </c>
      <c r="G81" s="832" t="s">
        <v>2147</v>
      </c>
      <c r="H81" s="832" t="s">
        <v>601</v>
      </c>
      <c r="I81" s="832" t="s">
        <v>2210</v>
      </c>
      <c r="J81" s="832" t="s">
        <v>825</v>
      </c>
      <c r="K81" s="832" t="s">
        <v>2149</v>
      </c>
      <c r="L81" s="835">
        <v>0</v>
      </c>
      <c r="M81" s="835">
        <v>0</v>
      </c>
      <c r="N81" s="832">
        <v>1</v>
      </c>
      <c r="O81" s="836">
        <v>0.5</v>
      </c>
      <c r="P81" s="835"/>
      <c r="Q81" s="837"/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8</v>
      </c>
      <c r="B82" s="832" t="s">
        <v>2035</v>
      </c>
      <c r="C82" s="832" t="s">
        <v>2040</v>
      </c>
      <c r="D82" s="833" t="s">
        <v>4374</v>
      </c>
      <c r="E82" s="834" t="s">
        <v>2075</v>
      </c>
      <c r="F82" s="832" t="s">
        <v>2036</v>
      </c>
      <c r="G82" s="832" t="s">
        <v>2214</v>
      </c>
      <c r="H82" s="832" t="s">
        <v>601</v>
      </c>
      <c r="I82" s="832" t="s">
        <v>2215</v>
      </c>
      <c r="J82" s="832" t="s">
        <v>836</v>
      </c>
      <c r="K82" s="832" t="s">
        <v>2216</v>
      </c>
      <c r="L82" s="835">
        <v>77.14</v>
      </c>
      <c r="M82" s="835">
        <v>77.14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8</v>
      </c>
      <c r="B83" s="832" t="s">
        <v>2035</v>
      </c>
      <c r="C83" s="832" t="s">
        <v>2040</v>
      </c>
      <c r="D83" s="833" t="s">
        <v>4374</v>
      </c>
      <c r="E83" s="834" t="s">
        <v>2075</v>
      </c>
      <c r="F83" s="832" t="s">
        <v>2036</v>
      </c>
      <c r="G83" s="832" t="s">
        <v>2132</v>
      </c>
      <c r="H83" s="832" t="s">
        <v>660</v>
      </c>
      <c r="I83" s="832" t="s">
        <v>1731</v>
      </c>
      <c r="J83" s="832" t="s">
        <v>1732</v>
      </c>
      <c r="K83" s="832" t="s">
        <v>1733</v>
      </c>
      <c r="L83" s="835">
        <v>0</v>
      </c>
      <c r="M83" s="835">
        <v>0</v>
      </c>
      <c r="N83" s="832">
        <v>2</v>
      </c>
      <c r="O83" s="836">
        <v>1</v>
      </c>
      <c r="P83" s="835">
        <v>0</v>
      </c>
      <c r="Q83" s="837"/>
      <c r="R83" s="832">
        <v>1</v>
      </c>
      <c r="S83" s="837">
        <v>0.5</v>
      </c>
      <c r="T83" s="836">
        <v>0.5</v>
      </c>
      <c r="U83" s="838">
        <v>0.5</v>
      </c>
    </row>
    <row r="84" spans="1:21" ht="14.4" customHeight="1" x14ac:dyDescent="0.3">
      <c r="A84" s="831">
        <v>8</v>
      </c>
      <c r="B84" s="832" t="s">
        <v>2035</v>
      </c>
      <c r="C84" s="832" t="s">
        <v>2040</v>
      </c>
      <c r="D84" s="833" t="s">
        <v>4374</v>
      </c>
      <c r="E84" s="834" t="s">
        <v>2081</v>
      </c>
      <c r="F84" s="832" t="s">
        <v>2036</v>
      </c>
      <c r="G84" s="832" t="s">
        <v>2226</v>
      </c>
      <c r="H84" s="832" t="s">
        <v>601</v>
      </c>
      <c r="I84" s="832" t="s">
        <v>2227</v>
      </c>
      <c r="J84" s="832" t="s">
        <v>1097</v>
      </c>
      <c r="K84" s="832" t="s">
        <v>1098</v>
      </c>
      <c r="L84" s="835">
        <v>0</v>
      </c>
      <c r="M84" s="835">
        <v>0</v>
      </c>
      <c r="N84" s="832">
        <v>1</v>
      </c>
      <c r="O84" s="836">
        <v>1</v>
      </c>
      <c r="P84" s="835"/>
      <c r="Q84" s="837"/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8</v>
      </c>
      <c r="B85" s="832" t="s">
        <v>2035</v>
      </c>
      <c r="C85" s="832" t="s">
        <v>2040</v>
      </c>
      <c r="D85" s="833" t="s">
        <v>4374</v>
      </c>
      <c r="E85" s="834" t="s">
        <v>2081</v>
      </c>
      <c r="F85" s="832" t="s">
        <v>2036</v>
      </c>
      <c r="G85" s="832" t="s">
        <v>2121</v>
      </c>
      <c r="H85" s="832" t="s">
        <v>660</v>
      </c>
      <c r="I85" s="832" t="s">
        <v>2195</v>
      </c>
      <c r="J85" s="832" t="s">
        <v>735</v>
      </c>
      <c r="K85" s="832" t="s">
        <v>1777</v>
      </c>
      <c r="L85" s="835">
        <v>368.16</v>
      </c>
      <c r="M85" s="835">
        <v>736.32</v>
      </c>
      <c r="N85" s="832">
        <v>2</v>
      </c>
      <c r="O85" s="836">
        <v>1</v>
      </c>
      <c r="P85" s="835">
        <v>368.16</v>
      </c>
      <c r="Q85" s="837">
        <v>0.5</v>
      </c>
      <c r="R85" s="832">
        <v>1</v>
      </c>
      <c r="S85" s="837">
        <v>0.5</v>
      </c>
      <c r="T85" s="836">
        <v>0.5</v>
      </c>
      <c r="U85" s="838">
        <v>0.5</v>
      </c>
    </row>
    <row r="86" spans="1:21" ht="14.4" customHeight="1" x14ac:dyDescent="0.3">
      <c r="A86" s="831">
        <v>8</v>
      </c>
      <c r="B86" s="832" t="s">
        <v>2035</v>
      </c>
      <c r="C86" s="832" t="s">
        <v>2040</v>
      </c>
      <c r="D86" s="833" t="s">
        <v>4374</v>
      </c>
      <c r="E86" s="834" t="s">
        <v>2081</v>
      </c>
      <c r="F86" s="832" t="s">
        <v>2036</v>
      </c>
      <c r="G86" s="832" t="s">
        <v>2129</v>
      </c>
      <c r="H86" s="832" t="s">
        <v>601</v>
      </c>
      <c r="I86" s="832" t="s">
        <v>2228</v>
      </c>
      <c r="J86" s="832" t="s">
        <v>1328</v>
      </c>
      <c r="K86" s="832" t="s">
        <v>2229</v>
      </c>
      <c r="L86" s="835">
        <v>168.9</v>
      </c>
      <c r="M86" s="835">
        <v>168.9</v>
      </c>
      <c r="N86" s="832">
        <v>1</v>
      </c>
      <c r="O86" s="836">
        <v>1</v>
      </c>
      <c r="P86" s="835">
        <v>168.9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8</v>
      </c>
      <c r="B87" s="832" t="s">
        <v>2035</v>
      </c>
      <c r="C87" s="832" t="s">
        <v>2040</v>
      </c>
      <c r="D87" s="833" t="s">
        <v>4374</v>
      </c>
      <c r="E87" s="834" t="s">
        <v>2081</v>
      </c>
      <c r="F87" s="832" t="s">
        <v>2036</v>
      </c>
      <c r="G87" s="832" t="s">
        <v>2230</v>
      </c>
      <c r="H87" s="832" t="s">
        <v>660</v>
      </c>
      <c r="I87" s="832" t="s">
        <v>1955</v>
      </c>
      <c r="J87" s="832" t="s">
        <v>1273</v>
      </c>
      <c r="K87" s="832" t="s">
        <v>1956</v>
      </c>
      <c r="L87" s="835">
        <v>0</v>
      </c>
      <c r="M87" s="835">
        <v>0</v>
      </c>
      <c r="N87" s="832">
        <v>1</v>
      </c>
      <c r="O87" s="836">
        <v>0.5</v>
      </c>
      <c r="P87" s="835">
        <v>0</v>
      </c>
      <c r="Q87" s="837"/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8</v>
      </c>
      <c r="B88" s="832" t="s">
        <v>2035</v>
      </c>
      <c r="C88" s="832" t="s">
        <v>2040</v>
      </c>
      <c r="D88" s="833" t="s">
        <v>4374</v>
      </c>
      <c r="E88" s="834" t="s">
        <v>2081</v>
      </c>
      <c r="F88" s="832" t="s">
        <v>2036</v>
      </c>
      <c r="G88" s="832" t="s">
        <v>2147</v>
      </c>
      <c r="H88" s="832" t="s">
        <v>601</v>
      </c>
      <c r="I88" s="832" t="s">
        <v>2148</v>
      </c>
      <c r="J88" s="832" t="s">
        <v>825</v>
      </c>
      <c r="K88" s="832" t="s">
        <v>2149</v>
      </c>
      <c r="L88" s="835">
        <v>0</v>
      </c>
      <c r="M88" s="835">
        <v>0</v>
      </c>
      <c r="N88" s="832">
        <v>1</v>
      </c>
      <c r="O88" s="836">
        <v>0.5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8</v>
      </c>
      <c r="B89" s="832" t="s">
        <v>2035</v>
      </c>
      <c r="C89" s="832" t="s">
        <v>2040</v>
      </c>
      <c r="D89" s="833" t="s">
        <v>4374</v>
      </c>
      <c r="E89" s="834" t="s">
        <v>2081</v>
      </c>
      <c r="F89" s="832" t="s">
        <v>2036</v>
      </c>
      <c r="G89" s="832" t="s">
        <v>2231</v>
      </c>
      <c r="H89" s="832" t="s">
        <v>601</v>
      </c>
      <c r="I89" s="832" t="s">
        <v>2232</v>
      </c>
      <c r="J89" s="832" t="s">
        <v>1216</v>
      </c>
      <c r="K89" s="832" t="s">
        <v>2233</v>
      </c>
      <c r="L89" s="835">
        <v>65.989999999999995</v>
      </c>
      <c r="M89" s="835">
        <v>65.989999999999995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8</v>
      </c>
      <c r="B90" s="832" t="s">
        <v>2035</v>
      </c>
      <c r="C90" s="832" t="s">
        <v>2040</v>
      </c>
      <c r="D90" s="833" t="s">
        <v>4374</v>
      </c>
      <c r="E90" s="834" t="s">
        <v>2085</v>
      </c>
      <c r="F90" s="832" t="s">
        <v>2036</v>
      </c>
      <c r="G90" s="832" t="s">
        <v>2141</v>
      </c>
      <c r="H90" s="832" t="s">
        <v>601</v>
      </c>
      <c r="I90" s="832" t="s">
        <v>2142</v>
      </c>
      <c r="J90" s="832" t="s">
        <v>847</v>
      </c>
      <c r="K90" s="832" t="s">
        <v>2143</v>
      </c>
      <c r="L90" s="835">
        <v>385.3</v>
      </c>
      <c r="M90" s="835">
        <v>770.6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8</v>
      </c>
      <c r="B91" s="832" t="s">
        <v>2035</v>
      </c>
      <c r="C91" s="832" t="s">
        <v>2040</v>
      </c>
      <c r="D91" s="833" t="s">
        <v>4374</v>
      </c>
      <c r="E91" s="834" t="s">
        <v>2085</v>
      </c>
      <c r="F91" s="832" t="s">
        <v>2036</v>
      </c>
      <c r="G91" s="832" t="s">
        <v>2175</v>
      </c>
      <c r="H91" s="832" t="s">
        <v>601</v>
      </c>
      <c r="I91" s="832" t="s">
        <v>2234</v>
      </c>
      <c r="J91" s="832" t="s">
        <v>850</v>
      </c>
      <c r="K91" s="832" t="s">
        <v>2235</v>
      </c>
      <c r="L91" s="835">
        <v>760.22</v>
      </c>
      <c r="M91" s="835">
        <v>760.22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8</v>
      </c>
      <c r="B92" s="832" t="s">
        <v>2035</v>
      </c>
      <c r="C92" s="832" t="s">
        <v>2040</v>
      </c>
      <c r="D92" s="833" t="s">
        <v>4374</v>
      </c>
      <c r="E92" s="834" t="s">
        <v>2085</v>
      </c>
      <c r="F92" s="832" t="s">
        <v>2036</v>
      </c>
      <c r="G92" s="832" t="s">
        <v>2178</v>
      </c>
      <c r="H92" s="832" t="s">
        <v>601</v>
      </c>
      <c r="I92" s="832" t="s">
        <v>2181</v>
      </c>
      <c r="J92" s="832" t="s">
        <v>2182</v>
      </c>
      <c r="K92" s="832" t="s">
        <v>2183</v>
      </c>
      <c r="L92" s="835">
        <v>0</v>
      </c>
      <c r="M92" s="835">
        <v>0</v>
      </c>
      <c r="N92" s="832">
        <v>1</v>
      </c>
      <c r="O92" s="836">
        <v>1</v>
      </c>
      <c r="P92" s="835"/>
      <c r="Q92" s="837"/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8</v>
      </c>
      <c r="B93" s="832" t="s">
        <v>2035</v>
      </c>
      <c r="C93" s="832" t="s">
        <v>2040</v>
      </c>
      <c r="D93" s="833" t="s">
        <v>4374</v>
      </c>
      <c r="E93" s="834" t="s">
        <v>2085</v>
      </c>
      <c r="F93" s="832" t="s">
        <v>2036</v>
      </c>
      <c r="G93" s="832" t="s">
        <v>2144</v>
      </c>
      <c r="H93" s="832" t="s">
        <v>601</v>
      </c>
      <c r="I93" s="832" t="s">
        <v>2145</v>
      </c>
      <c r="J93" s="832" t="s">
        <v>692</v>
      </c>
      <c r="K93" s="832" t="s">
        <v>2146</v>
      </c>
      <c r="L93" s="835">
        <v>158.76</v>
      </c>
      <c r="M93" s="835">
        <v>158.76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8</v>
      </c>
      <c r="B94" s="832" t="s">
        <v>2035</v>
      </c>
      <c r="C94" s="832" t="s">
        <v>2040</v>
      </c>
      <c r="D94" s="833" t="s">
        <v>4374</v>
      </c>
      <c r="E94" s="834" t="s">
        <v>2087</v>
      </c>
      <c r="F94" s="832" t="s">
        <v>2036</v>
      </c>
      <c r="G94" s="832" t="s">
        <v>2141</v>
      </c>
      <c r="H94" s="832" t="s">
        <v>601</v>
      </c>
      <c r="I94" s="832" t="s">
        <v>2150</v>
      </c>
      <c r="J94" s="832" t="s">
        <v>847</v>
      </c>
      <c r="K94" s="832" t="s">
        <v>2151</v>
      </c>
      <c r="L94" s="835">
        <v>0</v>
      </c>
      <c r="M94" s="835">
        <v>0</v>
      </c>
      <c r="N94" s="832">
        <v>1</v>
      </c>
      <c r="O94" s="836">
        <v>0.5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8</v>
      </c>
      <c r="B95" s="832" t="s">
        <v>2035</v>
      </c>
      <c r="C95" s="832" t="s">
        <v>2040</v>
      </c>
      <c r="D95" s="833" t="s">
        <v>4374</v>
      </c>
      <c r="E95" s="834" t="s">
        <v>2087</v>
      </c>
      <c r="F95" s="832" t="s">
        <v>2036</v>
      </c>
      <c r="G95" s="832" t="s">
        <v>2236</v>
      </c>
      <c r="H95" s="832" t="s">
        <v>601</v>
      </c>
      <c r="I95" s="832" t="s">
        <v>2237</v>
      </c>
      <c r="J95" s="832" t="s">
        <v>665</v>
      </c>
      <c r="K95" s="832" t="s">
        <v>2238</v>
      </c>
      <c r="L95" s="835">
        <v>103.64</v>
      </c>
      <c r="M95" s="835">
        <v>103.64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8</v>
      </c>
      <c r="B96" s="832" t="s">
        <v>2035</v>
      </c>
      <c r="C96" s="832" t="s">
        <v>2040</v>
      </c>
      <c r="D96" s="833" t="s">
        <v>4374</v>
      </c>
      <c r="E96" s="834" t="s">
        <v>2087</v>
      </c>
      <c r="F96" s="832" t="s">
        <v>2036</v>
      </c>
      <c r="G96" s="832" t="s">
        <v>2101</v>
      </c>
      <c r="H96" s="832" t="s">
        <v>660</v>
      </c>
      <c r="I96" s="832" t="s">
        <v>1858</v>
      </c>
      <c r="J96" s="832" t="s">
        <v>867</v>
      </c>
      <c r="K96" s="832" t="s">
        <v>1859</v>
      </c>
      <c r="L96" s="835">
        <v>154.36000000000001</v>
      </c>
      <c r="M96" s="835">
        <v>308.72000000000003</v>
      </c>
      <c r="N96" s="832">
        <v>2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8</v>
      </c>
      <c r="B97" s="832" t="s">
        <v>2035</v>
      </c>
      <c r="C97" s="832" t="s">
        <v>2040</v>
      </c>
      <c r="D97" s="833" t="s">
        <v>4374</v>
      </c>
      <c r="E97" s="834" t="s">
        <v>2087</v>
      </c>
      <c r="F97" s="832" t="s">
        <v>2036</v>
      </c>
      <c r="G97" s="832" t="s">
        <v>2239</v>
      </c>
      <c r="H97" s="832" t="s">
        <v>660</v>
      </c>
      <c r="I97" s="832" t="s">
        <v>1880</v>
      </c>
      <c r="J97" s="832" t="s">
        <v>1881</v>
      </c>
      <c r="K97" s="832" t="s">
        <v>1882</v>
      </c>
      <c r="L97" s="835">
        <v>70.540000000000006</v>
      </c>
      <c r="M97" s="835">
        <v>70.540000000000006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8</v>
      </c>
      <c r="B98" s="832" t="s">
        <v>2035</v>
      </c>
      <c r="C98" s="832" t="s">
        <v>2040</v>
      </c>
      <c r="D98" s="833" t="s">
        <v>4374</v>
      </c>
      <c r="E98" s="834" t="s">
        <v>2087</v>
      </c>
      <c r="F98" s="832" t="s">
        <v>2036</v>
      </c>
      <c r="G98" s="832" t="s">
        <v>2155</v>
      </c>
      <c r="H98" s="832" t="s">
        <v>601</v>
      </c>
      <c r="I98" s="832" t="s">
        <v>1711</v>
      </c>
      <c r="J98" s="832" t="s">
        <v>1712</v>
      </c>
      <c r="K98" s="832" t="s">
        <v>1710</v>
      </c>
      <c r="L98" s="835">
        <v>170.52</v>
      </c>
      <c r="M98" s="835">
        <v>511.56000000000006</v>
      </c>
      <c r="N98" s="832">
        <v>3</v>
      </c>
      <c r="O98" s="836">
        <v>1.5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8</v>
      </c>
      <c r="B99" s="832" t="s">
        <v>2035</v>
      </c>
      <c r="C99" s="832" t="s">
        <v>2040</v>
      </c>
      <c r="D99" s="833" t="s">
        <v>4374</v>
      </c>
      <c r="E99" s="834" t="s">
        <v>2087</v>
      </c>
      <c r="F99" s="832" t="s">
        <v>2036</v>
      </c>
      <c r="G99" s="832" t="s">
        <v>2102</v>
      </c>
      <c r="H99" s="832" t="s">
        <v>601</v>
      </c>
      <c r="I99" s="832" t="s">
        <v>2160</v>
      </c>
      <c r="J99" s="832" t="s">
        <v>685</v>
      </c>
      <c r="K99" s="832" t="s">
        <v>2161</v>
      </c>
      <c r="L99" s="835">
        <v>45.56</v>
      </c>
      <c r="M99" s="835">
        <v>45.56</v>
      </c>
      <c r="N99" s="832">
        <v>1</v>
      </c>
      <c r="O99" s="836">
        <v>1</v>
      </c>
      <c r="P99" s="835">
        <v>45.56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8</v>
      </c>
      <c r="B100" s="832" t="s">
        <v>2035</v>
      </c>
      <c r="C100" s="832" t="s">
        <v>2040</v>
      </c>
      <c r="D100" s="833" t="s">
        <v>4374</v>
      </c>
      <c r="E100" s="834" t="s">
        <v>2087</v>
      </c>
      <c r="F100" s="832" t="s">
        <v>2036</v>
      </c>
      <c r="G100" s="832" t="s">
        <v>2102</v>
      </c>
      <c r="H100" s="832" t="s">
        <v>601</v>
      </c>
      <c r="I100" s="832" t="s">
        <v>2240</v>
      </c>
      <c r="J100" s="832" t="s">
        <v>685</v>
      </c>
      <c r="K100" s="832" t="s">
        <v>2104</v>
      </c>
      <c r="L100" s="835">
        <v>91.11</v>
      </c>
      <c r="M100" s="835">
        <v>91.11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8</v>
      </c>
      <c r="B101" s="832" t="s">
        <v>2035</v>
      </c>
      <c r="C101" s="832" t="s">
        <v>2040</v>
      </c>
      <c r="D101" s="833" t="s">
        <v>4374</v>
      </c>
      <c r="E101" s="834" t="s">
        <v>2087</v>
      </c>
      <c r="F101" s="832" t="s">
        <v>2036</v>
      </c>
      <c r="G101" s="832" t="s">
        <v>2102</v>
      </c>
      <c r="H101" s="832" t="s">
        <v>601</v>
      </c>
      <c r="I101" s="832" t="s">
        <v>2241</v>
      </c>
      <c r="J101" s="832" t="s">
        <v>685</v>
      </c>
      <c r="K101" s="832" t="s">
        <v>2104</v>
      </c>
      <c r="L101" s="835">
        <v>91.11</v>
      </c>
      <c r="M101" s="835">
        <v>91.11</v>
      </c>
      <c r="N101" s="832">
        <v>1</v>
      </c>
      <c r="O101" s="836">
        <v>0.5</v>
      </c>
      <c r="P101" s="835">
        <v>91.11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8</v>
      </c>
      <c r="B102" s="832" t="s">
        <v>2035</v>
      </c>
      <c r="C102" s="832" t="s">
        <v>2040</v>
      </c>
      <c r="D102" s="833" t="s">
        <v>4374</v>
      </c>
      <c r="E102" s="834" t="s">
        <v>2087</v>
      </c>
      <c r="F102" s="832" t="s">
        <v>2036</v>
      </c>
      <c r="G102" s="832" t="s">
        <v>2167</v>
      </c>
      <c r="H102" s="832" t="s">
        <v>601</v>
      </c>
      <c r="I102" s="832" t="s">
        <v>2168</v>
      </c>
      <c r="J102" s="832" t="s">
        <v>1322</v>
      </c>
      <c r="K102" s="832" t="s">
        <v>2169</v>
      </c>
      <c r="L102" s="835">
        <v>98.75</v>
      </c>
      <c r="M102" s="835">
        <v>98.75</v>
      </c>
      <c r="N102" s="832">
        <v>1</v>
      </c>
      <c r="O102" s="836">
        <v>0.5</v>
      </c>
      <c r="P102" s="835">
        <v>98.75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8</v>
      </c>
      <c r="B103" s="832" t="s">
        <v>2035</v>
      </c>
      <c r="C103" s="832" t="s">
        <v>2040</v>
      </c>
      <c r="D103" s="833" t="s">
        <v>4374</v>
      </c>
      <c r="E103" s="834" t="s">
        <v>2087</v>
      </c>
      <c r="F103" s="832" t="s">
        <v>2036</v>
      </c>
      <c r="G103" s="832" t="s">
        <v>2170</v>
      </c>
      <c r="H103" s="832" t="s">
        <v>601</v>
      </c>
      <c r="I103" s="832" t="s">
        <v>2171</v>
      </c>
      <c r="J103" s="832" t="s">
        <v>964</v>
      </c>
      <c r="K103" s="832" t="s">
        <v>2172</v>
      </c>
      <c r="L103" s="835">
        <v>0</v>
      </c>
      <c r="M103" s="835">
        <v>0</v>
      </c>
      <c r="N103" s="832">
        <v>1</v>
      </c>
      <c r="O103" s="836">
        <v>1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8</v>
      </c>
      <c r="B104" s="832" t="s">
        <v>2035</v>
      </c>
      <c r="C104" s="832" t="s">
        <v>2040</v>
      </c>
      <c r="D104" s="833" t="s">
        <v>4374</v>
      </c>
      <c r="E104" s="834" t="s">
        <v>2087</v>
      </c>
      <c r="F104" s="832" t="s">
        <v>2036</v>
      </c>
      <c r="G104" s="832" t="s">
        <v>2175</v>
      </c>
      <c r="H104" s="832" t="s">
        <v>601</v>
      </c>
      <c r="I104" s="832" t="s">
        <v>2176</v>
      </c>
      <c r="J104" s="832" t="s">
        <v>850</v>
      </c>
      <c r="K104" s="832" t="s">
        <v>2177</v>
      </c>
      <c r="L104" s="835">
        <v>0</v>
      </c>
      <c r="M104" s="835">
        <v>0</v>
      </c>
      <c r="N104" s="832">
        <v>1</v>
      </c>
      <c r="O104" s="836">
        <v>0.5</v>
      </c>
      <c r="P104" s="835"/>
      <c r="Q104" s="837"/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8</v>
      </c>
      <c r="B105" s="832" t="s">
        <v>2035</v>
      </c>
      <c r="C105" s="832" t="s">
        <v>2040</v>
      </c>
      <c r="D105" s="833" t="s">
        <v>4374</v>
      </c>
      <c r="E105" s="834" t="s">
        <v>2087</v>
      </c>
      <c r="F105" s="832" t="s">
        <v>2036</v>
      </c>
      <c r="G105" s="832" t="s">
        <v>2178</v>
      </c>
      <c r="H105" s="832" t="s">
        <v>601</v>
      </c>
      <c r="I105" s="832" t="s">
        <v>2179</v>
      </c>
      <c r="J105" s="832" t="s">
        <v>716</v>
      </c>
      <c r="K105" s="832" t="s">
        <v>2180</v>
      </c>
      <c r="L105" s="835">
        <v>0</v>
      </c>
      <c r="M105" s="835">
        <v>0</v>
      </c>
      <c r="N105" s="832">
        <v>1</v>
      </c>
      <c r="O105" s="836">
        <v>0.5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8</v>
      </c>
      <c r="B106" s="832" t="s">
        <v>2035</v>
      </c>
      <c r="C106" s="832" t="s">
        <v>2040</v>
      </c>
      <c r="D106" s="833" t="s">
        <v>4374</v>
      </c>
      <c r="E106" s="834" t="s">
        <v>2087</v>
      </c>
      <c r="F106" s="832" t="s">
        <v>2036</v>
      </c>
      <c r="G106" s="832" t="s">
        <v>2190</v>
      </c>
      <c r="H106" s="832" t="s">
        <v>601</v>
      </c>
      <c r="I106" s="832" t="s">
        <v>2193</v>
      </c>
      <c r="J106" s="832" t="s">
        <v>773</v>
      </c>
      <c r="K106" s="832" t="s">
        <v>2194</v>
      </c>
      <c r="L106" s="835">
        <v>0</v>
      </c>
      <c r="M106" s="835">
        <v>0</v>
      </c>
      <c r="N106" s="832">
        <v>1</v>
      </c>
      <c r="O106" s="836">
        <v>0.5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8</v>
      </c>
      <c r="B107" s="832" t="s">
        <v>2035</v>
      </c>
      <c r="C107" s="832" t="s">
        <v>2040</v>
      </c>
      <c r="D107" s="833" t="s">
        <v>4374</v>
      </c>
      <c r="E107" s="834" t="s">
        <v>2087</v>
      </c>
      <c r="F107" s="832" t="s">
        <v>2036</v>
      </c>
      <c r="G107" s="832" t="s">
        <v>2144</v>
      </c>
      <c r="H107" s="832" t="s">
        <v>601</v>
      </c>
      <c r="I107" s="832" t="s">
        <v>2145</v>
      </c>
      <c r="J107" s="832" t="s">
        <v>692</v>
      </c>
      <c r="K107" s="832" t="s">
        <v>2146</v>
      </c>
      <c r="L107" s="835">
        <v>158.76</v>
      </c>
      <c r="M107" s="835">
        <v>1587.6</v>
      </c>
      <c r="N107" s="832">
        <v>10</v>
      </c>
      <c r="O107" s="836">
        <v>5</v>
      </c>
      <c r="P107" s="835">
        <v>317.52</v>
      </c>
      <c r="Q107" s="837">
        <v>0.2</v>
      </c>
      <c r="R107" s="832">
        <v>2</v>
      </c>
      <c r="S107" s="837">
        <v>0.2</v>
      </c>
      <c r="T107" s="836">
        <v>1</v>
      </c>
      <c r="U107" s="838">
        <v>0.2</v>
      </c>
    </row>
    <row r="108" spans="1:21" ht="14.4" customHeight="1" x14ac:dyDescent="0.3">
      <c r="A108" s="831">
        <v>8</v>
      </c>
      <c r="B108" s="832" t="s">
        <v>2035</v>
      </c>
      <c r="C108" s="832" t="s">
        <v>2040</v>
      </c>
      <c r="D108" s="833" t="s">
        <v>4374</v>
      </c>
      <c r="E108" s="834" t="s">
        <v>2087</v>
      </c>
      <c r="F108" s="832" t="s">
        <v>2036</v>
      </c>
      <c r="G108" s="832" t="s">
        <v>2222</v>
      </c>
      <c r="H108" s="832" t="s">
        <v>601</v>
      </c>
      <c r="I108" s="832" t="s">
        <v>2242</v>
      </c>
      <c r="J108" s="832" t="s">
        <v>855</v>
      </c>
      <c r="K108" s="832" t="s">
        <v>1686</v>
      </c>
      <c r="L108" s="835">
        <v>27.5</v>
      </c>
      <c r="M108" s="835">
        <v>27.5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8</v>
      </c>
      <c r="B109" s="832" t="s">
        <v>2035</v>
      </c>
      <c r="C109" s="832" t="s">
        <v>2040</v>
      </c>
      <c r="D109" s="833" t="s">
        <v>4374</v>
      </c>
      <c r="E109" s="834" t="s">
        <v>2087</v>
      </c>
      <c r="F109" s="832" t="s">
        <v>2036</v>
      </c>
      <c r="G109" s="832" t="s">
        <v>2121</v>
      </c>
      <c r="H109" s="832" t="s">
        <v>660</v>
      </c>
      <c r="I109" s="832" t="s">
        <v>2122</v>
      </c>
      <c r="J109" s="832" t="s">
        <v>735</v>
      </c>
      <c r="K109" s="832" t="s">
        <v>1680</v>
      </c>
      <c r="L109" s="835">
        <v>490.89</v>
      </c>
      <c r="M109" s="835">
        <v>490.89</v>
      </c>
      <c r="N109" s="832">
        <v>1</v>
      </c>
      <c r="O109" s="836">
        <v>1</v>
      </c>
      <c r="P109" s="835">
        <v>490.89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8</v>
      </c>
      <c r="B110" s="832" t="s">
        <v>2035</v>
      </c>
      <c r="C110" s="832" t="s">
        <v>2040</v>
      </c>
      <c r="D110" s="833" t="s">
        <v>4374</v>
      </c>
      <c r="E110" s="834" t="s">
        <v>2087</v>
      </c>
      <c r="F110" s="832" t="s">
        <v>2036</v>
      </c>
      <c r="G110" s="832" t="s">
        <v>2121</v>
      </c>
      <c r="H110" s="832" t="s">
        <v>660</v>
      </c>
      <c r="I110" s="832" t="s">
        <v>2243</v>
      </c>
      <c r="J110" s="832" t="s">
        <v>735</v>
      </c>
      <c r="K110" s="832" t="s">
        <v>2244</v>
      </c>
      <c r="L110" s="835">
        <v>147.26</v>
      </c>
      <c r="M110" s="835">
        <v>294.52</v>
      </c>
      <c r="N110" s="832">
        <v>2</v>
      </c>
      <c r="O110" s="836"/>
      <c r="P110" s="835"/>
      <c r="Q110" s="837">
        <v>0</v>
      </c>
      <c r="R110" s="832"/>
      <c r="S110" s="837">
        <v>0</v>
      </c>
      <c r="T110" s="836"/>
      <c r="U110" s="838"/>
    </row>
    <row r="111" spans="1:21" ht="14.4" customHeight="1" x14ac:dyDescent="0.3">
      <c r="A111" s="831">
        <v>8</v>
      </c>
      <c r="B111" s="832" t="s">
        <v>2035</v>
      </c>
      <c r="C111" s="832" t="s">
        <v>2040</v>
      </c>
      <c r="D111" s="833" t="s">
        <v>4374</v>
      </c>
      <c r="E111" s="834" t="s">
        <v>2087</v>
      </c>
      <c r="F111" s="832" t="s">
        <v>2036</v>
      </c>
      <c r="G111" s="832" t="s">
        <v>2121</v>
      </c>
      <c r="H111" s="832" t="s">
        <v>660</v>
      </c>
      <c r="I111" s="832" t="s">
        <v>2123</v>
      </c>
      <c r="J111" s="832" t="s">
        <v>735</v>
      </c>
      <c r="K111" s="832" t="s">
        <v>1991</v>
      </c>
      <c r="L111" s="835">
        <v>736.33</v>
      </c>
      <c r="M111" s="835">
        <v>2208.9900000000002</v>
      </c>
      <c r="N111" s="832">
        <v>3</v>
      </c>
      <c r="O111" s="836">
        <v>1.5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8</v>
      </c>
      <c r="B112" s="832" t="s">
        <v>2035</v>
      </c>
      <c r="C112" s="832" t="s">
        <v>2040</v>
      </c>
      <c r="D112" s="833" t="s">
        <v>4374</v>
      </c>
      <c r="E112" s="834" t="s">
        <v>2087</v>
      </c>
      <c r="F112" s="832" t="s">
        <v>2036</v>
      </c>
      <c r="G112" s="832" t="s">
        <v>2121</v>
      </c>
      <c r="H112" s="832" t="s">
        <v>660</v>
      </c>
      <c r="I112" s="832" t="s">
        <v>2245</v>
      </c>
      <c r="J112" s="832" t="s">
        <v>735</v>
      </c>
      <c r="K112" s="832" t="s">
        <v>2246</v>
      </c>
      <c r="L112" s="835">
        <v>1154.68</v>
      </c>
      <c r="M112" s="835">
        <v>2309.36</v>
      </c>
      <c r="N112" s="832">
        <v>2</v>
      </c>
      <c r="O112" s="836">
        <v>0.5</v>
      </c>
      <c r="P112" s="835">
        <v>2309.36</v>
      </c>
      <c r="Q112" s="837">
        <v>1</v>
      </c>
      <c r="R112" s="832">
        <v>2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8</v>
      </c>
      <c r="B113" s="832" t="s">
        <v>2035</v>
      </c>
      <c r="C113" s="832" t="s">
        <v>2040</v>
      </c>
      <c r="D113" s="833" t="s">
        <v>4374</v>
      </c>
      <c r="E113" s="834" t="s">
        <v>2087</v>
      </c>
      <c r="F113" s="832" t="s">
        <v>2036</v>
      </c>
      <c r="G113" s="832" t="s">
        <v>2121</v>
      </c>
      <c r="H113" s="832" t="s">
        <v>660</v>
      </c>
      <c r="I113" s="832" t="s">
        <v>1679</v>
      </c>
      <c r="J113" s="832" t="s">
        <v>735</v>
      </c>
      <c r="K113" s="832" t="s">
        <v>1680</v>
      </c>
      <c r="L113" s="835">
        <v>490.89</v>
      </c>
      <c r="M113" s="835">
        <v>1472.67</v>
      </c>
      <c r="N113" s="832">
        <v>3</v>
      </c>
      <c r="O113" s="836">
        <v>1</v>
      </c>
      <c r="P113" s="835">
        <v>1472.67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8</v>
      </c>
      <c r="B114" s="832" t="s">
        <v>2035</v>
      </c>
      <c r="C114" s="832" t="s">
        <v>2040</v>
      </c>
      <c r="D114" s="833" t="s">
        <v>4374</v>
      </c>
      <c r="E114" s="834" t="s">
        <v>2087</v>
      </c>
      <c r="F114" s="832" t="s">
        <v>2036</v>
      </c>
      <c r="G114" s="832" t="s">
        <v>2129</v>
      </c>
      <c r="H114" s="832" t="s">
        <v>601</v>
      </c>
      <c r="I114" s="832" t="s">
        <v>2130</v>
      </c>
      <c r="J114" s="832" t="s">
        <v>1328</v>
      </c>
      <c r="K114" s="832" t="s">
        <v>2131</v>
      </c>
      <c r="L114" s="835">
        <v>112.6</v>
      </c>
      <c r="M114" s="835">
        <v>225.2</v>
      </c>
      <c r="N114" s="832">
        <v>2</v>
      </c>
      <c r="O114" s="836">
        <v>1.5</v>
      </c>
      <c r="P114" s="835">
        <v>112.6</v>
      </c>
      <c r="Q114" s="837">
        <v>0.5</v>
      </c>
      <c r="R114" s="832">
        <v>1</v>
      </c>
      <c r="S114" s="837">
        <v>0.5</v>
      </c>
      <c r="T114" s="836">
        <v>1</v>
      </c>
      <c r="U114" s="838">
        <v>0.66666666666666663</v>
      </c>
    </row>
    <row r="115" spans="1:21" ht="14.4" customHeight="1" x14ac:dyDescent="0.3">
      <c r="A115" s="831">
        <v>8</v>
      </c>
      <c r="B115" s="832" t="s">
        <v>2035</v>
      </c>
      <c r="C115" s="832" t="s">
        <v>2040</v>
      </c>
      <c r="D115" s="833" t="s">
        <v>4374</v>
      </c>
      <c r="E115" s="834" t="s">
        <v>2087</v>
      </c>
      <c r="F115" s="832" t="s">
        <v>2036</v>
      </c>
      <c r="G115" s="832" t="s">
        <v>2247</v>
      </c>
      <c r="H115" s="832" t="s">
        <v>601</v>
      </c>
      <c r="I115" s="832" t="s">
        <v>2248</v>
      </c>
      <c r="J115" s="832" t="s">
        <v>1047</v>
      </c>
      <c r="K115" s="832" t="s">
        <v>2249</v>
      </c>
      <c r="L115" s="835">
        <v>301.2</v>
      </c>
      <c r="M115" s="835">
        <v>301.2</v>
      </c>
      <c r="N115" s="832">
        <v>1</v>
      </c>
      <c r="O115" s="836">
        <v>0.5</v>
      </c>
      <c r="P115" s="835">
        <v>301.2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8</v>
      </c>
      <c r="B116" s="832" t="s">
        <v>2035</v>
      </c>
      <c r="C116" s="832" t="s">
        <v>2040</v>
      </c>
      <c r="D116" s="833" t="s">
        <v>4374</v>
      </c>
      <c r="E116" s="834" t="s">
        <v>2087</v>
      </c>
      <c r="F116" s="832" t="s">
        <v>2036</v>
      </c>
      <c r="G116" s="832" t="s">
        <v>2199</v>
      </c>
      <c r="H116" s="832" t="s">
        <v>601</v>
      </c>
      <c r="I116" s="832" t="s">
        <v>2200</v>
      </c>
      <c r="J116" s="832" t="s">
        <v>1219</v>
      </c>
      <c r="K116" s="832" t="s">
        <v>2201</v>
      </c>
      <c r="L116" s="835">
        <v>130.36000000000001</v>
      </c>
      <c r="M116" s="835">
        <v>782.16000000000008</v>
      </c>
      <c r="N116" s="832">
        <v>6</v>
      </c>
      <c r="O116" s="836">
        <v>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8</v>
      </c>
      <c r="B117" s="832" t="s">
        <v>2035</v>
      </c>
      <c r="C117" s="832" t="s">
        <v>2040</v>
      </c>
      <c r="D117" s="833" t="s">
        <v>4374</v>
      </c>
      <c r="E117" s="834" t="s">
        <v>2087</v>
      </c>
      <c r="F117" s="832" t="s">
        <v>2036</v>
      </c>
      <c r="G117" s="832" t="s">
        <v>2199</v>
      </c>
      <c r="H117" s="832" t="s">
        <v>601</v>
      </c>
      <c r="I117" s="832" t="s">
        <v>2202</v>
      </c>
      <c r="J117" s="832" t="s">
        <v>1219</v>
      </c>
      <c r="K117" s="832" t="s">
        <v>2201</v>
      </c>
      <c r="L117" s="835">
        <v>130.36000000000001</v>
      </c>
      <c r="M117" s="835">
        <v>1042.8800000000001</v>
      </c>
      <c r="N117" s="832">
        <v>8</v>
      </c>
      <c r="O117" s="836">
        <v>6</v>
      </c>
      <c r="P117" s="835">
        <v>391.08000000000004</v>
      </c>
      <c r="Q117" s="837">
        <v>0.375</v>
      </c>
      <c r="R117" s="832">
        <v>3</v>
      </c>
      <c r="S117" s="837">
        <v>0.375</v>
      </c>
      <c r="T117" s="836">
        <v>2</v>
      </c>
      <c r="U117" s="838">
        <v>0.33333333333333331</v>
      </c>
    </row>
    <row r="118" spans="1:21" ht="14.4" customHeight="1" x14ac:dyDescent="0.3">
      <c r="A118" s="831">
        <v>8</v>
      </c>
      <c r="B118" s="832" t="s">
        <v>2035</v>
      </c>
      <c r="C118" s="832" t="s">
        <v>2040</v>
      </c>
      <c r="D118" s="833" t="s">
        <v>4374</v>
      </c>
      <c r="E118" s="834" t="s">
        <v>2087</v>
      </c>
      <c r="F118" s="832" t="s">
        <v>2036</v>
      </c>
      <c r="G118" s="832" t="s">
        <v>2147</v>
      </c>
      <c r="H118" s="832" t="s">
        <v>601</v>
      </c>
      <c r="I118" s="832" t="s">
        <v>2250</v>
      </c>
      <c r="J118" s="832" t="s">
        <v>825</v>
      </c>
      <c r="K118" s="832" t="s">
        <v>2251</v>
      </c>
      <c r="L118" s="835">
        <v>128.69999999999999</v>
      </c>
      <c r="M118" s="835">
        <v>900.9</v>
      </c>
      <c r="N118" s="832">
        <v>7</v>
      </c>
      <c r="O118" s="836">
        <v>5.5</v>
      </c>
      <c r="P118" s="835">
        <v>257.39999999999998</v>
      </c>
      <c r="Q118" s="837">
        <v>0.2857142857142857</v>
      </c>
      <c r="R118" s="832">
        <v>2</v>
      </c>
      <c r="S118" s="837">
        <v>0.2857142857142857</v>
      </c>
      <c r="T118" s="836">
        <v>1.5</v>
      </c>
      <c r="U118" s="838">
        <v>0.27272727272727271</v>
      </c>
    </row>
    <row r="119" spans="1:21" ht="14.4" customHeight="1" x14ac:dyDescent="0.3">
      <c r="A119" s="831">
        <v>8</v>
      </c>
      <c r="B119" s="832" t="s">
        <v>2035</v>
      </c>
      <c r="C119" s="832" t="s">
        <v>2040</v>
      </c>
      <c r="D119" s="833" t="s">
        <v>4374</v>
      </c>
      <c r="E119" s="834" t="s">
        <v>2087</v>
      </c>
      <c r="F119" s="832" t="s">
        <v>2036</v>
      </c>
      <c r="G119" s="832" t="s">
        <v>2147</v>
      </c>
      <c r="H119" s="832" t="s">
        <v>601</v>
      </c>
      <c r="I119" s="832" t="s">
        <v>2224</v>
      </c>
      <c r="J119" s="832" t="s">
        <v>825</v>
      </c>
      <c r="K119" s="832" t="s">
        <v>2225</v>
      </c>
      <c r="L119" s="835">
        <v>181.04</v>
      </c>
      <c r="M119" s="835">
        <v>362.08</v>
      </c>
      <c r="N119" s="832">
        <v>2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8</v>
      </c>
      <c r="B120" s="832" t="s">
        <v>2035</v>
      </c>
      <c r="C120" s="832" t="s">
        <v>2040</v>
      </c>
      <c r="D120" s="833" t="s">
        <v>4374</v>
      </c>
      <c r="E120" s="834" t="s">
        <v>2087</v>
      </c>
      <c r="F120" s="832" t="s">
        <v>2036</v>
      </c>
      <c r="G120" s="832" t="s">
        <v>2147</v>
      </c>
      <c r="H120" s="832" t="s">
        <v>601</v>
      </c>
      <c r="I120" s="832" t="s">
        <v>2148</v>
      </c>
      <c r="J120" s="832" t="s">
        <v>825</v>
      </c>
      <c r="K120" s="832" t="s">
        <v>2149</v>
      </c>
      <c r="L120" s="835">
        <v>0</v>
      </c>
      <c r="M120" s="835">
        <v>0</v>
      </c>
      <c r="N120" s="832">
        <v>1</v>
      </c>
      <c r="O120" s="836">
        <v>0.5</v>
      </c>
      <c r="P120" s="835">
        <v>0</v>
      </c>
      <c r="Q120" s="837"/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8</v>
      </c>
      <c r="B121" s="832" t="s">
        <v>2035</v>
      </c>
      <c r="C121" s="832" t="s">
        <v>2040</v>
      </c>
      <c r="D121" s="833" t="s">
        <v>4374</v>
      </c>
      <c r="E121" s="834" t="s">
        <v>2087</v>
      </c>
      <c r="F121" s="832" t="s">
        <v>2036</v>
      </c>
      <c r="G121" s="832" t="s">
        <v>2147</v>
      </c>
      <c r="H121" s="832" t="s">
        <v>601</v>
      </c>
      <c r="I121" s="832" t="s">
        <v>2148</v>
      </c>
      <c r="J121" s="832" t="s">
        <v>825</v>
      </c>
      <c r="K121" s="832" t="s">
        <v>2149</v>
      </c>
      <c r="L121" s="835">
        <v>90.53</v>
      </c>
      <c r="M121" s="835">
        <v>90.53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8</v>
      </c>
      <c r="B122" s="832" t="s">
        <v>2035</v>
      </c>
      <c r="C122" s="832" t="s">
        <v>2040</v>
      </c>
      <c r="D122" s="833" t="s">
        <v>4374</v>
      </c>
      <c r="E122" s="834" t="s">
        <v>2087</v>
      </c>
      <c r="F122" s="832" t="s">
        <v>2036</v>
      </c>
      <c r="G122" s="832" t="s">
        <v>2214</v>
      </c>
      <c r="H122" s="832" t="s">
        <v>601</v>
      </c>
      <c r="I122" s="832" t="s">
        <v>2215</v>
      </c>
      <c r="J122" s="832" t="s">
        <v>836</v>
      </c>
      <c r="K122" s="832" t="s">
        <v>2216</v>
      </c>
      <c r="L122" s="835">
        <v>77.14</v>
      </c>
      <c r="M122" s="835">
        <v>385.70000000000005</v>
      </c>
      <c r="N122" s="832">
        <v>5</v>
      </c>
      <c r="O122" s="836">
        <v>3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8</v>
      </c>
      <c r="B123" s="832" t="s">
        <v>2035</v>
      </c>
      <c r="C123" s="832" t="s">
        <v>2040</v>
      </c>
      <c r="D123" s="833" t="s">
        <v>4374</v>
      </c>
      <c r="E123" s="834" t="s">
        <v>2087</v>
      </c>
      <c r="F123" s="832" t="s">
        <v>2036</v>
      </c>
      <c r="G123" s="832" t="s">
        <v>2214</v>
      </c>
      <c r="H123" s="832" t="s">
        <v>601</v>
      </c>
      <c r="I123" s="832" t="s">
        <v>2252</v>
      </c>
      <c r="J123" s="832" t="s">
        <v>836</v>
      </c>
      <c r="K123" s="832" t="s">
        <v>2253</v>
      </c>
      <c r="L123" s="835">
        <v>257.14</v>
      </c>
      <c r="M123" s="835">
        <v>257.14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8</v>
      </c>
      <c r="B124" s="832" t="s">
        <v>2035</v>
      </c>
      <c r="C124" s="832" t="s">
        <v>2040</v>
      </c>
      <c r="D124" s="833" t="s">
        <v>4374</v>
      </c>
      <c r="E124" s="834" t="s">
        <v>2087</v>
      </c>
      <c r="F124" s="832" t="s">
        <v>2036</v>
      </c>
      <c r="G124" s="832" t="s">
        <v>2132</v>
      </c>
      <c r="H124" s="832" t="s">
        <v>660</v>
      </c>
      <c r="I124" s="832" t="s">
        <v>1731</v>
      </c>
      <c r="J124" s="832" t="s">
        <v>1732</v>
      </c>
      <c r="K124" s="832" t="s">
        <v>1733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8</v>
      </c>
      <c r="B125" s="832" t="s">
        <v>2035</v>
      </c>
      <c r="C125" s="832" t="s">
        <v>2040</v>
      </c>
      <c r="D125" s="833" t="s">
        <v>4374</v>
      </c>
      <c r="E125" s="834" t="s">
        <v>2098</v>
      </c>
      <c r="F125" s="832" t="s">
        <v>2036</v>
      </c>
      <c r="G125" s="832" t="s">
        <v>2141</v>
      </c>
      <c r="H125" s="832" t="s">
        <v>601</v>
      </c>
      <c r="I125" s="832" t="s">
        <v>2142</v>
      </c>
      <c r="J125" s="832" t="s">
        <v>847</v>
      </c>
      <c r="K125" s="832" t="s">
        <v>2143</v>
      </c>
      <c r="L125" s="835">
        <v>385.3</v>
      </c>
      <c r="M125" s="835">
        <v>770.6</v>
      </c>
      <c r="N125" s="832">
        <v>2</v>
      </c>
      <c r="O125" s="836">
        <v>0.5</v>
      </c>
      <c r="P125" s="835">
        <v>770.6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8</v>
      </c>
      <c r="B126" s="832" t="s">
        <v>2035</v>
      </c>
      <c r="C126" s="832" t="s">
        <v>2040</v>
      </c>
      <c r="D126" s="833" t="s">
        <v>4374</v>
      </c>
      <c r="E126" s="834" t="s">
        <v>2098</v>
      </c>
      <c r="F126" s="832" t="s">
        <v>2036</v>
      </c>
      <c r="G126" s="832" t="s">
        <v>2254</v>
      </c>
      <c r="H126" s="832" t="s">
        <v>601</v>
      </c>
      <c r="I126" s="832" t="s">
        <v>2255</v>
      </c>
      <c r="J126" s="832" t="s">
        <v>2256</v>
      </c>
      <c r="K126" s="832" t="s">
        <v>2257</v>
      </c>
      <c r="L126" s="835">
        <v>65.28</v>
      </c>
      <c r="M126" s="835">
        <v>65.28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8</v>
      </c>
      <c r="B127" s="832" t="s">
        <v>2035</v>
      </c>
      <c r="C127" s="832" t="s">
        <v>2040</v>
      </c>
      <c r="D127" s="833" t="s">
        <v>4374</v>
      </c>
      <c r="E127" s="834" t="s">
        <v>2098</v>
      </c>
      <c r="F127" s="832" t="s">
        <v>2036</v>
      </c>
      <c r="G127" s="832" t="s">
        <v>2236</v>
      </c>
      <c r="H127" s="832" t="s">
        <v>601</v>
      </c>
      <c r="I127" s="832" t="s">
        <v>2258</v>
      </c>
      <c r="J127" s="832" t="s">
        <v>665</v>
      </c>
      <c r="K127" s="832" t="s">
        <v>1813</v>
      </c>
      <c r="L127" s="835">
        <v>36.86</v>
      </c>
      <c r="M127" s="835">
        <v>36.86</v>
      </c>
      <c r="N127" s="832">
        <v>1</v>
      </c>
      <c r="O127" s="836">
        <v>1</v>
      </c>
      <c r="P127" s="835">
        <v>36.86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8</v>
      </c>
      <c r="B128" s="832" t="s">
        <v>2035</v>
      </c>
      <c r="C128" s="832" t="s">
        <v>2040</v>
      </c>
      <c r="D128" s="833" t="s">
        <v>4374</v>
      </c>
      <c r="E128" s="834" t="s">
        <v>2098</v>
      </c>
      <c r="F128" s="832" t="s">
        <v>2036</v>
      </c>
      <c r="G128" s="832" t="s">
        <v>2259</v>
      </c>
      <c r="H128" s="832" t="s">
        <v>601</v>
      </c>
      <c r="I128" s="832" t="s">
        <v>2260</v>
      </c>
      <c r="J128" s="832" t="s">
        <v>2261</v>
      </c>
      <c r="K128" s="832" t="s">
        <v>2169</v>
      </c>
      <c r="L128" s="835">
        <v>46.09</v>
      </c>
      <c r="M128" s="835">
        <v>46.09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8</v>
      </c>
      <c r="B129" s="832" t="s">
        <v>2035</v>
      </c>
      <c r="C129" s="832" t="s">
        <v>2040</v>
      </c>
      <c r="D129" s="833" t="s">
        <v>4374</v>
      </c>
      <c r="E129" s="834" t="s">
        <v>2098</v>
      </c>
      <c r="F129" s="832" t="s">
        <v>2036</v>
      </c>
      <c r="G129" s="832" t="s">
        <v>2259</v>
      </c>
      <c r="H129" s="832" t="s">
        <v>601</v>
      </c>
      <c r="I129" s="832" t="s">
        <v>2262</v>
      </c>
      <c r="J129" s="832" t="s">
        <v>2261</v>
      </c>
      <c r="K129" s="832" t="s">
        <v>2263</v>
      </c>
      <c r="L129" s="835">
        <v>61.44</v>
      </c>
      <c r="M129" s="835">
        <v>184.32</v>
      </c>
      <c r="N129" s="832">
        <v>3</v>
      </c>
      <c r="O129" s="836">
        <v>3</v>
      </c>
      <c r="P129" s="835">
        <v>61.44</v>
      </c>
      <c r="Q129" s="837">
        <v>0.33333333333333331</v>
      </c>
      <c r="R129" s="832">
        <v>1</v>
      </c>
      <c r="S129" s="837">
        <v>0.33333333333333331</v>
      </c>
      <c r="T129" s="836">
        <v>1</v>
      </c>
      <c r="U129" s="838">
        <v>0.33333333333333331</v>
      </c>
    </row>
    <row r="130" spans="1:21" ht="14.4" customHeight="1" x14ac:dyDescent="0.3">
      <c r="A130" s="831">
        <v>8</v>
      </c>
      <c r="B130" s="832" t="s">
        <v>2035</v>
      </c>
      <c r="C130" s="832" t="s">
        <v>2040</v>
      </c>
      <c r="D130" s="833" t="s">
        <v>4374</v>
      </c>
      <c r="E130" s="834" t="s">
        <v>2098</v>
      </c>
      <c r="F130" s="832" t="s">
        <v>2036</v>
      </c>
      <c r="G130" s="832" t="s">
        <v>2101</v>
      </c>
      <c r="H130" s="832" t="s">
        <v>660</v>
      </c>
      <c r="I130" s="832" t="s">
        <v>1858</v>
      </c>
      <c r="J130" s="832" t="s">
        <v>867</v>
      </c>
      <c r="K130" s="832" t="s">
        <v>1859</v>
      </c>
      <c r="L130" s="835">
        <v>154.36000000000001</v>
      </c>
      <c r="M130" s="835">
        <v>3704.6400000000008</v>
      </c>
      <c r="N130" s="832">
        <v>24</v>
      </c>
      <c r="O130" s="836">
        <v>14.5</v>
      </c>
      <c r="P130" s="835">
        <v>1389.2400000000002</v>
      </c>
      <c r="Q130" s="837">
        <v>0.375</v>
      </c>
      <c r="R130" s="832">
        <v>9</v>
      </c>
      <c r="S130" s="837">
        <v>0.375</v>
      </c>
      <c r="T130" s="836">
        <v>5.5</v>
      </c>
      <c r="U130" s="838">
        <v>0.37931034482758619</v>
      </c>
    </row>
    <row r="131" spans="1:21" ht="14.4" customHeight="1" x14ac:dyDescent="0.3">
      <c r="A131" s="831">
        <v>8</v>
      </c>
      <c r="B131" s="832" t="s">
        <v>2035</v>
      </c>
      <c r="C131" s="832" t="s">
        <v>2040</v>
      </c>
      <c r="D131" s="833" t="s">
        <v>4374</v>
      </c>
      <c r="E131" s="834" t="s">
        <v>2098</v>
      </c>
      <c r="F131" s="832" t="s">
        <v>2036</v>
      </c>
      <c r="G131" s="832" t="s">
        <v>2101</v>
      </c>
      <c r="H131" s="832" t="s">
        <v>601</v>
      </c>
      <c r="I131" s="832" t="s">
        <v>2264</v>
      </c>
      <c r="J131" s="832" t="s">
        <v>2265</v>
      </c>
      <c r="K131" s="832" t="s">
        <v>1859</v>
      </c>
      <c r="L131" s="835">
        <v>154.36000000000001</v>
      </c>
      <c r="M131" s="835">
        <v>154.36000000000001</v>
      </c>
      <c r="N131" s="832">
        <v>1</v>
      </c>
      <c r="O131" s="836">
        <v>1</v>
      </c>
      <c r="P131" s="835">
        <v>154.36000000000001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8</v>
      </c>
      <c r="B132" s="832" t="s">
        <v>2035</v>
      </c>
      <c r="C132" s="832" t="s">
        <v>2040</v>
      </c>
      <c r="D132" s="833" t="s">
        <v>4374</v>
      </c>
      <c r="E132" s="834" t="s">
        <v>2098</v>
      </c>
      <c r="F132" s="832" t="s">
        <v>2036</v>
      </c>
      <c r="G132" s="832" t="s">
        <v>2266</v>
      </c>
      <c r="H132" s="832" t="s">
        <v>601</v>
      </c>
      <c r="I132" s="832" t="s">
        <v>1804</v>
      </c>
      <c r="J132" s="832" t="s">
        <v>1169</v>
      </c>
      <c r="K132" s="832" t="s">
        <v>1802</v>
      </c>
      <c r="L132" s="835">
        <v>35.11</v>
      </c>
      <c r="M132" s="835">
        <v>35.11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8</v>
      </c>
      <c r="B133" s="832" t="s">
        <v>2035</v>
      </c>
      <c r="C133" s="832" t="s">
        <v>2040</v>
      </c>
      <c r="D133" s="833" t="s">
        <v>4374</v>
      </c>
      <c r="E133" s="834" t="s">
        <v>2098</v>
      </c>
      <c r="F133" s="832" t="s">
        <v>2036</v>
      </c>
      <c r="G133" s="832" t="s">
        <v>2155</v>
      </c>
      <c r="H133" s="832" t="s">
        <v>601</v>
      </c>
      <c r="I133" s="832" t="s">
        <v>2267</v>
      </c>
      <c r="J133" s="832" t="s">
        <v>1712</v>
      </c>
      <c r="K133" s="832" t="s">
        <v>2169</v>
      </c>
      <c r="L133" s="835">
        <v>238.72</v>
      </c>
      <c r="M133" s="835">
        <v>716.16</v>
      </c>
      <c r="N133" s="832">
        <v>3</v>
      </c>
      <c r="O133" s="836">
        <v>2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8</v>
      </c>
      <c r="B134" s="832" t="s">
        <v>2035</v>
      </c>
      <c r="C134" s="832" t="s">
        <v>2040</v>
      </c>
      <c r="D134" s="833" t="s">
        <v>4374</v>
      </c>
      <c r="E134" s="834" t="s">
        <v>2098</v>
      </c>
      <c r="F134" s="832" t="s">
        <v>2036</v>
      </c>
      <c r="G134" s="832" t="s">
        <v>2268</v>
      </c>
      <c r="H134" s="832" t="s">
        <v>601</v>
      </c>
      <c r="I134" s="832" t="s">
        <v>2269</v>
      </c>
      <c r="J134" s="832" t="s">
        <v>2270</v>
      </c>
      <c r="K134" s="832" t="s">
        <v>2271</v>
      </c>
      <c r="L134" s="835">
        <v>39.17</v>
      </c>
      <c r="M134" s="835">
        <v>78.34</v>
      </c>
      <c r="N134" s="832">
        <v>2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8</v>
      </c>
      <c r="B135" s="832" t="s">
        <v>2035</v>
      </c>
      <c r="C135" s="832" t="s">
        <v>2040</v>
      </c>
      <c r="D135" s="833" t="s">
        <v>4374</v>
      </c>
      <c r="E135" s="834" t="s">
        <v>2098</v>
      </c>
      <c r="F135" s="832" t="s">
        <v>2036</v>
      </c>
      <c r="G135" s="832" t="s">
        <v>2272</v>
      </c>
      <c r="H135" s="832" t="s">
        <v>601</v>
      </c>
      <c r="I135" s="832" t="s">
        <v>2273</v>
      </c>
      <c r="J135" s="832" t="s">
        <v>2274</v>
      </c>
      <c r="K135" s="832" t="s">
        <v>2275</v>
      </c>
      <c r="L135" s="835">
        <v>1135.05</v>
      </c>
      <c r="M135" s="835">
        <v>3405.1499999999996</v>
      </c>
      <c r="N135" s="832">
        <v>3</v>
      </c>
      <c r="O135" s="836">
        <v>3</v>
      </c>
      <c r="P135" s="835">
        <v>1135.05</v>
      </c>
      <c r="Q135" s="837">
        <v>0.33333333333333337</v>
      </c>
      <c r="R135" s="832">
        <v>1</v>
      </c>
      <c r="S135" s="837">
        <v>0.33333333333333331</v>
      </c>
      <c r="T135" s="836">
        <v>1</v>
      </c>
      <c r="U135" s="838">
        <v>0.33333333333333331</v>
      </c>
    </row>
    <row r="136" spans="1:21" ht="14.4" customHeight="1" x14ac:dyDescent="0.3">
      <c r="A136" s="831">
        <v>8</v>
      </c>
      <c r="B136" s="832" t="s">
        <v>2035</v>
      </c>
      <c r="C136" s="832" t="s">
        <v>2040</v>
      </c>
      <c r="D136" s="833" t="s">
        <v>4374</v>
      </c>
      <c r="E136" s="834" t="s">
        <v>2098</v>
      </c>
      <c r="F136" s="832" t="s">
        <v>2036</v>
      </c>
      <c r="G136" s="832" t="s">
        <v>2102</v>
      </c>
      <c r="H136" s="832" t="s">
        <v>601</v>
      </c>
      <c r="I136" s="832" t="s">
        <v>2103</v>
      </c>
      <c r="J136" s="832" t="s">
        <v>685</v>
      </c>
      <c r="K136" s="832" t="s">
        <v>2104</v>
      </c>
      <c r="L136" s="835">
        <v>91.11</v>
      </c>
      <c r="M136" s="835">
        <v>91.11</v>
      </c>
      <c r="N136" s="832">
        <v>1</v>
      </c>
      <c r="O136" s="836">
        <v>0.5</v>
      </c>
      <c r="P136" s="835">
        <v>91.11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8</v>
      </c>
      <c r="B137" s="832" t="s">
        <v>2035</v>
      </c>
      <c r="C137" s="832" t="s">
        <v>2040</v>
      </c>
      <c r="D137" s="833" t="s">
        <v>4374</v>
      </c>
      <c r="E137" s="834" t="s">
        <v>2098</v>
      </c>
      <c r="F137" s="832" t="s">
        <v>2036</v>
      </c>
      <c r="G137" s="832" t="s">
        <v>2105</v>
      </c>
      <c r="H137" s="832" t="s">
        <v>601</v>
      </c>
      <c r="I137" s="832" t="s">
        <v>2276</v>
      </c>
      <c r="J137" s="832" t="s">
        <v>849</v>
      </c>
      <c r="K137" s="832" t="s">
        <v>2277</v>
      </c>
      <c r="L137" s="835">
        <v>208.39</v>
      </c>
      <c r="M137" s="835">
        <v>625.16999999999996</v>
      </c>
      <c r="N137" s="832">
        <v>3</v>
      </c>
      <c r="O137" s="836">
        <v>1.5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8</v>
      </c>
      <c r="B138" s="832" t="s">
        <v>2035</v>
      </c>
      <c r="C138" s="832" t="s">
        <v>2040</v>
      </c>
      <c r="D138" s="833" t="s">
        <v>4374</v>
      </c>
      <c r="E138" s="834" t="s">
        <v>2098</v>
      </c>
      <c r="F138" s="832" t="s">
        <v>2036</v>
      </c>
      <c r="G138" s="832" t="s">
        <v>2105</v>
      </c>
      <c r="H138" s="832" t="s">
        <v>601</v>
      </c>
      <c r="I138" s="832" t="s">
        <v>2106</v>
      </c>
      <c r="J138" s="832" t="s">
        <v>849</v>
      </c>
      <c r="K138" s="832" t="s">
        <v>2107</v>
      </c>
      <c r="L138" s="835">
        <v>83.35</v>
      </c>
      <c r="M138" s="835">
        <v>583.45000000000005</v>
      </c>
      <c r="N138" s="832">
        <v>7</v>
      </c>
      <c r="O138" s="836">
        <v>3.5</v>
      </c>
      <c r="P138" s="835">
        <v>416.75</v>
      </c>
      <c r="Q138" s="837">
        <v>0.71428571428571419</v>
      </c>
      <c r="R138" s="832">
        <v>5</v>
      </c>
      <c r="S138" s="837">
        <v>0.7142857142857143</v>
      </c>
      <c r="T138" s="836">
        <v>2</v>
      </c>
      <c r="U138" s="838">
        <v>0.5714285714285714</v>
      </c>
    </row>
    <row r="139" spans="1:21" ht="14.4" customHeight="1" x14ac:dyDescent="0.3">
      <c r="A139" s="831">
        <v>8</v>
      </c>
      <c r="B139" s="832" t="s">
        <v>2035</v>
      </c>
      <c r="C139" s="832" t="s">
        <v>2040</v>
      </c>
      <c r="D139" s="833" t="s">
        <v>4374</v>
      </c>
      <c r="E139" s="834" t="s">
        <v>2098</v>
      </c>
      <c r="F139" s="832" t="s">
        <v>2036</v>
      </c>
      <c r="G139" s="832" t="s">
        <v>2278</v>
      </c>
      <c r="H139" s="832" t="s">
        <v>601</v>
      </c>
      <c r="I139" s="832" t="s">
        <v>2279</v>
      </c>
      <c r="J139" s="832" t="s">
        <v>2280</v>
      </c>
      <c r="K139" s="832" t="s">
        <v>2281</v>
      </c>
      <c r="L139" s="835">
        <v>93.49</v>
      </c>
      <c r="M139" s="835">
        <v>186.98</v>
      </c>
      <c r="N139" s="832">
        <v>2</v>
      </c>
      <c r="O139" s="836">
        <v>1.5</v>
      </c>
      <c r="P139" s="835">
        <v>93.49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0.66666666666666663</v>
      </c>
    </row>
    <row r="140" spans="1:21" ht="14.4" customHeight="1" x14ac:dyDescent="0.3">
      <c r="A140" s="831">
        <v>8</v>
      </c>
      <c r="B140" s="832" t="s">
        <v>2035</v>
      </c>
      <c r="C140" s="832" t="s">
        <v>2040</v>
      </c>
      <c r="D140" s="833" t="s">
        <v>4374</v>
      </c>
      <c r="E140" s="834" t="s">
        <v>2098</v>
      </c>
      <c r="F140" s="832" t="s">
        <v>2036</v>
      </c>
      <c r="G140" s="832" t="s">
        <v>2162</v>
      </c>
      <c r="H140" s="832" t="s">
        <v>601</v>
      </c>
      <c r="I140" s="832" t="s">
        <v>2163</v>
      </c>
      <c r="J140" s="832" t="s">
        <v>958</v>
      </c>
      <c r="K140" s="832" t="s">
        <v>2164</v>
      </c>
      <c r="L140" s="835">
        <v>736.33</v>
      </c>
      <c r="M140" s="835">
        <v>2945.32</v>
      </c>
      <c r="N140" s="832">
        <v>4</v>
      </c>
      <c r="O140" s="836">
        <v>2</v>
      </c>
      <c r="P140" s="835">
        <v>736.33</v>
      </c>
      <c r="Q140" s="837">
        <v>0.25</v>
      </c>
      <c r="R140" s="832">
        <v>1</v>
      </c>
      <c r="S140" s="837">
        <v>0.25</v>
      </c>
      <c r="T140" s="836">
        <v>1</v>
      </c>
      <c r="U140" s="838">
        <v>0.5</v>
      </c>
    </row>
    <row r="141" spans="1:21" ht="14.4" customHeight="1" x14ac:dyDescent="0.3">
      <c r="A141" s="831">
        <v>8</v>
      </c>
      <c r="B141" s="832" t="s">
        <v>2035</v>
      </c>
      <c r="C141" s="832" t="s">
        <v>2040</v>
      </c>
      <c r="D141" s="833" t="s">
        <v>4374</v>
      </c>
      <c r="E141" s="834" t="s">
        <v>2098</v>
      </c>
      <c r="F141" s="832" t="s">
        <v>2036</v>
      </c>
      <c r="G141" s="832" t="s">
        <v>2162</v>
      </c>
      <c r="H141" s="832" t="s">
        <v>601</v>
      </c>
      <c r="I141" s="832" t="s">
        <v>2282</v>
      </c>
      <c r="J141" s="832" t="s">
        <v>958</v>
      </c>
      <c r="K141" s="832" t="s">
        <v>2283</v>
      </c>
      <c r="L141" s="835">
        <v>1231.6600000000001</v>
      </c>
      <c r="M141" s="835">
        <v>1231.6600000000001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8</v>
      </c>
      <c r="B142" s="832" t="s">
        <v>2035</v>
      </c>
      <c r="C142" s="832" t="s">
        <v>2040</v>
      </c>
      <c r="D142" s="833" t="s">
        <v>4374</v>
      </c>
      <c r="E142" s="834" t="s">
        <v>2098</v>
      </c>
      <c r="F142" s="832" t="s">
        <v>2036</v>
      </c>
      <c r="G142" s="832" t="s">
        <v>2284</v>
      </c>
      <c r="H142" s="832" t="s">
        <v>601</v>
      </c>
      <c r="I142" s="832" t="s">
        <v>2285</v>
      </c>
      <c r="J142" s="832" t="s">
        <v>2286</v>
      </c>
      <c r="K142" s="832" t="s">
        <v>2287</v>
      </c>
      <c r="L142" s="835">
        <v>123.2</v>
      </c>
      <c r="M142" s="835">
        <v>123.2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8</v>
      </c>
      <c r="B143" s="832" t="s">
        <v>2035</v>
      </c>
      <c r="C143" s="832" t="s">
        <v>2040</v>
      </c>
      <c r="D143" s="833" t="s">
        <v>4374</v>
      </c>
      <c r="E143" s="834" t="s">
        <v>2098</v>
      </c>
      <c r="F143" s="832" t="s">
        <v>2036</v>
      </c>
      <c r="G143" s="832" t="s">
        <v>2288</v>
      </c>
      <c r="H143" s="832" t="s">
        <v>601</v>
      </c>
      <c r="I143" s="832" t="s">
        <v>2289</v>
      </c>
      <c r="J143" s="832" t="s">
        <v>1104</v>
      </c>
      <c r="K143" s="832" t="s">
        <v>2290</v>
      </c>
      <c r="L143" s="835">
        <v>107.27</v>
      </c>
      <c r="M143" s="835">
        <v>536.35</v>
      </c>
      <c r="N143" s="832">
        <v>5</v>
      </c>
      <c r="O143" s="836">
        <v>3.5</v>
      </c>
      <c r="P143" s="835">
        <v>107.27</v>
      </c>
      <c r="Q143" s="837">
        <v>0.19999999999999998</v>
      </c>
      <c r="R143" s="832">
        <v>1</v>
      </c>
      <c r="S143" s="837">
        <v>0.2</v>
      </c>
      <c r="T143" s="836">
        <v>0.5</v>
      </c>
      <c r="U143" s="838">
        <v>0.14285714285714285</v>
      </c>
    </row>
    <row r="144" spans="1:21" ht="14.4" customHeight="1" x14ac:dyDescent="0.3">
      <c r="A144" s="831">
        <v>8</v>
      </c>
      <c r="B144" s="832" t="s">
        <v>2035</v>
      </c>
      <c r="C144" s="832" t="s">
        <v>2040</v>
      </c>
      <c r="D144" s="833" t="s">
        <v>4374</v>
      </c>
      <c r="E144" s="834" t="s">
        <v>2098</v>
      </c>
      <c r="F144" s="832" t="s">
        <v>2036</v>
      </c>
      <c r="G144" s="832" t="s">
        <v>2291</v>
      </c>
      <c r="H144" s="832" t="s">
        <v>601</v>
      </c>
      <c r="I144" s="832" t="s">
        <v>2292</v>
      </c>
      <c r="J144" s="832" t="s">
        <v>2293</v>
      </c>
      <c r="K144" s="832" t="s">
        <v>2294</v>
      </c>
      <c r="L144" s="835">
        <v>0</v>
      </c>
      <c r="M144" s="835">
        <v>0</v>
      </c>
      <c r="N144" s="832">
        <v>1</v>
      </c>
      <c r="O144" s="836">
        <v>0.5</v>
      </c>
      <c r="P144" s="835">
        <v>0</v>
      </c>
      <c r="Q144" s="837"/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8</v>
      </c>
      <c r="B145" s="832" t="s">
        <v>2035</v>
      </c>
      <c r="C145" s="832" t="s">
        <v>2040</v>
      </c>
      <c r="D145" s="833" t="s">
        <v>4374</v>
      </c>
      <c r="E145" s="834" t="s">
        <v>2098</v>
      </c>
      <c r="F145" s="832" t="s">
        <v>2036</v>
      </c>
      <c r="G145" s="832" t="s">
        <v>2108</v>
      </c>
      <c r="H145" s="832" t="s">
        <v>601</v>
      </c>
      <c r="I145" s="832" t="s">
        <v>2109</v>
      </c>
      <c r="J145" s="832" t="s">
        <v>657</v>
      </c>
      <c r="K145" s="832" t="s">
        <v>2110</v>
      </c>
      <c r="L145" s="835">
        <v>0</v>
      </c>
      <c r="M145" s="835">
        <v>0</v>
      </c>
      <c r="N145" s="832">
        <v>5</v>
      </c>
      <c r="O145" s="836">
        <v>2.5</v>
      </c>
      <c r="P145" s="835">
        <v>0</v>
      </c>
      <c r="Q145" s="837"/>
      <c r="R145" s="832">
        <v>3</v>
      </c>
      <c r="S145" s="837">
        <v>0.6</v>
      </c>
      <c r="T145" s="836">
        <v>2</v>
      </c>
      <c r="U145" s="838">
        <v>0.8</v>
      </c>
    </row>
    <row r="146" spans="1:21" ht="14.4" customHeight="1" x14ac:dyDescent="0.3">
      <c r="A146" s="831">
        <v>8</v>
      </c>
      <c r="B146" s="832" t="s">
        <v>2035</v>
      </c>
      <c r="C146" s="832" t="s">
        <v>2040</v>
      </c>
      <c r="D146" s="833" t="s">
        <v>4374</v>
      </c>
      <c r="E146" s="834" t="s">
        <v>2098</v>
      </c>
      <c r="F146" s="832" t="s">
        <v>2036</v>
      </c>
      <c r="G146" s="832" t="s">
        <v>2108</v>
      </c>
      <c r="H146" s="832" t="s">
        <v>601</v>
      </c>
      <c r="I146" s="832" t="s">
        <v>2295</v>
      </c>
      <c r="J146" s="832" t="s">
        <v>657</v>
      </c>
      <c r="K146" s="832" t="s">
        <v>2296</v>
      </c>
      <c r="L146" s="835">
        <v>0</v>
      </c>
      <c r="M146" s="835">
        <v>0</v>
      </c>
      <c r="N146" s="832">
        <v>3</v>
      </c>
      <c r="O146" s="836">
        <v>1.5</v>
      </c>
      <c r="P146" s="835">
        <v>0</v>
      </c>
      <c r="Q146" s="837"/>
      <c r="R146" s="832">
        <v>1</v>
      </c>
      <c r="S146" s="837">
        <v>0.33333333333333331</v>
      </c>
      <c r="T146" s="836">
        <v>0.5</v>
      </c>
      <c r="U146" s="838">
        <v>0.33333333333333331</v>
      </c>
    </row>
    <row r="147" spans="1:21" ht="14.4" customHeight="1" x14ac:dyDescent="0.3">
      <c r="A147" s="831">
        <v>8</v>
      </c>
      <c r="B147" s="832" t="s">
        <v>2035</v>
      </c>
      <c r="C147" s="832" t="s">
        <v>2040</v>
      </c>
      <c r="D147" s="833" t="s">
        <v>4374</v>
      </c>
      <c r="E147" s="834" t="s">
        <v>2098</v>
      </c>
      <c r="F147" s="832" t="s">
        <v>2036</v>
      </c>
      <c r="G147" s="832" t="s">
        <v>2108</v>
      </c>
      <c r="H147" s="832" t="s">
        <v>601</v>
      </c>
      <c r="I147" s="832" t="s">
        <v>2297</v>
      </c>
      <c r="J147" s="832" t="s">
        <v>657</v>
      </c>
      <c r="K147" s="832" t="s">
        <v>2298</v>
      </c>
      <c r="L147" s="835">
        <v>0</v>
      </c>
      <c r="M147" s="835">
        <v>0</v>
      </c>
      <c r="N147" s="832">
        <v>2</v>
      </c>
      <c r="O147" s="836">
        <v>1</v>
      </c>
      <c r="P147" s="835">
        <v>0</v>
      </c>
      <c r="Q147" s="837"/>
      <c r="R147" s="832">
        <v>1</v>
      </c>
      <c r="S147" s="837">
        <v>0.5</v>
      </c>
      <c r="T147" s="836">
        <v>0.5</v>
      </c>
      <c r="U147" s="838">
        <v>0.5</v>
      </c>
    </row>
    <row r="148" spans="1:21" ht="14.4" customHeight="1" x14ac:dyDescent="0.3">
      <c r="A148" s="831">
        <v>8</v>
      </c>
      <c r="B148" s="832" t="s">
        <v>2035</v>
      </c>
      <c r="C148" s="832" t="s">
        <v>2040</v>
      </c>
      <c r="D148" s="833" t="s">
        <v>4374</v>
      </c>
      <c r="E148" s="834" t="s">
        <v>2098</v>
      </c>
      <c r="F148" s="832" t="s">
        <v>2036</v>
      </c>
      <c r="G148" s="832" t="s">
        <v>2114</v>
      </c>
      <c r="H148" s="832" t="s">
        <v>601</v>
      </c>
      <c r="I148" s="832" t="s">
        <v>2299</v>
      </c>
      <c r="J148" s="832" t="s">
        <v>928</v>
      </c>
      <c r="K148" s="832" t="s">
        <v>2300</v>
      </c>
      <c r="L148" s="835">
        <v>0</v>
      </c>
      <c r="M148" s="835">
        <v>0</v>
      </c>
      <c r="N148" s="832">
        <v>2</v>
      </c>
      <c r="O148" s="836">
        <v>1.5</v>
      </c>
      <c r="P148" s="835">
        <v>0</v>
      </c>
      <c r="Q148" s="837"/>
      <c r="R148" s="832">
        <v>1</v>
      </c>
      <c r="S148" s="837">
        <v>0.5</v>
      </c>
      <c r="T148" s="836">
        <v>0.5</v>
      </c>
      <c r="U148" s="838">
        <v>0.33333333333333331</v>
      </c>
    </row>
    <row r="149" spans="1:21" ht="14.4" customHeight="1" x14ac:dyDescent="0.3">
      <c r="A149" s="831">
        <v>8</v>
      </c>
      <c r="B149" s="832" t="s">
        <v>2035</v>
      </c>
      <c r="C149" s="832" t="s">
        <v>2040</v>
      </c>
      <c r="D149" s="833" t="s">
        <v>4374</v>
      </c>
      <c r="E149" s="834" t="s">
        <v>2098</v>
      </c>
      <c r="F149" s="832" t="s">
        <v>2036</v>
      </c>
      <c r="G149" s="832" t="s">
        <v>2114</v>
      </c>
      <c r="H149" s="832" t="s">
        <v>601</v>
      </c>
      <c r="I149" s="832" t="s">
        <v>2115</v>
      </c>
      <c r="J149" s="832" t="s">
        <v>928</v>
      </c>
      <c r="K149" s="832" t="s">
        <v>2116</v>
      </c>
      <c r="L149" s="835">
        <v>132.19</v>
      </c>
      <c r="M149" s="835">
        <v>1057.52</v>
      </c>
      <c r="N149" s="832">
        <v>8</v>
      </c>
      <c r="O149" s="836">
        <v>4.5</v>
      </c>
      <c r="P149" s="835">
        <v>132.19</v>
      </c>
      <c r="Q149" s="837">
        <v>0.125</v>
      </c>
      <c r="R149" s="832">
        <v>1</v>
      </c>
      <c r="S149" s="837">
        <v>0.125</v>
      </c>
      <c r="T149" s="836">
        <v>0.5</v>
      </c>
      <c r="U149" s="838">
        <v>0.1111111111111111</v>
      </c>
    </row>
    <row r="150" spans="1:21" ht="14.4" customHeight="1" x14ac:dyDescent="0.3">
      <c r="A150" s="831">
        <v>8</v>
      </c>
      <c r="B150" s="832" t="s">
        <v>2035</v>
      </c>
      <c r="C150" s="832" t="s">
        <v>2040</v>
      </c>
      <c r="D150" s="833" t="s">
        <v>4374</v>
      </c>
      <c r="E150" s="834" t="s">
        <v>2098</v>
      </c>
      <c r="F150" s="832" t="s">
        <v>2036</v>
      </c>
      <c r="G150" s="832" t="s">
        <v>2114</v>
      </c>
      <c r="H150" s="832" t="s">
        <v>601</v>
      </c>
      <c r="I150" s="832" t="s">
        <v>2165</v>
      </c>
      <c r="J150" s="832" t="s">
        <v>928</v>
      </c>
      <c r="K150" s="832" t="s">
        <v>2166</v>
      </c>
      <c r="L150" s="835">
        <v>0</v>
      </c>
      <c r="M150" s="835">
        <v>0</v>
      </c>
      <c r="N150" s="832">
        <v>1</v>
      </c>
      <c r="O150" s="836">
        <v>0.5</v>
      </c>
      <c r="P150" s="835">
        <v>0</v>
      </c>
      <c r="Q150" s="837"/>
      <c r="R150" s="832">
        <v>1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8</v>
      </c>
      <c r="B151" s="832" t="s">
        <v>2035</v>
      </c>
      <c r="C151" s="832" t="s">
        <v>2040</v>
      </c>
      <c r="D151" s="833" t="s">
        <v>4374</v>
      </c>
      <c r="E151" s="834" t="s">
        <v>2098</v>
      </c>
      <c r="F151" s="832" t="s">
        <v>2036</v>
      </c>
      <c r="G151" s="832" t="s">
        <v>2117</v>
      </c>
      <c r="H151" s="832" t="s">
        <v>601</v>
      </c>
      <c r="I151" s="832" t="s">
        <v>2301</v>
      </c>
      <c r="J151" s="832" t="s">
        <v>2119</v>
      </c>
      <c r="K151" s="832" t="s">
        <v>2120</v>
      </c>
      <c r="L151" s="835">
        <v>132.97999999999999</v>
      </c>
      <c r="M151" s="835">
        <v>531.91999999999996</v>
      </c>
      <c r="N151" s="832">
        <v>4</v>
      </c>
      <c r="O151" s="836">
        <v>2.5</v>
      </c>
      <c r="P151" s="835">
        <v>398.93999999999994</v>
      </c>
      <c r="Q151" s="837">
        <v>0.75</v>
      </c>
      <c r="R151" s="832">
        <v>3</v>
      </c>
      <c r="S151" s="837">
        <v>0.75</v>
      </c>
      <c r="T151" s="836">
        <v>1.5</v>
      </c>
      <c r="U151" s="838">
        <v>0.6</v>
      </c>
    </row>
    <row r="152" spans="1:21" ht="14.4" customHeight="1" x14ac:dyDescent="0.3">
      <c r="A152" s="831">
        <v>8</v>
      </c>
      <c r="B152" s="832" t="s">
        <v>2035</v>
      </c>
      <c r="C152" s="832" t="s">
        <v>2040</v>
      </c>
      <c r="D152" s="833" t="s">
        <v>4374</v>
      </c>
      <c r="E152" s="834" t="s">
        <v>2098</v>
      </c>
      <c r="F152" s="832" t="s">
        <v>2036</v>
      </c>
      <c r="G152" s="832" t="s">
        <v>2302</v>
      </c>
      <c r="H152" s="832" t="s">
        <v>601</v>
      </c>
      <c r="I152" s="832" t="s">
        <v>2303</v>
      </c>
      <c r="J152" s="832" t="s">
        <v>2304</v>
      </c>
      <c r="K152" s="832" t="s">
        <v>2305</v>
      </c>
      <c r="L152" s="835">
        <v>100.11</v>
      </c>
      <c r="M152" s="835">
        <v>100.11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8</v>
      </c>
      <c r="B153" s="832" t="s">
        <v>2035</v>
      </c>
      <c r="C153" s="832" t="s">
        <v>2040</v>
      </c>
      <c r="D153" s="833" t="s">
        <v>4374</v>
      </c>
      <c r="E153" s="834" t="s">
        <v>2098</v>
      </c>
      <c r="F153" s="832" t="s">
        <v>2036</v>
      </c>
      <c r="G153" s="832" t="s">
        <v>2170</v>
      </c>
      <c r="H153" s="832" t="s">
        <v>601</v>
      </c>
      <c r="I153" s="832" t="s">
        <v>2306</v>
      </c>
      <c r="J153" s="832" t="s">
        <v>2307</v>
      </c>
      <c r="K153" s="832" t="s">
        <v>2308</v>
      </c>
      <c r="L153" s="835">
        <v>0</v>
      </c>
      <c r="M153" s="835">
        <v>0</v>
      </c>
      <c r="N153" s="832">
        <v>1</v>
      </c>
      <c r="O153" s="836">
        <v>1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8</v>
      </c>
      <c r="B154" s="832" t="s">
        <v>2035</v>
      </c>
      <c r="C154" s="832" t="s">
        <v>2040</v>
      </c>
      <c r="D154" s="833" t="s">
        <v>4374</v>
      </c>
      <c r="E154" s="834" t="s">
        <v>2098</v>
      </c>
      <c r="F154" s="832" t="s">
        <v>2036</v>
      </c>
      <c r="G154" s="832" t="s">
        <v>2170</v>
      </c>
      <c r="H154" s="832" t="s">
        <v>601</v>
      </c>
      <c r="I154" s="832" t="s">
        <v>2309</v>
      </c>
      <c r="J154" s="832" t="s">
        <v>962</v>
      </c>
      <c r="K154" s="832" t="s">
        <v>2310</v>
      </c>
      <c r="L154" s="835">
        <v>0</v>
      </c>
      <c r="M154" s="835">
        <v>0</v>
      </c>
      <c r="N154" s="832">
        <v>2</v>
      </c>
      <c r="O154" s="836">
        <v>1.5</v>
      </c>
      <c r="P154" s="835">
        <v>0</v>
      </c>
      <c r="Q154" s="837"/>
      <c r="R154" s="832">
        <v>1</v>
      </c>
      <c r="S154" s="837">
        <v>0.5</v>
      </c>
      <c r="T154" s="836">
        <v>1</v>
      </c>
      <c r="U154" s="838">
        <v>0.66666666666666663</v>
      </c>
    </row>
    <row r="155" spans="1:21" ht="14.4" customHeight="1" x14ac:dyDescent="0.3">
      <c r="A155" s="831">
        <v>8</v>
      </c>
      <c r="B155" s="832" t="s">
        <v>2035</v>
      </c>
      <c r="C155" s="832" t="s">
        <v>2040</v>
      </c>
      <c r="D155" s="833" t="s">
        <v>4374</v>
      </c>
      <c r="E155" s="834" t="s">
        <v>2098</v>
      </c>
      <c r="F155" s="832" t="s">
        <v>2036</v>
      </c>
      <c r="G155" s="832" t="s">
        <v>2170</v>
      </c>
      <c r="H155" s="832" t="s">
        <v>601</v>
      </c>
      <c r="I155" s="832" t="s">
        <v>2311</v>
      </c>
      <c r="J155" s="832" t="s">
        <v>2312</v>
      </c>
      <c r="K155" s="832" t="s">
        <v>2313</v>
      </c>
      <c r="L155" s="835">
        <v>0</v>
      </c>
      <c r="M155" s="835">
        <v>0</v>
      </c>
      <c r="N155" s="832">
        <v>1</v>
      </c>
      <c r="O155" s="836">
        <v>0.5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8</v>
      </c>
      <c r="B156" s="832" t="s">
        <v>2035</v>
      </c>
      <c r="C156" s="832" t="s">
        <v>2040</v>
      </c>
      <c r="D156" s="833" t="s">
        <v>4374</v>
      </c>
      <c r="E156" s="834" t="s">
        <v>2098</v>
      </c>
      <c r="F156" s="832" t="s">
        <v>2036</v>
      </c>
      <c r="G156" s="832" t="s">
        <v>2314</v>
      </c>
      <c r="H156" s="832" t="s">
        <v>601</v>
      </c>
      <c r="I156" s="832" t="s">
        <v>2315</v>
      </c>
      <c r="J156" s="832" t="s">
        <v>2316</v>
      </c>
      <c r="K156" s="832" t="s">
        <v>2317</v>
      </c>
      <c r="L156" s="835">
        <v>88.76</v>
      </c>
      <c r="M156" s="835">
        <v>88.76</v>
      </c>
      <c r="N156" s="832">
        <v>1</v>
      </c>
      <c r="O156" s="836">
        <v>0.5</v>
      </c>
      <c r="P156" s="835">
        <v>88.76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8</v>
      </c>
      <c r="B157" s="832" t="s">
        <v>2035</v>
      </c>
      <c r="C157" s="832" t="s">
        <v>2040</v>
      </c>
      <c r="D157" s="833" t="s">
        <v>4374</v>
      </c>
      <c r="E157" s="834" t="s">
        <v>2098</v>
      </c>
      <c r="F157" s="832" t="s">
        <v>2036</v>
      </c>
      <c r="G157" s="832" t="s">
        <v>2318</v>
      </c>
      <c r="H157" s="832" t="s">
        <v>601</v>
      </c>
      <c r="I157" s="832" t="s">
        <v>2319</v>
      </c>
      <c r="J157" s="832" t="s">
        <v>1020</v>
      </c>
      <c r="K157" s="832" t="s">
        <v>1733</v>
      </c>
      <c r="L157" s="835">
        <v>163.54</v>
      </c>
      <c r="M157" s="835">
        <v>327.08</v>
      </c>
      <c r="N157" s="832">
        <v>2</v>
      </c>
      <c r="O157" s="836">
        <v>1.5</v>
      </c>
      <c r="P157" s="835">
        <v>163.54</v>
      </c>
      <c r="Q157" s="837">
        <v>0.5</v>
      </c>
      <c r="R157" s="832">
        <v>1</v>
      </c>
      <c r="S157" s="837">
        <v>0.5</v>
      </c>
      <c r="T157" s="836">
        <v>1</v>
      </c>
      <c r="U157" s="838">
        <v>0.66666666666666663</v>
      </c>
    </row>
    <row r="158" spans="1:21" ht="14.4" customHeight="1" x14ac:dyDescent="0.3">
      <c r="A158" s="831">
        <v>8</v>
      </c>
      <c r="B158" s="832" t="s">
        <v>2035</v>
      </c>
      <c r="C158" s="832" t="s">
        <v>2040</v>
      </c>
      <c r="D158" s="833" t="s">
        <v>4374</v>
      </c>
      <c r="E158" s="834" t="s">
        <v>2098</v>
      </c>
      <c r="F158" s="832" t="s">
        <v>2036</v>
      </c>
      <c r="G158" s="832" t="s">
        <v>2175</v>
      </c>
      <c r="H158" s="832" t="s">
        <v>601</v>
      </c>
      <c r="I158" s="832" t="s">
        <v>2176</v>
      </c>
      <c r="J158" s="832" t="s">
        <v>850</v>
      </c>
      <c r="K158" s="832" t="s">
        <v>2177</v>
      </c>
      <c r="L158" s="835">
        <v>0</v>
      </c>
      <c r="M158" s="835">
        <v>0</v>
      </c>
      <c r="N158" s="832">
        <v>1</v>
      </c>
      <c r="O158" s="836">
        <v>0.5</v>
      </c>
      <c r="P158" s="835">
        <v>0</v>
      </c>
      <c r="Q158" s="837"/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8</v>
      </c>
      <c r="B159" s="832" t="s">
        <v>2035</v>
      </c>
      <c r="C159" s="832" t="s">
        <v>2040</v>
      </c>
      <c r="D159" s="833" t="s">
        <v>4374</v>
      </c>
      <c r="E159" s="834" t="s">
        <v>2098</v>
      </c>
      <c r="F159" s="832" t="s">
        <v>2036</v>
      </c>
      <c r="G159" s="832" t="s">
        <v>2178</v>
      </c>
      <c r="H159" s="832" t="s">
        <v>601</v>
      </c>
      <c r="I159" s="832" t="s">
        <v>2181</v>
      </c>
      <c r="J159" s="832" t="s">
        <v>2182</v>
      </c>
      <c r="K159" s="832" t="s">
        <v>2183</v>
      </c>
      <c r="L159" s="835">
        <v>0</v>
      </c>
      <c r="M159" s="835">
        <v>0</v>
      </c>
      <c r="N159" s="832">
        <v>1</v>
      </c>
      <c r="O159" s="836">
        <v>0.5</v>
      </c>
      <c r="P159" s="835">
        <v>0</v>
      </c>
      <c r="Q159" s="837"/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8</v>
      </c>
      <c r="B160" s="832" t="s">
        <v>2035</v>
      </c>
      <c r="C160" s="832" t="s">
        <v>2040</v>
      </c>
      <c r="D160" s="833" t="s">
        <v>4374</v>
      </c>
      <c r="E160" s="834" t="s">
        <v>2098</v>
      </c>
      <c r="F160" s="832" t="s">
        <v>2036</v>
      </c>
      <c r="G160" s="832" t="s">
        <v>2187</v>
      </c>
      <c r="H160" s="832" t="s">
        <v>601</v>
      </c>
      <c r="I160" s="832" t="s">
        <v>2188</v>
      </c>
      <c r="J160" s="832" t="s">
        <v>1158</v>
      </c>
      <c r="K160" s="832" t="s">
        <v>2189</v>
      </c>
      <c r="L160" s="835">
        <v>0</v>
      </c>
      <c r="M160" s="835">
        <v>0</v>
      </c>
      <c r="N160" s="832">
        <v>1</v>
      </c>
      <c r="O160" s="836">
        <v>0.5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8</v>
      </c>
      <c r="B161" s="832" t="s">
        <v>2035</v>
      </c>
      <c r="C161" s="832" t="s">
        <v>2040</v>
      </c>
      <c r="D161" s="833" t="s">
        <v>4374</v>
      </c>
      <c r="E161" s="834" t="s">
        <v>2098</v>
      </c>
      <c r="F161" s="832" t="s">
        <v>2036</v>
      </c>
      <c r="G161" s="832" t="s">
        <v>2187</v>
      </c>
      <c r="H161" s="832" t="s">
        <v>601</v>
      </c>
      <c r="I161" s="832" t="s">
        <v>2320</v>
      </c>
      <c r="J161" s="832" t="s">
        <v>1158</v>
      </c>
      <c r="K161" s="832" t="s">
        <v>2321</v>
      </c>
      <c r="L161" s="835">
        <v>0</v>
      </c>
      <c r="M161" s="835">
        <v>0</v>
      </c>
      <c r="N161" s="832">
        <v>1</v>
      </c>
      <c r="O161" s="836">
        <v>0.5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8</v>
      </c>
      <c r="B162" s="832" t="s">
        <v>2035</v>
      </c>
      <c r="C162" s="832" t="s">
        <v>2040</v>
      </c>
      <c r="D162" s="833" t="s">
        <v>4374</v>
      </c>
      <c r="E162" s="834" t="s">
        <v>2098</v>
      </c>
      <c r="F162" s="832" t="s">
        <v>2036</v>
      </c>
      <c r="G162" s="832" t="s">
        <v>2322</v>
      </c>
      <c r="H162" s="832" t="s">
        <v>601</v>
      </c>
      <c r="I162" s="832" t="s">
        <v>2323</v>
      </c>
      <c r="J162" s="832" t="s">
        <v>1062</v>
      </c>
      <c r="K162" s="832" t="s">
        <v>1063</v>
      </c>
      <c r="L162" s="835">
        <v>0</v>
      </c>
      <c r="M162" s="835">
        <v>0</v>
      </c>
      <c r="N162" s="832">
        <v>1</v>
      </c>
      <c r="O162" s="836">
        <v>1</v>
      </c>
      <c r="P162" s="835"/>
      <c r="Q162" s="837"/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8</v>
      </c>
      <c r="B163" s="832" t="s">
        <v>2035</v>
      </c>
      <c r="C163" s="832" t="s">
        <v>2040</v>
      </c>
      <c r="D163" s="833" t="s">
        <v>4374</v>
      </c>
      <c r="E163" s="834" t="s">
        <v>2098</v>
      </c>
      <c r="F163" s="832" t="s">
        <v>2036</v>
      </c>
      <c r="G163" s="832" t="s">
        <v>2324</v>
      </c>
      <c r="H163" s="832" t="s">
        <v>601</v>
      </c>
      <c r="I163" s="832" t="s">
        <v>2325</v>
      </c>
      <c r="J163" s="832" t="s">
        <v>2326</v>
      </c>
      <c r="K163" s="832" t="s">
        <v>2327</v>
      </c>
      <c r="L163" s="835">
        <v>79.11</v>
      </c>
      <c r="M163" s="835">
        <v>79.11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8</v>
      </c>
      <c r="B164" s="832" t="s">
        <v>2035</v>
      </c>
      <c r="C164" s="832" t="s">
        <v>2040</v>
      </c>
      <c r="D164" s="833" t="s">
        <v>4374</v>
      </c>
      <c r="E164" s="834" t="s">
        <v>2098</v>
      </c>
      <c r="F164" s="832" t="s">
        <v>2036</v>
      </c>
      <c r="G164" s="832" t="s">
        <v>2190</v>
      </c>
      <c r="H164" s="832" t="s">
        <v>601</v>
      </c>
      <c r="I164" s="832" t="s">
        <v>2191</v>
      </c>
      <c r="J164" s="832" t="s">
        <v>773</v>
      </c>
      <c r="K164" s="832" t="s">
        <v>2192</v>
      </c>
      <c r="L164" s="835">
        <v>0</v>
      </c>
      <c r="M164" s="835">
        <v>0</v>
      </c>
      <c r="N164" s="832">
        <v>1</v>
      </c>
      <c r="O164" s="836">
        <v>0.5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8</v>
      </c>
      <c r="B165" s="832" t="s">
        <v>2035</v>
      </c>
      <c r="C165" s="832" t="s">
        <v>2040</v>
      </c>
      <c r="D165" s="833" t="s">
        <v>4374</v>
      </c>
      <c r="E165" s="834" t="s">
        <v>2098</v>
      </c>
      <c r="F165" s="832" t="s">
        <v>2036</v>
      </c>
      <c r="G165" s="832" t="s">
        <v>2190</v>
      </c>
      <c r="H165" s="832" t="s">
        <v>601</v>
      </c>
      <c r="I165" s="832" t="s">
        <v>2193</v>
      </c>
      <c r="J165" s="832" t="s">
        <v>773</v>
      </c>
      <c r="K165" s="832" t="s">
        <v>2194</v>
      </c>
      <c r="L165" s="835">
        <v>0</v>
      </c>
      <c r="M165" s="835">
        <v>0</v>
      </c>
      <c r="N165" s="832">
        <v>2</v>
      </c>
      <c r="O165" s="836">
        <v>1</v>
      </c>
      <c r="P165" s="835">
        <v>0</v>
      </c>
      <c r="Q165" s="837"/>
      <c r="R165" s="832">
        <v>1</v>
      </c>
      <c r="S165" s="837">
        <v>0.5</v>
      </c>
      <c r="T165" s="836">
        <v>0.5</v>
      </c>
      <c r="U165" s="838">
        <v>0.5</v>
      </c>
    </row>
    <row r="166" spans="1:21" ht="14.4" customHeight="1" x14ac:dyDescent="0.3">
      <c r="A166" s="831">
        <v>8</v>
      </c>
      <c r="B166" s="832" t="s">
        <v>2035</v>
      </c>
      <c r="C166" s="832" t="s">
        <v>2040</v>
      </c>
      <c r="D166" s="833" t="s">
        <v>4374</v>
      </c>
      <c r="E166" s="834" t="s">
        <v>2098</v>
      </c>
      <c r="F166" s="832" t="s">
        <v>2036</v>
      </c>
      <c r="G166" s="832" t="s">
        <v>2190</v>
      </c>
      <c r="H166" s="832" t="s">
        <v>601</v>
      </c>
      <c r="I166" s="832" t="s">
        <v>2328</v>
      </c>
      <c r="J166" s="832" t="s">
        <v>2329</v>
      </c>
      <c r="K166" s="832" t="s">
        <v>2330</v>
      </c>
      <c r="L166" s="835">
        <v>0</v>
      </c>
      <c r="M166" s="835">
        <v>0</v>
      </c>
      <c r="N166" s="832">
        <v>1</v>
      </c>
      <c r="O166" s="836">
        <v>0.5</v>
      </c>
      <c r="P166" s="835">
        <v>0</v>
      </c>
      <c r="Q166" s="837"/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8</v>
      </c>
      <c r="B167" s="832" t="s">
        <v>2035</v>
      </c>
      <c r="C167" s="832" t="s">
        <v>2040</v>
      </c>
      <c r="D167" s="833" t="s">
        <v>4374</v>
      </c>
      <c r="E167" s="834" t="s">
        <v>2098</v>
      </c>
      <c r="F167" s="832" t="s">
        <v>2036</v>
      </c>
      <c r="G167" s="832" t="s">
        <v>2144</v>
      </c>
      <c r="H167" s="832" t="s">
        <v>601</v>
      </c>
      <c r="I167" s="832" t="s">
        <v>2145</v>
      </c>
      <c r="J167" s="832" t="s">
        <v>692</v>
      </c>
      <c r="K167" s="832" t="s">
        <v>2146</v>
      </c>
      <c r="L167" s="835">
        <v>158.76</v>
      </c>
      <c r="M167" s="835">
        <v>1905.12</v>
      </c>
      <c r="N167" s="832">
        <v>12</v>
      </c>
      <c r="O167" s="836">
        <v>9.5</v>
      </c>
      <c r="P167" s="835">
        <v>317.52</v>
      </c>
      <c r="Q167" s="837">
        <v>0.16666666666666666</v>
      </c>
      <c r="R167" s="832">
        <v>2</v>
      </c>
      <c r="S167" s="837">
        <v>0.16666666666666666</v>
      </c>
      <c r="T167" s="836">
        <v>1</v>
      </c>
      <c r="U167" s="838">
        <v>0.10526315789473684</v>
      </c>
    </row>
    <row r="168" spans="1:21" ht="14.4" customHeight="1" x14ac:dyDescent="0.3">
      <c r="A168" s="831">
        <v>8</v>
      </c>
      <c r="B168" s="832" t="s">
        <v>2035</v>
      </c>
      <c r="C168" s="832" t="s">
        <v>2040</v>
      </c>
      <c r="D168" s="833" t="s">
        <v>4374</v>
      </c>
      <c r="E168" s="834" t="s">
        <v>2098</v>
      </c>
      <c r="F168" s="832" t="s">
        <v>2036</v>
      </c>
      <c r="G168" s="832" t="s">
        <v>2331</v>
      </c>
      <c r="H168" s="832" t="s">
        <v>601</v>
      </c>
      <c r="I168" s="832" t="s">
        <v>2332</v>
      </c>
      <c r="J168" s="832" t="s">
        <v>973</v>
      </c>
      <c r="K168" s="832" t="s">
        <v>2333</v>
      </c>
      <c r="L168" s="835">
        <v>53.57</v>
      </c>
      <c r="M168" s="835">
        <v>53.57</v>
      </c>
      <c r="N168" s="832">
        <v>1</v>
      </c>
      <c r="O168" s="836">
        <v>1</v>
      </c>
      <c r="P168" s="835">
        <v>53.57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8</v>
      </c>
      <c r="B169" s="832" t="s">
        <v>2035</v>
      </c>
      <c r="C169" s="832" t="s">
        <v>2040</v>
      </c>
      <c r="D169" s="833" t="s">
        <v>4374</v>
      </c>
      <c r="E169" s="834" t="s">
        <v>2098</v>
      </c>
      <c r="F169" s="832" t="s">
        <v>2036</v>
      </c>
      <c r="G169" s="832" t="s">
        <v>2222</v>
      </c>
      <c r="H169" s="832" t="s">
        <v>601</v>
      </c>
      <c r="I169" s="832" t="s">
        <v>2223</v>
      </c>
      <c r="J169" s="832" t="s">
        <v>855</v>
      </c>
      <c r="K169" s="832" t="s">
        <v>1686</v>
      </c>
      <c r="L169" s="835">
        <v>27.5</v>
      </c>
      <c r="M169" s="835">
        <v>27.5</v>
      </c>
      <c r="N169" s="832">
        <v>1</v>
      </c>
      <c r="O169" s="836">
        <v>0.5</v>
      </c>
      <c r="P169" s="835">
        <v>27.5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8</v>
      </c>
      <c r="B170" s="832" t="s">
        <v>2035</v>
      </c>
      <c r="C170" s="832" t="s">
        <v>2040</v>
      </c>
      <c r="D170" s="833" t="s">
        <v>4374</v>
      </c>
      <c r="E170" s="834" t="s">
        <v>2098</v>
      </c>
      <c r="F170" s="832" t="s">
        <v>2036</v>
      </c>
      <c r="G170" s="832" t="s">
        <v>2222</v>
      </c>
      <c r="H170" s="832" t="s">
        <v>660</v>
      </c>
      <c r="I170" s="832" t="s">
        <v>2334</v>
      </c>
      <c r="J170" s="832" t="s">
        <v>855</v>
      </c>
      <c r="K170" s="832" t="s">
        <v>1686</v>
      </c>
      <c r="L170" s="835">
        <v>27.5</v>
      </c>
      <c r="M170" s="835">
        <v>27.5</v>
      </c>
      <c r="N170" s="832">
        <v>1</v>
      </c>
      <c r="O170" s="836">
        <v>0.5</v>
      </c>
      <c r="P170" s="835">
        <v>27.5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8</v>
      </c>
      <c r="B171" s="832" t="s">
        <v>2035</v>
      </c>
      <c r="C171" s="832" t="s">
        <v>2040</v>
      </c>
      <c r="D171" s="833" t="s">
        <v>4374</v>
      </c>
      <c r="E171" s="834" t="s">
        <v>2098</v>
      </c>
      <c r="F171" s="832" t="s">
        <v>2036</v>
      </c>
      <c r="G171" s="832" t="s">
        <v>2335</v>
      </c>
      <c r="H171" s="832" t="s">
        <v>601</v>
      </c>
      <c r="I171" s="832" t="s">
        <v>2336</v>
      </c>
      <c r="J171" s="832" t="s">
        <v>1012</v>
      </c>
      <c r="K171" s="832" t="s">
        <v>2337</v>
      </c>
      <c r="L171" s="835">
        <v>34.19</v>
      </c>
      <c r="M171" s="835">
        <v>273.52</v>
      </c>
      <c r="N171" s="832">
        <v>8</v>
      </c>
      <c r="O171" s="836">
        <v>3</v>
      </c>
      <c r="P171" s="835">
        <v>102.57</v>
      </c>
      <c r="Q171" s="837">
        <v>0.375</v>
      </c>
      <c r="R171" s="832">
        <v>3</v>
      </c>
      <c r="S171" s="837">
        <v>0.375</v>
      </c>
      <c r="T171" s="836">
        <v>1</v>
      </c>
      <c r="U171" s="838">
        <v>0.33333333333333331</v>
      </c>
    </row>
    <row r="172" spans="1:21" ht="14.4" customHeight="1" x14ac:dyDescent="0.3">
      <c r="A172" s="831">
        <v>8</v>
      </c>
      <c r="B172" s="832" t="s">
        <v>2035</v>
      </c>
      <c r="C172" s="832" t="s">
        <v>2040</v>
      </c>
      <c r="D172" s="833" t="s">
        <v>4374</v>
      </c>
      <c r="E172" s="834" t="s">
        <v>2098</v>
      </c>
      <c r="F172" s="832" t="s">
        <v>2036</v>
      </c>
      <c r="G172" s="832" t="s">
        <v>2335</v>
      </c>
      <c r="H172" s="832" t="s">
        <v>601</v>
      </c>
      <c r="I172" s="832" t="s">
        <v>2338</v>
      </c>
      <c r="J172" s="832" t="s">
        <v>1012</v>
      </c>
      <c r="K172" s="832" t="s">
        <v>2339</v>
      </c>
      <c r="L172" s="835">
        <v>34.19</v>
      </c>
      <c r="M172" s="835">
        <v>34.19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8</v>
      </c>
      <c r="B173" s="832" t="s">
        <v>2035</v>
      </c>
      <c r="C173" s="832" t="s">
        <v>2040</v>
      </c>
      <c r="D173" s="833" t="s">
        <v>4374</v>
      </c>
      <c r="E173" s="834" t="s">
        <v>2098</v>
      </c>
      <c r="F173" s="832" t="s">
        <v>2036</v>
      </c>
      <c r="G173" s="832" t="s">
        <v>2335</v>
      </c>
      <c r="H173" s="832" t="s">
        <v>601</v>
      </c>
      <c r="I173" s="832" t="s">
        <v>2340</v>
      </c>
      <c r="J173" s="832" t="s">
        <v>1012</v>
      </c>
      <c r="K173" s="832" t="s">
        <v>2341</v>
      </c>
      <c r="L173" s="835">
        <v>0</v>
      </c>
      <c r="M173" s="835">
        <v>0</v>
      </c>
      <c r="N173" s="832">
        <v>1</v>
      </c>
      <c r="O173" s="836">
        <v>0.5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8</v>
      </c>
      <c r="B174" s="832" t="s">
        <v>2035</v>
      </c>
      <c r="C174" s="832" t="s">
        <v>2040</v>
      </c>
      <c r="D174" s="833" t="s">
        <v>4374</v>
      </c>
      <c r="E174" s="834" t="s">
        <v>2098</v>
      </c>
      <c r="F174" s="832" t="s">
        <v>2036</v>
      </c>
      <c r="G174" s="832" t="s">
        <v>2121</v>
      </c>
      <c r="H174" s="832" t="s">
        <v>660</v>
      </c>
      <c r="I174" s="832" t="s">
        <v>2195</v>
      </c>
      <c r="J174" s="832" t="s">
        <v>735</v>
      </c>
      <c r="K174" s="832" t="s">
        <v>1777</v>
      </c>
      <c r="L174" s="835">
        <v>368.16</v>
      </c>
      <c r="M174" s="835">
        <v>4786.08</v>
      </c>
      <c r="N174" s="832">
        <v>13</v>
      </c>
      <c r="O174" s="836">
        <v>11</v>
      </c>
      <c r="P174" s="835">
        <v>1104.48</v>
      </c>
      <c r="Q174" s="837">
        <v>0.23076923076923078</v>
      </c>
      <c r="R174" s="832">
        <v>3</v>
      </c>
      <c r="S174" s="837">
        <v>0.23076923076923078</v>
      </c>
      <c r="T174" s="836">
        <v>2.5</v>
      </c>
      <c r="U174" s="838">
        <v>0.22727272727272727</v>
      </c>
    </row>
    <row r="175" spans="1:21" ht="14.4" customHeight="1" x14ac:dyDescent="0.3">
      <c r="A175" s="831">
        <v>8</v>
      </c>
      <c r="B175" s="832" t="s">
        <v>2035</v>
      </c>
      <c r="C175" s="832" t="s">
        <v>2040</v>
      </c>
      <c r="D175" s="833" t="s">
        <v>4374</v>
      </c>
      <c r="E175" s="834" t="s">
        <v>2098</v>
      </c>
      <c r="F175" s="832" t="s">
        <v>2036</v>
      </c>
      <c r="G175" s="832" t="s">
        <v>2121</v>
      </c>
      <c r="H175" s="832" t="s">
        <v>660</v>
      </c>
      <c r="I175" s="832" t="s">
        <v>2122</v>
      </c>
      <c r="J175" s="832" t="s">
        <v>735</v>
      </c>
      <c r="K175" s="832" t="s">
        <v>1680</v>
      </c>
      <c r="L175" s="835">
        <v>490.89</v>
      </c>
      <c r="M175" s="835">
        <v>28962.509999999987</v>
      </c>
      <c r="N175" s="832">
        <v>59</v>
      </c>
      <c r="O175" s="836">
        <v>38.5</v>
      </c>
      <c r="P175" s="835">
        <v>11290.469999999996</v>
      </c>
      <c r="Q175" s="837">
        <v>0.38983050847457629</v>
      </c>
      <c r="R175" s="832">
        <v>23</v>
      </c>
      <c r="S175" s="837">
        <v>0.38983050847457629</v>
      </c>
      <c r="T175" s="836">
        <v>15</v>
      </c>
      <c r="U175" s="838">
        <v>0.38961038961038963</v>
      </c>
    </row>
    <row r="176" spans="1:21" ht="14.4" customHeight="1" x14ac:dyDescent="0.3">
      <c r="A176" s="831">
        <v>8</v>
      </c>
      <c r="B176" s="832" t="s">
        <v>2035</v>
      </c>
      <c r="C176" s="832" t="s">
        <v>2040</v>
      </c>
      <c r="D176" s="833" t="s">
        <v>4374</v>
      </c>
      <c r="E176" s="834" t="s">
        <v>2098</v>
      </c>
      <c r="F176" s="832" t="s">
        <v>2036</v>
      </c>
      <c r="G176" s="832" t="s">
        <v>2121</v>
      </c>
      <c r="H176" s="832" t="s">
        <v>660</v>
      </c>
      <c r="I176" s="832" t="s">
        <v>2123</v>
      </c>
      <c r="J176" s="832" t="s">
        <v>735</v>
      </c>
      <c r="K176" s="832" t="s">
        <v>1991</v>
      </c>
      <c r="L176" s="835">
        <v>736.33</v>
      </c>
      <c r="M176" s="835">
        <v>16935.59</v>
      </c>
      <c r="N176" s="832">
        <v>23</v>
      </c>
      <c r="O176" s="836">
        <v>16</v>
      </c>
      <c r="P176" s="835">
        <v>11044.95</v>
      </c>
      <c r="Q176" s="837">
        <v>0.65217391304347827</v>
      </c>
      <c r="R176" s="832">
        <v>15</v>
      </c>
      <c r="S176" s="837">
        <v>0.65217391304347827</v>
      </c>
      <c r="T176" s="836">
        <v>9</v>
      </c>
      <c r="U176" s="838">
        <v>0.5625</v>
      </c>
    </row>
    <row r="177" spans="1:21" ht="14.4" customHeight="1" x14ac:dyDescent="0.3">
      <c r="A177" s="831">
        <v>8</v>
      </c>
      <c r="B177" s="832" t="s">
        <v>2035</v>
      </c>
      <c r="C177" s="832" t="s">
        <v>2040</v>
      </c>
      <c r="D177" s="833" t="s">
        <v>4374</v>
      </c>
      <c r="E177" s="834" t="s">
        <v>2098</v>
      </c>
      <c r="F177" s="832" t="s">
        <v>2036</v>
      </c>
      <c r="G177" s="832" t="s">
        <v>2121</v>
      </c>
      <c r="H177" s="832" t="s">
        <v>660</v>
      </c>
      <c r="I177" s="832" t="s">
        <v>1992</v>
      </c>
      <c r="J177" s="832" t="s">
        <v>735</v>
      </c>
      <c r="K177" s="832" t="s">
        <v>1993</v>
      </c>
      <c r="L177" s="835">
        <v>923.74</v>
      </c>
      <c r="M177" s="835">
        <v>1847.48</v>
      </c>
      <c r="N177" s="832">
        <v>2</v>
      </c>
      <c r="O177" s="836">
        <v>1.5</v>
      </c>
      <c r="P177" s="835">
        <v>923.74</v>
      </c>
      <c r="Q177" s="837">
        <v>0.5</v>
      </c>
      <c r="R177" s="832">
        <v>1</v>
      </c>
      <c r="S177" s="837">
        <v>0.5</v>
      </c>
      <c r="T177" s="836">
        <v>0.5</v>
      </c>
      <c r="U177" s="838">
        <v>0.33333333333333331</v>
      </c>
    </row>
    <row r="178" spans="1:21" ht="14.4" customHeight="1" x14ac:dyDescent="0.3">
      <c r="A178" s="831">
        <v>8</v>
      </c>
      <c r="B178" s="832" t="s">
        <v>2035</v>
      </c>
      <c r="C178" s="832" t="s">
        <v>2040</v>
      </c>
      <c r="D178" s="833" t="s">
        <v>4374</v>
      </c>
      <c r="E178" s="834" t="s">
        <v>2098</v>
      </c>
      <c r="F178" s="832" t="s">
        <v>2036</v>
      </c>
      <c r="G178" s="832" t="s">
        <v>2121</v>
      </c>
      <c r="H178" s="832" t="s">
        <v>660</v>
      </c>
      <c r="I178" s="832" t="s">
        <v>2342</v>
      </c>
      <c r="J178" s="832" t="s">
        <v>1032</v>
      </c>
      <c r="K178" s="832" t="s">
        <v>2343</v>
      </c>
      <c r="L178" s="835">
        <v>1385.62</v>
      </c>
      <c r="M178" s="835">
        <v>1385.62</v>
      </c>
      <c r="N178" s="832">
        <v>1</v>
      </c>
      <c r="O178" s="836">
        <v>1</v>
      </c>
      <c r="P178" s="835">
        <v>1385.62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8</v>
      </c>
      <c r="B179" s="832" t="s">
        <v>2035</v>
      </c>
      <c r="C179" s="832" t="s">
        <v>2040</v>
      </c>
      <c r="D179" s="833" t="s">
        <v>4374</v>
      </c>
      <c r="E179" s="834" t="s">
        <v>2098</v>
      </c>
      <c r="F179" s="832" t="s">
        <v>2036</v>
      </c>
      <c r="G179" s="832" t="s">
        <v>2121</v>
      </c>
      <c r="H179" s="832" t="s">
        <v>660</v>
      </c>
      <c r="I179" s="832" t="s">
        <v>2124</v>
      </c>
      <c r="J179" s="832" t="s">
        <v>1032</v>
      </c>
      <c r="K179" s="832" t="s">
        <v>2125</v>
      </c>
      <c r="L179" s="835">
        <v>1847.49</v>
      </c>
      <c r="M179" s="835">
        <v>1847.49</v>
      </c>
      <c r="N179" s="832">
        <v>1</v>
      </c>
      <c r="O179" s="836">
        <v>0.5</v>
      </c>
      <c r="P179" s="835">
        <v>1847.49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8</v>
      </c>
      <c r="B180" s="832" t="s">
        <v>2035</v>
      </c>
      <c r="C180" s="832" t="s">
        <v>2040</v>
      </c>
      <c r="D180" s="833" t="s">
        <v>4374</v>
      </c>
      <c r="E180" s="834" t="s">
        <v>2098</v>
      </c>
      <c r="F180" s="832" t="s">
        <v>2036</v>
      </c>
      <c r="G180" s="832" t="s">
        <v>2121</v>
      </c>
      <c r="H180" s="832" t="s">
        <v>660</v>
      </c>
      <c r="I180" s="832" t="s">
        <v>1776</v>
      </c>
      <c r="J180" s="832" t="s">
        <v>735</v>
      </c>
      <c r="K180" s="832" t="s">
        <v>1777</v>
      </c>
      <c r="L180" s="835">
        <v>368.16</v>
      </c>
      <c r="M180" s="835">
        <v>736.32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8</v>
      </c>
      <c r="B181" s="832" t="s">
        <v>2035</v>
      </c>
      <c r="C181" s="832" t="s">
        <v>2040</v>
      </c>
      <c r="D181" s="833" t="s">
        <v>4374</v>
      </c>
      <c r="E181" s="834" t="s">
        <v>2098</v>
      </c>
      <c r="F181" s="832" t="s">
        <v>2036</v>
      </c>
      <c r="G181" s="832" t="s">
        <v>2121</v>
      </c>
      <c r="H181" s="832" t="s">
        <v>660</v>
      </c>
      <c r="I181" s="832" t="s">
        <v>1679</v>
      </c>
      <c r="J181" s="832" t="s">
        <v>735</v>
      </c>
      <c r="K181" s="832" t="s">
        <v>1680</v>
      </c>
      <c r="L181" s="835">
        <v>490.89</v>
      </c>
      <c r="M181" s="835">
        <v>490.89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8</v>
      </c>
      <c r="B182" s="832" t="s">
        <v>2035</v>
      </c>
      <c r="C182" s="832" t="s">
        <v>2040</v>
      </c>
      <c r="D182" s="833" t="s">
        <v>4374</v>
      </c>
      <c r="E182" s="834" t="s">
        <v>2098</v>
      </c>
      <c r="F182" s="832" t="s">
        <v>2036</v>
      </c>
      <c r="G182" s="832" t="s">
        <v>2344</v>
      </c>
      <c r="H182" s="832" t="s">
        <v>601</v>
      </c>
      <c r="I182" s="832" t="s">
        <v>2345</v>
      </c>
      <c r="J182" s="832" t="s">
        <v>833</v>
      </c>
      <c r="K182" s="832" t="s">
        <v>2346</v>
      </c>
      <c r="L182" s="835">
        <v>65.22</v>
      </c>
      <c r="M182" s="835">
        <v>65.22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8</v>
      </c>
      <c r="B183" s="832" t="s">
        <v>2035</v>
      </c>
      <c r="C183" s="832" t="s">
        <v>2040</v>
      </c>
      <c r="D183" s="833" t="s">
        <v>4374</v>
      </c>
      <c r="E183" s="834" t="s">
        <v>2098</v>
      </c>
      <c r="F183" s="832" t="s">
        <v>2036</v>
      </c>
      <c r="G183" s="832" t="s">
        <v>2126</v>
      </c>
      <c r="H183" s="832" t="s">
        <v>601</v>
      </c>
      <c r="I183" s="832" t="s">
        <v>2127</v>
      </c>
      <c r="J183" s="832" t="s">
        <v>2128</v>
      </c>
      <c r="K183" s="832" t="s">
        <v>1725</v>
      </c>
      <c r="L183" s="835">
        <v>88.1</v>
      </c>
      <c r="M183" s="835">
        <v>528.59999999999991</v>
      </c>
      <c r="N183" s="832">
        <v>6</v>
      </c>
      <c r="O183" s="836">
        <v>3.5</v>
      </c>
      <c r="P183" s="835">
        <v>264.29999999999995</v>
      </c>
      <c r="Q183" s="837">
        <v>0.5</v>
      </c>
      <c r="R183" s="832">
        <v>3</v>
      </c>
      <c r="S183" s="837">
        <v>0.5</v>
      </c>
      <c r="T183" s="836">
        <v>1</v>
      </c>
      <c r="U183" s="838">
        <v>0.2857142857142857</v>
      </c>
    </row>
    <row r="184" spans="1:21" ht="14.4" customHeight="1" x14ac:dyDescent="0.3">
      <c r="A184" s="831">
        <v>8</v>
      </c>
      <c r="B184" s="832" t="s">
        <v>2035</v>
      </c>
      <c r="C184" s="832" t="s">
        <v>2040</v>
      </c>
      <c r="D184" s="833" t="s">
        <v>4374</v>
      </c>
      <c r="E184" s="834" t="s">
        <v>2098</v>
      </c>
      <c r="F184" s="832" t="s">
        <v>2036</v>
      </c>
      <c r="G184" s="832" t="s">
        <v>2129</v>
      </c>
      <c r="H184" s="832" t="s">
        <v>601</v>
      </c>
      <c r="I184" s="832" t="s">
        <v>2130</v>
      </c>
      <c r="J184" s="832" t="s">
        <v>1328</v>
      </c>
      <c r="K184" s="832" t="s">
        <v>2131</v>
      </c>
      <c r="L184" s="835">
        <v>112.6</v>
      </c>
      <c r="M184" s="835">
        <v>112.6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8</v>
      </c>
      <c r="B185" s="832" t="s">
        <v>2035</v>
      </c>
      <c r="C185" s="832" t="s">
        <v>2040</v>
      </c>
      <c r="D185" s="833" t="s">
        <v>4374</v>
      </c>
      <c r="E185" s="834" t="s">
        <v>2098</v>
      </c>
      <c r="F185" s="832" t="s">
        <v>2036</v>
      </c>
      <c r="G185" s="832" t="s">
        <v>2347</v>
      </c>
      <c r="H185" s="832" t="s">
        <v>601</v>
      </c>
      <c r="I185" s="832" t="s">
        <v>2348</v>
      </c>
      <c r="J185" s="832" t="s">
        <v>1334</v>
      </c>
      <c r="K185" s="832" t="s">
        <v>2349</v>
      </c>
      <c r="L185" s="835">
        <v>78.33</v>
      </c>
      <c r="M185" s="835">
        <v>156.66</v>
      </c>
      <c r="N185" s="832">
        <v>2</v>
      </c>
      <c r="O185" s="836">
        <v>2</v>
      </c>
      <c r="P185" s="835">
        <v>78.33</v>
      </c>
      <c r="Q185" s="837">
        <v>0.5</v>
      </c>
      <c r="R185" s="832">
        <v>1</v>
      </c>
      <c r="S185" s="837">
        <v>0.5</v>
      </c>
      <c r="T185" s="836">
        <v>1</v>
      </c>
      <c r="U185" s="838">
        <v>0.5</v>
      </c>
    </row>
    <row r="186" spans="1:21" ht="14.4" customHeight="1" x14ac:dyDescent="0.3">
      <c r="A186" s="831">
        <v>8</v>
      </c>
      <c r="B186" s="832" t="s">
        <v>2035</v>
      </c>
      <c r="C186" s="832" t="s">
        <v>2040</v>
      </c>
      <c r="D186" s="833" t="s">
        <v>4374</v>
      </c>
      <c r="E186" s="834" t="s">
        <v>2098</v>
      </c>
      <c r="F186" s="832" t="s">
        <v>2036</v>
      </c>
      <c r="G186" s="832" t="s">
        <v>2247</v>
      </c>
      <c r="H186" s="832" t="s">
        <v>601</v>
      </c>
      <c r="I186" s="832" t="s">
        <v>2350</v>
      </c>
      <c r="J186" s="832" t="s">
        <v>2351</v>
      </c>
      <c r="K186" s="832" t="s">
        <v>2352</v>
      </c>
      <c r="L186" s="835">
        <v>0</v>
      </c>
      <c r="M186" s="835">
        <v>0</v>
      </c>
      <c r="N186" s="832">
        <v>2</v>
      </c>
      <c r="O186" s="836">
        <v>2</v>
      </c>
      <c r="P186" s="835">
        <v>0</v>
      </c>
      <c r="Q186" s="837"/>
      <c r="R186" s="832">
        <v>1</v>
      </c>
      <c r="S186" s="837">
        <v>0.5</v>
      </c>
      <c r="T186" s="836">
        <v>1</v>
      </c>
      <c r="U186" s="838">
        <v>0.5</v>
      </c>
    </row>
    <row r="187" spans="1:21" ht="14.4" customHeight="1" x14ac:dyDescent="0.3">
      <c r="A187" s="831">
        <v>8</v>
      </c>
      <c r="B187" s="832" t="s">
        <v>2035</v>
      </c>
      <c r="C187" s="832" t="s">
        <v>2040</v>
      </c>
      <c r="D187" s="833" t="s">
        <v>4374</v>
      </c>
      <c r="E187" s="834" t="s">
        <v>2098</v>
      </c>
      <c r="F187" s="832" t="s">
        <v>2036</v>
      </c>
      <c r="G187" s="832" t="s">
        <v>2247</v>
      </c>
      <c r="H187" s="832" t="s">
        <v>601</v>
      </c>
      <c r="I187" s="832" t="s">
        <v>2353</v>
      </c>
      <c r="J187" s="832" t="s">
        <v>1047</v>
      </c>
      <c r="K187" s="832" t="s">
        <v>2354</v>
      </c>
      <c r="L187" s="835">
        <v>32.25</v>
      </c>
      <c r="M187" s="835">
        <v>64.5</v>
      </c>
      <c r="N187" s="832">
        <v>2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8</v>
      </c>
      <c r="B188" s="832" t="s">
        <v>2035</v>
      </c>
      <c r="C188" s="832" t="s">
        <v>2040</v>
      </c>
      <c r="D188" s="833" t="s">
        <v>4374</v>
      </c>
      <c r="E188" s="834" t="s">
        <v>2098</v>
      </c>
      <c r="F188" s="832" t="s">
        <v>2036</v>
      </c>
      <c r="G188" s="832" t="s">
        <v>2247</v>
      </c>
      <c r="H188" s="832" t="s">
        <v>601</v>
      </c>
      <c r="I188" s="832" t="s">
        <v>2355</v>
      </c>
      <c r="J188" s="832" t="s">
        <v>1047</v>
      </c>
      <c r="K188" s="832" t="s">
        <v>2249</v>
      </c>
      <c r="L188" s="835">
        <v>185.26</v>
      </c>
      <c r="M188" s="835">
        <v>185.26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8</v>
      </c>
      <c r="B189" s="832" t="s">
        <v>2035</v>
      </c>
      <c r="C189" s="832" t="s">
        <v>2040</v>
      </c>
      <c r="D189" s="833" t="s">
        <v>4374</v>
      </c>
      <c r="E189" s="834" t="s">
        <v>2098</v>
      </c>
      <c r="F189" s="832" t="s">
        <v>2036</v>
      </c>
      <c r="G189" s="832" t="s">
        <v>2356</v>
      </c>
      <c r="H189" s="832" t="s">
        <v>601</v>
      </c>
      <c r="I189" s="832" t="s">
        <v>2357</v>
      </c>
      <c r="J189" s="832" t="s">
        <v>2358</v>
      </c>
      <c r="K189" s="832" t="s">
        <v>2359</v>
      </c>
      <c r="L189" s="835">
        <v>0</v>
      </c>
      <c r="M189" s="835">
        <v>0</v>
      </c>
      <c r="N189" s="832">
        <v>1</v>
      </c>
      <c r="O189" s="836">
        <v>0.5</v>
      </c>
      <c r="P189" s="835">
        <v>0</v>
      </c>
      <c r="Q189" s="837"/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8</v>
      </c>
      <c r="B190" s="832" t="s">
        <v>2035</v>
      </c>
      <c r="C190" s="832" t="s">
        <v>2040</v>
      </c>
      <c r="D190" s="833" t="s">
        <v>4374</v>
      </c>
      <c r="E190" s="834" t="s">
        <v>2098</v>
      </c>
      <c r="F190" s="832" t="s">
        <v>2036</v>
      </c>
      <c r="G190" s="832" t="s">
        <v>2356</v>
      </c>
      <c r="H190" s="832" t="s">
        <v>660</v>
      </c>
      <c r="I190" s="832" t="s">
        <v>2360</v>
      </c>
      <c r="J190" s="832" t="s">
        <v>1050</v>
      </c>
      <c r="K190" s="832" t="s">
        <v>2361</v>
      </c>
      <c r="L190" s="835">
        <v>0</v>
      </c>
      <c r="M190" s="835">
        <v>0</v>
      </c>
      <c r="N190" s="832">
        <v>1</v>
      </c>
      <c r="O190" s="836">
        <v>0.5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8</v>
      </c>
      <c r="B191" s="832" t="s">
        <v>2035</v>
      </c>
      <c r="C191" s="832" t="s">
        <v>2040</v>
      </c>
      <c r="D191" s="833" t="s">
        <v>4374</v>
      </c>
      <c r="E191" s="834" t="s">
        <v>2098</v>
      </c>
      <c r="F191" s="832" t="s">
        <v>2036</v>
      </c>
      <c r="G191" s="832" t="s">
        <v>2362</v>
      </c>
      <c r="H191" s="832" t="s">
        <v>601</v>
      </c>
      <c r="I191" s="832" t="s">
        <v>2363</v>
      </c>
      <c r="J191" s="832" t="s">
        <v>2364</v>
      </c>
      <c r="K191" s="832" t="s">
        <v>2365</v>
      </c>
      <c r="L191" s="835">
        <v>87.67</v>
      </c>
      <c r="M191" s="835">
        <v>87.67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8</v>
      </c>
      <c r="B192" s="832" t="s">
        <v>2035</v>
      </c>
      <c r="C192" s="832" t="s">
        <v>2040</v>
      </c>
      <c r="D192" s="833" t="s">
        <v>4374</v>
      </c>
      <c r="E192" s="834" t="s">
        <v>2098</v>
      </c>
      <c r="F192" s="832" t="s">
        <v>2036</v>
      </c>
      <c r="G192" s="832" t="s">
        <v>2199</v>
      </c>
      <c r="H192" s="832" t="s">
        <v>601</v>
      </c>
      <c r="I192" s="832" t="s">
        <v>2200</v>
      </c>
      <c r="J192" s="832" t="s">
        <v>1219</v>
      </c>
      <c r="K192" s="832" t="s">
        <v>2201</v>
      </c>
      <c r="L192" s="835">
        <v>130.36000000000001</v>
      </c>
      <c r="M192" s="835">
        <v>1042.8800000000001</v>
      </c>
      <c r="N192" s="832">
        <v>8</v>
      </c>
      <c r="O192" s="836">
        <v>5.5</v>
      </c>
      <c r="P192" s="835">
        <v>260.72000000000003</v>
      </c>
      <c r="Q192" s="837">
        <v>0.25</v>
      </c>
      <c r="R192" s="832">
        <v>2</v>
      </c>
      <c r="S192" s="837">
        <v>0.25</v>
      </c>
      <c r="T192" s="836">
        <v>1</v>
      </c>
      <c r="U192" s="838">
        <v>0.18181818181818182</v>
      </c>
    </row>
    <row r="193" spans="1:21" ht="14.4" customHeight="1" x14ac:dyDescent="0.3">
      <c r="A193" s="831">
        <v>8</v>
      </c>
      <c r="B193" s="832" t="s">
        <v>2035</v>
      </c>
      <c r="C193" s="832" t="s">
        <v>2040</v>
      </c>
      <c r="D193" s="833" t="s">
        <v>4374</v>
      </c>
      <c r="E193" s="834" t="s">
        <v>2098</v>
      </c>
      <c r="F193" s="832" t="s">
        <v>2036</v>
      </c>
      <c r="G193" s="832" t="s">
        <v>2366</v>
      </c>
      <c r="H193" s="832" t="s">
        <v>660</v>
      </c>
      <c r="I193" s="832" t="s">
        <v>1812</v>
      </c>
      <c r="J193" s="832" t="s">
        <v>1810</v>
      </c>
      <c r="K193" s="832" t="s">
        <v>1813</v>
      </c>
      <c r="L193" s="835">
        <v>47.7</v>
      </c>
      <c r="M193" s="835">
        <v>47.7</v>
      </c>
      <c r="N193" s="832">
        <v>1</v>
      </c>
      <c r="O193" s="836">
        <v>0.5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8</v>
      </c>
      <c r="B194" s="832" t="s">
        <v>2035</v>
      </c>
      <c r="C194" s="832" t="s">
        <v>2040</v>
      </c>
      <c r="D194" s="833" t="s">
        <v>4374</v>
      </c>
      <c r="E194" s="834" t="s">
        <v>2098</v>
      </c>
      <c r="F194" s="832" t="s">
        <v>2036</v>
      </c>
      <c r="G194" s="832" t="s">
        <v>2206</v>
      </c>
      <c r="H194" s="832" t="s">
        <v>601</v>
      </c>
      <c r="I194" s="832" t="s">
        <v>2207</v>
      </c>
      <c r="J194" s="832" t="s">
        <v>2208</v>
      </c>
      <c r="K194" s="832" t="s">
        <v>2209</v>
      </c>
      <c r="L194" s="835">
        <v>0</v>
      </c>
      <c r="M194" s="835">
        <v>0</v>
      </c>
      <c r="N194" s="832">
        <v>1</v>
      </c>
      <c r="O194" s="836">
        <v>0.5</v>
      </c>
      <c r="P194" s="835"/>
      <c r="Q194" s="837"/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8</v>
      </c>
      <c r="B195" s="832" t="s">
        <v>2035</v>
      </c>
      <c r="C195" s="832" t="s">
        <v>2040</v>
      </c>
      <c r="D195" s="833" t="s">
        <v>4374</v>
      </c>
      <c r="E195" s="834" t="s">
        <v>2098</v>
      </c>
      <c r="F195" s="832" t="s">
        <v>2036</v>
      </c>
      <c r="G195" s="832" t="s">
        <v>2147</v>
      </c>
      <c r="H195" s="832" t="s">
        <v>601</v>
      </c>
      <c r="I195" s="832" t="s">
        <v>2250</v>
      </c>
      <c r="J195" s="832" t="s">
        <v>825</v>
      </c>
      <c r="K195" s="832" t="s">
        <v>2251</v>
      </c>
      <c r="L195" s="835">
        <v>128.69999999999999</v>
      </c>
      <c r="M195" s="835">
        <v>257.39999999999998</v>
      </c>
      <c r="N195" s="832">
        <v>2</v>
      </c>
      <c r="O195" s="836">
        <v>2</v>
      </c>
      <c r="P195" s="835">
        <v>128.69999999999999</v>
      </c>
      <c r="Q195" s="837">
        <v>0.5</v>
      </c>
      <c r="R195" s="832">
        <v>1</v>
      </c>
      <c r="S195" s="837">
        <v>0.5</v>
      </c>
      <c r="T195" s="836">
        <v>1</v>
      </c>
      <c r="U195" s="838">
        <v>0.5</v>
      </c>
    </row>
    <row r="196" spans="1:21" ht="14.4" customHeight="1" x14ac:dyDescent="0.3">
      <c r="A196" s="831">
        <v>8</v>
      </c>
      <c r="B196" s="832" t="s">
        <v>2035</v>
      </c>
      <c r="C196" s="832" t="s">
        <v>2040</v>
      </c>
      <c r="D196" s="833" t="s">
        <v>4374</v>
      </c>
      <c r="E196" s="834" t="s">
        <v>2098</v>
      </c>
      <c r="F196" s="832" t="s">
        <v>2036</v>
      </c>
      <c r="G196" s="832" t="s">
        <v>2147</v>
      </c>
      <c r="H196" s="832" t="s">
        <v>601</v>
      </c>
      <c r="I196" s="832" t="s">
        <v>2148</v>
      </c>
      <c r="J196" s="832" t="s">
        <v>825</v>
      </c>
      <c r="K196" s="832" t="s">
        <v>2149</v>
      </c>
      <c r="L196" s="835">
        <v>0</v>
      </c>
      <c r="M196" s="835">
        <v>0</v>
      </c>
      <c r="N196" s="832">
        <v>19</v>
      </c>
      <c r="O196" s="836">
        <v>14.5</v>
      </c>
      <c r="P196" s="835">
        <v>0</v>
      </c>
      <c r="Q196" s="837"/>
      <c r="R196" s="832">
        <v>7</v>
      </c>
      <c r="S196" s="837">
        <v>0.36842105263157893</v>
      </c>
      <c r="T196" s="836">
        <v>5.5</v>
      </c>
      <c r="U196" s="838">
        <v>0.37931034482758619</v>
      </c>
    </row>
    <row r="197" spans="1:21" ht="14.4" customHeight="1" x14ac:dyDescent="0.3">
      <c r="A197" s="831">
        <v>8</v>
      </c>
      <c r="B197" s="832" t="s">
        <v>2035</v>
      </c>
      <c r="C197" s="832" t="s">
        <v>2040</v>
      </c>
      <c r="D197" s="833" t="s">
        <v>4374</v>
      </c>
      <c r="E197" s="834" t="s">
        <v>2098</v>
      </c>
      <c r="F197" s="832" t="s">
        <v>2036</v>
      </c>
      <c r="G197" s="832" t="s">
        <v>2147</v>
      </c>
      <c r="H197" s="832" t="s">
        <v>601</v>
      </c>
      <c r="I197" s="832" t="s">
        <v>2210</v>
      </c>
      <c r="J197" s="832" t="s">
        <v>825</v>
      </c>
      <c r="K197" s="832" t="s">
        <v>2149</v>
      </c>
      <c r="L197" s="835">
        <v>0</v>
      </c>
      <c r="M197" s="835">
        <v>0</v>
      </c>
      <c r="N197" s="832">
        <v>6</v>
      </c>
      <c r="O197" s="836">
        <v>4.5</v>
      </c>
      <c r="P197" s="835">
        <v>0</v>
      </c>
      <c r="Q197" s="837"/>
      <c r="R197" s="832">
        <v>2</v>
      </c>
      <c r="S197" s="837">
        <v>0.33333333333333331</v>
      </c>
      <c r="T197" s="836">
        <v>1</v>
      </c>
      <c r="U197" s="838">
        <v>0.22222222222222221</v>
      </c>
    </row>
    <row r="198" spans="1:21" ht="14.4" customHeight="1" x14ac:dyDescent="0.3">
      <c r="A198" s="831">
        <v>8</v>
      </c>
      <c r="B198" s="832" t="s">
        <v>2035</v>
      </c>
      <c r="C198" s="832" t="s">
        <v>2040</v>
      </c>
      <c r="D198" s="833" t="s">
        <v>4374</v>
      </c>
      <c r="E198" s="834" t="s">
        <v>2098</v>
      </c>
      <c r="F198" s="832" t="s">
        <v>2036</v>
      </c>
      <c r="G198" s="832" t="s">
        <v>2147</v>
      </c>
      <c r="H198" s="832" t="s">
        <v>601</v>
      </c>
      <c r="I198" s="832" t="s">
        <v>2210</v>
      </c>
      <c r="J198" s="832" t="s">
        <v>825</v>
      </c>
      <c r="K198" s="832" t="s">
        <v>2149</v>
      </c>
      <c r="L198" s="835">
        <v>90.53</v>
      </c>
      <c r="M198" s="835">
        <v>90.53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8</v>
      </c>
      <c r="B199" s="832" t="s">
        <v>2035</v>
      </c>
      <c r="C199" s="832" t="s">
        <v>2040</v>
      </c>
      <c r="D199" s="833" t="s">
        <v>4374</v>
      </c>
      <c r="E199" s="834" t="s">
        <v>2098</v>
      </c>
      <c r="F199" s="832" t="s">
        <v>2036</v>
      </c>
      <c r="G199" s="832" t="s">
        <v>2214</v>
      </c>
      <c r="H199" s="832" t="s">
        <v>601</v>
      </c>
      <c r="I199" s="832" t="s">
        <v>2215</v>
      </c>
      <c r="J199" s="832" t="s">
        <v>836</v>
      </c>
      <c r="K199" s="832" t="s">
        <v>2216</v>
      </c>
      <c r="L199" s="835">
        <v>77.14</v>
      </c>
      <c r="M199" s="835">
        <v>77.14</v>
      </c>
      <c r="N199" s="832">
        <v>1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8</v>
      </c>
      <c r="B200" s="832" t="s">
        <v>2035</v>
      </c>
      <c r="C200" s="832" t="s">
        <v>2040</v>
      </c>
      <c r="D200" s="833" t="s">
        <v>4374</v>
      </c>
      <c r="E200" s="834" t="s">
        <v>2098</v>
      </c>
      <c r="F200" s="832" t="s">
        <v>2036</v>
      </c>
      <c r="G200" s="832" t="s">
        <v>2217</v>
      </c>
      <c r="H200" s="832" t="s">
        <v>601</v>
      </c>
      <c r="I200" s="832" t="s">
        <v>2218</v>
      </c>
      <c r="J200" s="832" t="s">
        <v>838</v>
      </c>
      <c r="K200" s="832" t="s">
        <v>2219</v>
      </c>
      <c r="L200" s="835">
        <v>83.68</v>
      </c>
      <c r="M200" s="835">
        <v>83.68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8</v>
      </c>
      <c r="B201" s="832" t="s">
        <v>2035</v>
      </c>
      <c r="C201" s="832" t="s">
        <v>2040</v>
      </c>
      <c r="D201" s="833" t="s">
        <v>4374</v>
      </c>
      <c r="E201" s="834" t="s">
        <v>2098</v>
      </c>
      <c r="F201" s="832" t="s">
        <v>2036</v>
      </c>
      <c r="G201" s="832" t="s">
        <v>2132</v>
      </c>
      <c r="H201" s="832" t="s">
        <v>660</v>
      </c>
      <c r="I201" s="832" t="s">
        <v>1731</v>
      </c>
      <c r="J201" s="832" t="s">
        <v>1732</v>
      </c>
      <c r="K201" s="832" t="s">
        <v>1733</v>
      </c>
      <c r="L201" s="835">
        <v>0</v>
      </c>
      <c r="M201" s="835">
        <v>0</v>
      </c>
      <c r="N201" s="832">
        <v>26</v>
      </c>
      <c r="O201" s="836">
        <v>15</v>
      </c>
      <c r="P201" s="835">
        <v>0</v>
      </c>
      <c r="Q201" s="837"/>
      <c r="R201" s="832">
        <v>9</v>
      </c>
      <c r="S201" s="837">
        <v>0.34615384615384615</v>
      </c>
      <c r="T201" s="836">
        <v>5</v>
      </c>
      <c r="U201" s="838">
        <v>0.33333333333333331</v>
      </c>
    </row>
    <row r="202" spans="1:21" ht="14.4" customHeight="1" x14ac:dyDescent="0.3">
      <c r="A202" s="831">
        <v>8</v>
      </c>
      <c r="B202" s="832" t="s">
        <v>2035</v>
      </c>
      <c r="C202" s="832" t="s">
        <v>2040</v>
      </c>
      <c r="D202" s="833" t="s">
        <v>4374</v>
      </c>
      <c r="E202" s="834" t="s">
        <v>2098</v>
      </c>
      <c r="F202" s="832" t="s">
        <v>2036</v>
      </c>
      <c r="G202" s="832" t="s">
        <v>2367</v>
      </c>
      <c r="H202" s="832" t="s">
        <v>601</v>
      </c>
      <c r="I202" s="832" t="s">
        <v>2368</v>
      </c>
      <c r="J202" s="832" t="s">
        <v>1186</v>
      </c>
      <c r="K202" s="832" t="s">
        <v>2369</v>
      </c>
      <c r="L202" s="835">
        <v>60.07</v>
      </c>
      <c r="M202" s="835">
        <v>60.07</v>
      </c>
      <c r="N202" s="832">
        <v>1</v>
      </c>
      <c r="O202" s="836">
        <v>0.5</v>
      </c>
      <c r="P202" s="835">
        <v>60.07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8</v>
      </c>
      <c r="B203" s="832" t="s">
        <v>2035</v>
      </c>
      <c r="C203" s="832" t="s">
        <v>2040</v>
      </c>
      <c r="D203" s="833" t="s">
        <v>4374</v>
      </c>
      <c r="E203" s="834" t="s">
        <v>2098</v>
      </c>
      <c r="F203" s="832" t="s">
        <v>2036</v>
      </c>
      <c r="G203" s="832" t="s">
        <v>2370</v>
      </c>
      <c r="H203" s="832" t="s">
        <v>601</v>
      </c>
      <c r="I203" s="832" t="s">
        <v>2371</v>
      </c>
      <c r="J203" s="832" t="s">
        <v>1223</v>
      </c>
      <c r="K203" s="832" t="s">
        <v>2372</v>
      </c>
      <c r="L203" s="835">
        <v>42.08</v>
      </c>
      <c r="M203" s="835">
        <v>42.08</v>
      </c>
      <c r="N203" s="832">
        <v>1</v>
      </c>
      <c r="O203" s="836">
        <v>0.5</v>
      </c>
      <c r="P203" s="835">
        <v>42.08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8</v>
      </c>
      <c r="B204" s="832" t="s">
        <v>2035</v>
      </c>
      <c r="C204" s="832" t="s">
        <v>2040</v>
      </c>
      <c r="D204" s="833" t="s">
        <v>4374</v>
      </c>
      <c r="E204" s="834" t="s">
        <v>2098</v>
      </c>
      <c r="F204" s="832" t="s">
        <v>2036</v>
      </c>
      <c r="G204" s="832" t="s">
        <v>2133</v>
      </c>
      <c r="H204" s="832" t="s">
        <v>601</v>
      </c>
      <c r="I204" s="832" t="s">
        <v>2373</v>
      </c>
      <c r="J204" s="832" t="s">
        <v>1310</v>
      </c>
      <c r="K204" s="832" t="s">
        <v>2374</v>
      </c>
      <c r="L204" s="835">
        <v>33.44</v>
      </c>
      <c r="M204" s="835">
        <v>33.44</v>
      </c>
      <c r="N204" s="832">
        <v>1</v>
      </c>
      <c r="O204" s="836">
        <v>1</v>
      </c>
      <c r="P204" s="835">
        <v>33.44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8</v>
      </c>
      <c r="B205" s="832" t="s">
        <v>2035</v>
      </c>
      <c r="C205" s="832" t="s">
        <v>2040</v>
      </c>
      <c r="D205" s="833" t="s">
        <v>4374</v>
      </c>
      <c r="E205" s="834" t="s">
        <v>2098</v>
      </c>
      <c r="F205" s="832" t="s">
        <v>2036</v>
      </c>
      <c r="G205" s="832" t="s">
        <v>2133</v>
      </c>
      <c r="H205" s="832" t="s">
        <v>601</v>
      </c>
      <c r="I205" s="832" t="s">
        <v>2136</v>
      </c>
      <c r="J205" s="832" t="s">
        <v>1310</v>
      </c>
      <c r="K205" s="832" t="s">
        <v>2137</v>
      </c>
      <c r="L205" s="835">
        <v>66.88</v>
      </c>
      <c r="M205" s="835">
        <v>200.64</v>
      </c>
      <c r="N205" s="832">
        <v>3</v>
      </c>
      <c r="O205" s="836">
        <v>1.5</v>
      </c>
      <c r="P205" s="835">
        <v>66.88</v>
      </c>
      <c r="Q205" s="837">
        <v>0.33333333333333331</v>
      </c>
      <c r="R205" s="832">
        <v>1</v>
      </c>
      <c r="S205" s="837">
        <v>0.33333333333333331</v>
      </c>
      <c r="T205" s="836">
        <v>0.5</v>
      </c>
      <c r="U205" s="838">
        <v>0.33333333333333331</v>
      </c>
    </row>
    <row r="206" spans="1:21" ht="14.4" customHeight="1" x14ac:dyDescent="0.3">
      <c r="A206" s="831">
        <v>8</v>
      </c>
      <c r="B206" s="832" t="s">
        <v>2035</v>
      </c>
      <c r="C206" s="832" t="s">
        <v>2040</v>
      </c>
      <c r="D206" s="833" t="s">
        <v>4374</v>
      </c>
      <c r="E206" s="834" t="s">
        <v>2098</v>
      </c>
      <c r="F206" s="832" t="s">
        <v>2036</v>
      </c>
      <c r="G206" s="832" t="s">
        <v>2375</v>
      </c>
      <c r="H206" s="832" t="s">
        <v>601</v>
      </c>
      <c r="I206" s="832" t="s">
        <v>2376</v>
      </c>
      <c r="J206" s="832" t="s">
        <v>840</v>
      </c>
      <c r="K206" s="832" t="s">
        <v>2377</v>
      </c>
      <c r="L206" s="835">
        <v>55.16</v>
      </c>
      <c r="M206" s="835">
        <v>386.11999999999995</v>
      </c>
      <c r="N206" s="832">
        <v>7</v>
      </c>
      <c r="O206" s="836">
        <v>5</v>
      </c>
      <c r="P206" s="835">
        <v>110.32</v>
      </c>
      <c r="Q206" s="837">
        <v>0.28571428571428575</v>
      </c>
      <c r="R206" s="832">
        <v>2</v>
      </c>
      <c r="S206" s="837">
        <v>0.2857142857142857</v>
      </c>
      <c r="T206" s="836">
        <v>1</v>
      </c>
      <c r="U206" s="838">
        <v>0.2</v>
      </c>
    </row>
    <row r="207" spans="1:21" ht="14.4" customHeight="1" x14ac:dyDescent="0.3">
      <c r="A207" s="831">
        <v>8</v>
      </c>
      <c r="B207" s="832" t="s">
        <v>2035</v>
      </c>
      <c r="C207" s="832" t="s">
        <v>2040</v>
      </c>
      <c r="D207" s="833" t="s">
        <v>4374</v>
      </c>
      <c r="E207" s="834" t="s">
        <v>2098</v>
      </c>
      <c r="F207" s="832" t="s">
        <v>2036</v>
      </c>
      <c r="G207" s="832" t="s">
        <v>2378</v>
      </c>
      <c r="H207" s="832" t="s">
        <v>601</v>
      </c>
      <c r="I207" s="832" t="s">
        <v>2379</v>
      </c>
      <c r="J207" s="832" t="s">
        <v>2380</v>
      </c>
      <c r="K207" s="832" t="s">
        <v>2381</v>
      </c>
      <c r="L207" s="835">
        <v>156.26</v>
      </c>
      <c r="M207" s="835">
        <v>156.26</v>
      </c>
      <c r="N207" s="832">
        <v>1</v>
      </c>
      <c r="O207" s="836">
        <v>1</v>
      </c>
      <c r="P207" s="835">
        <v>156.26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8</v>
      </c>
      <c r="B208" s="832" t="s">
        <v>2035</v>
      </c>
      <c r="C208" s="832" t="s">
        <v>2040</v>
      </c>
      <c r="D208" s="833" t="s">
        <v>4374</v>
      </c>
      <c r="E208" s="834" t="s">
        <v>2065</v>
      </c>
      <c r="F208" s="832" t="s">
        <v>2036</v>
      </c>
      <c r="G208" s="832" t="s">
        <v>2101</v>
      </c>
      <c r="H208" s="832" t="s">
        <v>660</v>
      </c>
      <c r="I208" s="832" t="s">
        <v>1858</v>
      </c>
      <c r="J208" s="832" t="s">
        <v>867</v>
      </c>
      <c r="K208" s="832" t="s">
        <v>1859</v>
      </c>
      <c r="L208" s="835">
        <v>154.36000000000001</v>
      </c>
      <c r="M208" s="835">
        <v>463.08000000000004</v>
      </c>
      <c r="N208" s="832">
        <v>3</v>
      </c>
      <c r="O208" s="836">
        <v>2.5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8</v>
      </c>
      <c r="B209" s="832" t="s">
        <v>2035</v>
      </c>
      <c r="C209" s="832" t="s">
        <v>2040</v>
      </c>
      <c r="D209" s="833" t="s">
        <v>4374</v>
      </c>
      <c r="E209" s="834" t="s">
        <v>2065</v>
      </c>
      <c r="F209" s="832" t="s">
        <v>2036</v>
      </c>
      <c r="G209" s="832" t="s">
        <v>2226</v>
      </c>
      <c r="H209" s="832" t="s">
        <v>601</v>
      </c>
      <c r="I209" s="832" t="s">
        <v>2382</v>
      </c>
      <c r="J209" s="832" t="s">
        <v>1097</v>
      </c>
      <c r="K209" s="832" t="s">
        <v>1098</v>
      </c>
      <c r="L209" s="835">
        <v>0</v>
      </c>
      <c r="M209" s="835">
        <v>0</v>
      </c>
      <c r="N209" s="832">
        <v>1</v>
      </c>
      <c r="O209" s="836">
        <v>0.5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8</v>
      </c>
      <c r="B210" s="832" t="s">
        <v>2035</v>
      </c>
      <c r="C210" s="832" t="s">
        <v>2040</v>
      </c>
      <c r="D210" s="833" t="s">
        <v>4374</v>
      </c>
      <c r="E210" s="834" t="s">
        <v>2065</v>
      </c>
      <c r="F210" s="832" t="s">
        <v>2036</v>
      </c>
      <c r="G210" s="832" t="s">
        <v>2102</v>
      </c>
      <c r="H210" s="832" t="s">
        <v>601</v>
      </c>
      <c r="I210" s="832" t="s">
        <v>2383</v>
      </c>
      <c r="J210" s="832" t="s">
        <v>685</v>
      </c>
      <c r="K210" s="832" t="s">
        <v>2104</v>
      </c>
      <c r="L210" s="835">
        <v>91.11</v>
      </c>
      <c r="M210" s="835">
        <v>91.11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8</v>
      </c>
      <c r="B211" s="832" t="s">
        <v>2035</v>
      </c>
      <c r="C211" s="832" t="s">
        <v>2040</v>
      </c>
      <c r="D211" s="833" t="s">
        <v>4374</v>
      </c>
      <c r="E211" s="834" t="s">
        <v>2065</v>
      </c>
      <c r="F211" s="832" t="s">
        <v>2036</v>
      </c>
      <c r="G211" s="832" t="s">
        <v>2108</v>
      </c>
      <c r="H211" s="832" t="s">
        <v>601</v>
      </c>
      <c r="I211" s="832" t="s">
        <v>2109</v>
      </c>
      <c r="J211" s="832" t="s">
        <v>657</v>
      </c>
      <c r="K211" s="832" t="s">
        <v>2110</v>
      </c>
      <c r="L211" s="835">
        <v>0</v>
      </c>
      <c r="M211" s="835">
        <v>0</v>
      </c>
      <c r="N211" s="832">
        <v>1</v>
      </c>
      <c r="O211" s="836">
        <v>1</v>
      </c>
      <c r="P211" s="835"/>
      <c r="Q211" s="837"/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8</v>
      </c>
      <c r="B212" s="832" t="s">
        <v>2035</v>
      </c>
      <c r="C212" s="832" t="s">
        <v>2040</v>
      </c>
      <c r="D212" s="833" t="s">
        <v>4374</v>
      </c>
      <c r="E212" s="834" t="s">
        <v>2065</v>
      </c>
      <c r="F212" s="832" t="s">
        <v>2036</v>
      </c>
      <c r="G212" s="832" t="s">
        <v>2108</v>
      </c>
      <c r="H212" s="832" t="s">
        <v>601</v>
      </c>
      <c r="I212" s="832" t="s">
        <v>2297</v>
      </c>
      <c r="J212" s="832" t="s">
        <v>657</v>
      </c>
      <c r="K212" s="832" t="s">
        <v>2298</v>
      </c>
      <c r="L212" s="835">
        <v>0</v>
      </c>
      <c r="M212" s="835">
        <v>0</v>
      </c>
      <c r="N212" s="832">
        <v>1</v>
      </c>
      <c r="O212" s="836">
        <v>0.5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8</v>
      </c>
      <c r="B213" s="832" t="s">
        <v>2035</v>
      </c>
      <c r="C213" s="832" t="s">
        <v>2040</v>
      </c>
      <c r="D213" s="833" t="s">
        <v>4374</v>
      </c>
      <c r="E213" s="834" t="s">
        <v>2065</v>
      </c>
      <c r="F213" s="832" t="s">
        <v>2036</v>
      </c>
      <c r="G213" s="832" t="s">
        <v>2314</v>
      </c>
      <c r="H213" s="832" t="s">
        <v>601</v>
      </c>
      <c r="I213" s="832" t="s">
        <v>2315</v>
      </c>
      <c r="J213" s="832" t="s">
        <v>2316</v>
      </c>
      <c r="K213" s="832" t="s">
        <v>2317</v>
      </c>
      <c r="L213" s="835">
        <v>88.76</v>
      </c>
      <c r="M213" s="835">
        <v>88.76</v>
      </c>
      <c r="N213" s="832">
        <v>1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8</v>
      </c>
      <c r="B214" s="832" t="s">
        <v>2035</v>
      </c>
      <c r="C214" s="832" t="s">
        <v>2040</v>
      </c>
      <c r="D214" s="833" t="s">
        <v>4374</v>
      </c>
      <c r="E214" s="834" t="s">
        <v>2065</v>
      </c>
      <c r="F214" s="832" t="s">
        <v>2036</v>
      </c>
      <c r="G214" s="832" t="s">
        <v>2175</v>
      </c>
      <c r="H214" s="832" t="s">
        <v>601</v>
      </c>
      <c r="I214" s="832" t="s">
        <v>2234</v>
      </c>
      <c r="J214" s="832" t="s">
        <v>850</v>
      </c>
      <c r="K214" s="832" t="s">
        <v>2235</v>
      </c>
      <c r="L214" s="835">
        <v>760.22</v>
      </c>
      <c r="M214" s="835">
        <v>760.22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8</v>
      </c>
      <c r="B215" s="832" t="s">
        <v>2035</v>
      </c>
      <c r="C215" s="832" t="s">
        <v>2040</v>
      </c>
      <c r="D215" s="833" t="s">
        <v>4374</v>
      </c>
      <c r="E215" s="834" t="s">
        <v>2065</v>
      </c>
      <c r="F215" s="832" t="s">
        <v>2036</v>
      </c>
      <c r="G215" s="832" t="s">
        <v>2144</v>
      </c>
      <c r="H215" s="832" t="s">
        <v>601</v>
      </c>
      <c r="I215" s="832" t="s">
        <v>2145</v>
      </c>
      <c r="J215" s="832" t="s">
        <v>692</v>
      </c>
      <c r="K215" s="832" t="s">
        <v>2146</v>
      </c>
      <c r="L215" s="835">
        <v>158.76</v>
      </c>
      <c r="M215" s="835">
        <v>1587.6</v>
      </c>
      <c r="N215" s="832">
        <v>10</v>
      </c>
      <c r="O215" s="836">
        <v>9</v>
      </c>
      <c r="P215" s="835">
        <v>158.76</v>
      </c>
      <c r="Q215" s="837">
        <v>0.1</v>
      </c>
      <c r="R215" s="832">
        <v>1</v>
      </c>
      <c r="S215" s="837">
        <v>0.1</v>
      </c>
      <c r="T215" s="836">
        <v>1</v>
      </c>
      <c r="U215" s="838">
        <v>0.1111111111111111</v>
      </c>
    </row>
    <row r="216" spans="1:21" ht="14.4" customHeight="1" x14ac:dyDescent="0.3">
      <c r="A216" s="831">
        <v>8</v>
      </c>
      <c r="B216" s="832" t="s">
        <v>2035</v>
      </c>
      <c r="C216" s="832" t="s">
        <v>2040</v>
      </c>
      <c r="D216" s="833" t="s">
        <v>4374</v>
      </c>
      <c r="E216" s="834" t="s">
        <v>2065</v>
      </c>
      <c r="F216" s="832" t="s">
        <v>2036</v>
      </c>
      <c r="G216" s="832" t="s">
        <v>2222</v>
      </c>
      <c r="H216" s="832" t="s">
        <v>601</v>
      </c>
      <c r="I216" s="832" t="s">
        <v>2384</v>
      </c>
      <c r="J216" s="832" t="s">
        <v>2385</v>
      </c>
      <c r="K216" s="832" t="s">
        <v>2386</v>
      </c>
      <c r="L216" s="835">
        <v>54.99</v>
      </c>
      <c r="M216" s="835">
        <v>54.99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8</v>
      </c>
      <c r="B217" s="832" t="s">
        <v>2035</v>
      </c>
      <c r="C217" s="832" t="s">
        <v>2040</v>
      </c>
      <c r="D217" s="833" t="s">
        <v>4374</v>
      </c>
      <c r="E217" s="834" t="s">
        <v>2065</v>
      </c>
      <c r="F217" s="832" t="s">
        <v>2036</v>
      </c>
      <c r="G217" s="832" t="s">
        <v>2222</v>
      </c>
      <c r="H217" s="832" t="s">
        <v>601</v>
      </c>
      <c r="I217" s="832" t="s">
        <v>2242</v>
      </c>
      <c r="J217" s="832" t="s">
        <v>855</v>
      </c>
      <c r="K217" s="832" t="s">
        <v>1686</v>
      </c>
      <c r="L217" s="835">
        <v>27.5</v>
      </c>
      <c r="M217" s="835">
        <v>27.5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8</v>
      </c>
      <c r="B218" s="832" t="s">
        <v>2035</v>
      </c>
      <c r="C218" s="832" t="s">
        <v>2040</v>
      </c>
      <c r="D218" s="833" t="s">
        <v>4374</v>
      </c>
      <c r="E218" s="834" t="s">
        <v>2065</v>
      </c>
      <c r="F218" s="832" t="s">
        <v>2036</v>
      </c>
      <c r="G218" s="832" t="s">
        <v>2121</v>
      </c>
      <c r="H218" s="832" t="s">
        <v>660</v>
      </c>
      <c r="I218" s="832" t="s">
        <v>2195</v>
      </c>
      <c r="J218" s="832" t="s">
        <v>735</v>
      </c>
      <c r="K218" s="832" t="s">
        <v>1777</v>
      </c>
      <c r="L218" s="835">
        <v>368.16</v>
      </c>
      <c r="M218" s="835">
        <v>368.16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8</v>
      </c>
      <c r="B219" s="832" t="s">
        <v>2035</v>
      </c>
      <c r="C219" s="832" t="s">
        <v>2040</v>
      </c>
      <c r="D219" s="833" t="s">
        <v>4374</v>
      </c>
      <c r="E219" s="834" t="s">
        <v>2065</v>
      </c>
      <c r="F219" s="832" t="s">
        <v>2036</v>
      </c>
      <c r="G219" s="832" t="s">
        <v>2121</v>
      </c>
      <c r="H219" s="832" t="s">
        <v>660</v>
      </c>
      <c r="I219" s="832" t="s">
        <v>2122</v>
      </c>
      <c r="J219" s="832" t="s">
        <v>735</v>
      </c>
      <c r="K219" s="832" t="s">
        <v>1680</v>
      </c>
      <c r="L219" s="835">
        <v>490.89</v>
      </c>
      <c r="M219" s="835">
        <v>1472.67</v>
      </c>
      <c r="N219" s="832">
        <v>3</v>
      </c>
      <c r="O219" s="836">
        <v>3</v>
      </c>
      <c r="P219" s="835">
        <v>981.78</v>
      </c>
      <c r="Q219" s="837">
        <v>0.66666666666666663</v>
      </c>
      <c r="R219" s="832">
        <v>2</v>
      </c>
      <c r="S219" s="837">
        <v>0.66666666666666663</v>
      </c>
      <c r="T219" s="836">
        <v>2</v>
      </c>
      <c r="U219" s="838">
        <v>0.66666666666666663</v>
      </c>
    </row>
    <row r="220" spans="1:21" ht="14.4" customHeight="1" x14ac:dyDescent="0.3">
      <c r="A220" s="831">
        <v>8</v>
      </c>
      <c r="B220" s="832" t="s">
        <v>2035</v>
      </c>
      <c r="C220" s="832" t="s">
        <v>2040</v>
      </c>
      <c r="D220" s="833" t="s">
        <v>4374</v>
      </c>
      <c r="E220" s="834" t="s">
        <v>2065</v>
      </c>
      <c r="F220" s="832" t="s">
        <v>2036</v>
      </c>
      <c r="G220" s="832" t="s">
        <v>2121</v>
      </c>
      <c r="H220" s="832" t="s">
        <v>660</v>
      </c>
      <c r="I220" s="832" t="s">
        <v>2123</v>
      </c>
      <c r="J220" s="832" t="s">
        <v>735</v>
      </c>
      <c r="K220" s="832" t="s">
        <v>1991</v>
      </c>
      <c r="L220" s="835">
        <v>736.33</v>
      </c>
      <c r="M220" s="835">
        <v>736.33</v>
      </c>
      <c r="N220" s="832">
        <v>1</v>
      </c>
      <c r="O220" s="836">
        <v>0.5</v>
      </c>
      <c r="P220" s="835">
        <v>736.33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8</v>
      </c>
      <c r="B221" s="832" t="s">
        <v>2035</v>
      </c>
      <c r="C221" s="832" t="s">
        <v>2040</v>
      </c>
      <c r="D221" s="833" t="s">
        <v>4374</v>
      </c>
      <c r="E221" s="834" t="s">
        <v>2065</v>
      </c>
      <c r="F221" s="832" t="s">
        <v>2036</v>
      </c>
      <c r="G221" s="832" t="s">
        <v>2121</v>
      </c>
      <c r="H221" s="832" t="s">
        <v>660</v>
      </c>
      <c r="I221" s="832" t="s">
        <v>2245</v>
      </c>
      <c r="J221" s="832" t="s">
        <v>735</v>
      </c>
      <c r="K221" s="832" t="s">
        <v>2246</v>
      </c>
      <c r="L221" s="835">
        <v>1154.68</v>
      </c>
      <c r="M221" s="835">
        <v>1154.68</v>
      </c>
      <c r="N221" s="832">
        <v>1</v>
      </c>
      <c r="O221" s="836">
        <v>1</v>
      </c>
      <c r="P221" s="835">
        <v>1154.68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8</v>
      </c>
      <c r="B222" s="832" t="s">
        <v>2035</v>
      </c>
      <c r="C222" s="832" t="s">
        <v>2040</v>
      </c>
      <c r="D222" s="833" t="s">
        <v>4374</v>
      </c>
      <c r="E222" s="834" t="s">
        <v>2065</v>
      </c>
      <c r="F222" s="832" t="s">
        <v>2036</v>
      </c>
      <c r="G222" s="832" t="s">
        <v>2121</v>
      </c>
      <c r="H222" s="832" t="s">
        <v>660</v>
      </c>
      <c r="I222" s="832" t="s">
        <v>2342</v>
      </c>
      <c r="J222" s="832" t="s">
        <v>1032</v>
      </c>
      <c r="K222" s="832" t="s">
        <v>2343</v>
      </c>
      <c r="L222" s="835">
        <v>1385.62</v>
      </c>
      <c r="M222" s="835">
        <v>2771.24</v>
      </c>
      <c r="N222" s="832">
        <v>2</v>
      </c>
      <c r="O222" s="836">
        <v>2</v>
      </c>
      <c r="P222" s="835">
        <v>1385.62</v>
      </c>
      <c r="Q222" s="837">
        <v>0.5</v>
      </c>
      <c r="R222" s="832">
        <v>1</v>
      </c>
      <c r="S222" s="837">
        <v>0.5</v>
      </c>
      <c r="T222" s="836">
        <v>1</v>
      </c>
      <c r="U222" s="838">
        <v>0.5</v>
      </c>
    </row>
    <row r="223" spans="1:21" ht="14.4" customHeight="1" x14ac:dyDescent="0.3">
      <c r="A223" s="831">
        <v>8</v>
      </c>
      <c r="B223" s="832" t="s">
        <v>2035</v>
      </c>
      <c r="C223" s="832" t="s">
        <v>2040</v>
      </c>
      <c r="D223" s="833" t="s">
        <v>4374</v>
      </c>
      <c r="E223" s="834" t="s">
        <v>2065</v>
      </c>
      <c r="F223" s="832" t="s">
        <v>2036</v>
      </c>
      <c r="G223" s="832" t="s">
        <v>2121</v>
      </c>
      <c r="H223" s="832" t="s">
        <v>660</v>
      </c>
      <c r="I223" s="832" t="s">
        <v>1776</v>
      </c>
      <c r="J223" s="832" t="s">
        <v>735</v>
      </c>
      <c r="K223" s="832" t="s">
        <v>1777</v>
      </c>
      <c r="L223" s="835">
        <v>368.16</v>
      </c>
      <c r="M223" s="835">
        <v>368.16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8</v>
      </c>
      <c r="B224" s="832" t="s">
        <v>2035</v>
      </c>
      <c r="C224" s="832" t="s">
        <v>2040</v>
      </c>
      <c r="D224" s="833" t="s">
        <v>4374</v>
      </c>
      <c r="E224" s="834" t="s">
        <v>2065</v>
      </c>
      <c r="F224" s="832" t="s">
        <v>2036</v>
      </c>
      <c r="G224" s="832" t="s">
        <v>2387</v>
      </c>
      <c r="H224" s="832" t="s">
        <v>601</v>
      </c>
      <c r="I224" s="832" t="s">
        <v>2388</v>
      </c>
      <c r="J224" s="832" t="s">
        <v>805</v>
      </c>
      <c r="K224" s="832" t="s">
        <v>2389</v>
      </c>
      <c r="L224" s="835">
        <v>0</v>
      </c>
      <c r="M224" s="835">
        <v>0</v>
      </c>
      <c r="N224" s="832">
        <v>1</v>
      </c>
      <c r="O224" s="836">
        <v>0.5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8</v>
      </c>
      <c r="B225" s="832" t="s">
        <v>2035</v>
      </c>
      <c r="C225" s="832" t="s">
        <v>2040</v>
      </c>
      <c r="D225" s="833" t="s">
        <v>4374</v>
      </c>
      <c r="E225" s="834" t="s">
        <v>2065</v>
      </c>
      <c r="F225" s="832" t="s">
        <v>2036</v>
      </c>
      <c r="G225" s="832" t="s">
        <v>2199</v>
      </c>
      <c r="H225" s="832" t="s">
        <v>601</v>
      </c>
      <c r="I225" s="832" t="s">
        <v>2200</v>
      </c>
      <c r="J225" s="832" t="s">
        <v>1219</v>
      </c>
      <c r="K225" s="832" t="s">
        <v>2201</v>
      </c>
      <c r="L225" s="835">
        <v>130.36000000000001</v>
      </c>
      <c r="M225" s="835">
        <v>260.72000000000003</v>
      </c>
      <c r="N225" s="832">
        <v>2</v>
      </c>
      <c r="O225" s="836">
        <v>2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8</v>
      </c>
      <c r="B226" s="832" t="s">
        <v>2035</v>
      </c>
      <c r="C226" s="832" t="s">
        <v>2040</v>
      </c>
      <c r="D226" s="833" t="s">
        <v>4374</v>
      </c>
      <c r="E226" s="834" t="s">
        <v>2065</v>
      </c>
      <c r="F226" s="832" t="s">
        <v>2036</v>
      </c>
      <c r="G226" s="832" t="s">
        <v>2147</v>
      </c>
      <c r="H226" s="832" t="s">
        <v>601</v>
      </c>
      <c r="I226" s="832" t="s">
        <v>2224</v>
      </c>
      <c r="J226" s="832" t="s">
        <v>825</v>
      </c>
      <c r="K226" s="832" t="s">
        <v>2225</v>
      </c>
      <c r="L226" s="835">
        <v>181.04</v>
      </c>
      <c r="M226" s="835">
        <v>181.04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8</v>
      </c>
      <c r="B227" s="832" t="s">
        <v>2035</v>
      </c>
      <c r="C227" s="832" t="s">
        <v>2040</v>
      </c>
      <c r="D227" s="833" t="s">
        <v>4374</v>
      </c>
      <c r="E227" s="834" t="s">
        <v>2065</v>
      </c>
      <c r="F227" s="832" t="s">
        <v>2036</v>
      </c>
      <c r="G227" s="832" t="s">
        <v>2214</v>
      </c>
      <c r="H227" s="832" t="s">
        <v>601</v>
      </c>
      <c r="I227" s="832" t="s">
        <v>2215</v>
      </c>
      <c r="J227" s="832" t="s">
        <v>836</v>
      </c>
      <c r="K227" s="832" t="s">
        <v>2216</v>
      </c>
      <c r="L227" s="835">
        <v>77.14</v>
      </c>
      <c r="M227" s="835">
        <v>154.28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8</v>
      </c>
      <c r="B228" s="832" t="s">
        <v>2035</v>
      </c>
      <c r="C228" s="832" t="s">
        <v>2040</v>
      </c>
      <c r="D228" s="833" t="s">
        <v>4374</v>
      </c>
      <c r="E228" s="834" t="s">
        <v>2065</v>
      </c>
      <c r="F228" s="832" t="s">
        <v>2036</v>
      </c>
      <c r="G228" s="832" t="s">
        <v>2132</v>
      </c>
      <c r="H228" s="832" t="s">
        <v>660</v>
      </c>
      <c r="I228" s="832" t="s">
        <v>1731</v>
      </c>
      <c r="J228" s="832" t="s">
        <v>1732</v>
      </c>
      <c r="K228" s="832" t="s">
        <v>1733</v>
      </c>
      <c r="L228" s="835">
        <v>0</v>
      </c>
      <c r="M228" s="835">
        <v>0</v>
      </c>
      <c r="N228" s="832">
        <v>2</v>
      </c>
      <c r="O228" s="836">
        <v>2</v>
      </c>
      <c r="P228" s="835">
        <v>0</v>
      </c>
      <c r="Q228" s="837"/>
      <c r="R228" s="832">
        <v>1</v>
      </c>
      <c r="S228" s="837">
        <v>0.5</v>
      </c>
      <c r="T228" s="836">
        <v>1</v>
      </c>
      <c r="U228" s="838">
        <v>0.5</v>
      </c>
    </row>
    <row r="229" spans="1:21" ht="14.4" customHeight="1" x14ac:dyDescent="0.3">
      <c r="A229" s="831">
        <v>8</v>
      </c>
      <c r="B229" s="832" t="s">
        <v>2035</v>
      </c>
      <c r="C229" s="832" t="s">
        <v>2040</v>
      </c>
      <c r="D229" s="833" t="s">
        <v>4374</v>
      </c>
      <c r="E229" s="834" t="s">
        <v>2065</v>
      </c>
      <c r="F229" s="832" t="s">
        <v>2036</v>
      </c>
      <c r="G229" s="832" t="s">
        <v>2375</v>
      </c>
      <c r="H229" s="832" t="s">
        <v>601</v>
      </c>
      <c r="I229" s="832" t="s">
        <v>2376</v>
      </c>
      <c r="J229" s="832" t="s">
        <v>840</v>
      </c>
      <c r="K229" s="832" t="s">
        <v>2377</v>
      </c>
      <c r="L229" s="835">
        <v>55.16</v>
      </c>
      <c r="M229" s="835">
        <v>55.16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8</v>
      </c>
      <c r="B230" s="832" t="s">
        <v>2035</v>
      </c>
      <c r="C230" s="832" t="s">
        <v>2040</v>
      </c>
      <c r="D230" s="833" t="s">
        <v>4374</v>
      </c>
      <c r="E230" s="834" t="s">
        <v>2065</v>
      </c>
      <c r="F230" s="832" t="s">
        <v>2036</v>
      </c>
      <c r="G230" s="832" t="s">
        <v>2390</v>
      </c>
      <c r="H230" s="832" t="s">
        <v>660</v>
      </c>
      <c r="I230" s="832" t="s">
        <v>2391</v>
      </c>
      <c r="J230" s="832" t="s">
        <v>2392</v>
      </c>
      <c r="K230" s="832" t="s">
        <v>2393</v>
      </c>
      <c r="L230" s="835">
        <v>120.61</v>
      </c>
      <c r="M230" s="835">
        <v>120.61</v>
      </c>
      <c r="N230" s="832">
        <v>1</v>
      </c>
      <c r="O230" s="836">
        <v>0.5</v>
      </c>
      <c r="P230" s="835">
        <v>120.61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8</v>
      </c>
      <c r="B231" s="832" t="s">
        <v>2035</v>
      </c>
      <c r="C231" s="832" t="s">
        <v>2040</v>
      </c>
      <c r="D231" s="833" t="s">
        <v>4374</v>
      </c>
      <c r="E231" s="834" t="s">
        <v>2065</v>
      </c>
      <c r="F231" s="832" t="s">
        <v>2036</v>
      </c>
      <c r="G231" s="832" t="s">
        <v>2138</v>
      </c>
      <c r="H231" s="832" t="s">
        <v>601</v>
      </c>
      <c r="I231" s="832" t="s">
        <v>2139</v>
      </c>
      <c r="J231" s="832" t="s">
        <v>1393</v>
      </c>
      <c r="K231" s="832" t="s">
        <v>2140</v>
      </c>
      <c r="L231" s="835">
        <v>55.54</v>
      </c>
      <c r="M231" s="835">
        <v>55.54</v>
      </c>
      <c r="N231" s="832">
        <v>1</v>
      </c>
      <c r="O231" s="836">
        <v>1</v>
      </c>
      <c r="P231" s="835">
        <v>55.54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8</v>
      </c>
      <c r="B232" s="832" t="s">
        <v>2035</v>
      </c>
      <c r="C232" s="832" t="s">
        <v>2040</v>
      </c>
      <c r="D232" s="833" t="s">
        <v>4374</v>
      </c>
      <c r="E232" s="834" t="s">
        <v>2065</v>
      </c>
      <c r="F232" s="832" t="s">
        <v>2036</v>
      </c>
      <c r="G232" s="832" t="s">
        <v>2394</v>
      </c>
      <c r="H232" s="832" t="s">
        <v>601</v>
      </c>
      <c r="I232" s="832" t="s">
        <v>2395</v>
      </c>
      <c r="J232" s="832" t="s">
        <v>653</v>
      </c>
      <c r="K232" s="832" t="s">
        <v>2396</v>
      </c>
      <c r="L232" s="835">
        <v>0</v>
      </c>
      <c r="M232" s="835">
        <v>0</v>
      </c>
      <c r="N232" s="832">
        <v>1</v>
      </c>
      <c r="O232" s="836">
        <v>0.5</v>
      </c>
      <c r="P232" s="835"/>
      <c r="Q232" s="837"/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8</v>
      </c>
      <c r="B233" s="832" t="s">
        <v>2035</v>
      </c>
      <c r="C233" s="832" t="s">
        <v>2040</v>
      </c>
      <c r="D233" s="833" t="s">
        <v>4374</v>
      </c>
      <c r="E233" s="834" t="s">
        <v>2079</v>
      </c>
      <c r="F233" s="832" t="s">
        <v>2036</v>
      </c>
      <c r="G233" s="832" t="s">
        <v>2141</v>
      </c>
      <c r="H233" s="832" t="s">
        <v>601</v>
      </c>
      <c r="I233" s="832" t="s">
        <v>2142</v>
      </c>
      <c r="J233" s="832" t="s">
        <v>847</v>
      </c>
      <c r="K233" s="832" t="s">
        <v>2143</v>
      </c>
      <c r="L233" s="835">
        <v>385.3</v>
      </c>
      <c r="M233" s="835">
        <v>385.3</v>
      </c>
      <c r="N233" s="832">
        <v>1</v>
      </c>
      <c r="O233" s="836">
        <v>0.5</v>
      </c>
      <c r="P233" s="835">
        <v>385.3</v>
      </c>
      <c r="Q233" s="837">
        <v>1</v>
      </c>
      <c r="R233" s="832">
        <v>1</v>
      </c>
      <c r="S233" s="837">
        <v>1</v>
      </c>
      <c r="T233" s="836">
        <v>0.5</v>
      </c>
      <c r="U233" s="838">
        <v>1</v>
      </c>
    </row>
    <row r="234" spans="1:21" ht="14.4" customHeight="1" x14ac:dyDescent="0.3">
      <c r="A234" s="831">
        <v>8</v>
      </c>
      <c r="B234" s="832" t="s">
        <v>2035</v>
      </c>
      <c r="C234" s="832" t="s">
        <v>2040</v>
      </c>
      <c r="D234" s="833" t="s">
        <v>4374</v>
      </c>
      <c r="E234" s="834" t="s">
        <v>2079</v>
      </c>
      <c r="F234" s="832" t="s">
        <v>2036</v>
      </c>
      <c r="G234" s="832" t="s">
        <v>2101</v>
      </c>
      <c r="H234" s="832" t="s">
        <v>660</v>
      </c>
      <c r="I234" s="832" t="s">
        <v>1858</v>
      </c>
      <c r="J234" s="832" t="s">
        <v>867</v>
      </c>
      <c r="K234" s="832" t="s">
        <v>1859</v>
      </c>
      <c r="L234" s="835">
        <v>154.36000000000001</v>
      </c>
      <c r="M234" s="835">
        <v>308.72000000000003</v>
      </c>
      <c r="N234" s="832">
        <v>2</v>
      </c>
      <c r="O234" s="836">
        <v>0.5</v>
      </c>
      <c r="P234" s="835">
        <v>308.72000000000003</v>
      </c>
      <c r="Q234" s="837">
        <v>1</v>
      </c>
      <c r="R234" s="832">
        <v>2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8</v>
      </c>
      <c r="B235" s="832" t="s">
        <v>2035</v>
      </c>
      <c r="C235" s="832" t="s">
        <v>2040</v>
      </c>
      <c r="D235" s="833" t="s">
        <v>4374</v>
      </c>
      <c r="E235" s="834" t="s">
        <v>2079</v>
      </c>
      <c r="F235" s="832" t="s">
        <v>2036</v>
      </c>
      <c r="G235" s="832" t="s">
        <v>2102</v>
      </c>
      <c r="H235" s="832" t="s">
        <v>601</v>
      </c>
      <c r="I235" s="832" t="s">
        <v>2103</v>
      </c>
      <c r="J235" s="832" t="s">
        <v>685</v>
      </c>
      <c r="K235" s="832" t="s">
        <v>2104</v>
      </c>
      <c r="L235" s="835">
        <v>91.11</v>
      </c>
      <c r="M235" s="835">
        <v>91.11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8</v>
      </c>
      <c r="B236" s="832" t="s">
        <v>2035</v>
      </c>
      <c r="C236" s="832" t="s">
        <v>2040</v>
      </c>
      <c r="D236" s="833" t="s">
        <v>4374</v>
      </c>
      <c r="E236" s="834" t="s">
        <v>2079</v>
      </c>
      <c r="F236" s="832" t="s">
        <v>2036</v>
      </c>
      <c r="G236" s="832" t="s">
        <v>2288</v>
      </c>
      <c r="H236" s="832" t="s">
        <v>601</v>
      </c>
      <c r="I236" s="832" t="s">
        <v>2289</v>
      </c>
      <c r="J236" s="832" t="s">
        <v>1104</v>
      </c>
      <c r="K236" s="832" t="s">
        <v>2290</v>
      </c>
      <c r="L236" s="835">
        <v>107.27</v>
      </c>
      <c r="M236" s="835">
        <v>107.27</v>
      </c>
      <c r="N236" s="832">
        <v>1</v>
      </c>
      <c r="O236" s="836">
        <v>0.5</v>
      </c>
      <c r="P236" s="835">
        <v>107.27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8</v>
      </c>
      <c r="B237" s="832" t="s">
        <v>2035</v>
      </c>
      <c r="C237" s="832" t="s">
        <v>2040</v>
      </c>
      <c r="D237" s="833" t="s">
        <v>4374</v>
      </c>
      <c r="E237" s="834" t="s">
        <v>2079</v>
      </c>
      <c r="F237" s="832" t="s">
        <v>2036</v>
      </c>
      <c r="G237" s="832" t="s">
        <v>2175</v>
      </c>
      <c r="H237" s="832" t="s">
        <v>601</v>
      </c>
      <c r="I237" s="832" t="s">
        <v>2176</v>
      </c>
      <c r="J237" s="832" t="s">
        <v>850</v>
      </c>
      <c r="K237" s="832" t="s">
        <v>2177</v>
      </c>
      <c r="L237" s="835">
        <v>0</v>
      </c>
      <c r="M237" s="835">
        <v>0</v>
      </c>
      <c r="N237" s="832">
        <v>1</v>
      </c>
      <c r="O237" s="836">
        <v>0.5</v>
      </c>
      <c r="P237" s="835">
        <v>0</v>
      </c>
      <c r="Q237" s="837"/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8</v>
      </c>
      <c r="B238" s="832" t="s">
        <v>2035</v>
      </c>
      <c r="C238" s="832" t="s">
        <v>2040</v>
      </c>
      <c r="D238" s="833" t="s">
        <v>4374</v>
      </c>
      <c r="E238" s="834" t="s">
        <v>2079</v>
      </c>
      <c r="F238" s="832" t="s">
        <v>2036</v>
      </c>
      <c r="G238" s="832" t="s">
        <v>2178</v>
      </c>
      <c r="H238" s="832" t="s">
        <v>601</v>
      </c>
      <c r="I238" s="832" t="s">
        <v>2181</v>
      </c>
      <c r="J238" s="832" t="s">
        <v>2182</v>
      </c>
      <c r="K238" s="832" t="s">
        <v>2183</v>
      </c>
      <c r="L238" s="835">
        <v>0</v>
      </c>
      <c r="M238" s="835">
        <v>0</v>
      </c>
      <c r="N238" s="832">
        <v>1</v>
      </c>
      <c r="O238" s="836">
        <v>1</v>
      </c>
      <c r="P238" s="835">
        <v>0</v>
      </c>
      <c r="Q238" s="837"/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8</v>
      </c>
      <c r="B239" s="832" t="s">
        <v>2035</v>
      </c>
      <c r="C239" s="832" t="s">
        <v>2040</v>
      </c>
      <c r="D239" s="833" t="s">
        <v>4374</v>
      </c>
      <c r="E239" s="834" t="s">
        <v>2079</v>
      </c>
      <c r="F239" s="832" t="s">
        <v>2036</v>
      </c>
      <c r="G239" s="832" t="s">
        <v>2121</v>
      </c>
      <c r="H239" s="832" t="s">
        <v>660</v>
      </c>
      <c r="I239" s="832" t="s">
        <v>2195</v>
      </c>
      <c r="J239" s="832" t="s">
        <v>735</v>
      </c>
      <c r="K239" s="832" t="s">
        <v>1777</v>
      </c>
      <c r="L239" s="835">
        <v>368.16</v>
      </c>
      <c r="M239" s="835">
        <v>368.16</v>
      </c>
      <c r="N239" s="832">
        <v>1</v>
      </c>
      <c r="O239" s="836">
        <v>1</v>
      </c>
      <c r="P239" s="835">
        <v>368.16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8</v>
      </c>
      <c r="B240" s="832" t="s">
        <v>2035</v>
      </c>
      <c r="C240" s="832" t="s">
        <v>2040</v>
      </c>
      <c r="D240" s="833" t="s">
        <v>4374</v>
      </c>
      <c r="E240" s="834" t="s">
        <v>2079</v>
      </c>
      <c r="F240" s="832" t="s">
        <v>2036</v>
      </c>
      <c r="G240" s="832" t="s">
        <v>2121</v>
      </c>
      <c r="H240" s="832" t="s">
        <v>660</v>
      </c>
      <c r="I240" s="832" t="s">
        <v>2122</v>
      </c>
      <c r="J240" s="832" t="s">
        <v>735</v>
      </c>
      <c r="K240" s="832" t="s">
        <v>1680</v>
      </c>
      <c r="L240" s="835">
        <v>490.89</v>
      </c>
      <c r="M240" s="835">
        <v>490.89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8</v>
      </c>
      <c r="B241" s="832" t="s">
        <v>2035</v>
      </c>
      <c r="C241" s="832" t="s">
        <v>2040</v>
      </c>
      <c r="D241" s="833" t="s">
        <v>4374</v>
      </c>
      <c r="E241" s="834" t="s">
        <v>2079</v>
      </c>
      <c r="F241" s="832" t="s">
        <v>2036</v>
      </c>
      <c r="G241" s="832" t="s">
        <v>2121</v>
      </c>
      <c r="H241" s="832" t="s">
        <v>660</v>
      </c>
      <c r="I241" s="832" t="s">
        <v>2123</v>
      </c>
      <c r="J241" s="832" t="s">
        <v>735</v>
      </c>
      <c r="K241" s="832" t="s">
        <v>1991</v>
      </c>
      <c r="L241" s="835">
        <v>736.33</v>
      </c>
      <c r="M241" s="835">
        <v>2208.9900000000002</v>
      </c>
      <c r="N241" s="832">
        <v>3</v>
      </c>
      <c r="O241" s="836">
        <v>2</v>
      </c>
      <c r="P241" s="835">
        <v>2208.9900000000002</v>
      </c>
      <c r="Q241" s="837">
        <v>1</v>
      </c>
      <c r="R241" s="832">
        <v>3</v>
      </c>
      <c r="S241" s="837">
        <v>1</v>
      </c>
      <c r="T241" s="836">
        <v>2</v>
      </c>
      <c r="U241" s="838">
        <v>1</v>
      </c>
    </row>
    <row r="242" spans="1:21" ht="14.4" customHeight="1" x14ac:dyDescent="0.3">
      <c r="A242" s="831">
        <v>8</v>
      </c>
      <c r="B242" s="832" t="s">
        <v>2035</v>
      </c>
      <c r="C242" s="832" t="s">
        <v>2040</v>
      </c>
      <c r="D242" s="833" t="s">
        <v>4374</v>
      </c>
      <c r="E242" s="834" t="s">
        <v>2079</v>
      </c>
      <c r="F242" s="832" t="s">
        <v>2036</v>
      </c>
      <c r="G242" s="832" t="s">
        <v>2199</v>
      </c>
      <c r="H242" s="832" t="s">
        <v>601</v>
      </c>
      <c r="I242" s="832" t="s">
        <v>2200</v>
      </c>
      <c r="J242" s="832" t="s">
        <v>1219</v>
      </c>
      <c r="K242" s="832" t="s">
        <v>2201</v>
      </c>
      <c r="L242" s="835">
        <v>130.36000000000001</v>
      </c>
      <c r="M242" s="835">
        <v>130.36000000000001</v>
      </c>
      <c r="N242" s="832">
        <v>1</v>
      </c>
      <c r="O242" s="836">
        <v>0.5</v>
      </c>
      <c r="P242" s="835">
        <v>130.36000000000001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8</v>
      </c>
      <c r="B243" s="832" t="s">
        <v>2035</v>
      </c>
      <c r="C243" s="832" t="s">
        <v>2040</v>
      </c>
      <c r="D243" s="833" t="s">
        <v>4374</v>
      </c>
      <c r="E243" s="834" t="s">
        <v>2079</v>
      </c>
      <c r="F243" s="832" t="s">
        <v>2036</v>
      </c>
      <c r="G243" s="832" t="s">
        <v>2147</v>
      </c>
      <c r="H243" s="832" t="s">
        <v>601</v>
      </c>
      <c r="I243" s="832" t="s">
        <v>2148</v>
      </c>
      <c r="J243" s="832" t="s">
        <v>825</v>
      </c>
      <c r="K243" s="832" t="s">
        <v>2149</v>
      </c>
      <c r="L243" s="835">
        <v>0</v>
      </c>
      <c r="M243" s="835">
        <v>0</v>
      </c>
      <c r="N243" s="832">
        <v>6</v>
      </c>
      <c r="O243" s="836">
        <v>5.5</v>
      </c>
      <c r="P243" s="835">
        <v>0</v>
      </c>
      <c r="Q243" s="837"/>
      <c r="R243" s="832">
        <v>1</v>
      </c>
      <c r="S243" s="837">
        <v>0.16666666666666666</v>
      </c>
      <c r="T243" s="836">
        <v>0.5</v>
      </c>
      <c r="U243" s="838">
        <v>9.0909090909090912E-2</v>
      </c>
    </row>
    <row r="244" spans="1:21" ht="14.4" customHeight="1" x14ac:dyDescent="0.3">
      <c r="A244" s="831">
        <v>8</v>
      </c>
      <c r="B244" s="832" t="s">
        <v>2035</v>
      </c>
      <c r="C244" s="832" t="s">
        <v>2040</v>
      </c>
      <c r="D244" s="833" t="s">
        <v>4374</v>
      </c>
      <c r="E244" s="834" t="s">
        <v>2061</v>
      </c>
      <c r="F244" s="832" t="s">
        <v>2036</v>
      </c>
      <c r="G244" s="832" t="s">
        <v>2236</v>
      </c>
      <c r="H244" s="832" t="s">
        <v>601</v>
      </c>
      <c r="I244" s="832" t="s">
        <v>2258</v>
      </c>
      <c r="J244" s="832" t="s">
        <v>665</v>
      </c>
      <c r="K244" s="832" t="s">
        <v>1813</v>
      </c>
      <c r="L244" s="835">
        <v>31.09</v>
      </c>
      <c r="M244" s="835">
        <v>31.09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8</v>
      </c>
      <c r="B245" s="832" t="s">
        <v>2035</v>
      </c>
      <c r="C245" s="832" t="s">
        <v>2040</v>
      </c>
      <c r="D245" s="833" t="s">
        <v>4374</v>
      </c>
      <c r="E245" s="834" t="s">
        <v>2061</v>
      </c>
      <c r="F245" s="832" t="s">
        <v>2036</v>
      </c>
      <c r="G245" s="832" t="s">
        <v>2236</v>
      </c>
      <c r="H245" s="832" t="s">
        <v>660</v>
      </c>
      <c r="I245" s="832" t="s">
        <v>2397</v>
      </c>
      <c r="J245" s="832" t="s">
        <v>661</v>
      </c>
      <c r="K245" s="832" t="s">
        <v>1813</v>
      </c>
      <c r="L245" s="835">
        <v>36.86</v>
      </c>
      <c r="M245" s="835">
        <v>36.86</v>
      </c>
      <c r="N245" s="832">
        <v>1</v>
      </c>
      <c r="O245" s="836">
        <v>0.5</v>
      </c>
      <c r="P245" s="835">
        <v>36.86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8</v>
      </c>
      <c r="B246" s="832" t="s">
        <v>2035</v>
      </c>
      <c r="C246" s="832" t="s">
        <v>2040</v>
      </c>
      <c r="D246" s="833" t="s">
        <v>4374</v>
      </c>
      <c r="E246" s="834" t="s">
        <v>2061</v>
      </c>
      <c r="F246" s="832" t="s">
        <v>2036</v>
      </c>
      <c r="G246" s="832" t="s">
        <v>2259</v>
      </c>
      <c r="H246" s="832" t="s">
        <v>601</v>
      </c>
      <c r="I246" s="832" t="s">
        <v>2260</v>
      </c>
      <c r="J246" s="832" t="s">
        <v>2261</v>
      </c>
      <c r="K246" s="832" t="s">
        <v>2169</v>
      </c>
      <c r="L246" s="835">
        <v>46.09</v>
      </c>
      <c r="M246" s="835">
        <v>92.18</v>
      </c>
      <c r="N246" s="832">
        <v>2</v>
      </c>
      <c r="O246" s="836">
        <v>1.5</v>
      </c>
      <c r="P246" s="835">
        <v>46.09</v>
      </c>
      <c r="Q246" s="837">
        <v>0.5</v>
      </c>
      <c r="R246" s="832">
        <v>1</v>
      </c>
      <c r="S246" s="837">
        <v>0.5</v>
      </c>
      <c r="T246" s="836">
        <v>0.5</v>
      </c>
      <c r="U246" s="838">
        <v>0.33333333333333331</v>
      </c>
    </row>
    <row r="247" spans="1:21" ht="14.4" customHeight="1" x14ac:dyDescent="0.3">
      <c r="A247" s="831">
        <v>8</v>
      </c>
      <c r="B247" s="832" t="s">
        <v>2035</v>
      </c>
      <c r="C247" s="832" t="s">
        <v>2040</v>
      </c>
      <c r="D247" s="833" t="s">
        <v>4374</v>
      </c>
      <c r="E247" s="834" t="s">
        <v>2061</v>
      </c>
      <c r="F247" s="832" t="s">
        <v>2036</v>
      </c>
      <c r="G247" s="832" t="s">
        <v>2101</v>
      </c>
      <c r="H247" s="832" t="s">
        <v>660</v>
      </c>
      <c r="I247" s="832" t="s">
        <v>1858</v>
      </c>
      <c r="J247" s="832" t="s">
        <v>867</v>
      </c>
      <c r="K247" s="832" t="s">
        <v>1859</v>
      </c>
      <c r="L247" s="835">
        <v>154.36000000000001</v>
      </c>
      <c r="M247" s="835">
        <v>463.08000000000004</v>
      </c>
      <c r="N247" s="832">
        <v>3</v>
      </c>
      <c r="O247" s="836">
        <v>1.5</v>
      </c>
      <c r="P247" s="835">
        <v>308.72000000000003</v>
      </c>
      <c r="Q247" s="837">
        <v>0.66666666666666663</v>
      </c>
      <c r="R247" s="832">
        <v>2</v>
      </c>
      <c r="S247" s="837">
        <v>0.66666666666666663</v>
      </c>
      <c r="T247" s="836">
        <v>1</v>
      </c>
      <c r="U247" s="838">
        <v>0.66666666666666663</v>
      </c>
    </row>
    <row r="248" spans="1:21" ht="14.4" customHeight="1" x14ac:dyDescent="0.3">
      <c r="A248" s="831">
        <v>8</v>
      </c>
      <c r="B248" s="832" t="s">
        <v>2035</v>
      </c>
      <c r="C248" s="832" t="s">
        <v>2040</v>
      </c>
      <c r="D248" s="833" t="s">
        <v>4374</v>
      </c>
      <c r="E248" s="834" t="s">
        <v>2061</v>
      </c>
      <c r="F248" s="832" t="s">
        <v>2036</v>
      </c>
      <c r="G248" s="832" t="s">
        <v>2101</v>
      </c>
      <c r="H248" s="832" t="s">
        <v>601</v>
      </c>
      <c r="I248" s="832" t="s">
        <v>2398</v>
      </c>
      <c r="J248" s="832" t="s">
        <v>867</v>
      </c>
      <c r="K248" s="832" t="s">
        <v>1859</v>
      </c>
      <c r="L248" s="835">
        <v>154.36000000000001</v>
      </c>
      <c r="M248" s="835">
        <v>154.36000000000001</v>
      </c>
      <c r="N248" s="832">
        <v>1</v>
      </c>
      <c r="O248" s="836">
        <v>1</v>
      </c>
      <c r="P248" s="835">
        <v>154.36000000000001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8</v>
      </c>
      <c r="B249" s="832" t="s">
        <v>2035</v>
      </c>
      <c r="C249" s="832" t="s">
        <v>2040</v>
      </c>
      <c r="D249" s="833" t="s">
        <v>4374</v>
      </c>
      <c r="E249" s="834" t="s">
        <v>2061</v>
      </c>
      <c r="F249" s="832" t="s">
        <v>2036</v>
      </c>
      <c r="G249" s="832" t="s">
        <v>2101</v>
      </c>
      <c r="H249" s="832" t="s">
        <v>660</v>
      </c>
      <c r="I249" s="832" t="s">
        <v>1701</v>
      </c>
      <c r="J249" s="832" t="s">
        <v>867</v>
      </c>
      <c r="K249" s="832" t="s">
        <v>1702</v>
      </c>
      <c r="L249" s="835">
        <v>225.06</v>
      </c>
      <c r="M249" s="835">
        <v>900.24</v>
      </c>
      <c r="N249" s="832">
        <v>4</v>
      </c>
      <c r="O249" s="836">
        <v>2.5</v>
      </c>
      <c r="P249" s="835">
        <v>450.12</v>
      </c>
      <c r="Q249" s="837">
        <v>0.5</v>
      </c>
      <c r="R249" s="832">
        <v>2</v>
      </c>
      <c r="S249" s="837">
        <v>0.5</v>
      </c>
      <c r="T249" s="836">
        <v>1.5</v>
      </c>
      <c r="U249" s="838">
        <v>0.6</v>
      </c>
    </row>
    <row r="250" spans="1:21" ht="14.4" customHeight="1" x14ac:dyDescent="0.3">
      <c r="A250" s="831">
        <v>8</v>
      </c>
      <c r="B250" s="832" t="s">
        <v>2035</v>
      </c>
      <c r="C250" s="832" t="s">
        <v>2040</v>
      </c>
      <c r="D250" s="833" t="s">
        <v>4374</v>
      </c>
      <c r="E250" s="834" t="s">
        <v>2061</v>
      </c>
      <c r="F250" s="832" t="s">
        <v>2036</v>
      </c>
      <c r="G250" s="832" t="s">
        <v>2399</v>
      </c>
      <c r="H250" s="832" t="s">
        <v>601</v>
      </c>
      <c r="I250" s="832" t="s">
        <v>2400</v>
      </c>
      <c r="J250" s="832" t="s">
        <v>822</v>
      </c>
      <c r="K250" s="832" t="s">
        <v>2401</v>
      </c>
      <c r="L250" s="835">
        <v>0</v>
      </c>
      <c r="M250" s="835">
        <v>0</v>
      </c>
      <c r="N250" s="832">
        <v>1</v>
      </c>
      <c r="O250" s="836">
        <v>0.5</v>
      </c>
      <c r="P250" s="835">
        <v>0</v>
      </c>
      <c r="Q250" s="837"/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8</v>
      </c>
      <c r="B251" s="832" t="s">
        <v>2035</v>
      </c>
      <c r="C251" s="832" t="s">
        <v>2040</v>
      </c>
      <c r="D251" s="833" t="s">
        <v>4374</v>
      </c>
      <c r="E251" s="834" t="s">
        <v>2061</v>
      </c>
      <c r="F251" s="832" t="s">
        <v>2036</v>
      </c>
      <c r="G251" s="832" t="s">
        <v>2155</v>
      </c>
      <c r="H251" s="832" t="s">
        <v>601</v>
      </c>
      <c r="I251" s="832" t="s">
        <v>1711</v>
      </c>
      <c r="J251" s="832" t="s">
        <v>1712</v>
      </c>
      <c r="K251" s="832" t="s">
        <v>1710</v>
      </c>
      <c r="L251" s="835">
        <v>170.52</v>
      </c>
      <c r="M251" s="835">
        <v>170.52</v>
      </c>
      <c r="N251" s="832">
        <v>1</v>
      </c>
      <c r="O251" s="836">
        <v>1</v>
      </c>
      <c r="P251" s="835">
        <v>170.52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8</v>
      </c>
      <c r="B252" s="832" t="s">
        <v>2035</v>
      </c>
      <c r="C252" s="832" t="s">
        <v>2040</v>
      </c>
      <c r="D252" s="833" t="s">
        <v>4374</v>
      </c>
      <c r="E252" s="834" t="s">
        <v>2061</v>
      </c>
      <c r="F252" s="832" t="s">
        <v>2036</v>
      </c>
      <c r="G252" s="832" t="s">
        <v>2155</v>
      </c>
      <c r="H252" s="832" t="s">
        <v>601</v>
      </c>
      <c r="I252" s="832" t="s">
        <v>2267</v>
      </c>
      <c r="J252" s="832" t="s">
        <v>1712</v>
      </c>
      <c r="K252" s="832" t="s">
        <v>2169</v>
      </c>
      <c r="L252" s="835">
        <v>238.72</v>
      </c>
      <c r="M252" s="835">
        <v>238.72</v>
      </c>
      <c r="N252" s="832">
        <v>1</v>
      </c>
      <c r="O252" s="836">
        <v>1</v>
      </c>
      <c r="P252" s="835">
        <v>238.72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8</v>
      </c>
      <c r="B253" s="832" t="s">
        <v>2035</v>
      </c>
      <c r="C253" s="832" t="s">
        <v>2040</v>
      </c>
      <c r="D253" s="833" t="s">
        <v>4374</v>
      </c>
      <c r="E253" s="834" t="s">
        <v>2061</v>
      </c>
      <c r="F253" s="832" t="s">
        <v>2036</v>
      </c>
      <c r="G253" s="832" t="s">
        <v>2155</v>
      </c>
      <c r="H253" s="832" t="s">
        <v>660</v>
      </c>
      <c r="I253" s="832" t="s">
        <v>1708</v>
      </c>
      <c r="J253" s="832" t="s">
        <v>1709</v>
      </c>
      <c r="K253" s="832" t="s">
        <v>1710</v>
      </c>
      <c r="L253" s="835">
        <v>170.52</v>
      </c>
      <c r="M253" s="835">
        <v>341.04</v>
      </c>
      <c r="N253" s="832">
        <v>2</v>
      </c>
      <c r="O253" s="836">
        <v>1.5</v>
      </c>
      <c r="P253" s="835">
        <v>170.52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0.66666666666666663</v>
      </c>
    </row>
    <row r="254" spans="1:21" ht="14.4" customHeight="1" x14ac:dyDescent="0.3">
      <c r="A254" s="831">
        <v>8</v>
      </c>
      <c r="B254" s="832" t="s">
        <v>2035</v>
      </c>
      <c r="C254" s="832" t="s">
        <v>2040</v>
      </c>
      <c r="D254" s="833" t="s">
        <v>4374</v>
      </c>
      <c r="E254" s="834" t="s">
        <v>2061</v>
      </c>
      <c r="F254" s="832" t="s">
        <v>2036</v>
      </c>
      <c r="G254" s="832" t="s">
        <v>2162</v>
      </c>
      <c r="H254" s="832" t="s">
        <v>601</v>
      </c>
      <c r="I254" s="832" t="s">
        <v>2402</v>
      </c>
      <c r="J254" s="832" t="s">
        <v>958</v>
      </c>
      <c r="K254" s="832" t="s">
        <v>2403</v>
      </c>
      <c r="L254" s="835">
        <v>923.74</v>
      </c>
      <c r="M254" s="835">
        <v>923.74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8</v>
      </c>
      <c r="B255" s="832" t="s">
        <v>2035</v>
      </c>
      <c r="C255" s="832" t="s">
        <v>2040</v>
      </c>
      <c r="D255" s="833" t="s">
        <v>4374</v>
      </c>
      <c r="E255" s="834" t="s">
        <v>2061</v>
      </c>
      <c r="F255" s="832" t="s">
        <v>2036</v>
      </c>
      <c r="G255" s="832" t="s">
        <v>2291</v>
      </c>
      <c r="H255" s="832" t="s">
        <v>601</v>
      </c>
      <c r="I255" s="832" t="s">
        <v>2404</v>
      </c>
      <c r="J255" s="832" t="s">
        <v>2405</v>
      </c>
      <c r="K255" s="832" t="s">
        <v>2406</v>
      </c>
      <c r="L255" s="835">
        <v>0</v>
      </c>
      <c r="M255" s="835">
        <v>0</v>
      </c>
      <c r="N255" s="832">
        <v>1</v>
      </c>
      <c r="O255" s="836">
        <v>1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8</v>
      </c>
      <c r="B256" s="832" t="s">
        <v>2035</v>
      </c>
      <c r="C256" s="832" t="s">
        <v>2040</v>
      </c>
      <c r="D256" s="833" t="s">
        <v>4374</v>
      </c>
      <c r="E256" s="834" t="s">
        <v>2061</v>
      </c>
      <c r="F256" s="832" t="s">
        <v>2036</v>
      </c>
      <c r="G256" s="832" t="s">
        <v>2407</v>
      </c>
      <c r="H256" s="832" t="s">
        <v>601</v>
      </c>
      <c r="I256" s="832" t="s">
        <v>2408</v>
      </c>
      <c r="J256" s="832" t="s">
        <v>883</v>
      </c>
      <c r="K256" s="832" t="s">
        <v>2409</v>
      </c>
      <c r="L256" s="835">
        <v>48.09</v>
      </c>
      <c r="M256" s="835">
        <v>96.18</v>
      </c>
      <c r="N256" s="832">
        <v>2</v>
      </c>
      <c r="O256" s="836">
        <v>2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8</v>
      </c>
      <c r="B257" s="832" t="s">
        <v>2035</v>
      </c>
      <c r="C257" s="832" t="s">
        <v>2040</v>
      </c>
      <c r="D257" s="833" t="s">
        <v>4374</v>
      </c>
      <c r="E257" s="834" t="s">
        <v>2061</v>
      </c>
      <c r="F257" s="832" t="s">
        <v>2036</v>
      </c>
      <c r="G257" s="832" t="s">
        <v>2410</v>
      </c>
      <c r="H257" s="832" t="s">
        <v>601</v>
      </c>
      <c r="I257" s="832" t="s">
        <v>2411</v>
      </c>
      <c r="J257" s="832" t="s">
        <v>986</v>
      </c>
      <c r="K257" s="832" t="s">
        <v>2412</v>
      </c>
      <c r="L257" s="835">
        <v>27.28</v>
      </c>
      <c r="M257" s="835">
        <v>27.28</v>
      </c>
      <c r="N257" s="832">
        <v>1</v>
      </c>
      <c r="O257" s="836">
        <v>1</v>
      </c>
      <c r="P257" s="835">
        <v>27.28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8</v>
      </c>
      <c r="B258" s="832" t="s">
        <v>2035</v>
      </c>
      <c r="C258" s="832" t="s">
        <v>2040</v>
      </c>
      <c r="D258" s="833" t="s">
        <v>4374</v>
      </c>
      <c r="E258" s="834" t="s">
        <v>2061</v>
      </c>
      <c r="F258" s="832" t="s">
        <v>2036</v>
      </c>
      <c r="G258" s="832" t="s">
        <v>2108</v>
      </c>
      <c r="H258" s="832" t="s">
        <v>601</v>
      </c>
      <c r="I258" s="832" t="s">
        <v>2109</v>
      </c>
      <c r="J258" s="832" t="s">
        <v>657</v>
      </c>
      <c r="K258" s="832" t="s">
        <v>2110</v>
      </c>
      <c r="L258" s="835">
        <v>0</v>
      </c>
      <c r="M258" s="835">
        <v>0</v>
      </c>
      <c r="N258" s="832">
        <v>1</v>
      </c>
      <c r="O258" s="836">
        <v>0.5</v>
      </c>
      <c r="P258" s="835"/>
      <c r="Q258" s="837"/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8</v>
      </c>
      <c r="B259" s="832" t="s">
        <v>2035</v>
      </c>
      <c r="C259" s="832" t="s">
        <v>2040</v>
      </c>
      <c r="D259" s="833" t="s">
        <v>4374</v>
      </c>
      <c r="E259" s="834" t="s">
        <v>2061</v>
      </c>
      <c r="F259" s="832" t="s">
        <v>2036</v>
      </c>
      <c r="G259" s="832" t="s">
        <v>2114</v>
      </c>
      <c r="H259" s="832" t="s">
        <v>601</v>
      </c>
      <c r="I259" s="832" t="s">
        <v>2115</v>
      </c>
      <c r="J259" s="832" t="s">
        <v>928</v>
      </c>
      <c r="K259" s="832" t="s">
        <v>2116</v>
      </c>
      <c r="L259" s="835">
        <v>132.19</v>
      </c>
      <c r="M259" s="835">
        <v>132.19</v>
      </c>
      <c r="N259" s="832">
        <v>1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8</v>
      </c>
      <c r="B260" s="832" t="s">
        <v>2035</v>
      </c>
      <c r="C260" s="832" t="s">
        <v>2040</v>
      </c>
      <c r="D260" s="833" t="s">
        <v>4374</v>
      </c>
      <c r="E260" s="834" t="s">
        <v>2061</v>
      </c>
      <c r="F260" s="832" t="s">
        <v>2036</v>
      </c>
      <c r="G260" s="832" t="s">
        <v>2114</v>
      </c>
      <c r="H260" s="832" t="s">
        <v>601</v>
      </c>
      <c r="I260" s="832" t="s">
        <v>2165</v>
      </c>
      <c r="J260" s="832" t="s">
        <v>928</v>
      </c>
      <c r="K260" s="832" t="s">
        <v>2166</v>
      </c>
      <c r="L260" s="835">
        <v>0</v>
      </c>
      <c r="M260" s="835">
        <v>0</v>
      </c>
      <c r="N260" s="832">
        <v>1</v>
      </c>
      <c r="O260" s="836">
        <v>1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8</v>
      </c>
      <c r="B261" s="832" t="s">
        <v>2035</v>
      </c>
      <c r="C261" s="832" t="s">
        <v>2040</v>
      </c>
      <c r="D261" s="833" t="s">
        <v>4374</v>
      </c>
      <c r="E261" s="834" t="s">
        <v>2061</v>
      </c>
      <c r="F261" s="832" t="s">
        <v>2036</v>
      </c>
      <c r="G261" s="832" t="s">
        <v>2117</v>
      </c>
      <c r="H261" s="832" t="s">
        <v>601</v>
      </c>
      <c r="I261" s="832" t="s">
        <v>2301</v>
      </c>
      <c r="J261" s="832" t="s">
        <v>2119</v>
      </c>
      <c r="K261" s="832" t="s">
        <v>2120</v>
      </c>
      <c r="L261" s="835">
        <v>132.97999999999999</v>
      </c>
      <c r="M261" s="835">
        <v>132.97999999999999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8</v>
      </c>
      <c r="B262" s="832" t="s">
        <v>2035</v>
      </c>
      <c r="C262" s="832" t="s">
        <v>2040</v>
      </c>
      <c r="D262" s="833" t="s">
        <v>4374</v>
      </c>
      <c r="E262" s="834" t="s">
        <v>2061</v>
      </c>
      <c r="F262" s="832" t="s">
        <v>2036</v>
      </c>
      <c r="G262" s="832" t="s">
        <v>2413</v>
      </c>
      <c r="H262" s="832" t="s">
        <v>601</v>
      </c>
      <c r="I262" s="832" t="s">
        <v>2414</v>
      </c>
      <c r="J262" s="832" t="s">
        <v>2415</v>
      </c>
      <c r="K262" s="832" t="s">
        <v>2416</v>
      </c>
      <c r="L262" s="835">
        <v>58.62</v>
      </c>
      <c r="M262" s="835">
        <v>58.62</v>
      </c>
      <c r="N262" s="832">
        <v>1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8</v>
      </c>
      <c r="B263" s="832" t="s">
        <v>2035</v>
      </c>
      <c r="C263" s="832" t="s">
        <v>2040</v>
      </c>
      <c r="D263" s="833" t="s">
        <v>4374</v>
      </c>
      <c r="E263" s="834" t="s">
        <v>2061</v>
      </c>
      <c r="F263" s="832" t="s">
        <v>2036</v>
      </c>
      <c r="G263" s="832" t="s">
        <v>2175</v>
      </c>
      <c r="H263" s="832" t="s">
        <v>601</v>
      </c>
      <c r="I263" s="832" t="s">
        <v>2176</v>
      </c>
      <c r="J263" s="832" t="s">
        <v>850</v>
      </c>
      <c r="K263" s="832" t="s">
        <v>2177</v>
      </c>
      <c r="L263" s="835">
        <v>0</v>
      </c>
      <c r="M263" s="835">
        <v>0</v>
      </c>
      <c r="N263" s="832">
        <v>1</v>
      </c>
      <c r="O263" s="836">
        <v>0.5</v>
      </c>
      <c r="P263" s="835">
        <v>0</v>
      </c>
      <c r="Q263" s="837"/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8</v>
      </c>
      <c r="B264" s="832" t="s">
        <v>2035</v>
      </c>
      <c r="C264" s="832" t="s">
        <v>2040</v>
      </c>
      <c r="D264" s="833" t="s">
        <v>4374</v>
      </c>
      <c r="E264" s="834" t="s">
        <v>2061</v>
      </c>
      <c r="F264" s="832" t="s">
        <v>2036</v>
      </c>
      <c r="G264" s="832" t="s">
        <v>2178</v>
      </c>
      <c r="H264" s="832" t="s">
        <v>601</v>
      </c>
      <c r="I264" s="832" t="s">
        <v>2179</v>
      </c>
      <c r="J264" s="832" t="s">
        <v>716</v>
      </c>
      <c r="K264" s="832" t="s">
        <v>2180</v>
      </c>
      <c r="L264" s="835">
        <v>0</v>
      </c>
      <c r="M264" s="835">
        <v>0</v>
      </c>
      <c r="N264" s="832">
        <v>1</v>
      </c>
      <c r="O264" s="836">
        <v>0.5</v>
      </c>
      <c r="P264" s="835">
        <v>0</v>
      </c>
      <c r="Q264" s="837"/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8</v>
      </c>
      <c r="B265" s="832" t="s">
        <v>2035</v>
      </c>
      <c r="C265" s="832" t="s">
        <v>2040</v>
      </c>
      <c r="D265" s="833" t="s">
        <v>4374</v>
      </c>
      <c r="E265" s="834" t="s">
        <v>2061</v>
      </c>
      <c r="F265" s="832" t="s">
        <v>2036</v>
      </c>
      <c r="G265" s="832" t="s">
        <v>2190</v>
      </c>
      <c r="H265" s="832" t="s">
        <v>601</v>
      </c>
      <c r="I265" s="832" t="s">
        <v>2191</v>
      </c>
      <c r="J265" s="832" t="s">
        <v>773</v>
      </c>
      <c r="K265" s="832" t="s">
        <v>2192</v>
      </c>
      <c r="L265" s="835">
        <v>0</v>
      </c>
      <c r="M265" s="835">
        <v>0</v>
      </c>
      <c r="N265" s="832">
        <v>1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8</v>
      </c>
      <c r="B266" s="832" t="s">
        <v>2035</v>
      </c>
      <c r="C266" s="832" t="s">
        <v>2040</v>
      </c>
      <c r="D266" s="833" t="s">
        <v>4374</v>
      </c>
      <c r="E266" s="834" t="s">
        <v>2061</v>
      </c>
      <c r="F266" s="832" t="s">
        <v>2036</v>
      </c>
      <c r="G266" s="832" t="s">
        <v>2144</v>
      </c>
      <c r="H266" s="832" t="s">
        <v>601</v>
      </c>
      <c r="I266" s="832" t="s">
        <v>2145</v>
      </c>
      <c r="J266" s="832" t="s">
        <v>692</v>
      </c>
      <c r="K266" s="832" t="s">
        <v>2146</v>
      </c>
      <c r="L266" s="835">
        <v>158.76</v>
      </c>
      <c r="M266" s="835">
        <v>476.28</v>
      </c>
      <c r="N266" s="832">
        <v>3</v>
      </c>
      <c r="O266" s="836">
        <v>2.5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8</v>
      </c>
      <c r="B267" s="832" t="s">
        <v>2035</v>
      </c>
      <c r="C267" s="832" t="s">
        <v>2040</v>
      </c>
      <c r="D267" s="833" t="s">
        <v>4374</v>
      </c>
      <c r="E267" s="834" t="s">
        <v>2061</v>
      </c>
      <c r="F267" s="832" t="s">
        <v>2036</v>
      </c>
      <c r="G267" s="832" t="s">
        <v>2222</v>
      </c>
      <c r="H267" s="832" t="s">
        <v>601</v>
      </c>
      <c r="I267" s="832" t="s">
        <v>2384</v>
      </c>
      <c r="J267" s="832" t="s">
        <v>2385</v>
      </c>
      <c r="K267" s="832" t="s">
        <v>2386</v>
      </c>
      <c r="L267" s="835">
        <v>54.99</v>
      </c>
      <c r="M267" s="835">
        <v>54.99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8</v>
      </c>
      <c r="B268" s="832" t="s">
        <v>2035</v>
      </c>
      <c r="C268" s="832" t="s">
        <v>2040</v>
      </c>
      <c r="D268" s="833" t="s">
        <v>4374</v>
      </c>
      <c r="E268" s="834" t="s">
        <v>2061</v>
      </c>
      <c r="F268" s="832" t="s">
        <v>2036</v>
      </c>
      <c r="G268" s="832" t="s">
        <v>2222</v>
      </c>
      <c r="H268" s="832" t="s">
        <v>660</v>
      </c>
      <c r="I268" s="832" t="s">
        <v>2334</v>
      </c>
      <c r="J268" s="832" t="s">
        <v>855</v>
      </c>
      <c r="K268" s="832" t="s">
        <v>1686</v>
      </c>
      <c r="L268" s="835">
        <v>27.5</v>
      </c>
      <c r="M268" s="835">
        <v>27.5</v>
      </c>
      <c r="N268" s="832">
        <v>1</v>
      </c>
      <c r="O268" s="836">
        <v>0.5</v>
      </c>
      <c r="P268" s="835">
        <v>27.5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8</v>
      </c>
      <c r="B269" s="832" t="s">
        <v>2035</v>
      </c>
      <c r="C269" s="832" t="s">
        <v>2040</v>
      </c>
      <c r="D269" s="833" t="s">
        <v>4374</v>
      </c>
      <c r="E269" s="834" t="s">
        <v>2061</v>
      </c>
      <c r="F269" s="832" t="s">
        <v>2036</v>
      </c>
      <c r="G269" s="832" t="s">
        <v>2335</v>
      </c>
      <c r="H269" s="832" t="s">
        <v>601</v>
      </c>
      <c r="I269" s="832" t="s">
        <v>2336</v>
      </c>
      <c r="J269" s="832" t="s">
        <v>1012</v>
      </c>
      <c r="K269" s="832" t="s">
        <v>2337</v>
      </c>
      <c r="L269" s="835">
        <v>34.19</v>
      </c>
      <c r="M269" s="835">
        <v>102.57</v>
      </c>
      <c r="N269" s="832">
        <v>3</v>
      </c>
      <c r="O269" s="836">
        <v>1.5</v>
      </c>
      <c r="P269" s="835">
        <v>34.19</v>
      </c>
      <c r="Q269" s="837">
        <v>0.33333333333333331</v>
      </c>
      <c r="R269" s="832">
        <v>1</v>
      </c>
      <c r="S269" s="837">
        <v>0.33333333333333331</v>
      </c>
      <c r="T269" s="836">
        <v>0.5</v>
      </c>
      <c r="U269" s="838">
        <v>0.33333333333333331</v>
      </c>
    </row>
    <row r="270" spans="1:21" ht="14.4" customHeight="1" x14ac:dyDescent="0.3">
      <c r="A270" s="831">
        <v>8</v>
      </c>
      <c r="B270" s="832" t="s">
        <v>2035</v>
      </c>
      <c r="C270" s="832" t="s">
        <v>2040</v>
      </c>
      <c r="D270" s="833" t="s">
        <v>4374</v>
      </c>
      <c r="E270" s="834" t="s">
        <v>2061</v>
      </c>
      <c r="F270" s="832" t="s">
        <v>2036</v>
      </c>
      <c r="G270" s="832" t="s">
        <v>2121</v>
      </c>
      <c r="H270" s="832" t="s">
        <v>660</v>
      </c>
      <c r="I270" s="832" t="s">
        <v>2195</v>
      </c>
      <c r="J270" s="832" t="s">
        <v>735</v>
      </c>
      <c r="K270" s="832" t="s">
        <v>1777</v>
      </c>
      <c r="L270" s="835">
        <v>368.16</v>
      </c>
      <c r="M270" s="835">
        <v>2208.96</v>
      </c>
      <c r="N270" s="832">
        <v>6</v>
      </c>
      <c r="O270" s="836">
        <v>5</v>
      </c>
      <c r="P270" s="835">
        <v>368.16</v>
      </c>
      <c r="Q270" s="837">
        <v>0.16666666666666669</v>
      </c>
      <c r="R270" s="832">
        <v>1</v>
      </c>
      <c r="S270" s="837">
        <v>0.16666666666666666</v>
      </c>
      <c r="T270" s="836">
        <v>0.5</v>
      </c>
      <c r="U270" s="838">
        <v>0.1</v>
      </c>
    </row>
    <row r="271" spans="1:21" ht="14.4" customHeight="1" x14ac:dyDescent="0.3">
      <c r="A271" s="831">
        <v>8</v>
      </c>
      <c r="B271" s="832" t="s">
        <v>2035</v>
      </c>
      <c r="C271" s="832" t="s">
        <v>2040</v>
      </c>
      <c r="D271" s="833" t="s">
        <v>4374</v>
      </c>
      <c r="E271" s="834" t="s">
        <v>2061</v>
      </c>
      <c r="F271" s="832" t="s">
        <v>2036</v>
      </c>
      <c r="G271" s="832" t="s">
        <v>2121</v>
      </c>
      <c r="H271" s="832" t="s">
        <v>660</v>
      </c>
      <c r="I271" s="832" t="s">
        <v>2122</v>
      </c>
      <c r="J271" s="832" t="s">
        <v>735</v>
      </c>
      <c r="K271" s="832" t="s">
        <v>1680</v>
      </c>
      <c r="L271" s="835">
        <v>490.89</v>
      </c>
      <c r="M271" s="835">
        <v>5890.6799999999994</v>
      </c>
      <c r="N271" s="832">
        <v>12</v>
      </c>
      <c r="O271" s="836">
        <v>9.5</v>
      </c>
      <c r="P271" s="835">
        <v>1963.56</v>
      </c>
      <c r="Q271" s="837">
        <v>0.33333333333333337</v>
      </c>
      <c r="R271" s="832">
        <v>4</v>
      </c>
      <c r="S271" s="837">
        <v>0.33333333333333331</v>
      </c>
      <c r="T271" s="836">
        <v>3.5</v>
      </c>
      <c r="U271" s="838">
        <v>0.36842105263157893</v>
      </c>
    </row>
    <row r="272" spans="1:21" ht="14.4" customHeight="1" x14ac:dyDescent="0.3">
      <c r="A272" s="831">
        <v>8</v>
      </c>
      <c r="B272" s="832" t="s">
        <v>2035</v>
      </c>
      <c r="C272" s="832" t="s">
        <v>2040</v>
      </c>
      <c r="D272" s="833" t="s">
        <v>4374</v>
      </c>
      <c r="E272" s="834" t="s">
        <v>2061</v>
      </c>
      <c r="F272" s="832" t="s">
        <v>2036</v>
      </c>
      <c r="G272" s="832" t="s">
        <v>2121</v>
      </c>
      <c r="H272" s="832" t="s">
        <v>660</v>
      </c>
      <c r="I272" s="832" t="s">
        <v>2123</v>
      </c>
      <c r="J272" s="832" t="s">
        <v>735</v>
      </c>
      <c r="K272" s="832" t="s">
        <v>1991</v>
      </c>
      <c r="L272" s="835">
        <v>736.33</v>
      </c>
      <c r="M272" s="835">
        <v>4417.9800000000005</v>
      </c>
      <c r="N272" s="832">
        <v>6</v>
      </c>
      <c r="O272" s="836">
        <v>4</v>
      </c>
      <c r="P272" s="835">
        <v>1472.66</v>
      </c>
      <c r="Q272" s="837">
        <v>0.33333333333333331</v>
      </c>
      <c r="R272" s="832">
        <v>2</v>
      </c>
      <c r="S272" s="837">
        <v>0.33333333333333331</v>
      </c>
      <c r="T272" s="836">
        <v>2</v>
      </c>
      <c r="U272" s="838">
        <v>0.5</v>
      </c>
    </row>
    <row r="273" spans="1:21" ht="14.4" customHeight="1" x14ac:dyDescent="0.3">
      <c r="A273" s="831">
        <v>8</v>
      </c>
      <c r="B273" s="832" t="s">
        <v>2035</v>
      </c>
      <c r="C273" s="832" t="s">
        <v>2040</v>
      </c>
      <c r="D273" s="833" t="s">
        <v>4374</v>
      </c>
      <c r="E273" s="834" t="s">
        <v>2061</v>
      </c>
      <c r="F273" s="832" t="s">
        <v>2036</v>
      </c>
      <c r="G273" s="832" t="s">
        <v>2121</v>
      </c>
      <c r="H273" s="832" t="s">
        <v>660</v>
      </c>
      <c r="I273" s="832" t="s">
        <v>1992</v>
      </c>
      <c r="J273" s="832" t="s">
        <v>735</v>
      </c>
      <c r="K273" s="832" t="s">
        <v>1993</v>
      </c>
      <c r="L273" s="835">
        <v>923.74</v>
      </c>
      <c r="M273" s="835">
        <v>1847.48</v>
      </c>
      <c r="N273" s="832">
        <v>2</v>
      </c>
      <c r="O273" s="836">
        <v>1</v>
      </c>
      <c r="P273" s="835">
        <v>923.74</v>
      </c>
      <c r="Q273" s="837">
        <v>0.5</v>
      </c>
      <c r="R273" s="832">
        <v>1</v>
      </c>
      <c r="S273" s="837">
        <v>0.5</v>
      </c>
      <c r="T273" s="836">
        <v>0.5</v>
      </c>
      <c r="U273" s="838">
        <v>0.5</v>
      </c>
    </row>
    <row r="274" spans="1:21" ht="14.4" customHeight="1" x14ac:dyDescent="0.3">
      <c r="A274" s="831">
        <v>8</v>
      </c>
      <c r="B274" s="832" t="s">
        <v>2035</v>
      </c>
      <c r="C274" s="832" t="s">
        <v>2040</v>
      </c>
      <c r="D274" s="833" t="s">
        <v>4374</v>
      </c>
      <c r="E274" s="834" t="s">
        <v>2061</v>
      </c>
      <c r="F274" s="832" t="s">
        <v>2036</v>
      </c>
      <c r="G274" s="832" t="s">
        <v>2121</v>
      </c>
      <c r="H274" s="832" t="s">
        <v>660</v>
      </c>
      <c r="I274" s="832" t="s">
        <v>2124</v>
      </c>
      <c r="J274" s="832" t="s">
        <v>1032</v>
      </c>
      <c r="K274" s="832" t="s">
        <v>2125</v>
      </c>
      <c r="L274" s="835">
        <v>1847.49</v>
      </c>
      <c r="M274" s="835">
        <v>1847.49</v>
      </c>
      <c r="N274" s="832">
        <v>1</v>
      </c>
      <c r="O274" s="836">
        <v>1</v>
      </c>
      <c r="P274" s="835">
        <v>1847.49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8</v>
      </c>
      <c r="B275" s="832" t="s">
        <v>2035</v>
      </c>
      <c r="C275" s="832" t="s">
        <v>2040</v>
      </c>
      <c r="D275" s="833" t="s">
        <v>4374</v>
      </c>
      <c r="E275" s="834" t="s">
        <v>2061</v>
      </c>
      <c r="F275" s="832" t="s">
        <v>2036</v>
      </c>
      <c r="G275" s="832" t="s">
        <v>2126</v>
      </c>
      <c r="H275" s="832" t="s">
        <v>601</v>
      </c>
      <c r="I275" s="832" t="s">
        <v>2127</v>
      </c>
      <c r="J275" s="832" t="s">
        <v>2128</v>
      </c>
      <c r="K275" s="832" t="s">
        <v>1725</v>
      </c>
      <c r="L275" s="835">
        <v>88.1</v>
      </c>
      <c r="M275" s="835">
        <v>264.29999999999995</v>
      </c>
      <c r="N275" s="832">
        <v>3</v>
      </c>
      <c r="O275" s="836">
        <v>2.5</v>
      </c>
      <c r="P275" s="835">
        <v>88.1</v>
      </c>
      <c r="Q275" s="837">
        <v>0.33333333333333337</v>
      </c>
      <c r="R275" s="832">
        <v>1</v>
      </c>
      <c r="S275" s="837">
        <v>0.33333333333333331</v>
      </c>
      <c r="T275" s="836">
        <v>0.5</v>
      </c>
      <c r="U275" s="838">
        <v>0.2</v>
      </c>
    </row>
    <row r="276" spans="1:21" ht="14.4" customHeight="1" x14ac:dyDescent="0.3">
      <c r="A276" s="831">
        <v>8</v>
      </c>
      <c r="B276" s="832" t="s">
        <v>2035</v>
      </c>
      <c r="C276" s="832" t="s">
        <v>2040</v>
      </c>
      <c r="D276" s="833" t="s">
        <v>4374</v>
      </c>
      <c r="E276" s="834" t="s">
        <v>2061</v>
      </c>
      <c r="F276" s="832" t="s">
        <v>2036</v>
      </c>
      <c r="G276" s="832" t="s">
        <v>2417</v>
      </c>
      <c r="H276" s="832" t="s">
        <v>601</v>
      </c>
      <c r="I276" s="832" t="s">
        <v>2418</v>
      </c>
      <c r="J276" s="832" t="s">
        <v>2419</v>
      </c>
      <c r="K276" s="832" t="s">
        <v>2420</v>
      </c>
      <c r="L276" s="835">
        <v>75.739999999999995</v>
      </c>
      <c r="M276" s="835">
        <v>75.739999999999995</v>
      </c>
      <c r="N276" s="832">
        <v>1</v>
      </c>
      <c r="O276" s="836">
        <v>0.5</v>
      </c>
      <c r="P276" s="835">
        <v>75.739999999999995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8</v>
      </c>
      <c r="B277" s="832" t="s">
        <v>2035</v>
      </c>
      <c r="C277" s="832" t="s">
        <v>2040</v>
      </c>
      <c r="D277" s="833" t="s">
        <v>4374</v>
      </c>
      <c r="E277" s="834" t="s">
        <v>2061</v>
      </c>
      <c r="F277" s="832" t="s">
        <v>2036</v>
      </c>
      <c r="G277" s="832" t="s">
        <v>2129</v>
      </c>
      <c r="H277" s="832" t="s">
        <v>601</v>
      </c>
      <c r="I277" s="832" t="s">
        <v>2228</v>
      </c>
      <c r="J277" s="832" t="s">
        <v>1328</v>
      </c>
      <c r="K277" s="832" t="s">
        <v>2229</v>
      </c>
      <c r="L277" s="835">
        <v>168.9</v>
      </c>
      <c r="M277" s="835">
        <v>506.70000000000005</v>
      </c>
      <c r="N277" s="832">
        <v>3</v>
      </c>
      <c r="O277" s="836">
        <v>2.5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8</v>
      </c>
      <c r="B278" s="832" t="s">
        <v>2035</v>
      </c>
      <c r="C278" s="832" t="s">
        <v>2040</v>
      </c>
      <c r="D278" s="833" t="s">
        <v>4374</v>
      </c>
      <c r="E278" s="834" t="s">
        <v>2061</v>
      </c>
      <c r="F278" s="832" t="s">
        <v>2036</v>
      </c>
      <c r="G278" s="832" t="s">
        <v>2362</v>
      </c>
      <c r="H278" s="832" t="s">
        <v>601</v>
      </c>
      <c r="I278" s="832" t="s">
        <v>2363</v>
      </c>
      <c r="J278" s="832" t="s">
        <v>2364</v>
      </c>
      <c r="K278" s="832" t="s">
        <v>2365</v>
      </c>
      <c r="L278" s="835">
        <v>99.11</v>
      </c>
      <c r="M278" s="835">
        <v>99.11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8</v>
      </c>
      <c r="B279" s="832" t="s">
        <v>2035</v>
      </c>
      <c r="C279" s="832" t="s">
        <v>2040</v>
      </c>
      <c r="D279" s="833" t="s">
        <v>4374</v>
      </c>
      <c r="E279" s="834" t="s">
        <v>2061</v>
      </c>
      <c r="F279" s="832" t="s">
        <v>2036</v>
      </c>
      <c r="G279" s="832" t="s">
        <v>2199</v>
      </c>
      <c r="H279" s="832" t="s">
        <v>601</v>
      </c>
      <c r="I279" s="832" t="s">
        <v>2200</v>
      </c>
      <c r="J279" s="832" t="s">
        <v>1219</v>
      </c>
      <c r="K279" s="832" t="s">
        <v>2201</v>
      </c>
      <c r="L279" s="835">
        <v>130.36000000000001</v>
      </c>
      <c r="M279" s="835">
        <v>260.72000000000003</v>
      </c>
      <c r="N279" s="832">
        <v>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8</v>
      </c>
      <c r="B280" s="832" t="s">
        <v>2035</v>
      </c>
      <c r="C280" s="832" t="s">
        <v>2040</v>
      </c>
      <c r="D280" s="833" t="s">
        <v>4374</v>
      </c>
      <c r="E280" s="834" t="s">
        <v>2061</v>
      </c>
      <c r="F280" s="832" t="s">
        <v>2036</v>
      </c>
      <c r="G280" s="832" t="s">
        <v>2147</v>
      </c>
      <c r="H280" s="832" t="s">
        <v>601</v>
      </c>
      <c r="I280" s="832" t="s">
        <v>2250</v>
      </c>
      <c r="J280" s="832" t="s">
        <v>825</v>
      </c>
      <c r="K280" s="832" t="s">
        <v>2251</v>
      </c>
      <c r="L280" s="835">
        <v>128.69999999999999</v>
      </c>
      <c r="M280" s="835">
        <v>128.69999999999999</v>
      </c>
      <c r="N280" s="832">
        <v>1</v>
      </c>
      <c r="O280" s="836">
        <v>0.5</v>
      </c>
      <c r="P280" s="835">
        <v>128.69999999999999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8</v>
      </c>
      <c r="B281" s="832" t="s">
        <v>2035</v>
      </c>
      <c r="C281" s="832" t="s">
        <v>2040</v>
      </c>
      <c r="D281" s="833" t="s">
        <v>4374</v>
      </c>
      <c r="E281" s="834" t="s">
        <v>2061</v>
      </c>
      <c r="F281" s="832" t="s">
        <v>2036</v>
      </c>
      <c r="G281" s="832" t="s">
        <v>2147</v>
      </c>
      <c r="H281" s="832" t="s">
        <v>601</v>
      </c>
      <c r="I281" s="832" t="s">
        <v>2224</v>
      </c>
      <c r="J281" s="832" t="s">
        <v>825</v>
      </c>
      <c r="K281" s="832" t="s">
        <v>2225</v>
      </c>
      <c r="L281" s="835">
        <v>181.04</v>
      </c>
      <c r="M281" s="835">
        <v>905.2</v>
      </c>
      <c r="N281" s="832">
        <v>5</v>
      </c>
      <c r="O281" s="836">
        <v>4</v>
      </c>
      <c r="P281" s="835">
        <v>362.08</v>
      </c>
      <c r="Q281" s="837">
        <v>0.39999999999999997</v>
      </c>
      <c r="R281" s="832">
        <v>2</v>
      </c>
      <c r="S281" s="837">
        <v>0.4</v>
      </c>
      <c r="T281" s="836">
        <v>1.5</v>
      </c>
      <c r="U281" s="838">
        <v>0.375</v>
      </c>
    </row>
    <row r="282" spans="1:21" ht="14.4" customHeight="1" x14ac:dyDescent="0.3">
      <c r="A282" s="831">
        <v>8</v>
      </c>
      <c r="B282" s="832" t="s">
        <v>2035</v>
      </c>
      <c r="C282" s="832" t="s">
        <v>2040</v>
      </c>
      <c r="D282" s="833" t="s">
        <v>4374</v>
      </c>
      <c r="E282" s="834" t="s">
        <v>2061</v>
      </c>
      <c r="F282" s="832" t="s">
        <v>2036</v>
      </c>
      <c r="G282" s="832" t="s">
        <v>2147</v>
      </c>
      <c r="H282" s="832" t="s">
        <v>601</v>
      </c>
      <c r="I282" s="832" t="s">
        <v>2148</v>
      </c>
      <c r="J282" s="832" t="s">
        <v>825</v>
      </c>
      <c r="K282" s="832" t="s">
        <v>2149</v>
      </c>
      <c r="L282" s="835">
        <v>0</v>
      </c>
      <c r="M282" s="835">
        <v>0</v>
      </c>
      <c r="N282" s="832">
        <v>1</v>
      </c>
      <c r="O282" s="836">
        <v>1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8</v>
      </c>
      <c r="B283" s="832" t="s">
        <v>2035</v>
      </c>
      <c r="C283" s="832" t="s">
        <v>2040</v>
      </c>
      <c r="D283" s="833" t="s">
        <v>4374</v>
      </c>
      <c r="E283" s="834" t="s">
        <v>2061</v>
      </c>
      <c r="F283" s="832" t="s">
        <v>2036</v>
      </c>
      <c r="G283" s="832" t="s">
        <v>2132</v>
      </c>
      <c r="H283" s="832" t="s">
        <v>660</v>
      </c>
      <c r="I283" s="832" t="s">
        <v>1731</v>
      </c>
      <c r="J283" s="832" t="s">
        <v>1732</v>
      </c>
      <c r="K283" s="832" t="s">
        <v>1733</v>
      </c>
      <c r="L283" s="835">
        <v>0</v>
      </c>
      <c r="M283" s="835">
        <v>0</v>
      </c>
      <c r="N283" s="832">
        <v>11</v>
      </c>
      <c r="O283" s="836">
        <v>7.5</v>
      </c>
      <c r="P283" s="835">
        <v>0</v>
      </c>
      <c r="Q283" s="837"/>
      <c r="R283" s="832">
        <v>2</v>
      </c>
      <c r="S283" s="837">
        <v>0.18181818181818182</v>
      </c>
      <c r="T283" s="836">
        <v>1</v>
      </c>
      <c r="U283" s="838">
        <v>0.13333333333333333</v>
      </c>
    </row>
    <row r="284" spans="1:21" ht="14.4" customHeight="1" x14ac:dyDescent="0.3">
      <c r="A284" s="831">
        <v>8</v>
      </c>
      <c r="B284" s="832" t="s">
        <v>2035</v>
      </c>
      <c r="C284" s="832" t="s">
        <v>2040</v>
      </c>
      <c r="D284" s="833" t="s">
        <v>4374</v>
      </c>
      <c r="E284" s="834" t="s">
        <v>2061</v>
      </c>
      <c r="F284" s="832" t="s">
        <v>2036</v>
      </c>
      <c r="G284" s="832" t="s">
        <v>2133</v>
      </c>
      <c r="H284" s="832" t="s">
        <v>601</v>
      </c>
      <c r="I284" s="832" t="s">
        <v>2134</v>
      </c>
      <c r="J284" s="832" t="s">
        <v>1344</v>
      </c>
      <c r="K284" s="832" t="s">
        <v>2135</v>
      </c>
      <c r="L284" s="835">
        <v>42.54</v>
      </c>
      <c r="M284" s="835">
        <v>42.54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8</v>
      </c>
      <c r="B285" s="832" t="s">
        <v>2035</v>
      </c>
      <c r="C285" s="832" t="s">
        <v>2040</v>
      </c>
      <c r="D285" s="833" t="s">
        <v>4374</v>
      </c>
      <c r="E285" s="834" t="s">
        <v>2061</v>
      </c>
      <c r="F285" s="832" t="s">
        <v>2036</v>
      </c>
      <c r="G285" s="832" t="s">
        <v>2133</v>
      </c>
      <c r="H285" s="832" t="s">
        <v>601</v>
      </c>
      <c r="I285" s="832" t="s">
        <v>2373</v>
      </c>
      <c r="J285" s="832" t="s">
        <v>1310</v>
      </c>
      <c r="K285" s="832" t="s">
        <v>2374</v>
      </c>
      <c r="L285" s="835">
        <v>33.44</v>
      </c>
      <c r="M285" s="835">
        <v>33.44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8</v>
      </c>
      <c r="B286" s="832" t="s">
        <v>2035</v>
      </c>
      <c r="C286" s="832" t="s">
        <v>2040</v>
      </c>
      <c r="D286" s="833" t="s">
        <v>4374</v>
      </c>
      <c r="E286" s="834" t="s">
        <v>2061</v>
      </c>
      <c r="F286" s="832" t="s">
        <v>2036</v>
      </c>
      <c r="G286" s="832" t="s">
        <v>2421</v>
      </c>
      <c r="H286" s="832" t="s">
        <v>601</v>
      </c>
      <c r="I286" s="832" t="s">
        <v>2422</v>
      </c>
      <c r="J286" s="832" t="s">
        <v>891</v>
      </c>
      <c r="K286" s="832" t="s">
        <v>2423</v>
      </c>
      <c r="L286" s="835">
        <v>219.37</v>
      </c>
      <c r="M286" s="835">
        <v>438.74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8</v>
      </c>
      <c r="B287" s="832" t="s">
        <v>2035</v>
      </c>
      <c r="C287" s="832" t="s">
        <v>2040</v>
      </c>
      <c r="D287" s="833" t="s">
        <v>4374</v>
      </c>
      <c r="E287" s="834" t="s">
        <v>2061</v>
      </c>
      <c r="F287" s="832" t="s">
        <v>2036</v>
      </c>
      <c r="G287" s="832" t="s">
        <v>2424</v>
      </c>
      <c r="H287" s="832" t="s">
        <v>601</v>
      </c>
      <c r="I287" s="832" t="s">
        <v>2425</v>
      </c>
      <c r="J287" s="832" t="s">
        <v>859</v>
      </c>
      <c r="K287" s="832" t="s">
        <v>2426</v>
      </c>
      <c r="L287" s="835">
        <v>50.32</v>
      </c>
      <c r="M287" s="835">
        <v>50.32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8</v>
      </c>
      <c r="B288" s="832" t="s">
        <v>2035</v>
      </c>
      <c r="C288" s="832" t="s">
        <v>2040</v>
      </c>
      <c r="D288" s="833" t="s">
        <v>4374</v>
      </c>
      <c r="E288" s="834" t="s">
        <v>2061</v>
      </c>
      <c r="F288" s="832" t="s">
        <v>2036</v>
      </c>
      <c r="G288" s="832" t="s">
        <v>2424</v>
      </c>
      <c r="H288" s="832" t="s">
        <v>601</v>
      </c>
      <c r="I288" s="832" t="s">
        <v>2427</v>
      </c>
      <c r="J288" s="832" t="s">
        <v>859</v>
      </c>
      <c r="K288" s="832" t="s">
        <v>2428</v>
      </c>
      <c r="L288" s="835">
        <v>33.549999999999997</v>
      </c>
      <c r="M288" s="835">
        <v>67.099999999999994</v>
      </c>
      <c r="N288" s="832">
        <v>2</v>
      </c>
      <c r="O288" s="836">
        <v>2</v>
      </c>
      <c r="P288" s="835">
        <v>33.549999999999997</v>
      </c>
      <c r="Q288" s="837">
        <v>0.5</v>
      </c>
      <c r="R288" s="832">
        <v>1</v>
      </c>
      <c r="S288" s="837">
        <v>0.5</v>
      </c>
      <c r="T288" s="836">
        <v>1</v>
      </c>
      <c r="U288" s="838">
        <v>0.5</v>
      </c>
    </row>
    <row r="289" spans="1:21" ht="14.4" customHeight="1" x14ac:dyDescent="0.3">
      <c r="A289" s="831">
        <v>8</v>
      </c>
      <c r="B289" s="832" t="s">
        <v>2035</v>
      </c>
      <c r="C289" s="832" t="s">
        <v>2040</v>
      </c>
      <c r="D289" s="833" t="s">
        <v>4374</v>
      </c>
      <c r="E289" s="834" t="s">
        <v>2061</v>
      </c>
      <c r="F289" s="832" t="s">
        <v>2036</v>
      </c>
      <c r="G289" s="832" t="s">
        <v>2424</v>
      </c>
      <c r="H289" s="832" t="s">
        <v>601</v>
      </c>
      <c r="I289" s="832" t="s">
        <v>2429</v>
      </c>
      <c r="J289" s="832" t="s">
        <v>859</v>
      </c>
      <c r="K289" s="832" t="s">
        <v>2430</v>
      </c>
      <c r="L289" s="835">
        <v>16.77</v>
      </c>
      <c r="M289" s="835">
        <v>16.77</v>
      </c>
      <c r="N289" s="832">
        <v>1</v>
      </c>
      <c r="O289" s="836">
        <v>0.5</v>
      </c>
      <c r="P289" s="835">
        <v>16.77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8</v>
      </c>
      <c r="B290" s="832" t="s">
        <v>2035</v>
      </c>
      <c r="C290" s="832" t="s">
        <v>2040</v>
      </c>
      <c r="D290" s="833" t="s">
        <v>4374</v>
      </c>
      <c r="E290" s="834" t="s">
        <v>2078</v>
      </c>
      <c r="F290" s="832" t="s">
        <v>2036</v>
      </c>
      <c r="G290" s="832" t="s">
        <v>2141</v>
      </c>
      <c r="H290" s="832" t="s">
        <v>601</v>
      </c>
      <c r="I290" s="832" t="s">
        <v>2142</v>
      </c>
      <c r="J290" s="832" t="s">
        <v>847</v>
      </c>
      <c r="K290" s="832" t="s">
        <v>2143</v>
      </c>
      <c r="L290" s="835">
        <v>385.3</v>
      </c>
      <c r="M290" s="835">
        <v>770.6</v>
      </c>
      <c r="N290" s="832">
        <v>2</v>
      </c>
      <c r="O290" s="836">
        <v>1.5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8</v>
      </c>
      <c r="B291" s="832" t="s">
        <v>2035</v>
      </c>
      <c r="C291" s="832" t="s">
        <v>2040</v>
      </c>
      <c r="D291" s="833" t="s">
        <v>4374</v>
      </c>
      <c r="E291" s="834" t="s">
        <v>2078</v>
      </c>
      <c r="F291" s="832" t="s">
        <v>2036</v>
      </c>
      <c r="G291" s="832" t="s">
        <v>2236</v>
      </c>
      <c r="H291" s="832" t="s">
        <v>601</v>
      </c>
      <c r="I291" s="832" t="s">
        <v>2431</v>
      </c>
      <c r="J291" s="832" t="s">
        <v>1499</v>
      </c>
      <c r="K291" s="832" t="s">
        <v>2432</v>
      </c>
      <c r="L291" s="835">
        <v>245.74</v>
      </c>
      <c r="M291" s="835">
        <v>245.74</v>
      </c>
      <c r="N291" s="832">
        <v>1</v>
      </c>
      <c r="O291" s="836">
        <v>0.5</v>
      </c>
      <c r="P291" s="835">
        <v>245.74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8</v>
      </c>
      <c r="B292" s="832" t="s">
        <v>2035</v>
      </c>
      <c r="C292" s="832" t="s">
        <v>2040</v>
      </c>
      <c r="D292" s="833" t="s">
        <v>4374</v>
      </c>
      <c r="E292" s="834" t="s">
        <v>2078</v>
      </c>
      <c r="F292" s="832" t="s">
        <v>2036</v>
      </c>
      <c r="G292" s="832" t="s">
        <v>2236</v>
      </c>
      <c r="H292" s="832" t="s">
        <v>660</v>
      </c>
      <c r="I292" s="832" t="s">
        <v>2397</v>
      </c>
      <c r="J292" s="832" t="s">
        <v>661</v>
      </c>
      <c r="K292" s="832" t="s">
        <v>1813</v>
      </c>
      <c r="L292" s="835">
        <v>36.86</v>
      </c>
      <c r="M292" s="835">
        <v>36.86</v>
      </c>
      <c r="N292" s="832">
        <v>1</v>
      </c>
      <c r="O292" s="836">
        <v>0.5</v>
      </c>
      <c r="P292" s="835">
        <v>36.86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8</v>
      </c>
      <c r="B293" s="832" t="s">
        <v>2035</v>
      </c>
      <c r="C293" s="832" t="s">
        <v>2040</v>
      </c>
      <c r="D293" s="833" t="s">
        <v>4374</v>
      </c>
      <c r="E293" s="834" t="s">
        <v>2078</v>
      </c>
      <c r="F293" s="832" t="s">
        <v>2036</v>
      </c>
      <c r="G293" s="832" t="s">
        <v>2259</v>
      </c>
      <c r="H293" s="832" t="s">
        <v>601</v>
      </c>
      <c r="I293" s="832" t="s">
        <v>2260</v>
      </c>
      <c r="J293" s="832" t="s">
        <v>2261</v>
      </c>
      <c r="K293" s="832" t="s">
        <v>2169</v>
      </c>
      <c r="L293" s="835">
        <v>46.09</v>
      </c>
      <c r="M293" s="835">
        <v>92.18</v>
      </c>
      <c r="N293" s="832">
        <v>2</v>
      </c>
      <c r="O293" s="836">
        <v>0.5</v>
      </c>
      <c r="P293" s="835">
        <v>92.18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8</v>
      </c>
      <c r="B294" s="832" t="s">
        <v>2035</v>
      </c>
      <c r="C294" s="832" t="s">
        <v>2040</v>
      </c>
      <c r="D294" s="833" t="s">
        <v>4374</v>
      </c>
      <c r="E294" s="834" t="s">
        <v>2078</v>
      </c>
      <c r="F294" s="832" t="s">
        <v>2036</v>
      </c>
      <c r="G294" s="832" t="s">
        <v>2101</v>
      </c>
      <c r="H294" s="832" t="s">
        <v>660</v>
      </c>
      <c r="I294" s="832" t="s">
        <v>1858</v>
      </c>
      <c r="J294" s="832" t="s">
        <v>867</v>
      </c>
      <c r="K294" s="832" t="s">
        <v>1859</v>
      </c>
      <c r="L294" s="835">
        <v>154.36000000000001</v>
      </c>
      <c r="M294" s="835">
        <v>154.36000000000001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8</v>
      </c>
      <c r="B295" s="832" t="s">
        <v>2035</v>
      </c>
      <c r="C295" s="832" t="s">
        <v>2040</v>
      </c>
      <c r="D295" s="833" t="s">
        <v>4374</v>
      </c>
      <c r="E295" s="834" t="s">
        <v>2078</v>
      </c>
      <c r="F295" s="832" t="s">
        <v>2036</v>
      </c>
      <c r="G295" s="832" t="s">
        <v>2101</v>
      </c>
      <c r="H295" s="832" t="s">
        <v>660</v>
      </c>
      <c r="I295" s="832" t="s">
        <v>1701</v>
      </c>
      <c r="J295" s="832" t="s">
        <v>867</v>
      </c>
      <c r="K295" s="832" t="s">
        <v>1702</v>
      </c>
      <c r="L295" s="835">
        <v>225.06</v>
      </c>
      <c r="M295" s="835">
        <v>900.24</v>
      </c>
      <c r="N295" s="832">
        <v>4</v>
      </c>
      <c r="O295" s="836">
        <v>3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8</v>
      </c>
      <c r="B296" s="832" t="s">
        <v>2035</v>
      </c>
      <c r="C296" s="832" t="s">
        <v>2040</v>
      </c>
      <c r="D296" s="833" t="s">
        <v>4374</v>
      </c>
      <c r="E296" s="834" t="s">
        <v>2078</v>
      </c>
      <c r="F296" s="832" t="s">
        <v>2036</v>
      </c>
      <c r="G296" s="832" t="s">
        <v>2272</v>
      </c>
      <c r="H296" s="832" t="s">
        <v>601</v>
      </c>
      <c r="I296" s="832" t="s">
        <v>2433</v>
      </c>
      <c r="J296" s="832" t="s">
        <v>2274</v>
      </c>
      <c r="K296" s="832" t="s">
        <v>2434</v>
      </c>
      <c r="L296" s="835">
        <v>3405.16</v>
      </c>
      <c r="M296" s="835">
        <v>3405.16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8</v>
      </c>
      <c r="B297" s="832" t="s">
        <v>2035</v>
      </c>
      <c r="C297" s="832" t="s">
        <v>2040</v>
      </c>
      <c r="D297" s="833" t="s">
        <v>4374</v>
      </c>
      <c r="E297" s="834" t="s">
        <v>2078</v>
      </c>
      <c r="F297" s="832" t="s">
        <v>2036</v>
      </c>
      <c r="G297" s="832" t="s">
        <v>2162</v>
      </c>
      <c r="H297" s="832" t="s">
        <v>601</v>
      </c>
      <c r="I297" s="832" t="s">
        <v>2163</v>
      </c>
      <c r="J297" s="832" t="s">
        <v>958</v>
      </c>
      <c r="K297" s="832" t="s">
        <v>2164</v>
      </c>
      <c r="L297" s="835">
        <v>736.33</v>
      </c>
      <c r="M297" s="835">
        <v>736.33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8</v>
      </c>
      <c r="B298" s="832" t="s">
        <v>2035</v>
      </c>
      <c r="C298" s="832" t="s">
        <v>2040</v>
      </c>
      <c r="D298" s="833" t="s">
        <v>4374</v>
      </c>
      <c r="E298" s="834" t="s">
        <v>2078</v>
      </c>
      <c r="F298" s="832" t="s">
        <v>2036</v>
      </c>
      <c r="G298" s="832" t="s">
        <v>2435</v>
      </c>
      <c r="H298" s="832" t="s">
        <v>601</v>
      </c>
      <c r="I298" s="832" t="s">
        <v>2436</v>
      </c>
      <c r="J298" s="832" t="s">
        <v>1138</v>
      </c>
      <c r="K298" s="832" t="s">
        <v>2437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8</v>
      </c>
      <c r="B299" s="832" t="s">
        <v>2035</v>
      </c>
      <c r="C299" s="832" t="s">
        <v>2040</v>
      </c>
      <c r="D299" s="833" t="s">
        <v>4374</v>
      </c>
      <c r="E299" s="834" t="s">
        <v>2078</v>
      </c>
      <c r="F299" s="832" t="s">
        <v>2036</v>
      </c>
      <c r="G299" s="832" t="s">
        <v>2108</v>
      </c>
      <c r="H299" s="832" t="s">
        <v>601</v>
      </c>
      <c r="I299" s="832" t="s">
        <v>2109</v>
      </c>
      <c r="J299" s="832" t="s">
        <v>657</v>
      </c>
      <c r="K299" s="832" t="s">
        <v>2110</v>
      </c>
      <c r="L299" s="835">
        <v>0</v>
      </c>
      <c r="M299" s="835">
        <v>0</v>
      </c>
      <c r="N299" s="832">
        <v>1</v>
      </c>
      <c r="O299" s="836">
        <v>1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8</v>
      </c>
      <c r="B300" s="832" t="s">
        <v>2035</v>
      </c>
      <c r="C300" s="832" t="s">
        <v>2040</v>
      </c>
      <c r="D300" s="833" t="s">
        <v>4374</v>
      </c>
      <c r="E300" s="834" t="s">
        <v>2078</v>
      </c>
      <c r="F300" s="832" t="s">
        <v>2036</v>
      </c>
      <c r="G300" s="832" t="s">
        <v>2111</v>
      </c>
      <c r="H300" s="832" t="s">
        <v>601</v>
      </c>
      <c r="I300" s="832" t="s">
        <v>2112</v>
      </c>
      <c r="J300" s="832" t="s">
        <v>1408</v>
      </c>
      <c r="K300" s="832" t="s">
        <v>2113</v>
      </c>
      <c r="L300" s="835">
        <v>72.47</v>
      </c>
      <c r="M300" s="835">
        <v>72.47</v>
      </c>
      <c r="N300" s="832">
        <v>1</v>
      </c>
      <c r="O300" s="836">
        <v>0.5</v>
      </c>
      <c r="P300" s="835">
        <v>72.47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8</v>
      </c>
      <c r="B301" s="832" t="s">
        <v>2035</v>
      </c>
      <c r="C301" s="832" t="s">
        <v>2040</v>
      </c>
      <c r="D301" s="833" t="s">
        <v>4374</v>
      </c>
      <c r="E301" s="834" t="s">
        <v>2078</v>
      </c>
      <c r="F301" s="832" t="s">
        <v>2036</v>
      </c>
      <c r="G301" s="832" t="s">
        <v>2413</v>
      </c>
      <c r="H301" s="832" t="s">
        <v>601</v>
      </c>
      <c r="I301" s="832" t="s">
        <v>2438</v>
      </c>
      <c r="J301" s="832" t="s">
        <v>2415</v>
      </c>
      <c r="K301" s="832" t="s">
        <v>2439</v>
      </c>
      <c r="L301" s="835">
        <v>0</v>
      </c>
      <c r="M301" s="835">
        <v>0</v>
      </c>
      <c r="N301" s="832">
        <v>2</v>
      </c>
      <c r="O301" s="836">
        <v>2</v>
      </c>
      <c r="P301" s="835">
        <v>0</v>
      </c>
      <c r="Q301" s="837"/>
      <c r="R301" s="832">
        <v>1</v>
      </c>
      <c r="S301" s="837">
        <v>0.5</v>
      </c>
      <c r="T301" s="836">
        <v>1</v>
      </c>
      <c r="U301" s="838">
        <v>0.5</v>
      </c>
    </row>
    <row r="302" spans="1:21" ht="14.4" customHeight="1" x14ac:dyDescent="0.3">
      <c r="A302" s="831">
        <v>8</v>
      </c>
      <c r="B302" s="832" t="s">
        <v>2035</v>
      </c>
      <c r="C302" s="832" t="s">
        <v>2040</v>
      </c>
      <c r="D302" s="833" t="s">
        <v>4374</v>
      </c>
      <c r="E302" s="834" t="s">
        <v>2078</v>
      </c>
      <c r="F302" s="832" t="s">
        <v>2036</v>
      </c>
      <c r="G302" s="832" t="s">
        <v>2314</v>
      </c>
      <c r="H302" s="832" t="s">
        <v>601</v>
      </c>
      <c r="I302" s="832" t="s">
        <v>2315</v>
      </c>
      <c r="J302" s="832" t="s">
        <v>2316</v>
      </c>
      <c r="K302" s="832" t="s">
        <v>2317</v>
      </c>
      <c r="L302" s="835">
        <v>88.76</v>
      </c>
      <c r="M302" s="835">
        <v>88.76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8</v>
      </c>
      <c r="B303" s="832" t="s">
        <v>2035</v>
      </c>
      <c r="C303" s="832" t="s">
        <v>2040</v>
      </c>
      <c r="D303" s="833" t="s">
        <v>4374</v>
      </c>
      <c r="E303" s="834" t="s">
        <v>2078</v>
      </c>
      <c r="F303" s="832" t="s">
        <v>2036</v>
      </c>
      <c r="G303" s="832" t="s">
        <v>2178</v>
      </c>
      <c r="H303" s="832" t="s">
        <v>601</v>
      </c>
      <c r="I303" s="832" t="s">
        <v>2179</v>
      </c>
      <c r="J303" s="832" t="s">
        <v>716</v>
      </c>
      <c r="K303" s="832" t="s">
        <v>2180</v>
      </c>
      <c r="L303" s="835">
        <v>0</v>
      </c>
      <c r="M303" s="835">
        <v>0</v>
      </c>
      <c r="N303" s="832">
        <v>1</v>
      </c>
      <c r="O303" s="836">
        <v>1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8</v>
      </c>
      <c r="B304" s="832" t="s">
        <v>2035</v>
      </c>
      <c r="C304" s="832" t="s">
        <v>2040</v>
      </c>
      <c r="D304" s="833" t="s">
        <v>4374</v>
      </c>
      <c r="E304" s="834" t="s">
        <v>2078</v>
      </c>
      <c r="F304" s="832" t="s">
        <v>2036</v>
      </c>
      <c r="G304" s="832" t="s">
        <v>2178</v>
      </c>
      <c r="H304" s="832" t="s">
        <v>601</v>
      </c>
      <c r="I304" s="832" t="s">
        <v>2181</v>
      </c>
      <c r="J304" s="832" t="s">
        <v>2182</v>
      </c>
      <c r="K304" s="832" t="s">
        <v>2183</v>
      </c>
      <c r="L304" s="835">
        <v>0</v>
      </c>
      <c r="M304" s="835">
        <v>0</v>
      </c>
      <c r="N304" s="832">
        <v>1</v>
      </c>
      <c r="O304" s="836">
        <v>0.5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8</v>
      </c>
      <c r="B305" s="832" t="s">
        <v>2035</v>
      </c>
      <c r="C305" s="832" t="s">
        <v>2040</v>
      </c>
      <c r="D305" s="833" t="s">
        <v>4374</v>
      </c>
      <c r="E305" s="834" t="s">
        <v>2078</v>
      </c>
      <c r="F305" s="832" t="s">
        <v>2036</v>
      </c>
      <c r="G305" s="832" t="s">
        <v>2190</v>
      </c>
      <c r="H305" s="832" t="s">
        <v>601</v>
      </c>
      <c r="I305" s="832" t="s">
        <v>2191</v>
      </c>
      <c r="J305" s="832" t="s">
        <v>773</v>
      </c>
      <c r="K305" s="832" t="s">
        <v>2192</v>
      </c>
      <c r="L305" s="835">
        <v>0</v>
      </c>
      <c r="M305" s="835">
        <v>0</v>
      </c>
      <c r="N305" s="832">
        <v>3</v>
      </c>
      <c r="O305" s="836">
        <v>2</v>
      </c>
      <c r="P305" s="835">
        <v>0</v>
      </c>
      <c r="Q305" s="837"/>
      <c r="R305" s="832">
        <v>1</v>
      </c>
      <c r="S305" s="837">
        <v>0.33333333333333331</v>
      </c>
      <c r="T305" s="836">
        <v>0.5</v>
      </c>
      <c r="U305" s="838">
        <v>0.25</v>
      </c>
    </row>
    <row r="306" spans="1:21" ht="14.4" customHeight="1" x14ac:dyDescent="0.3">
      <c r="A306" s="831">
        <v>8</v>
      </c>
      <c r="B306" s="832" t="s">
        <v>2035</v>
      </c>
      <c r="C306" s="832" t="s">
        <v>2040</v>
      </c>
      <c r="D306" s="833" t="s">
        <v>4374</v>
      </c>
      <c r="E306" s="834" t="s">
        <v>2078</v>
      </c>
      <c r="F306" s="832" t="s">
        <v>2036</v>
      </c>
      <c r="G306" s="832" t="s">
        <v>2190</v>
      </c>
      <c r="H306" s="832" t="s">
        <v>601</v>
      </c>
      <c r="I306" s="832" t="s">
        <v>2193</v>
      </c>
      <c r="J306" s="832" t="s">
        <v>773</v>
      </c>
      <c r="K306" s="832" t="s">
        <v>2194</v>
      </c>
      <c r="L306" s="835">
        <v>0</v>
      </c>
      <c r="M306" s="835">
        <v>0</v>
      </c>
      <c r="N306" s="832">
        <v>1</v>
      </c>
      <c r="O306" s="836">
        <v>0.5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8</v>
      </c>
      <c r="B307" s="832" t="s">
        <v>2035</v>
      </c>
      <c r="C307" s="832" t="s">
        <v>2040</v>
      </c>
      <c r="D307" s="833" t="s">
        <v>4374</v>
      </c>
      <c r="E307" s="834" t="s">
        <v>2078</v>
      </c>
      <c r="F307" s="832" t="s">
        <v>2036</v>
      </c>
      <c r="G307" s="832" t="s">
        <v>2144</v>
      </c>
      <c r="H307" s="832" t="s">
        <v>601</v>
      </c>
      <c r="I307" s="832" t="s">
        <v>2145</v>
      </c>
      <c r="J307" s="832" t="s">
        <v>692</v>
      </c>
      <c r="K307" s="832" t="s">
        <v>2146</v>
      </c>
      <c r="L307" s="835">
        <v>158.76</v>
      </c>
      <c r="M307" s="835">
        <v>1270.08</v>
      </c>
      <c r="N307" s="832">
        <v>8</v>
      </c>
      <c r="O307" s="836">
        <v>6</v>
      </c>
      <c r="P307" s="835">
        <v>317.52</v>
      </c>
      <c r="Q307" s="837">
        <v>0.25</v>
      </c>
      <c r="R307" s="832">
        <v>2</v>
      </c>
      <c r="S307" s="837">
        <v>0.25</v>
      </c>
      <c r="T307" s="836">
        <v>1</v>
      </c>
      <c r="U307" s="838">
        <v>0.16666666666666666</v>
      </c>
    </row>
    <row r="308" spans="1:21" ht="14.4" customHeight="1" x14ac:dyDescent="0.3">
      <c r="A308" s="831">
        <v>8</v>
      </c>
      <c r="B308" s="832" t="s">
        <v>2035</v>
      </c>
      <c r="C308" s="832" t="s">
        <v>2040</v>
      </c>
      <c r="D308" s="833" t="s">
        <v>4374</v>
      </c>
      <c r="E308" s="834" t="s">
        <v>2078</v>
      </c>
      <c r="F308" s="832" t="s">
        <v>2036</v>
      </c>
      <c r="G308" s="832" t="s">
        <v>2331</v>
      </c>
      <c r="H308" s="832" t="s">
        <v>601</v>
      </c>
      <c r="I308" s="832" t="s">
        <v>2332</v>
      </c>
      <c r="J308" s="832" t="s">
        <v>973</v>
      </c>
      <c r="K308" s="832" t="s">
        <v>2333</v>
      </c>
      <c r="L308" s="835">
        <v>53.57</v>
      </c>
      <c r="M308" s="835">
        <v>160.71</v>
      </c>
      <c r="N308" s="832">
        <v>3</v>
      </c>
      <c r="O308" s="836">
        <v>2.5</v>
      </c>
      <c r="P308" s="835">
        <v>160.71</v>
      </c>
      <c r="Q308" s="837">
        <v>1</v>
      </c>
      <c r="R308" s="832">
        <v>3</v>
      </c>
      <c r="S308" s="837">
        <v>1</v>
      </c>
      <c r="T308" s="836">
        <v>2.5</v>
      </c>
      <c r="U308" s="838">
        <v>1</v>
      </c>
    </row>
    <row r="309" spans="1:21" ht="14.4" customHeight="1" x14ac:dyDescent="0.3">
      <c r="A309" s="831">
        <v>8</v>
      </c>
      <c r="B309" s="832" t="s">
        <v>2035</v>
      </c>
      <c r="C309" s="832" t="s">
        <v>2040</v>
      </c>
      <c r="D309" s="833" t="s">
        <v>4374</v>
      </c>
      <c r="E309" s="834" t="s">
        <v>2078</v>
      </c>
      <c r="F309" s="832" t="s">
        <v>2036</v>
      </c>
      <c r="G309" s="832" t="s">
        <v>2222</v>
      </c>
      <c r="H309" s="832" t="s">
        <v>660</v>
      </c>
      <c r="I309" s="832" t="s">
        <v>2334</v>
      </c>
      <c r="J309" s="832" t="s">
        <v>855</v>
      </c>
      <c r="K309" s="832" t="s">
        <v>1686</v>
      </c>
      <c r="L309" s="835">
        <v>27.5</v>
      </c>
      <c r="M309" s="835">
        <v>27.5</v>
      </c>
      <c r="N309" s="832">
        <v>1</v>
      </c>
      <c r="O309" s="836">
        <v>0.5</v>
      </c>
      <c r="P309" s="835">
        <v>27.5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8</v>
      </c>
      <c r="B310" s="832" t="s">
        <v>2035</v>
      </c>
      <c r="C310" s="832" t="s">
        <v>2040</v>
      </c>
      <c r="D310" s="833" t="s">
        <v>4374</v>
      </c>
      <c r="E310" s="834" t="s">
        <v>2078</v>
      </c>
      <c r="F310" s="832" t="s">
        <v>2036</v>
      </c>
      <c r="G310" s="832" t="s">
        <v>2222</v>
      </c>
      <c r="H310" s="832" t="s">
        <v>601</v>
      </c>
      <c r="I310" s="832" t="s">
        <v>2242</v>
      </c>
      <c r="J310" s="832" t="s">
        <v>855</v>
      </c>
      <c r="K310" s="832" t="s">
        <v>1686</v>
      </c>
      <c r="L310" s="835">
        <v>27.5</v>
      </c>
      <c r="M310" s="835">
        <v>27.5</v>
      </c>
      <c r="N310" s="832">
        <v>1</v>
      </c>
      <c r="O310" s="836">
        <v>0.5</v>
      </c>
      <c r="P310" s="835">
        <v>27.5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8</v>
      </c>
      <c r="B311" s="832" t="s">
        <v>2035</v>
      </c>
      <c r="C311" s="832" t="s">
        <v>2040</v>
      </c>
      <c r="D311" s="833" t="s">
        <v>4374</v>
      </c>
      <c r="E311" s="834" t="s">
        <v>2078</v>
      </c>
      <c r="F311" s="832" t="s">
        <v>2036</v>
      </c>
      <c r="G311" s="832" t="s">
        <v>2335</v>
      </c>
      <c r="H311" s="832" t="s">
        <v>601</v>
      </c>
      <c r="I311" s="832" t="s">
        <v>2336</v>
      </c>
      <c r="J311" s="832" t="s">
        <v>1012</v>
      </c>
      <c r="K311" s="832" t="s">
        <v>2337</v>
      </c>
      <c r="L311" s="835">
        <v>34.19</v>
      </c>
      <c r="M311" s="835">
        <v>34.19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8</v>
      </c>
      <c r="B312" s="832" t="s">
        <v>2035</v>
      </c>
      <c r="C312" s="832" t="s">
        <v>2040</v>
      </c>
      <c r="D312" s="833" t="s">
        <v>4374</v>
      </c>
      <c r="E312" s="834" t="s">
        <v>2078</v>
      </c>
      <c r="F312" s="832" t="s">
        <v>2036</v>
      </c>
      <c r="G312" s="832" t="s">
        <v>2121</v>
      </c>
      <c r="H312" s="832" t="s">
        <v>660</v>
      </c>
      <c r="I312" s="832" t="s">
        <v>2195</v>
      </c>
      <c r="J312" s="832" t="s">
        <v>735</v>
      </c>
      <c r="K312" s="832" t="s">
        <v>1777</v>
      </c>
      <c r="L312" s="835">
        <v>368.16</v>
      </c>
      <c r="M312" s="835">
        <v>2577.12</v>
      </c>
      <c r="N312" s="832">
        <v>7</v>
      </c>
      <c r="O312" s="836">
        <v>6</v>
      </c>
      <c r="P312" s="835">
        <v>1104.48</v>
      </c>
      <c r="Q312" s="837">
        <v>0.4285714285714286</v>
      </c>
      <c r="R312" s="832">
        <v>3</v>
      </c>
      <c r="S312" s="837">
        <v>0.42857142857142855</v>
      </c>
      <c r="T312" s="836">
        <v>2.5</v>
      </c>
      <c r="U312" s="838">
        <v>0.41666666666666669</v>
      </c>
    </row>
    <row r="313" spans="1:21" ht="14.4" customHeight="1" x14ac:dyDescent="0.3">
      <c r="A313" s="831">
        <v>8</v>
      </c>
      <c r="B313" s="832" t="s">
        <v>2035</v>
      </c>
      <c r="C313" s="832" t="s">
        <v>2040</v>
      </c>
      <c r="D313" s="833" t="s">
        <v>4374</v>
      </c>
      <c r="E313" s="834" t="s">
        <v>2078</v>
      </c>
      <c r="F313" s="832" t="s">
        <v>2036</v>
      </c>
      <c r="G313" s="832" t="s">
        <v>2121</v>
      </c>
      <c r="H313" s="832" t="s">
        <v>660</v>
      </c>
      <c r="I313" s="832" t="s">
        <v>2122</v>
      </c>
      <c r="J313" s="832" t="s">
        <v>735</v>
      </c>
      <c r="K313" s="832" t="s">
        <v>1680</v>
      </c>
      <c r="L313" s="835">
        <v>490.89</v>
      </c>
      <c r="M313" s="835">
        <v>3927.12</v>
      </c>
      <c r="N313" s="832">
        <v>8</v>
      </c>
      <c r="O313" s="836">
        <v>5.5</v>
      </c>
      <c r="P313" s="835">
        <v>2454.4499999999998</v>
      </c>
      <c r="Q313" s="837">
        <v>0.625</v>
      </c>
      <c r="R313" s="832">
        <v>5</v>
      </c>
      <c r="S313" s="837">
        <v>0.625</v>
      </c>
      <c r="T313" s="836">
        <v>3.5</v>
      </c>
      <c r="U313" s="838">
        <v>0.63636363636363635</v>
      </c>
    </row>
    <row r="314" spans="1:21" ht="14.4" customHeight="1" x14ac:dyDescent="0.3">
      <c r="A314" s="831">
        <v>8</v>
      </c>
      <c r="B314" s="832" t="s">
        <v>2035</v>
      </c>
      <c r="C314" s="832" t="s">
        <v>2040</v>
      </c>
      <c r="D314" s="833" t="s">
        <v>4374</v>
      </c>
      <c r="E314" s="834" t="s">
        <v>2078</v>
      </c>
      <c r="F314" s="832" t="s">
        <v>2036</v>
      </c>
      <c r="G314" s="832" t="s">
        <v>2121</v>
      </c>
      <c r="H314" s="832" t="s">
        <v>660</v>
      </c>
      <c r="I314" s="832" t="s">
        <v>2123</v>
      </c>
      <c r="J314" s="832" t="s">
        <v>735</v>
      </c>
      <c r="K314" s="832" t="s">
        <v>1991</v>
      </c>
      <c r="L314" s="835">
        <v>736.33</v>
      </c>
      <c r="M314" s="835">
        <v>6626.97</v>
      </c>
      <c r="N314" s="832">
        <v>9</v>
      </c>
      <c r="O314" s="836">
        <v>7</v>
      </c>
      <c r="P314" s="835">
        <v>3681.65</v>
      </c>
      <c r="Q314" s="837">
        <v>0.55555555555555558</v>
      </c>
      <c r="R314" s="832">
        <v>5</v>
      </c>
      <c r="S314" s="837">
        <v>0.55555555555555558</v>
      </c>
      <c r="T314" s="836">
        <v>4</v>
      </c>
      <c r="U314" s="838">
        <v>0.5714285714285714</v>
      </c>
    </row>
    <row r="315" spans="1:21" ht="14.4" customHeight="1" x14ac:dyDescent="0.3">
      <c r="A315" s="831">
        <v>8</v>
      </c>
      <c r="B315" s="832" t="s">
        <v>2035</v>
      </c>
      <c r="C315" s="832" t="s">
        <v>2040</v>
      </c>
      <c r="D315" s="833" t="s">
        <v>4374</v>
      </c>
      <c r="E315" s="834" t="s">
        <v>2078</v>
      </c>
      <c r="F315" s="832" t="s">
        <v>2036</v>
      </c>
      <c r="G315" s="832" t="s">
        <v>2121</v>
      </c>
      <c r="H315" s="832" t="s">
        <v>660</v>
      </c>
      <c r="I315" s="832" t="s">
        <v>1992</v>
      </c>
      <c r="J315" s="832" t="s">
        <v>735</v>
      </c>
      <c r="K315" s="832" t="s">
        <v>1993</v>
      </c>
      <c r="L315" s="835">
        <v>923.74</v>
      </c>
      <c r="M315" s="835">
        <v>923.74</v>
      </c>
      <c r="N315" s="832">
        <v>1</v>
      </c>
      <c r="O315" s="836">
        <v>1</v>
      </c>
      <c r="P315" s="835">
        <v>923.74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8</v>
      </c>
      <c r="B316" s="832" t="s">
        <v>2035</v>
      </c>
      <c r="C316" s="832" t="s">
        <v>2040</v>
      </c>
      <c r="D316" s="833" t="s">
        <v>4374</v>
      </c>
      <c r="E316" s="834" t="s">
        <v>2078</v>
      </c>
      <c r="F316" s="832" t="s">
        <v>2036</v>
      </c>
      <c r="G316" s="832" t="s">
        <v>2126</v>
      </c>
      <c r="H316" s="832" t="s">
        <v>601</v>
      </c>
      <c r="I316" s="832" t="s">
        <v>2127</v>
      </c>
      <c r="J316" s="832" t="s">
        <v>2128</v>
      </c>
      <c r="K316" s="832" t="s">
        <v>1725</v>
      </c>
      <c r="L316" s="835">
        <v>88.1</v>
      </c>
      <c r="M316" s="835">
        <v>176.2</v>
      </c>
      <c r="N316" s="832">
        <v>2</v>
      </c>
      <c r="O316" s="836">
        <v>2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8</v>
      </c>
      <c r="B317" s="832" t="s">
        <v>2035</v>
      </c>
      <c r="C317" s="832" t="s">
        <v>2040</v>
      </c>
      <c r="D317" s="833" t="s">
        <v>4374</v>
      </c>
      <c r="E317" s="834" t="s">
        <v>2078</v>
      </c>
      <c r="F317" s="832" t="s">
        <v>2036</v>
      </c>
      <c r="G317" s="832" t="s">
        <v>2440</v>
      </c>
      <c r="H317" s="832" t="s">
        <v>601</v>
      </c>
      <c r="I317" s="832" t="s">
        <v>2441</v>
      </c>
      <c r="J317" s="832" t="s">
        <v>1431</v>
      </c>
      <c r="K317" s="832" t="s">
        <v>1813</v>
      </c>
      <c r="L317" s="835">
        <v>0</v>
      </c>
      <c r="M317" s="835">
        <v>0</v>
      </c>
      <c r="N317" s="832">
        <v>1</v>
      </c>
      <c r="O317" s="836">
        <v>0.5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8</v>
      </c>
      <c r="B318" s="832" t="s">
        <v>2035</v>
      </c>
      <c r="C318" s="832" t="s">
        <v>2040</v>
      </c>
      <c r="D318" s="833" t="s">
        <v>4374</v>
      </c>
      <c r="E318" s="834" t="s">
        <v>2078</v>
      </c>
      <c r="F318" s="832" t="s">
        <v>2036</v>
      </c>
      <c r="G318" s="832" t="s">
        <v>2347</v>
      </c>
      <c r="H318" s="832" t="s">
        <v>601</v>
      </c>
      <c r="I318" s="832" t="s">
        <v>2442</v>
      </c>
      <c r="J318" s="832" t="s">
        <v>1334</v>
      </c>
      <c r="K318" s="832" t="s">
        <v>2443</v>
      </c>
      <c r="L318" s="835">
        <v>0</v>
      </c>
      <c r="M318" s="835">
        <v>0</v>
      </c>
      <c r="N318" s="832">
        <v>1</v>
      </c>
      <c r="O318" s="836">
        <v>0.5</v>
      </c>
      <c r="P318" s="835">
        <v>0</v>
      </c>
      <c r="Q318" s="837"/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8</v>
      </c>
      <c r="B319" s="832" t="s">
        <v>2035</v>
      </c>
      <c r="C319" s="832" t="s">
        <v>2040</v>
      </c>
      <c r="D319" s="833" t="s">
        <v>4374</v>
      </c>
      <c r="E319" s="834" t="s">
        <v>2078</v>
      </c>
      <c r="F319" s="832" t="s">
        <v>2036</v>
      </c>
      <c r="G319" s="832" t="s">
        <v>2444</v>
      </c>
      <c r="H319" s="832" t="s">
        <v>660</v>
      </c>
      <c r="I319" s="832" t="s">
        <v>2445</v>
      </c>
      <c r="J319" s="832" t="s">
        <v>1667</v>
      </c>
      <c r="K319" s="832" t="s">
        <v>1754</v>
      </c>
      <c r="L319" s="835">
        <v>16.12</v>
      </c>
      <c r="M319" s="835">
        <v>16.12</v>
      </c>
      <c r="N319" s="832">
        <v>1</v>
      </c>
      <c r="O319" s="836">
        <v>0.5</v>
      </c>
      <c r="P319" s="835">
        <v>16.12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8</v>
      </c>
      <c r="B320" s="832" t="s">
        <v>2035</v>
      </c>
      <c r="C320" s="832" t="s">
        <v>2040</v>
      </c>
      <c r="D320" s="833" t="s">
        <v>4374</v>
      </c>
      <c r="E320" s="834" t="s">
        <v>2078</v>
      </c>
      <c r="F320" s="832" t="s">
        <v>2036</v>
      </c>
      <c r="G320" s="832" t="s">
        <v>2196</v>
      </c>
      <c r="H320" s="832" t="s">
        <v>601</v>
      </c>
      <c r="I320" s="832" t="s">
        <v>2446</v>
      </c>
      <c r="J320" s="832" t="s">
        <v>669</v>
      </c>
      <c r="K320" s="832" t="s">
        <v>2447</v>
      </c>
      <c r="L320" s="835">
        <v>0</v>
      </c>
      <c r="M320" s="835">
        <v>0</v>
      </c>
      <c r="N320" s="832">
        <v>1</v>
      </c>
      <c r="O320" s="836">
        <v>1</v>
      </c>
      <c r="P320" s="835">
        <v>0</v>
      </c>
      <c r="Q320" s="837"/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8</v>
      </c>
      <c r="B321" s="832" t="s">
        <v>2035</v>
      </c>
      <c r="C321" s="832" t="s">
        <v>2040</v>
      </c>
      <c r="D321" s="833" t="s">
        <v>4374</v>
      </c>
      <c r="E321" s="834" t="s">
        <v>2078</v>
      </c>
      <c r="F321" s="832" t="s">
        <v>2036</v>
      </c>
      <c r="G321" s="832" t="s">
        <v>2230</v>
      </c>
      <c r="H321" s="832" t="s">
        <v>660</v>
      </c>
      <c r="I321" s="832" t="s">
        <v>1979</v>
      </c>
      <c r="J321" s="832" t="s">
        <v>1980</v>
      </c>
      <c r="K321" s="832" t="s">
        <v>1254</v>
      </c>
      <c r="L321" s="835">
        <v>194.26</v>
      </c>
      <c r="M321" s="835">
        <v>194.26</v>
      </c>
      <c r="N321" s="832">
        <v>1</v>
      </c>
      <c r="O321" s="836">
        <v>1</v>
      </c>
      <c r="P321" s="835">
        <v>194.26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8</v>
      </c>
      <c r="B322" s="832" t="s">
        <v>2035</v>
      </c>
      <c r="C322" s="832" t="s">
        <v>2040</v>
      </c>
      <c r="D322" s="833" t="s">
        <v>4374</v>
      </c>
      <c r="E322" s="834" t="s">
        <v>2078</v>
      </c>
      <c r="F322" s="832" t="s">
        <v>2036</v>
      </c>
      <c r="G322" s="832" t="s">
        <v>2199</v>
      </c>
      <c r="H322" s="832" t="s">
        <v>601</v>
      </c>
      <c r="I322" s="832" t="s">
        <v>2200</v>
      </c>
      <c r="J322" s="832" t="s">
        <v>1219</v>
      </c>
      <c r="K322" s="832" t="s">
        <v>2201</v>
      </c>
      <c r="L322" s="835">
        <v>130.36000000000001</v>
      </c>
      <c r="M322" s="835">
        <v>912.5200000000001</v>
      </c>
      <c r="N322" s="832">
        <v>7</v>
      </c>
      <c r="O322" s="836">
        <v>4.5</v>
      </c>
      <c r="P322" s="835">
        <v>391.08000000000004</v>
      </c>
      <c r="Q322" s="837">
        <v>0.42857142857142855</v>
      </c>
      <c r="R322" s="832">
        <v>3</v>
      </c>
      <c r="S322" s="837">
        <v>0.42857142857142855</v>
      </c>
      <c r="T322" s="836">
        <v>2</v>
      </c>
      <c r="U322" s="838">
        <v>0.44444444444444442</v>
      </c>
    </row>
    <row r="323" spans="1:21" ht="14.4" customHeight="1" x14ac:dyDescent="0.3">
      <c r="A323" s="831">
        <v>8</v>
      </c>
      <c r="B323" s="832" t="s">
        <v>2035</v>
      </c>
      <c r="C323" s="832" t="s">
        <v>2040</v>
      </c>
      <c r="D323" s="833" t="s">
        <v>4374</v>
      </c>
      <c r="E323" s="834" t="s">
        <v>2078</v>
      </c>
      <c r="F323" s="832" t="s">
        <v>2036</v>
      </c>
      <c r="G323" s="832" t="s">
        <v>2206</v>
      </c>
      <c r="H323" s="832" t="s">
        <v>601</v>
      </c>
      <c r="I323" s="832" t="s">
        <v>2207</v>
      </c>
      <c r="J323" s="832" t="s">
        <v>2208</v>
      </c>
      <c r="K323" s="832" t="s">
        <v>2209</v>
      </c>
      <c r="L323" s="835">
        <v>0</v>
      </c>
      <c r="M323" s="835">
        <v>0</v>
      </c>
      <c r="N323" s="832">
        <v>1</v>
      </c>
      <c r="O323" s="836">
        <v>0.5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8</v>
      </c>
      <c r="B324" s="832" t="s">
        <v>2035</v>
      </c>
      <c r="C324" s="832" t="s">
        <v>2040</v>
      </c>
      <c r="D324" s="833" t="s">
        <v>4374</v>
      </c>
      <c r="E324" s="834" t="s">
        <v>2078</v>
      </c>
      <c r="F324" s="832" t="s">
        <v>2036</v>
      </c>
      <c r="G324" s="832" t="s">
        <v>2147</v>
      </c>
      <c r="H324" s="832" t="s">
        <v>601</v>
      </c>
      <c r="I324" s="832" t="s">
        <v>2148</v>
      </c>
      <c r="J324" s="832" t="s">
        <v>825</v>
      </c>
      <c r="K324" s="832" t="s">
        <v>2149</v>
      </c>
      <c r="L324" s="835">
        <v>0</v>
      </c>
      <c r="M324" s="835">
        <v>0</v>
      </c>
      <c r="N324" s="832">
        <v>10</v>
      </c>
      <c r="O324" s="836">
        <v>8</v>
      </c>
      <c r="P324" s="835">
        <v>0</v>
      </c>
      <c r="Q324" s="837"/>
      <c r="R324" s="832">
        <v>3</v>
      </c>
      <c r="S324" s="837">
        <v>0.3</v>
      </c>
      <c r="T324" s="836">
        <v>2.5</v>
      </c>
      <c r="U324" s="838">
        <v>0.3125</v>
      </c>
    </row>
    <row r="325" spans="1:21" ht="14.4" customHeight="1" x14ac:dyDescent="0.3">
      <c r="A325" s="831">
        <v>8</v>
      </c>
      <c r="B325" s="832" t="s">
        <v>2035</v>
      </c>
      <c r="C325" s="832" t="s">
        <v>2040</v>
      </c>
      <c r="D325" s="833" t="s">
        <v>4374</v>
      </c>
      <c r="E325" s="834" t="s">
        <v>2078</v>
      </c>
      <c r="F325" s="832" t="s">
        <v>2036</v>
      </c>
      <c r="G325" s="832" t="s">
        <v>2147</v>
      </c>
      <c r="H325" s="832" t="s">
        <v>601</v>
      </c>
      <c r="I325" s="832" t="s">
        <v>2210</v>
      </c>
      <c r="J325" s="832" t="s">
        <v>825</v>
      </c>
      <c r="K325" s="832" t="s">
        <v>2149</v>
      </c>
      <c r="L325" s="835">
        <v>0</v>
      </c>
      <c r="M325" s="835">
        <v>0</v>
      </c>
      <c r="N325" s="832">
        <v>1</v>
      </c>
      <c r="O325" s="836">
        <v>0.5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8</v>
      </c>
      <c r="B326" s="832" t="s">
        <v>2035</v>
      </c>
      <c r="C326" s="832" t="s">
        <v>2040</v>
      </c>
      <c r="D326" s="833" t="s">
        <v>4374</v>
      </c>
      <c r="E326" s="834" t="s">
        <v>2078</v>
      </c>
      <c r="F326" s="832" t="s">
        <v>2036</v>
      </c>
      <c r="G326" s="832" t="s">
        <v>2214</v>
      </c>
      <c r="H326" s="832" t="s">
        <v>601</v>
      </c>
      <c r="I326" s="832" t="s">
        <v>2215</v>
      </c>
      <c r="J326" s="832" t="s">
        <v>836</v>
      </c>
      <c r="K326" s="832" t="s">
        <v>2216</v>
      </c>
      <c r="L326" s="835">
        <v>77.14</v>
      </c>
      <c r="M326" s="835">
        <v>77.14</v>
      </c>
      <c r="N326" s="832">
        <v>1</v>
      </c>
      <c r="O326" s="836">
        <v>0.5</v>
      </c>
      <c r="P326" s="835">
        <v>77.14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8</v>
      </c>
      <c r="B327" s="832" t="s">
        <v>2035</v>
      </c>
      <c r="C327" s="832" t="s">
        <v>2040</v>
      </c>
      <c r="D327" s="833" t="s">
        <v>4374</v>
      </c>
      <c r="E327" s="834" t="s">
        <v>2078</v>
      </c>
      <c r="F327" s="832" t="s">
        <v>2036</v>
      </c>
      <c r="G327" s="832" t="s">
        <v>2133</v>
      </c>
      <c r="H327" s="832" t="s">
        <v>601</v>
      </c>
      <c r="I327" s="832" t="s">
        <v>2134</v>
      </c>
      <c r="J327" s="832" t="s">
        <v>1344</v>
      </c>
      <c r="K327" s="832" t="s">
        <v>2135</v>
      </c>
      <c r="L327" s="835">
        <v>42.54</v>
      </c>
      <c r="M327" s="835">
        <v>42.54</v>
      </c>
      <c r="N327" s="832">
        <v>1</v>
      </c>
      <c r="O327" s="836">
        <v>1</v>
      </c>
      <c r="P327" s="835">
        <v>42.54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8</v>
      </c>
      <c r="B328" s="832" t="s">
        <v>2035</v>
      </c>
      <c r="C328" s="832" t="s">
        <v>2040</v>
      </c>
      <c r="D328" s="833" t="s">
        <v>4374</v>
      </c>
      <c r="E328" s="834" t="s">
        <v>2078</v>
      </c>
      <c r="F328" s="832" t="s">
        <v>2036</v>
      </c>
      <c r="G328" s="832" t="s">
        <v>2394</v>
      </c>
      <c r="H328" s="832" t="s">
        <v>601</v>
      </c>
      <c r="I328" s="832" t="s">
        <v>2395</v>
      </c>
      <c r="J328" s="832" t="s">
        <v>653</v>
      </c>
      <c r="K328" s="832" t="s">
        <v>2396</v>
      </c>
      <c r="L328" s="835">
        <v>0</v>
      </c>
      <c r="M328" s="835">
        <v>0</v>
      </c>
      <c r="N328" s="832">
        <v>3</v>
      </c>
      <c r="O328" s="836">
        <v>1</v>
      </c>
      <c r="P328" s="835">
        <v>0</v>
      </c>
      <c r="Q328" s="837"/>
      <c r="R328" s="832">
        <v>3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8</v>
      </c>
      <c r="B329" s="832" t="s">
        <v>2035</v>
      </c>
      <c r="C329" s="832" t="s">
        <v>2040</v>
      </c>
      <c r="D329" s="833" t="s">
        <v>4374</v>
      </c>
      <c r="E329" s="834" t="s">
        <v>2073</v>
      </c>
      <c r="F329" s="832" t="s">
        <v>2036</v>
      </c>
      <c r="G329" s="832" t="s">
        <v>2259</v>
      </c>
      <c r="H329" s="832" t="s">
        <v>601</v>
      </c>
      <c r="I329" s="832" t="s">
        <v>2260</v>
      </c>
      <c r="J329" s="832" t="s">
        <v>2261</v>
      </c>
      <c r="K329" s="832" t="s">
        <v>2169</v>
      </c>
      <c r="L329" s="835">
        <v>46.09</v>
      </c>
      <c r="M329" s="835">
        <v>46.09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8</v>
      </c>
      <c r="B330" s="832" t="s">
        <v>2035</v>
      </c>
      <c r="C330" s="832" t="s">
        <v>2040</v>
      </c>
      <c r="D330" s="833" t="s">
        <v>4374</v>
      </c>
      <c r="E330" s="834" t="s">
        <v>2073</v>
      </c>
      <c r="F330" s="832" t="s">
        <v>2036</v>
      </c>
      <c r="G330" s="832" t="s">
        <v>2101</v>
      </c>
      <c r="H330" s="832" t="s">
        <v>660</v>
      </c>
      <c r="I330" s="832" t="s">
        <v>1860</v>
      </c>
      <c r="J330" s="832" t="s">
        <v>1861</v>
      </c>
      <c r="K330" s="832" t="s">
        <v>1862</v>
      </c>
      <c r="L330" s="835">
        <v>149.52000000000001</v>
      </c>
      <c r="M330" s="835">
        <v>149.52000000000001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8</v>
      </c>
      <c r="B331" s="832" t="s">
        <v>2035</v>
      </c>
      <c r="C331" s="832" t="s">
        <v>2040</v>
      </c>
      <c r="D331" s="833" t="s">
        <v>4374</v>
      </c>
      <c r="E331" s="834" t="s">
        <v>2073</v>
      </c>
      <c r="F331" s="832" t="s">
        <v>2036</v>
      </c>
      <c r="G331" s="832" t="s">
        <v>2105</v>
      </c>
      <c r="H331" s="832" t="s">
        <v>601</v>
      </c>
      <c r="I331" s="832" t="s">
        <v>2276</v>
      </c>
      <c r="J331" s="832" t="s">
        <v>849</v>
      </c>
      <c r="K331" s="832" t="s">
        <v>2277</v>
      </c>
      <c r="L331" s="835">
        <v>208.39</v>
      </c>
      <c r="M331" s="835">
        <v>208.39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8</v>
      </c>
      <c r="B332" s="832" t="s">
        <v>2035</v>
      </c>
      <c r="C332" s="832" t="s">
        <v>2040</v>
      </c>
      <c r="D332" s="833" t="s">
        <v>4374</v>
      </c>
      <c r="E332" s="834" t="s">
        <v>2073</v>
      </c>
      <c r="F332" s="832" t="s">
        <v>2036</v>
      </c>
      <c r="G332" s="832" t="s">
        <v>2162</v>
      </c>
      <c r="H332" s="832" t="s">
        <v>601</v>
      </c>
      <c r="I332" s="832" t="s">
        <v>2163</v>
      </c>
      <c r="J332" s="832" t="s">
        <v>958</v>
      </c>
      <c r="K332" s="832" t="s">
        <v>2164</v>
      </c>
      <c r="L332" s="835">
        <v>736.33</v>
      </c>
      <c r="M332" s="835">
        <v>736.33</v>
      </c>
      <c r="N332" s="832">
        <v>1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8</v>
      </c>
      <c r="B333" s="832" t="s">
        <v>2035</v>
      </c>
      <c r="C333" s="832" t="s">
        <v>2040</v>
      </c>
      <c r="D333" s="833" t="s">
        <v>4374</v>
      </c>
      <c r="E333" s="834" t="s">
        <v>2073</v>
      </c>
      <c r="F333" s="832" t="s">
        <v>2036</v>
      </c>
      <c r="G333" s="832" t="s">
        <v>2178</v>
      </c>
      <c r="H333" s="832" t="s">
        <v>601</v>
      </c>
      <c r="I333" s="832" t="s">
        <v>2181</v>
      </c>
      <c r="J333" s="832" t="s">
        <v>2182</v>
      </c>
      <c r="K333" s="832" t="s">
        <v>2183</v>
      </c>
      <c r="L333" s="835">
        <v>0</v>
      </c>
      <c r="M333" s="835">
        <v>0</v>
      </c>
      <c r="N333" s="832">
        <v>1</v>
      </c>
      <c r="O333" s="836">
        <v>0.5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8</v>
      </c>
      <c r="B334" s="832" t="s">
        <v>2035</v>
      </c>
      <c r="C334" s="832" t="s">
        <v>2040</v>
      </c>
      <c r="D334" s="833" t="s">
        <v>4374</v>
      </c>
      <c r="E334" s="834" t="s">
        <v>2073</v>
      </c>
      <c r="F334" s="832" t="s">
        <v>2036</v>
      </c>
      <c r="G334" s="832" t="s">
        <v>2144</v>
      </c>
      <c r="H334" s="832" t="s">
        <v>601</v>
      </c>
      <c r="I334" s="832" t="s">
        <v>2145</v>
      </c>
      <c r="J334" s="832" t="s">
        <v>692</v>
      </c>
      <c r="K334" s="832" t="s">
        <v>2146</v>
      </c>
      <c r="L334" s="835">
        <v>158.76</v>
      </c>
      <c r="M334" s="835">
        <v>158.76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8</v>
      </c>
      <c r="B335" s="832" t="s">
        <v>2035</v>
      </c>
      <c r="C335" s="832" t="s">
        <v>2040</v>
      </c>
      <c r="D335" s="833" t="s">
        <v>4374</v>
      </c>
      <c r="E335" s="834" t="s">
        <v>2073</v>
      </c>
      <c r="F335" s="832" t="s">
        <v>2036</v>
      </c>
      <c r="G335" s="832" t="s">
        <v>2335</v>
      </c>
      <c r="H335" s="832" t="s">
        <v>601</v>
      </c>
      <c r="I335" s="832" t="s">
        <v>2338</v>
      </c>
      <c r="J335" s="832" t="s">
        <v>1012</v>
      </c>
      <c r="K335" s="832" t="s">
        <v>2339</v>
      </c>
      <c r="L335" s="835">
        <v>34.19</v>
      </c>
      <c r="M335" s="835">
        <v>34.19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8</v>
      </c>
      <c r="B336" s="832" t="s">
        <v>2035</v>
      </c>
      <c r="C336" s="832" t="s">
        <v>2040</v>
      </c>
      <c r="D336" s="833" t="s">
        <v>4374</v>
      </c>
      <c r="E336" s="834" t="s">
        <v>2073</v>
      </c>
      <c r="F336" s="832" t="s">
        <v>2036</v>
      </c>
      <c r="G336" s="832" t="s">
        <v>2121</v>
      </c>
      <c r="H336" s="832" t="s">
        <v>660</v>
      </c>
      <c r="I336" s="832" t="s">
        <v>2195</v>
      </c>
      <c r="J336" s="832" t="s">
        <v>735</v>
      </c>
      <c r="K336" s="832" t="s">
        <v>1777</v>
      </c>
      <c r="L336" s="835">
        <v>368.16</v>
      </c>
      <c r="M336" s="835">
        <v>368.16</v>
      </c>
      <c r="N336" s="832">
        <v>1</v>
      </c>
      <c r="O336" s="836">
        <v>1</v>
      </c>
      <c r="P336" s="835">
        <v>368.16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8</v>
      </c>
      <c r="B337" s="832" t="s">
        <v>2035</v>
      </c>
      <c r="C337" s="832" t="s">
        <v>2040</v>
      </c>
      <c r="D337" s="833" t="s">
        <v>4374</v>
      </c>
      <c r="E337" s="834" t="s">
        <v>2073</v>
      </c>
      <c r="F337" s="832" t="s">
        <v>2036</v>
      </c>
      <c r="G337" s="832" t="s">
        <v>2121</v>
      </c>
      <c r="H337" s="832" t="s">
        <v>660</v>
      </c>
      <c r="I337" s="832" t="s">
        <v>2122</v>
      </c>
      <c r="J337" s="832" t="s">
        <v>735</v>
      </c>
      <c r="K337" s="832" t="s">
        <v>1680</v>
      </c>
      <c r="L337" s="835">
        <v>490.89</v>
      </c>
      <c r="M337" s="835">
        <v>1963.56</v>
      </c>
      <c r="N337" s="832">
        <v>4</v>
      </c>
      <c r="O337" s="836">
        <v>3</v>
      </c>
      <c r="P337" s="835">
        <v>981.78</v>
      </c>
      <c r="Q337" s="837">
        <v>0.5</v>
      </c>
      <c r="R337" s="832">
        <v>2</v>
      </c>
      <c r="S337" s="837">
        <v>0.5</v>
      </c>
      <c r="T337" s="836">
        <v>1</v>
      </c>
      <c r="U337" s="838">
        <v>0.33333333333333331</v>
      </c>
    </row>
    <row r="338" spans="1:21" ht="14.4" customHeight="1" x14ac:dyDescent="0.3">
      <c r="A338" s="831">
        <v>8</v>
      </c>
      <c r="B338" s="832" t="s">
        <v>2035</v>
      </c>
      <c r="C338" s="832" t="s">
        <v>2040</v>
      </c>
      <c r="D338" s="833" t="s">
        <v>4374</v>
      </c>
      <c r="E338" s="834" t="s">
        <v>2073</v>
      </c>
      <c r="F338" s="832" t="s">
        <v>2036</v>
      </c>
      <c r="G338" s="832" t="s">
        <v>2121</v>
      </c>
      <c r="H338" s="832" t="s">
        <v>660</v>
      </c>
      <c r="I338" s="832" t="s">
        <v>2123</v>
      </c>
      <c r="J338" s="832" t="s">
        <v>735</v>
      </c>
      <c r="K338" s="832" t="s">
        <v>1991</v>
      </c>
      <c r="L338" s="835">
        <v>736.33</v>
      </c>
      <c r="M338" s="835">
        <v>1472.66</v>
      </c>
      <c r="N338" s="832">
        <v>2</v>
      </c>
      <c r="O338" s="836">
        <v>1</v>
      </c>
      <c r="P338" s="835">
        <v>1472.66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8</v>
      </c>
      <c r="B339" s="832" t="s">
        <v>2035</v>
      </c>
      <c r="C339" s="832" t="s">
        <v>2040</v>
      </c>
      <c r="D339" s="833" t="s">
        <v>4374</v>
      </c>
      <c r="E339" s="834" t="s">
        <v>2073</v>
      </c>
      <c r="F339" s="832" t="s">
        <v>2036</v>
      </c>
      <c r="G339" s="832" t="s">
        <v>2121</v>
      </c>
      <c r="H339" s="832" t="s">
        <v>660</v>
      </c>
      <c r="I339" s="832" t="s">
        <v>1776</v>
      </c>
      <c r="J339" s="832" t="s">
        <v>735</v>
      </c>
      <c r="K339" s="832" t="s">
        <v>1777</v>
      </c>
      <c r="L339" s="835">
        <v>368.16</v>
      </c>
      <c r="M339" s="835">
        <v>368.16</v>
      </c>
      <c r="N339" s="832">
        <v>1</v>
      </c>
      <c r="O339" s="836">
        <v>1</v>
      </c>
      <c r="P339" s="835">
        <v>368.16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8</v>
      </c>
      <c r="B340" s="832" t="s">
        <v>2035</v>
      </c>
      <c r="C340" s="832" t="s">
        <v>2040</v>
      </c>
      <c r="D340" s="833" t="s">
        <v>4374</v>
      </c>
      <c r="E340" s="834" t="s">
        <v>2073</v>
      </c>
      <c r="F340" s="832" t="s">
        <v>2036</v>
      </c>
      <c r="G340" s="832" t="s">
        <v>2121</v>
      </c>
      <c r="H340" s="832" t="s">
        <v>660</v>
      </c>
      <c r="I340" s="832" t="s">
        <v>1679</v>
      </c>
      <c r="J340" s="832" t="s">
        <v>735</v>
      </c>
      <c r="K340" s="832" t="s">
        <v>1680</v>
      </c>
      <c r="L340" s="835">
        <v>490.89</v>
      </c>
      <c r="M340" s="835">
        <v>490.89</v>
      </c>
      <c r="N340" s="832">
        <v>1</v>
      </c>
      <c r="O340" s="836">
        <v>0.5</v>
      </c>
      <c r="P340" s="835">
        <v>490.89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8</v>
      </c>
      <c r="B341" s="832" t="s">
        <v>2035</v>
      </c>
      <c r="C341" s="832" t="s">
        <v>2040</v>
      </c>
      <c r="D341" s="833" t="s">
        <v>4374</v>
      </c>
      <c r="E341" s="834" t="s">
        <v>2073</v>
      </c>
      <c r="F341" s="832" t="s">
        <v>2036</v>
      </c>
      <c r="G341" s="832" t="s">
        <v>2132</v>
      </c>
      <c r="H341" s="832" t="s">
        <v>660</v>
      </c>
      <c r="I341" s="832" t="s">
        <v>1731</v>
      </c>
      <c r="J341" s="832" t="s">
        <v>1732</v>
      </c>
      <c r="K341" s="832" t="s">
        <v>1733</v>
      </c>
      <c r="L341" s="835">
        <v>0</v>
      </c>
      <c r="M341" s="835">
        <v>0</v>
      </c>
      <c r="N341" s="832">
        <v>1</v>
      </c>
      <c r="O341" s="836">
        <v>0.5</v>
      </c>
      <c r="P341" s="835">
        <v>0</v>
      </c>
      <c r="Q341" s="837"/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8</v>
      </c>
      <c r="B342" s="832" t="s">
        <v>2035</v>
      </c>
      <c r="C342" s="832" t="s">
        <v>2040</v>
      </c>
      <c r="D342" s="833" t="s">
        <v>4374</v>
      </c>
      <c r="E342" s="834" t="s">
        <v>2073</v>
      </c>
      <c r="F342" s="832" t="s">
        <v>2036</v>
      </c>
      <c r="G342" s="832" t="s">
        <v>2448</v>
      </c>
      <c r="H342" s="832" t="s">
        <v>601</v>
      </c>
      <c r="I342" s="832" t="s">
        <v>2449</v>
      </c>
      <c r="J342" s="832" t="s">
        <v>2450</v>
      </c>
      <c r="K342" s="832" t="s">
        <v>2451</v>
      </c>
      <c r="L342" s="835">
        <v>0</v>
      </c>
      <c r="M342" s="835">
        <v>0</v>
      </c>
      <c r="N342" s="832">
        <v>1</v>
      </c>
      <c r="O342" s="836">
        <v>0.5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8</v>
      </c>
      <c r="B343" s="832" t="s">
        <v>2035</v>
      </c>
      <c r="C343" s="832" t="s">
        <v>2040</v>
      </c>
      <c r="D343" s="833" t="s">
        <v>4374</v>
      </c>
      <c r="E343" s="834" t="s">
        <v>2094</v>
      </c>
      <c r="F343" s="832" t="s">
        <v>2036</v>
      </c>
      <c r="G343" s="832" t="s">
        <v>2141</v>
      </c>
      <c r="H343" s="832" t="s">
        <v>601</v>
      </c>
      <c r="I343" s="832" t="s">
        <v>2452</v>
      </c>
      <c r="J343" s="832" t="s">
        <v>847</v>
      </c>
      <c r="K343" s="832" t="s">
        <v>2151</v>
      </c>
      <c r="L343" s="835">
        <v>0</v>
      </c>
      <c r="M343" s="835">
        <v>0</v>
      </c>
      <c r="N343" s="832">
        <v>1</v>
      </c>
      <c r="O343" s="836">
        <v>0.5</v>
      </c>
      <c r="P343" s="835"/>
      <c r="Q343" s="837"/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8</v>
      </c>
      <c r="B344" s="832" t="s">
        <v>2035</v>
      </c>
      <c r="C344" s="832" t="s">
        <v>2040</v>
      </c>
      <c r="D344" s="833" t="s">
        <v>4374</v>
      </c>
      <c r="E344" s="834" t="s">
        <v>2094</v>
      </c>
      <c r="F344" s="832" t="s">
        <v>2036</v>
      </c>
      <c r="G344" s="832" t="s">
        <v>2236</v>
      </c>
      <c r="H344" s="832" t="s">
        <v>660</v>
      </c>
      <c r="I344" s="832" t="s">
        <v>2397</v>
      </c>
      <c r="J344" s="832" t="s">
        <v>661</v>
      </c>
      <c r="K344" s="832" t="s">
        <v>1813</v>
      </c>
      <c r="L344" s="835">
        <v>36.86</v>
      </c>
      <c r="M344" s="835">
        <v>36.86</v>
      </c>
      <c r="N344" s="832">
        <v>1</v>
      </c>
      <c r="O344" s="836">
        <v>0.5</v>
      </c>
      <c r="P344" s="835">
        <v>36.86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8</v>
      </c>
      <c r="B345" s="832" t="s">
        <v>2035</v>
      </c>
      <c r="C345" s="832" t="s">
        <v>2040</v>
      </c>
      <c r="D345" s="833" t="s">
        <v>4374</v>
      </c>
      <c r="E345" s="834" t="s">
        <v>2094</v>
      </c>
      <c r="F345" s="832" t="s">
        <v>2036</v>
      </c>
      <c r="G345" s="832" t="s">
        <v>2101</v>
      </c>
      <c r="H345" s="832" t="s">
        <v>660</v>
      </c>
      <c r="I345" s="832" t="s">
        <v>1858</v>
      </c>
      <c r="J345" s="832" t="s">
        <v>867</v>
      </c>
      <c r="K345" s="832" t="s">
        <v>1859</v>
      </c>
      <c r="L345" s="835">
        <v>154.36000000000001</v>
      </c>
      <c r="M345" s="835">
        <v>1389.24</v>
      </c>
      <c r="N345" s="832">
        <v>9</v>
      </c>
      <c r="O345" s="836">
        <v>5</v>
      </c>
      <c r="P345" s="835">
        <v>1080.52</v>
      </c>
      <c r="Q345" s="837">
        <v>0.77777777777777779</v>
      </c>
      <c r="R345" s="832">
        <v>7</v>
      </c>
      <c r="S345" s="837">
        <v>0.77777777777777779</v>
      </c>
      <c r="T345" s="836">
        <v>4</v>
      </c>
      <c r="U345" s="838">
        <v>0.8</v>
      </c>
    </row>
    <row r="346" spans="1:21" ht="14.4" customHeight="1" x14ac:dyDescent="0.3">
      <c r="A346" s="831">
        <v>8</v>
      </c>
      <c r="B346" s="832" t="s">
        <v>2035</v>
      </c>
      <c r="C346" s="832" t="s">
        <v>2040</v>
      </c>
      <c r="D346" s="833" t="s">
        <v>4374</v>
      </c>
      <c r="E346" s="834" t="s">
        <v>2094</v>
      </c>
      <c r="F346" s="832" t="s">
        <v>2036</v>
      </c>
      <c r="G346" s="832" t="s">
        <v>2101</v>
      </c>
      <c r="H346" s="832" t="s">
        <v>660</v>
      </c>
      <c r="I346" s="832" t="s">
        <v>1701</v>
      </c>
      <c r="J346" s="832" t="s">
        <v>867</v>
      </c>
      <c r="K346" s="832" t="s">
        <v>1702</v>
      </c>
      <c r="L346" s="835">
        <v>225.06</v>
      </c>
      <c r="M346" s="835">
        <v>675.18000000000006</v>
      </c>
      <c r="N346" s="832">
        <v>3</v>
      </c>
      <c r="O346" s="836">
        <v>2</v>
      </c>
      <c r="P346" s="835">
        <v>225.06</v>
      </c>
      <c r="Q346" s="837">
        <v>0.33333333333333331</v>
      </c>
      <c r="R346" s="832">
        <v>1</v>
      </c>
      <c r="S346" s="837">
        <v>0.33333333333333331</v>
      </c>
      <c r="T346" s="836">
        <v>1</v>
      </c>
      <c r="U346" s="838">
        <v>0.5</v>
      </c>
    </row>
    <row r="347" spans="1:21" ht="14.4" customHeight="1" x14ac:dyDescent="0.3">
      <c r="A347" s="831">
        <v>8</v>
      </c>
      <c r="B347" s="832" t="s">
        <v>2035</v>
      </c>
      <c r="C347" s="832" t="s">
        <v>2040</v>
      </c>
      <c r="D347" s="833" t="s">
        <v>4374</v>
      </c>
      <c r="E347" s="834" t="s">
        <v>2094</v>
      </c>
      <c r="F347" s="832" t="s">
        <v>2036</v>
      </c>
      <c r="G347" s="832" t="s">
        <v>2239</v>
      </c>
      <c r="H347" s="832" t="s">
        <v>660</v>
      </c>
      <c r="I347" s="832" t="s">
        <v>1880</v>
      </c>
      <c r="J347" s="832" t="s">
        <v>1881</v>
      </c>
      <c r="K347" s="832" t="s">
        <v>1882</v>
      </c>
      <c r="L347" s="835">
        <v>70.540000000000006</v>
      </c>
      <c r="M347" s="835">
        <v>70.540000000000006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8</v>
      </c>
      <c r="B348" s="832" t="s">
        <v>2035</v>
      </c>
      <c r="C348" s="832" t="s">
        <v>2040</v>
      </c>
      <c r="D348" s="833" t="s">
        <v>4374</v>
      </c>
      <c r="E348" s="834" t="s">
        <v>2094</v>
      </c>
      <c r="F348" s="832" t="s">
        <v>2036</v>
      </c>
      <c r="G348" s="832" t="s">
        <v>2239</v>
      </c>
      <c r="H348" s="832" t="s">
        <v>660</v>
      </c>
      <c r="I348" s="832" t="s">
        <v>2453</v>
      </c>
      <c r="J348" s="832" t="s">
        <v>1881</v>
      </c>
      <c r="K348" s="832" t="s">
        <v>2454</v>
      </c>
      <c r="L348" s="835">
        <v>141.09</v>
      </c>
      <c r="M348" s="835">
        <v>141.09</v>
      </c>
      <c r="N348" s="832">
        <v>1</v>
      </c>
      <c r="O348" s="836">
        <v>0.5</v>
      </c>
      <c r="P348" s="835">
        <v>141.09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8</v>
      </c>
      <c r="B349" s="832" t="s">
        <v>2035</v>
      </c>
      <c r="C349" s="832" t="s">
        <v>2040</v>
      </c>
      <c r="D349" s="833" t="s">
        <v>4374</v>
      </c>
      <c r="E349" s="834" t="s">
        <v>2094</v>
      </c>
      <c r="F349" s="832" t="s">
        <v>2036</v>
      </c>
      <c r="G349" s="832" t="s">
        <v>2155</v>
      </c>
      <c r="H349" s="832" t="s">
        <v>660</v>
      </c>
      <c r="I349" s="832" t="s">
        <v>1708</v>
      </c>
      <c r="J349" s="832" t="s">
        <v>1709</v>
      </c>
      <c r="K349" s="832" t="s">
        <v>1710</v>
      </c>
      <c r="L349" s="835">
        <v>170.52</v>
      </c>
      <c r="M349" s="835">
        <v>682.08</v>
      </c>
      <c r="N349" s="832">
        <v>4</v>
      </c>
      <c r="O349" s="836">
        <v>2.5</v>
      </c>
      <c r="P349" s="835">
        <v>511.56000000000006</v>
      </c>
      <c r="Q349" s="837">
        <v>0.75</v>
      </c>
      <c r="R349" s="832">
        <v>3</v>
      </c>
      <c r="S349" s="837">
        <v>0.75</v>
      </c>
      <c r="T349" s="836">
        <v>1.5</v>
      </c>
      <c r="U349" s="838">
        <v>0.6</v>
      </c>
    </row>
    <row r="350" spans="1:21" ht="14.4" customHeight="1" x14ac:dyDescent="0.3">
      <c r="A350" s="831">
        <v>8</v>
      </c>
      <c r="B350" s="832" t="s">
        <v>2035</v>
      </c>
      <c r="C350" s="832" t="s">
        <v>2040</v>
      </c>
      <c r="D350" s="833" t="s">
        <v>4374</v>
      </c>
      <c r="E350" s="834" t="s">
        <v>2094</v>
      </c>
      <c r="F350" s="832" t="s">
        <v>2036</v>
      </c>
      <c r="G350" s="832" t="s">
        <v>2102</v>
      </c>
      <c r="H350" s="832" t="s">
        <v>601</v>
      </c>
      <c r="I350" s="832" t="s">
        <v>2103</v>
      </c>
      <c r="J350" s="832" t="s">
        <v>685</v>
      </c>
      <c r="K350" s="832" t="s">
        <v>2104</v>
      </c>
      <c r="L350" s="835">
        <v>91.11</v>
      </c>
      <c r="M350" s="835">
        <v>182.22</v>
      </c>
      <c r="N350" s="832">
        <v>2</v>
      </c>
      <c r="O350" s="836">
        <v>1.5</v>
      </c>
      <c r="P350" s="835">
        <v>91.11</v>
      </c>
      <c r="Q350" s="837">
        <v>0.5</v>
      </c>
      <c r="R350" s="832">
        <v>1</v>
      </c>
      <c r="S350" s="837">
        <v>0.5</v>
      </c>
      <c r="T350" s="836">
        <v>0.5</v>
      </c>
      <c r="U350" s="838">
        <v>0.33333333333333331</v>
      </c>
    </row>
    <row r="351" spans="1:21" ht="14.4" customHeight="1" x14ac:dyDescent="0.3">
      <c r="A351" s="831">
        <v>8</v>
      </c>
      <c r="B351" s="832" t="s">
        <v>2035</v>
      </c>
      <c r="C351" s="832" t="s">
        <v>2040</v>
      </c>
      <c r="D351" s="833" t="s">
        <v>4374</v>
      </c>
      <c r="E351" s="834" t="s">
        <v>2094</v>
      </c>
      <c r="F351" s="832" t="s">
        <v>2036</v>
      </c>
      <c r="G351" s="832" t="s">
        <v>2102</v>
      </c>
      <c r="H351" s="832" t="s">
        <v>601</v>
      </c>
      <c r="I351" s="832" t="s">
        <v>2241</v>
      </c>
      <c r="J351" s="832" t="s">
        <v>685</v>
      </c>
      <c r="K351" s="832" t="s">
        <v>2104</v>
      </c>
      <c r="L351" s="835">
        <v>91.11</v>
      </c>
      <c r="M351" s="835">
        <v>91.11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8</v>
      </c>
      <c r="B352" s="832" t="s">
        <v>2035</v>
      </c>
      <c r="C352" s="832" t="s">
        <v>2040</v>
      </c>
      <c r="D352" s="833" t="s">
        <v>4374</v>
      </c>
      <c r="E352" s="834" t="s">
        <v>2094</v>
      </c>
      <c r="F352" s="832" t="s">
        <v>2036</v>
      </c>
      <c r="G352" s="832" t="s">
        <v>2105</v>
      </c>
      <c r="H352" s="832" t="s">
        <v>601</v>
      </c>
      <c r="I352" s="832" t="s">
        <v>2276</v>
      </c>
      <c r="J352" s="832" t="s">
        <v>849</v>
      </c>
      <c r="K352" s="832" t="s">
        <v>2277</v>
      </c>
      <c r="L352" s="835">
        <v>208.39</v>
      </c>
      <c r="M352" s="835">
        <v>208.39</v>
      </c>
      <c r="N352" s="832">
        <v>1</v>
      </c>
      <c r="O352" s="836">
        <v>1</v>
      </c>
      <c r="P352" s="835">
        <v>208.39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8</v>
      </c>
      <c r="B353" s="832" t="s">
        <v>2035</v>
      </c>
      <c r="C353" s="832" t="s">
        <v>2040</v>
      </c>
      <c r="D353" s="833" t="s">
        <v>4374</v>
      </c>
      <c r="E353" s="834" t="s">
        <v>2094</v>
      </c>
      <c r="F353" s="832" t="s">
        <v>2036</v>
      </c>
      <c r="G353" s="832" t="s">
        <v>2435</v>
      </c>
      <c r="H353" s="832" t="s">
        <v>601</v>
      </c>
      <c r="I353" s="832" t="s">
        <v>2455</v>
      </c>
      <c r="J353" s="832" t="s">
        <v>1138</v>
      </c>
      <c r="K353" s="832" t="s">
        <v>2456</v>
      </c>
      <c r="L353" s="835">
        <v>0</v>
      </c>
      <c r="M353" s="835">
        <v>0</v>
      </c>
      <c r="N353" s="832">
        <v>1</v>
      </c>
      <c r="O353" s="836">
        <v>1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8</v>
      </c>
      <c r="B354" s="832" t="s">
        <v>2035</v>
      </c>
      <c r="C354" s="832" t="s">
        <v>2040</v>
      </c>
      <c r="D354" s="833" t="s">
        <v>4374</v>
      </c>
      <c r="E354" s="834" t="s">
        <v>2094</v>
      </c>
      <c r="F354" s="832" t="s">
        <v>2036</v>
      </c>
      <c r="G354" s="832" t="s">
        <v>2288</v>
      </c>
      <c r="H354" s="832" t="s">
        <v>601</v>
      </c>
      <c r="I354" s="832" t="s">
        <v>2289</v>
      </c>
      <c r="J354" s="832" t="s">
        <v>1104</v>
      </c>
      <c r="K354" s="832" t="s">
        <v>2290</v>
      </c>
      <c r="L354" s="835">
        <v>107.27</v>
      </c>
      <c r="M354" s="835">
        <v>107.27</v>
      </c>
      <c r="N354" s="832">
        <v>1</v>
      </c>
      <c r="O354" s="836">
        <v>0.5</v>
      </c>
      <c r="P354" s="835">
        <v>107.27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8</v>
      </c>
      <c r="B355" s="832" t="s">
        <v>2035</v>
      </c>
      <c r="C355" s="832" t="s">
        <v>2040</v>
      </c>
      <c r="D355" s="833" t="s">
        <v>4374</v>
      </c>
      <c r="E355" s="834" t="s">
        <v>2094</v>
      </c>
      <c r="F355" s="832" t="s">
        <v>2036</v>
      </c>
      <c r="G355" s="832" t="s">
        <v>2457</v>
      </c>
      <c r="H355" s="832" t="s">
        <v>601</v>
      </c>
      <c r="I355" s="832" t="s">
        <v>2458</v>
      </c>
      <c r="J355" s="832" t="s">
        <v>2459</v>
      </c>
      <c r="K355" s="832" t="s">
        <v>2460</v>
      </c>
      <c r="L355" s="835">
        <v>30.46</v>
      </c>
      <c r="M355" s="835">
        <v>30.46</v>
      </c>
      <c r="N355" s="832">
        <v>1</v>
      </c>
      <c r="O355" s="836">
        <v>0.5</v>
      </c>
      <c r="P355" s="835">
        <v>30.46</v>
      </c>
      <c r="Q355" s="837">
        <v>1</v>
      </c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8</v>
      </c>
      <c r="B356" s="832" t="s">
        <v>2035</v>
      </c>
      <c r="C356" s="832" t="s">
        <v>2040</v>
      </c>
      <c r="D356" s="833" t="s">
        <v>4374</v>
      </c>
      <c r="E356" s="834" t="s">
        <v>2094</v>
      </c>
      <c r="F356" s="832" t="s">
        <v>2036</v>
      </c>
      <c r="G356" s="832" t="s">
        <v>2457</v>
      </c>
      <c r="H356" s="832" t="s">
        <v>601</v>
      </c>
      <c r="I356" s="832" t="s">
        <v>2461</v>
      </c>
      <c r="J356" s="832" t="s">
        <v>2459</v>
      </c>
      <c r="K356" s="832" t="s">
        <v>2462</v>
      </c>
      <c r="L356" s="835">
        <v>60.9</v>
      </c>
      <c r="M356" s="835">
        <v>60.9</v>
      </c>
      <c r="N356" s="832">
        <v>1</v>
      </c>
      <c r="O356" s="836">
        <v>0.5</v>
      </c>
      <c r="P356" s="835">
        <v>60.9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8</v>
      </c>
      <c r="B357" s="832" t="s">
        <v>2035</v>
      </c>
      <c r="C357" s="832" t="s">
        <v>2040</v>
      </c>
      <c r="D357" s="833" t="s">
        <v>4374</v>
      </c>
      <c r="E357" s="834" t="s">
        <v>2094</v>
      </c>
      <c r="F357" s="832" t="s">
        <v>2036</v>
      </c>
      <c r="G357" s="832" t="s">
        <v>2111</v>
      </c>
      <c r="H357" s="832" t="s">
        <v>601</v>
      </c>
      <c r="I357" s="832" t="s">
        <v>2112</v>
      </c>
      <c r="J357" s="832" t="s">
        <v>1408</v>
      </c>
      <c r="K357" s="832" t="s">
        <v>2113</v>
      </c>
      <c r="L357" s="835">
        <v>72.47</v>
      </c>
      <c r="M357" s="835">
        <v>144.94</v>
      </c>
      <c r="N357" s="832">
        <v>2</v>
      </c>
      <c r="O357" s="836">
        <v>1.5</v>
      </c>
      <c r="P357" s="835">
        <v>72.47</v>
      </c>
      <c r="Q357" s="837">
        <v>0.5</v>
      </c>
      <c r="R357" s="832">
        <v>1</v>
      </c>
      <c r="S357" s="837">
        <v>0.5</v>
      </c>
      <c r="T357" s="836">
        <v>0.5</v>
      </c>
      <c r="U357" s="838">
        <v>0.33333333333333331</v>
      </c>
    </row>
    <row r="358" spans="1:21" ht="14.4" customHeight="1" x14ac:dyDescent="0.3">
      <c r="A358" s="831">
        <v>8</v>
      </c>
      <c r="B358" s="832" t="s">
        <v>2035</v>
      </c>
      <c r="C358" s="832" t="s">
        <v>2040</v>
      </c>
      <c r="D358" s="833" t="s">
        <v>4374</v>
      </c>
      <c r="E358" s="834" t="s">
        <v>2094</v>
      </c>
      <c r="F358" s="832" t="s">
        <v>2036</v>
      </c>
      <c r="G358" s="832" t="s">
        <v>2114</v>
      </c>
      <c r="H358" s="832" t="s">
        <v>601</v>
      </c>
      <c r="I358" s="832" t="s">
        <v>2299</v>
      </c>
      <c r="J358" s="832" t="s">
        <v>928</v>
      </c>
      <c r="K358" s="832" t="s">
        <v>2300</v>
      </c>
      <c r="L358" s="835">
        <v>0</v>
      </c>
      <c r="M358" s="835">
        <v>0</v>
      </c>
      <c r="N358" s="832">
        <v>1</v>
      </c>
      <c r="O358" s="836">
        <v>1</v>
      </c>
      <c r="P358" s="835"/>
      <c r="Q358" s="837"/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8</v>
      </c>
      <c r="B359" s="832" t="s">
        <v>2035</v>
      </c>
      <c r="C359" s="832" t="s">
        <v>2040</v>
      </c>
      <c r="D359" s="833" t="s">
        <v>4374</v>
      </c>
      <c r="E359" s="834" t="s">
        <v>2094</v>
      </c>
      <c r="F359" s="832" t="s">
        <v>2036</v>
      </c>
      <c r="G359" s="832" t="s">
        <v>2114</v>
      </c>
      <c r="H359" s="832" t="s">
        <v>601</v>
      </c>
      <c r="I359" s="832" t="s">
        <v>2115</v>
      </c>
      <c r="J359" s="832" t="s">
        <v>928</v>
      </c>
      <c r="K359" s="832" t="s">
        <v>2116</v>
      </c>
      <c r="L359" s="835">
        <v>132.19</v>
      </c>
      <c r="M359" s="835">
        <v>264.38</v>
      </c>
      <c r="N359" s="832">
        <v>2</v>
      </c>
      <c r="O359" s="836">
        <v>1.5</v>
      </c>
      <c r="P359" s="835">
        <v>132.19</v>
      </c>
      <c r="Q359" s="837">
        <v>0.5</v>
      </c>
      <c r="R359" s="832">
        <v>1</v>
      </c>
      <c r="S359" s="837">
        <v>0.5</v>
      </c>
      <c r="T359" s="836">
        <v>1</v>
      </c>
      <c r="U359" s="838">
        <v>0.66666666666666663</v>
      </c>
    </row>
    <row r="360" spans="1:21" ht="14.4" customHeight="1" x14ac:dyDescent="0.3">
      <c r="A360" s="831">
        <v>8</v>
      </c>
      <c r="B360" s="832" t="s">
        <v>2035</v>
      </c>
      <c r="C360" s="832" t="s">
        <v>2040</v>
      </c>
      <c r="D360" s="833" t="s">
        <v>4374</v>
      </c>
      <c r="E360" s="834" t="s">
        <v>2094</v>
      </c>
      <c r="F360" s="832" t="s">
        <v>2036</v>
      </c>
      <c r="G360" s="832" t="s">
        <v>2167</v>
      </c>
      <c r="H360" s="832" t="s">
        <v>601</v>
      </c>
      <c r="I360" s="832" t="s">
        <v>2463</v>
      </c>
      <c r="J360" s="832" t="s">
        <v>2464</v>
      </c>
      <c r="K360" s="832" t="s">
        <v>2465</v>
      </c>
      <c r="L360" s="835">
        <v>49.38</v>
      </c>
      <c r="M360" s="835">
        <v>98.76</v>
      </c>
      <c r="N360" s="832">
        <v>2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8</v>
      </c>
      <c r="B361" s="832" t="s">
        <v>2035</v>
      </c>
      <c r="C361" s="832" t="s">
        <v>2040</v>
      </c>
      <c r="D361" s="833" t="s">
        <v>4374</v>
      </c>
      <c r="E361" s="834" t="s">
        <v>2094</v>
      </c>
      <c r="F361" s="832" t="s">
        <v>2036</v>
      </c>
      <c r="G361" s="832" t="s">
        <v>2117</v>
      </c>
      <c r="H361" s="832" t="s">
        <v>601</v>
      </c>
      <c r="I361" s="832" t="s">
        <v>2466</v>
      </c>
      <c r="J361" s="832" t="s">
        <v>2467</v>
      </c>
      <c r="K361" s="832" t="s">
        <v>2468</v>
      </c>
      <c r="L361" s="835">
        <v>129.47</v>
      </c>
      <c r="M361" s="835">
        <v>129.47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8</v>
      </c>
      <c r="B362" s="832" t="s">
        <v>2035</v>
      </c>
      <c r="C362" s="832" t="s">
        <v>2040</v>
      </c>
      <c r="D362" s="833" t="s">
        <v>4374</v>
      </c>
      <c r="E362" s="834" t="s">
        <v>2094</v>
      </c>
      <c r="F362" s="832" t="s">
        <v>2036</v>
      </c>
      <c r="G362" s="832" t="s">
        <v>2170</v>
      </c>
      <c r="H362" s="832" t="s">
        <v>601</v>
      </c>
      <c r="I362" s="832" t="s">
        <v>2309</v>
      </c>
      <c r="J362" s="832" t="s">
        <v>962</v>
      </c>
      <c r="K362" s="832" t="s">
        <v>2310</v>
      </c>
      <c r="L362" s="835">
        <v>0</v>
      </c>
      <c r="M362" s="835">
        <v>0</v>
      </c>
      <c r="N362" s="832">
        <v>1</v>
      </c>
      <c r="O362" s="836">
        <v>1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8</v>
      </c>
      <c r="B363" s="832" t="s">
        <v>2035</v>
      </c>
      <c r="C363" s="832" t="s">
        <v>2040</v>
      </c>
      <c r="D363" s="833" t="s">
        <v>4374</v>
      </c>
      <c r="E363" s="834" t="s">
        <v>2094</v>
      </c>
      <c r="F363" s="832" t="s">
        <v>2036</v>
      </c>
      <c r="G363" s="832" t="s">
        <v>2469</v>
      </c>
      <c r="H363" s="832" t="s">
        <v>601</v>
      </c>
      <c r="I363" s="832" t="s">
        <v>2470</v>
      </c>
      <c r="J363" s="832" t="s">
        <v>2471</v>
      </c>
      <c r="K363" s="832" t="s">
        <v>2472</v>
      </c>
      <c r="L363" s="835">
        <v>77.14</v>
      </c>
      <c r="M363" s="835">
        <v>77.14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8</v>
      </c>
      <c r="B364" s="832" t="s">
        <v>2035</v>
      </c>
      <c r="C364" s="832" t="s">
        <v>2040</v>
      </c>
      <c r="D364" s="833" t="s">
        <v>4374</v>
      </c>
      <c r="E364" s="834" t="s">
        <v>2094</v>
      </c>
      <c r="F364" s="832" t="s">
        <v>2036</v>
      </c>
      <c r="G364" s="832" t="s">
        <v>2473</v>
      </c>
      <c r="H364" s="832" t="s">
        <v>601</v>
      </c>
      <c r="I364" s="832" t="s">
        <v>2474</v>
      </c>
      <c r="J364" s="832" t="s">
        <v>799</v>
      </c>
      <c r="K364" s="832" t="s">
        <v>2475</v>
      </c>
      <c r="L364" s="835">
        <v>163.54</v>
      </c>
      <c r="M364" s="835">
        <v>654.16</v>
      </c>
      <c r="N364" s="832">
        <v>4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8</v>
      </c>
      <c r="B365" s="832" t="s">
        <v>2035</v>
      </c>
      <c r="C365" s="832" t="s">
        <v>2040</v>
      </c>
      <c r="D365" s="833" t="s">
        <v>4374</v>
      </c>
      <c r="E365" s="834" t="s">
        <v>2094</v>
      </c>
      <c r="F365" s="832" t="s">
        <v>2036</v>
      </c>
      <c r="G365" s="832" t="s">
        <v>2314</v>
      </c>
      <c r="H365" s="832" t="s">
        <v>601</v>
      </c>
      <c r="I365" s="832" t="s">
        <v>2315</v>
      </c>
      <c r="J365" s="832" t="s">
        <v>2316</v>
      </c>
      <c r="K365" s="832" t="s">
        <v>2317</v>
      </c>
      <c r="L365" s="835">
        <v>88.76</v>
      </c>
      <c r="M365" s="835">
        <v>266.28000000000003</v>
      </c>
      <c r="N365" s="832">
        <v>3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8</v>
      </c>
      <c r="B366" s="832" t="s">
        <v>2035</v>
      </c>
      <c r="C366" s="832" t="s">
        <v>2040</v>
      </c>
      <c r="D366" s="833" t="s">
        <v>4374</v>
      </c>
      <c r="E366" s="834" t="s">
        <v>2094</v>
      </c>
      <c r="F366" s="832" t="s">
        <v>2036</v>
      </c>
      <c r="G366" s="832" t="s">
        <v>2190</v>
      </c>
      <c r="H366" s="832" t="s">
        <v>601</v>
      </c>
      <c r="I366" s="832" t="s">
        <v>2191</v>
      </c>
      <c r="J366" s="832" t="s">
        <v>773</v>
      </c>
      <c r="K366" s="832" t="s">
        <v>2192</v>
      </c>
      <c r="L366" s="835">
        <v>0</v>
      </c>
      <c r="M366" s="835">
        <v>0</v>
      </c>
      <c r="N366" s="832">
        <v>3</v>
      </c>
      <c r="O366" s="836">
        <v>2</v>
      </c>
      <c r="P366" s="835">
        <v>0</v>
      </c>
      <c r="Q366" s="837"/>
      <c r="R366" s="832">
        <v>1</v>
      </c>
      <c r="S366" s="837">
        <v>0.33333333333333331</v>
      </c>
      <c r="T366" s="836">
        <v>0.5</v>
      </c>
      <c r="U366" s="838">
        <v>0.25</v>
      </c>
    </row>
    <row r="367" spans="1:21" ht="14.4" customHeight="1" x14ac:dyDescent="0.3">
      <c r="A367" s="831">
        <v>8</v>
      </c>
      <c r="B367" s="832" t="s">
        <v>2035</v>
      </c>
      <c r="C367" s="832" t="s">
        <v>2040</v>
      </c>
      <c r="D367" s="833" t="s">
        <v>4374</v>
      </c>
      <c r="E367" s="834" t="s">
        <v>2094</v>
      </c>
      <c r="F367" s="832" t="s">
        <v>2036</v>
      </c>
      <c r="G367" s="832" t="s">
        <v>2476</v>
      </c>
      <c r="H367" s="832" t="s">
        <v>601</v>
      </c>
      <c r="I367" s="832" t="s">
        <v>2477</v>
      </c>
      <c r="J367" s="832" t="s">
        <v>1029</v>
      </c>
      <c r="K367" s="832" t="s">
        <v>2478</v>
      </c>
      <c r="L367" s="835">
        <v>256.67</v>
      </c>
      <c r="M367" s="835">
        <v>256.67</v>
      </c>
      <c r="N367" s="832">
        <v>1</v>
      </c>
      <c r="O367" s="836">
        <v>0.5</v>
      </c>
      <c r="P367" s="835">
        <v>256.67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8</v>
      </c>
      <c r="B368" s="832" t="s">
        <v>2035</v>
      </c>
      <c r="C368" s="832" t="s">
        <v>2040</v>
      </c>
      <c r="D368" s="833" t="s">
        <v>4374</v>
      </c>
      <c r="E368" s="834" t="s">
        <v>2094</v>
      </c>
      <c r="F368" s="832" t="s">
        <v>2036</v>
      </c>
      <c r="G368" s="832" t="s">
        <v>2144</v>
      </c>
      <c r="H368" s="832" t="s">
        <v>601</v>
      </c>
      <c r="I368" s="832" t="s">
        <v>2145</v>
      </c>
      <c r="J368" s="832" t="s">
        <v>692</v>
      </c>
      <c r="K368" s="832" t="s">
        <v>2146</v>
      </c>
      <c r="L368" s="835">
        <v>158.76</v>
      </c>
      <c r="M368" s="835">
        <v>2381.3999999999996</v>
      </c>
      <c r="N368" s="832">
        <v>15</v>
      </c>
      <c r="O368" s="836">
        <v>6.5</v>
      </c>
      <c r="P368" s="835">
        <v>793.8</v>
      </c>
      <c r="Q368" s="837">
        <v>0.33333333333333337</v>
      </c>
      <c r="R368" s="832">
        <v>5</v>
      </c>
      <c r="S368" s="837">
        <v>0.33333333333333331</v>
      </c>
      <c r="T368" s="836">
        <v>1</v>
      </c>
      <c r="U368" s="838">
        <v>0.15384615384615385</v>
      </c>
    </row>
    <row r="369" spans="1:21" ht="14.4" customHeight="1" x14ac:dyDescent="0.3">
      <c r="A369" s="831">
        <v>8</v>
      </c>
      <c r="B369" s="832" t="s">
        <v>2035</v>
      </c>
      <c r="C369" s="832" t="s">
        <v>2040</v>
      </c>
      <c r="D369" s="833" t="s">
        <v>4374</v>
      </c>
      <c r="E369" s="834" t="s">
        <v>2094</v>
      </c>
      <c r="F369" s="832" t="s">
        <v>2036</v>
      </c>
      <c r="G369" s="832" t="s">
        <v>2222</v>
      </c>
      <c r="H369" s="832" t="s">
        <v>660</v>
      </c>
      <c r="I369" s="832" t="s">
        <v>2334</v>
      </c>
      <c r="J369" s="832" t="s">
        <v>855</v>
      </c>
      <c r="K369" s="832" t="s">
        <v>1686</v>
      </c>
      <c r="L369" s="835">
        <v>27.5</v>
      </c>
      <c r="M369" s="835">
        <v>82.5</v>
      </c>
      <c r="N369" s="832">
        <v>3</v>
      </c>
      <c r="O369" s="836">
        <v>1.5</v>
      </c>
      <c r="P369" s="835">
        <v>27.5</v>
      </c>
      <c r="Q369" s="837">
        <v>0.33333333333333331</v>
      </c>
      <c r="R369" s="832">
        <v>1</v>
      </c>
      <c r="S369" s="837">
        <v>0.33333333333333331</v>
      </c>
      <c r="T369" s="836">
        <v>0.5</v>
      </c>
      <c r="U369" s="838">
        <v>0.33333333333333331</v>
      </c>
    </row>
    <row r="370" spans="1:21" ht="14.4" customHeight="1" x14ac:dyDescent="0.3">
      <c r="A370" s="831">
        <v>8</v>
      </c>
      <c r="B370" s="832" t="s">
        <v>2035</v>
      </c>
      <c r="C370" s="832" t="s">
        <v>2040</v>
      </c>
      <c r="D370" s="833" t="s">
        <v>4374</v>
      </c>
      <c r="E370" s="834" t="s">
        <v>2094</v>
      </c>
      <c r="F370" s="832" t="s">
        <v>2036</v>
      </c>
      <c r="G370" s="832" t="s">
        <v>2222</v>
      </c>
      <c r="H370" s="832" t="s">
        <v>660</v>
      </c>
      <c r="I370" s="832" t="s">
        <v>1997</v>
      </c>
      <c r="J370" s="832" t="s">
        <v>1796</v>
      </c>
      <c r="K370" s="832" t="s">
        <v>1998</v>
      </c>
      <c r="L370" s="835">
        <v>17.559999999999999</v>
      </c>
      <c r="M370" s="835">
        <v>17.559999999999999</v>
      </c>
      <c r="N370" s="832">
        <v>1</v>
      </c>
      <c r="O370" s="836">
        <v>0.5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8</v>
      </c>
      <c r="B371" s="832" t="s">
        <v>2035</v>
      </c>
      <c r="C371" s="832" t="s">
        <v>2040</v>
      </c>
      <c r="D371" s="833" t="s">
        <v>4374</v>
      </c>
      <c r="E371" s="834" t="s">
        <v>2094</v>
      </c>
      <c r="F371" s="832" t="s">
        <v>2036</v>
      </c>
      <c r="G371" s="832" t="s">
        <v>2335</v>
      </c>
      <c r="H371" s="832" t="s">
        <v>601</v>
      </c>
      <c r="I371" s="832" t="s">
        <v>2336</v>
      </c>
      <c r="J371" s="832" t="s">
        <v>1012</v>
      </c>
      <c r="K371" s="832" t="s">
        <v>2337</v>
      </c>
      <c r="L371" s="835">
        <v>34.19</v>
      </c>
      <c r="M371" s="835">
        <v>34.19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8</v>
      </c>
      <c r="B372" s="832" t="s">
        <v>2035</v>
      </c>
      <c r="C372" s="832" t="s">
        <v>2040</v>
      </c>
      <c r="D372" s="833" t="s">
        <v>4374</v>
      </c>
      <c r="E372" s="834" t="s">
        <v>2094</v>
      </c>
      <c r="F372" s="832" t="s">
        <v>2036</v>
      </c>
      <c r="G372" s="832" t="s">
        <v>2121</v>
      </c>
      <c r="H372" s="832" t="s">
        <v>660</v>
      </c>
      <c r="I372" s="832" t="s">
        <v>2195</v>
      </c>
      <c r="J372" s="832" t="s">
        <v>735</v>
      </c>
      <c r="K372" s="832" t="s">
        <v>1777</v>
      </c>
      <c r="L372" s="835">
        <v>368.16</v>
      </c>
      <c r="M372" s="835">
        <v>2577.12</v>
      </c>
      <c r="N372" s="832">
        <v>7</v>
      </c>
      <c r="O372" s="836">
        <v>5.5</v>
      </c>
      <c r="P372" s="835">
        <v>1104.48</v>
      </c>
      <c r="Q372" s="837">
        <v>0.4285714285714286</v>
      </c>
      <c r="R372" s="832">
        <v>3</v>
      </c>
      <c r="S372" s="837">
        <v>0.42857142857142855</v>
      </c>
      <c r="T372" s="836">
        <v>2</v>
      </c>
      <c r="U372" s="838">
        <v>0.36363636363636365</v>
      </c>
    </row>
    <row r="373" spans="1:21" ht="14.4" customHeight="1" x14ac:dyDescent="0.3">
      <c r="A373" s="831">
        <v>8</v>
      </c>
      <c r="B373" s="832" t="s">
        <v>2035</v>
      </c>
      <c r="C373" s="832" t="s">
        <v>2040</v>
      </c>
      <c r="D373" s="833" t="s">
        <v>4374</v>
      </c>
      <c r="E373" s="834" t="s">
        <v>2094</v>
      </c>
      <c r="F373" s="832" t="s">
        <v>2036</v>
      </c>
      <c r="G373" s="832" t="s">
        <v>2121</v>
      </c>
      <c r="H373" s="832" t="s">
        <v>660</v>
      </c>
      <c r="I373" s="832" t="s">
        <v>2122</v>
      </c>
      <c r="J373" s="832" t="s">
        <v>735</v>
      </c>
      <c r="K373" s="832" t="s">
        <v>1680</v>
      </c>
      <c r="L373" s="835">
        <v>490.89</v>
      </c>
      <c r="M373" s="835">
        <v>6872.4599999999991</v>
      </c>
      <c r="N373" s="832">
        <v>14</v>
      </c>
      <c r="O373" s="836">
        <v>10.5</v>
      </c>
      <c r="P373" s="835">
        <v>3436.2299999999996</v>
      </c>
      <c r="Q373" s="837">
        <v>0.5</v>
      </c>
      <c r="R373" s="832">
        <v>7</v>
      </c>
      <c r="S373" s="837">
        <v>0.5</v>
      </c>
      <c r="T373" s="836">
        <v>5</v>
      </c>
      <c r="U373" s="838">
        <v>0.47619047619047616</v>
      </c>
    </row>
    <row r="374" spans="1:21" ht="14.4" customHeight="1" x14ac:dyDescent="0.3">
      <c r="A374" s="831">
        <v>8</v>
      </c>
      <c r="B374" s="832" t="s">
        <v>2035</v>
      </c>
      <c r="C374" s="832" t="s">
        <v>2040</v>
      </c>
      <c r="D374" s="833" t="s">
        <v>4374</v>
      </c>
      <c r="E374" s="834" t="s">
        <v>2094</v>
      </c>
      <c r="F374" s="832" t="s">
        <v>2036</v>
      </c>
      <c r="G374" s="832" t="s">
        <v>2121</v>
      </c>
      <c r="H374" s="832" t="s">
        <v>660</v>
      </c>
      <c r="I374" s="832" t="s">
        <v>2123</v>
      </c>
      <c r="J374" s="832" t="s">
        <v>735</v>
      </c>
      <c r="K374" s="832" t="s">
        <v>1991</v>
      </c>
      <c r="L374" s="835">
        <v>736.33</v>
      </c>
      <c r="M374" s="835">
        <v>2208.9900000000002</v>
      </c>
      <c r="N374" s="832">
        <v>3</v>
      </c>
      <c r="O374" s="836">
        <v>2</v>
      </c>
      <c r="P374" s="835">
        <v>736.33</v>
      </c>
      <c r="Q374" s="837">
        <v>0.33333333333333331</v>
      </c>
      <c r="R374" s="832">
        <v>1</v>
      </c>
      <c r="S374" s="837">
        <v>0.33333333333333331</v>
      </c>
      <c r="T374" s="836">
        <v>0.5</v>
      </c>
      <c r="U374" s="838">
        <v>0.25</v>
      </c>
    </row>
    <row r="375" spans="1:21" ht="14.4" customHeight="1" x14ac:dyDescent="0.3">
      <c r="A375" s="831">
        <v>8</v>
      </c>
      <c r="B375" s="832" t="s">
        <v>2035</v>
      </c>
      <c r="C375" s="832" t="s">
        <v>2040</v>
      </c>
      <c r="D375" s="833" t="s">
        <v>4374</v>
      </c>
      <c r="E375" s="834" t="s">
        <v>2094</v>
      </c>
      <c r="F375" s="832" t="s">
        <v>2036</v>
      </c>
      <c r="G375" s="832" t="s">
        <v>2121</v>
      </c>
      <c r="H375" s="832" t="s">
        <v>660</v>
      </c>
      <c r="I375" s="832" t="s">
        <v>2124</v>
      </c>
      <c r="J375" s="832" t="s">
        <v>1032</v>
      </c>
      <c r="K375" s="832" t="s">
        <v>2125</v>
      </c>
      <c r="L375" s="835">
        <v>1847.49</v>
      </c>
      <c r="M375" s="835">
        <v>1847.49</v>
      </c>
      <c r="N375" s="832">
        <v>1</v>
      </c>
      <c r="O375" s="836">
        <v>0.5</v>
      </c>
      <c r="P375" s="835">
        <v>1847.49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8</v>
      </c>
      <c r="B376" s="832" t="s">
        <v>2035</v>
      </c>
      <c r="C376" s="832" t="s">
        <v>2040</v>
      </c>
      <c r="D376" s="833" t="s">
        <v>4374</v>
      </c>
      <c r="E376" s="834" t="s">
        <v>2094</v>
      </c>
      <c r="F376" s="832" t="s">
        <v>2036</v>
      </c>
      <c r="G376" s="832" t="s">
        <v>2126</v>
      </c>
      <c r="H376" s="832" t="s">
        <v>601</v>
      </c>
      <c r="I376" s="832" t="s">
        <v>2127</v>
      </c>
      <c r="J376" s="832" t="s">
        <v>2128</v>
      </c>
      <c r="K376" s="832" t="s">
        <v>1725</v>
      </c>
      <c r="L376" s="835">
        <v>88.1</v>
      </c>
      <c r="M376" s="835">
        <v>176.2</v>
      </c>
      <c r="N376" s="832">
        <v>2</v>
      </c>
      <c r="O376" s="836">
        <v>1.5</v>
      </c>
      <c r="P376" s="835">
        <v>176.2</v>
      </c>
      <c r="Q376" s="837">
        <v>1</v>
      </c>
      <c r="R376" s="832">
        <v>2</v>
      </c>
      <c r="S376" s="837">
        <v>1</v>
      </c>
      <c r="T376" s="836">
        <v>1.5</v>
      </c>
      <c r="U376" s="838">
        <v>1</v>
      </c>
    </row>
    <row r="377" spans="1:21" ht="14.4" customHeight="1" x14ac:dyDescent="0.3">
      <c r="A377" s="831">
        <v>8</v>
      </c>
      <c r="B377" s="832" t="s">
        <v>2035</v>
      </c>
      <c r="C377" s="832" t="s">
        <v>2040</v>
      </c>
      <c r="D377" s="833" t="s">
        <v>4374</v>
      </c>
      <c r="E377" s="834" t="s">
        <v>2094</v>
      </c>
      <c r="F377" s="832" t="s">
        <v>2036</v>
      </c>
      <c r="G377" s="832" t="s">
        <v>2129</v>
      </c>
      <c r="H377" s="832" t="s">
        <v>601</v>
      </c>
      <c r="I377" s="832" t="s">
        <v>2130</v>
      </c>
      <c r="J377" s="832" t="s">
        <v>1328</v>
      </c>
      <c r="K377" s="832" t="s">
        <v>2131</v>
      </c>
      <c r="L377" s="835">
        <v>112.6</v>
      </c>
      <c r="M377" s="835">
        <v>225.2</v>
      </c>
      <c r="N377" s="832">
        <v>2</v>
      </c>
      <c r="O377" s="836">
        <v>1.5</v>
      </c>
      <c r="P377" s="835">
        <v>112.6</v>
      </c>
      <c r="Q377" s="837">
        <v>0.5</v>
      </c>
      <c r="R377" s="832">
        <v>1</v>
      </c>
      <c r="S377" s="837">
        <v>0.5</v>
      </c>
      <c r="T377" s="836">
        <v>1</v>
      </c>
      <c r="U377" s="838">
        <v>0.66666666666666663</v>
      </c>
    </row>
    <row r="378" spans="1:21" ht="14.4" customHeight="1" x14ac:dyDescent="0.3">
      <c r="A378" s="831">
        <v>8</v>
      </c>
      <c r="B378" s="832" t="s">
        <v>2035</v>
      </c>
      <c r="C378" s="832" t="s">
        <v>2040</v>
      </c>
      <c r="D378" s="833" t="s">
        <v>4374</v>
      </c>
      <c r="E378" s="834" t="s">
        <v>2094</v>
      </c>
      <c r="F378" s="832" t="s">
        <v>2036</v>
      </c>
      <c r="G378" s="832" t="s">
        <v>2199</v>
      </c>
      <c r="H378" s="832" t="s">
        <v>601</v>
      </c>
      <c r="I378" s="832" t="s">
        <v>2200</v>
      </c>
      <c r="J378" s="832" t="s">
        <v>1219</v>
      </c>
      <c r="K378" s="832" t="s">
        <v>2201</v>
      </c>
      <c r="L378" s="835">
        <v>130.36000000000001</v>
      </c>
      <c r="M378" s="835">
        <v>521.44000000000005</v>
      </c>
      <c r="N378" s="832">
        <v>4</v>
      </c>
      <c r="O378" s="836">
        <v>2</v>
      </c>
      <c r="P378" s="835">
        <v>260.72000000000003</v>
      </c>
      <c r="Q378" s="837">
        <v>0.5</v>
      </c>
      <c r="R378" s="832">
        <v>2</v>
      </c>
      <c r="S378" s="837">
        <v>0.5</v>
      </c>
      <c r="T378" s="836">
        <v>1</v>
      </c>
      <c r="U378" s="838">
        <v>0.5</v>
      </c>
    </row>
    <row r="379" spans="1:21" ht="14.4" customHeight="1" x14ac:dyDescent="0.3">
      <c r="A379" s="831">
        <v>8</v>
      </c>
      <c r="B379" s="832" t="s">
        <v>2035</v>
      </c>
      <c r="C379" s="832" t="s">
        <v>2040</v>
      </c>
      <c r="D379" s="833" t="s">
        <v>4374</v>
      </c>
      <c r="E379" s="834" t="s">
        <v>2094</v>
      </c>
      <c r="F379" s="832" t="s">
        <v>2036</v>
      </c>
      <c r="G379" s="832" t="s">
        <v>2206</v>
      </c>
      <c r="H379" s="832" t="s">
        <v>601</v>
      </c>
      <c r="I379" s="832" t="s">
        <v>2207</v>
      </c>
      <c r="J379" s="832" t="s">
        <v>2208</v>
      </c>
      <c r="K379" s="832" t="s">
        <v>2209</v>
      </c>
      <c r="L379" s="835">
        <v>0</v>
      </c>
      <c r="M379" s="835">
        <v>0</v>
      </c>
      <c r="N379" s="832">
        <v>2</v>
      </c>
      <c r="O379" s="836">
        <v>0.5</v>
      </c>
      <c r="P379" s="835">
        <v>0</v>
      </c>
      <c r="Q379" s="837"/>
      <c r="R379" s="832">
        <v>2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8</v>
      </c>
      <c r="B380" s="832" t="s">
        <v>2035</v>
      </c>
      <c r="C380" s="832" t="s">
        <v>2040</v>
      </c>
      <c r="D380" s="833" t="s">
        <v>4374</v>
      </c>
      <c r="E380" s="834" t="s">
        <v>2094</v>
      </c>
      <c r="F380" s="832" t="s">
        <v>2036</v>
      </c>
      <c r="G380" s="832" t="s">
        <v>2147</v>
      </c>
      <c r="H380" s="832" t="s">
        <v>601</v>
      </c>
      <c r="I380" s="832" t="s">
        <v>2224</v>
      </c>
      <c r="J380" s="832" t="s">
        <v>825</v>
      </c>
      <c r="K380" s="832" t="s">
        <v>2225</v>
      </c>
      <c r="L380" s="835">
        <v>181.04</v>
      </c>
      <c r="M380" s="835">
        <v>181.04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8</v>
      </c>
      <c r="B381" s="832" t="s">
        <v>2035</v>
      </c>
      <c r="C381" s="832" t="s">
        <v>2040</v>
      </c>
      <c r="D381" s="833" t="s">
        <v>4374</v>
      </c>
      <c r="E381" s="834" t="s">
        <v>2094</v>
      </c>
      <c r="F381" s="832" t="s">
        <v>2036</v>
      </c>
      <c r="G381" s="832" t="s">
        <v>2147</v>
      </c>
      <c r="H381" s="832" t="s">
        <v>601</v>
      </c>
      <c r="I381" s="832" t="s">
        <v>2148</v>
      </c>
      <c r="J381" s="832" t="s">
        <v>825</v>
      </c>
      <c r="K381" s="832" t="s">
        <v>2149</v>
      </c>
      <c r="L381" s="835">
        <v>0</v>
      </c>
      <c r="M381" s="835">
        <v>0</v>
      </c>
      <c r="N381" s="832">
        <v>9</v>
      </c>
      <c r="O381" s="836">
        <v>6</v>
      </c>
      <c r="P381" s="835">
        <v>0</v>
      </c>
      <c r="Q381" s="837"/>
      <c r="R381" s="832">
        <v>2</v>
      </c>
      <c r="S381" s="837">
        <v>0.22222222222222221</v>
      </c>
      <c r="T381" s="836">
        <v>1.5</v>
      </c>
      <c r="U381" s="838">
        <v>0.25</v>
      </c>
    </row>
    <row r="382" spans="1:21" ht="14.4" customHeight="1" x14ac:dyDescent="0.3">
      <c r="A382" s="831">
        <v>8</v>
      </c>
      <c r="B382" s="832" t="s">
        <v>2035</v>
      </c>
      <c r="C382" s="832" t="s">
        <v>2040</v>
      </c>
      <c r="D382" s="833" t="s">
        <v>4374</v>
      </c>
      <c r="E382" s="834" t="s">
        <v>2094</v>
      </c>
      <c r="F382" s="832" t="s">
        <v>2036</v>
      </c>
      <c r="G382" s="832" t="s">
        <v>2214</v>
      </c>
      <c r="H382" s="832" t="s">
        <v>601</v>
      </c>
      <c r="I382" s="832" t="s">
        <v>2215</v>
      </c>
      <c r="J382" s="832" t="s">
        <v>836</v>
      </c>
      <c r="K382" s="832" t="s">
        <v>2216</v>
      </c>
      <c r="L382" s="835">
        <v>77.14</v>
      </c>
      <c r="M382" s="835">
        <v>77.14</v>
      </c>
      <c r="N382" s="832">
        <v>1</v>
      </c>
      <c r="O382" s="836">
        <v>1</v>
      </c>
      <c r="P382" s="835">
        <v>77.14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8</v>
      </c>
      <c r="B383" s="832" t="s">
        <v>2035</v>
      </c>
      <c r="C383" s="832" t="s">
        <v>2040</v>
      </c>
      <c r="D383" s="833" t="s">
        <v>4374</v>
      </c>
      <c r="E383" s="834" t="s">
        <v>2094</v>
      </c>
      <c r="F383" s="832" t="s">
        <v>2036</v>
      </c>
      <c r="G383" s="832" t="s">
        <v>2132</v>
      </c>
      <c r="H383" s="832" t="s">
        <v>660</v>
      </c>
      <c r="I383" s="832" t="s">
        <v>1731</v>
      </c>
      <c r="J383" s="832" t="s">
        <v>1732</v>
      </c>
      <c r="K383" s="832" t="s">
        <v>1733</v>
      </c>
      <c r="L383" s="835">
        <v>0</v>
      </c>
      <c r="M383" s="835">
        <v>0</v>
      </c>
      <c r="N383" s="832">
        <v>6</v>
      </c>
      <c r="O383" s="836">
        <v>3</v>
      </c>
      <c r="P383" s="835">
        <v>0</v>
      </c>
      <c r="Q383" s="837"/>
      <c r="R383" s="832">
        <v>5</v>
      </c>
      <c r="S383" s="837">
        <v>0.83333333333333337</v>
      </c>
      <c r="T383" s="836">
        <v>2.5</v>
      </c>
      <c r="U383" s="838">
        <v>0.83333333333333337</v>
      </c>
    </row>
    <row r="384" spans="1:21" ht="14.4" customHeight="1" x14ac:dyDescent="0.3">
      <c r="A384" s="831">
        <v>8</v>
      </c>
      <c r="B384" s="832" t="s">
        <v>2035</v>
      </c>
      <c r="C384" s="832" t="s">
        <v>2040</v>
      </c>
      <c r="D384" s="833" t="s">
        <v>4374</v>
      </c>
      <c r="E384" s="834" t="s">
        <v>2094</v>
      </c>
      <c r="F384" s="832" t="s">
        <v>2036</v>
      </c>
      <c r="G384" s="832" t="s">
        <v>2133</v>
      </c>
      <c r="H384" s="832" t="s">
        <v>601</v>
      </c>
      <c r="I384" s="832" t="s">
        <v>2373</v>
      </c>
      <c r="J384" s="832" t="s">
        <v>1310</v>
      </c>
      <c r="K384" s="832" t="s">
        <v>2374</v>
      </c>
      <c r="L384" s="835">
        <v>33.44</v>
      </c>
      <c r="M384" s="835">
        <v>33.44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8</v>
      </c>
      <c r="B385" s="832" t="s">
        <v>2035</v>
      </c>
      <c r="C385" s="832" t="s">
        <v>2040</v>
      </c>
      <c r="D385" s="833" t="s">
        <v>4374</v>
      </c>
      <c r="E385" s="834" t="s">
        <v>2094</v>
      </c>
      <c r="F385" s="832" t="s">
        <v>2036</v>
      </c>
      <c r="G385" s="832" t="s">
        <v>2138</v>
      </c>
      <c r="H385" s="832" t="s">
        <v>601</v>
      </c>
      <c r="I385" s="832" t="s">
        <v>2479</v>
      </c>
      <c r="J385" s="832" t="s">
        <v>1393</v>
      </c>
      <c r="K385" s="832" t="s">
        <v>2480</v>
      </c>
      <c r="L385" s="835">
        <v>138.86000000000001</v>
      </c>
      <c r="M385" s="835">
        <v>138.86000000000001</v>
      </c>
      <c r="N385" s="832">
        <v>1</v>
      </c>
      <c r="O385" s="836">
        <v>1</v>
      </c>
      <c r="P385" s="835">
        <v>138.86000000000001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8</v>
      </c>
      <c r="B386" s="832" t="s">
        <v>2035</v>
      </c>
      <c r="C386" s="832" t="s">
        <v>2040</v>
      </c>
      <c r="D386" s="833" t="s">
        <v>4374</v>
      </c>
      <c r="E386" s="834" t="s">
        <v>2094</v>
      </c>
      <c r="F386" s="832" t="s">
        <v>2036</v>
      </c>
      <c r="G386" s="832" t="s">
        <v>2424</v>
      </c>
      <c r="H386" s="832" t="s">
        <v>601</v>
      </c>
      <c r="I386" s="832" t="s">
        <v>2481</v>
      </c>
      <c r="J386" s="832" t="s">
        <v>859</v>
      </c>
      <c r="K386" s="832" t="s">
        <v>2482</v>
      </c>
      <c r="L386" s="835">
        <v>33.549999999999997</v>
      </c>
      <c r="M386" s="835">
        <v>33.549999999999997</v>
      </c>
      <c r="N386" s="832">
        <v>1</v>
      </c>
      <c r="O386" s="836">
        <v>0.5</v>
      </c>
      <c r="P386" s="835">
        <v>33.549999999999997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8</v>
      </c>
      <c r="B387" s="832" t="s">
        <v>2035</v>
      </c>
      <c r="C387" s="832" t="s">
        <v>2040</v>
      </c>
      <c r="D387" s="833" t="s">
        <v>4374</v>
      </c>
      <c r="E387" s="834" t="s">
        <v>2069</v>
      </c>
      <c r="F387" s="832" t="s">
        <v>2036</v>
      </c>
      <c r="G387" s="832" t="s">
        <v>2141</v>
      </c>
      <c r="H387" s="832" t="s">
        <v>601</v>
      </c>
      <c r="I387" s="832" t="s">
        <v>2150</v>
      </c>
      <c r="J387" s="832" t="s">
        <v>847</v>
      </c>
      <c r="K387" s="832" t="s">
        <v>2151</v>
      </c>
      <c r="L387" s="835">
        <v>0</v>
      </c>
      <c r="M387" s="835">
        <v>0</v>
      </c>
      <c r="N387" s="832">
        <v>2</v>
      </c>
      <c r="O387" s="836">
        <v>1</v>
      </c>
      <c r="P387" s="835"/>
      <c r="Q387" s="837"/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8</v>
      </c>
      <c r="B388" s="832" t="s">
        <v>2035</v>
      </c>
      <c r="C388" s="832" t="s">
        <v>2040</v>
      </c>
      <c r="D388" s="833" t="s">
        <v>4374</v>
      </c>
      <c r="E388" s="834" t="s">
        <v>2069</v>
      </c>
      <c r="F388" s="832" t="s">
        <v>2036</v>
      </c>
      <c r="G388" s="832" t="s">
        <v>2141</v>
      </c>
      <c r="H388" s="832" t="s">
        <v>601</v>
      </c>
      <c r="I388" s="832" t="s">
        <v>2142</v>
      </c>
      <c r="J388" s="832" t="s">
        <v>847</v>
      </c>
      <c r="K388" s="832" t="s">
        <v>2143</v>
      </c>
      <c r="L388" s="835">
        <v>385.3</v>
      </c>
      <c r="M388" s="835">
        <v>385.3</v>
      </c>
      <c r="N388" s="832">
        <v>1</v>
      </c>
      <c r="O388" s="836">
        <v>1</v>
      </c>
      <c r="P388" s="835">
        <v>385.3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8</v>
      </c>
      <c r="B389" s="832" t="s">
        <v>2035</v>
      </c>
      <c r="C389" s="832" t="s">
        <v>2040</v>
      </c>
      <c r="D389" s="833" t="s">
        <v>4374</v>
      </c>
      <c r="E389" s="834" t="s">
        <v>2069</v>
      </c>
      <c r="F389" s="832" t="s">
        <v>2036</v>
      </c>
      <c r="G389" s="832" t="s">
        <v>2236</v>
      </c>
      <c r="H389" s="832" t="s">
        <v>601</v>
      </c>
      <c r="I389" s="832" t="s">
        <v>2483</v>
      </c>
      <c r="J389" s="832" t="s">
        <v>1499</v>
      </c>
      <c r="K389" s="832" t="s">
        <v>1953</v>
      </c>
      <c r="L389" s="835">
        <v>62.18</v>
      </c>
      <c r="M389" s="835">
        <v>62.18</v>
      </c>
      <c r="N389" s="832">
        <v>1</v>
      </c>
      <c r="O389" s="836">
        <v>0.5</v>
      </c>
      <c r="P389" s="835">
        <v>62.18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8</v>
      </c>
      <c r="B390" s="832" t="s">
        <v>2035</v>
      </c>
      <c r="C390" s="832" t="s">
        <v>2040</v>
      </c>
      <c r="D390" s="833" t="s">
        <v>4374</v>
      </c>
      <c r="E390" s="834" t="s">
        <v>2069</v>
      </c>
      <c r="F390" s="832" t="s">
        <v>2036</v>
      </c>
      <c r="G390" s="832" t="s">
        <v>2259</v>
      </c>
      <c r="H390" s="832" t="s">
        <v>601</v>
      </c>
      <c r="I390" s="832" t="s">
        <v>2260</v>
      </c>
      <c r="J390" s="832" t="s">
        <v>2261</v>
      </c>
      <c r="K390" s="832" t="s">
        <v>2169</v>
      </c>
      <c r="L390" s="835">
        <v>46.09</v>
      </c>
      <c r="M390" s="835">
        <v>460.90000000000003</v>
      </c>
      <c r="N390" s="832">
        <v>10</v>
      </c>
      <c r="O390" s="836">
        <v>6</v>
      </c>
      <c r="P390" s="835">
        <v>276.54000000000002</v>
      </c>
      <c r="Q390" s="837">
        <v>0.6</v>
      </c>
      <c r="R390" s="832">
        <v>6</v>
      </c>
      <c r="S390" s="837">
        <v>0.6</v>
      </c>
      <c r="T390" s="836">
        <v>3.5</v>
      </c>
      <c r="U390" s="838">
        <v>0.58333333333333337</v>
      </c>
    </row>
    <row r="391" spans="1:21" ht="14.4" customHeight="1" x14ac:dyDescent="0.3">
      <c r="A391" s="831">
        <v>8</v>
      </c>
      <c r="B391" s="832" t="s">
        <v>2035</v>
      </c>
      <c r="C391" s="832" t="s">
        <v>2040</v>
      </c>
      <c r="D391" s="833" t="s">
        <v>4374</v>
      </c>
      <c r="E391" s="834" t="s">
        <v>2069</v>
      </c>
      <c r="F391" s="832" t="s">
        <v>2036</v>
      </c>
      <c r="G391" s="832" t="s">
        <v>2101</v>
      </c>
      <c r="H391" s="832" t="s">
        <v>660</v>
      </c>
      <c r="I391" s="832" t="s">
        <v>1858</v>
      </c>
      <c r="J391" s="832" t="s">
        <v>867</v>
      </c>
      <c r="K391" s="832" t="s">
        <v>1859</v>
      </c>
      <c r="L391" s="835">
        <v>154.36000000000001</v>
      </c>
      <c r="M391" s="835">
        <v>308.72000000000003</v>
      </c>
      <c r="N391" s="832">
        <v>2</v>
      </c>
      <c r="O391" s="836">
        <v>1.5</v>
      </c>
      <c r="P391" s="835">
        <v>154.36000000000001</v>
      </c>
      <c r="Q391" s="837">
        <v>0.5</v>
      </c>
      <c r="R391" s="832">
        <v>1</v>
      </c>
      <c r="S391" s="837">
        <v>0.5</v>
      </c>
      <c r="T391" s="836">
        <v>1</v>
      </c>
      <c r="U391" s="838">
        <v>0.66666666666666663</v>
      </c>
    </row>
    <row r="392" spans="1:21" ht="14.4" customHeight="1" x14ac:dyDescent="0.3">
      <c r="A392" s="831">
        <v>8</v>
      </c>
      <c r="B392" s="832" t="s">
        <v>2035</v>
      </c>
      <c r="C392" s="832" t="s">
        <v>2040</v>
      </c>
      <c r="D392" s="833" t="s">
        <v>4374</v>
      </c>
      <c r="E392" s="834" t="s">
        <v>2069</v>
      </c>
      <c r="F392" s="832" t="s">
        <v>2036</v>
      </c>
      <c r="G392" s="832" t="s">
        <v>2399</v>
      </c>
      <c r="H392" s="832" t="s">
        <v>601</v>
      </c>
      <c r="I392" s="832" t="s">
        <v>2484</v>
      </c>
      <c r="J392" s="832" t="s">
        <v>2485</v>
      </c>
      <c r="K392" s="832" t="s">
        <v>2486</v>
      </c>
      <c r="L392" s="835">
        <v>0</v>
      </c>
      <c r="M392" s="835">
        <v>0</v>
      </c>
      <c r="N392" s="832">
        <v>1</v>
      </c>
      <c r="O392" s="836">
        <v>1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8</v>
      </c>
      <c r="B393" s="832" t="s">
        <v>2035</v>
      </c>
      <c r="C393" s="832" t="s">
        <v>2040</v>
      </c>
      <c r="D393" s="833" t="s">
        <v>4374</v>
      </c>
      <c r="E393" s="834" t="s">
        <v>2069</v>
      </c>
      <c r="F393" s="832" t="s">
        <v>2036</v>
      </c>
      <c r="G393" s="832" t="s">
        <v>2487</v>
      </c>
      <c r="H393" s="832" t="s">
        <v>601</v>
      </c>
      <c r="I393" s="832" t="s">
        <v>2488</v>
      </c>
      <c r="J393" s="832" t="s">
        <v>2489</v>
      </c>
      <c r="K393" s="832" t="s">
        <v>1710</v>
      </c>
      <c r="L393" s="835">
        <v>170.52</v>
      </c>
      <c r="M393" s="835">
        <v>170.52</v>
      </c>
      <c r="N393" s="832">
        <v>1</v>
      </c>
      <c r="O393" s="836">
        <v>1</v>
      </c>
      <c r="P393" s="835">
        <v>170.52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8</v>
      </c>
      <c r="B394" s="832" t="s">
        <v>2035</v>
      </c>
      <c r="C394" s="832" t="s">
        <v>2040</v>
      </c>
      <c r="D394" s="833" t="s">
        <v>4374</v>
      </c>
      <c r="E394" s="834" t="s">
        <v>2069</v>
      </c>
      <c r="F394" s="832" t="s">
        <v>2036</v>
      </c>
      <c r="G394" s="832" t="s">
        <v>2155</v>
      </c>
      <c r="H394" s="832" t="s">
        <v>601</v>
      </c>
      <c r="I394" s="832" t="s">
        <v>2490</v>
      </c>
      <c r="J394" s="832" t="s">
        <v>1712</v>
      </c>
      <c r="K394" s="832" t="s">
        <v>2271</v>
      </c>
      <c r="L394" s="835">
        <v>85.27</v>
      </c>
      <c r="M394" s="835">
        <v>85.27</v>
      </c>
      <c r="N394" s="832">
        <v>1</v>
      </c>
      <c r="O394" s="836">
        <v>1</v>
      </c>
      <c r="P394" s="835">
        <v>85.27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8</v>
      </c>
      <c r="B395" s="832" t="s">
        <v>2035</v>
      </c>
      <c r="C395" s="832" t="s">
        <v>2040</v>
      </c>
      <c r="D395" s="833" t="s">
        <v>4374</v>
      </c>
      <c r="E395" s="834" t="s">
        <v>2069</v>
      </c>
      <c r="F395" s="832" t="s">
        <v>2036</v>
      </c>
      <c r="G395" s="832" t="s">
        <v>2155</v>
      </c>
      <c r="H395" s="832" t="s">
        <v>660</v>
      </c>
      <c r="I395" s="832" t="s">
        <v>1708</v>
      </c>
      <c r="J395" s="832" t="s">
        <v>1709</v>
      </c>
      <c r="K395" s="832" t="s">
        <v>1710</v>
      </c>
      <c r="L395" s="835">
        <v>170.52</v>
      </c>
      <c r="M395" s="835">
        <v>170.52</v>
      </c>
      <c r="N395" s="832">
        <v>1</v>
      </c>
      <c r="O395" s="836">
        <v>1</v>
      </c>
      <c r="P395" s="835">
        <v>170.52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8</v>
      </c>
      <c r="B396" s="832" t="s">
        <v>2035</v>
      </c>
      <c r="C396" s="832" t="s">
        <v>2040</v>
      </c>
      <c r="D396" s="833" t="s">
        <v>4374</v>
      </c>
      <c r="E396" s="834" t="s">
        <v>2069</v>
      </c>
      <c r="F396" s="832" t="s">
        <v>2036</v>
      </c>
      <c r="G396" s="832" t="s">
        <v>2155</v>
      </c>
      <c r="H396" s="832" t="s">
        <v>660</v>
      </c>
      <c r="I396" s="832" t="s">
        <v>2491</v>
      </c>
      <c r="J396" s="832" t="s">
        <v>1709</v>
      </c>
      <c r="K396" s="832" t="s">
        <v>2271</v>
      </c>
      <c r="L396" s="835">
        <v>85.27</v>
      </c>
      <c r="M396" s="835">
        <v>170.54</v>
      </c>
      <c r="N396" s="832">
        <v>2</v>
      </c>
      <c r="O396" s="836">
        <v>2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8</v>
      </c>
      <c r="B397" s="832" t="s">
        <v>2035</v>
      </c>
      <c r="C397" s="832" t="s">
        <v>2040</v>
      </c>
      <c r="D397" s="833" t="s">
        <v>4374</v>
      </c>
      <c r="E397" s="834" t="s">
        <v>2069</v>
      </c>
      <c r="F397" s="832" t="s">
        <v>2036</v>
      </c>
      <c r="G397" s="832" t="s">
        <v>2155</v>
      </c>
      <c r="H397" s="832" t="s">
        <v>660</v>
      </c>
      <c r="I397" s="832" t="s">
        <v>1863</v>
      </c>
      <c r="J397" s="832" t="s">
        <v>1709</v>
      </c>
      <c r="K397" s="832" t="s">
        <v>1864</v>
      </c>
      <c r="L397" s="835">
        <v>272.83</v>
      </c>
      <c r="M397" s="835">
        <v>272.83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8</v>
      </c>
      <c r="B398" s="832" t="s">
        <v>2035</v>
      </c>
      <c r="C398" s="832" t="s">
        <v>2040</v>
      </c>
      <c r="D398" s="833" t="s">
        <v>4374</v>
      </c>
      <c r="E398" s="834" t="s">
        <v>2069</v>
      </c>
      <c r="F398" s="832" t="s">
        <v>2036</v>
      </c>
      <c r="G398" s="832" t="s">
        <v>2268</v>
      </c>
      <c r="H398" s="832" t="s">
        <v>601</v>
      </c>
      <c r="I398" s="832" t="s">
        <v>2492</v>
      </c>
      <c r="J398" s="832" t="s">
        <v>2270</v>
      </c>
      <c r="K398" s="832" t="s">
        <v>1710</v>
      </c>
      <c r="L398" s="835">
        <v>78.33</v>
      </c>
      <c r="M398" s="835">
        <v>78.33</v>
      </c>
      <c r="N398" s="832">
        <v>1</v>
      </c>
      <c r="O398" s="836">
        <v>1</v>
      </c>
      <c r="P398" s="835">
        <v>78.33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8</v>
      </c>
      <c r="B399" s="832" t="s">
        <v>2035</v>
      </c>
      <c r="C399" s="832" t="s">
        <v>2040</v>
      </c>
      <c r="D399" s="833" t="s">
        <v>4374</v>
      </c>
      <c r="E399" s="834" t="s">
        <v>2069</v>
      </c>
      <c r="F399" s="832" t="s">
        <v>2036</v>
      </c>
      <c r="G399" s="832" t="s">
        <v>2102</v>
      </c>
      <c r="H399" s="832" t="s">
        <v>601</v>
      </c>
      <c r="I399" s="832" t="s">
        <v>2160</v>
      </c>
      <c r="J399" s="832" t="s">
        <v>685</v>
      </c>
      <c r="K399" s="832" t="s">
        <v>2161</v>
      </c>
      <c r="L399" s="835">
        <v>45.56</v>
      </c>
      <c r="M399" s="835">
        <v>91.12</v>
      </c>
      <c r="N399" s="832">
        <v>2</v>
      </c>
      <c r="O399" s="836">
        <v>2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8</v>
      </c>
      <c r="B400" s="832" t="s">
        <v>2035</v>
      </c>
      <c r="C400" s="832" t="s">
        <v>2040</v>
      </c>
      <c r="D400" s="833" t="s">
        <v>4374</v>
      </c>
      <c r="E400" s="834" t="s">
        <v>2069</v>
      </c>
      <c r="F400" s="832" t="s">
        <v>2036</v>
      </c>
      <c r="G400" s="832" t="s">
        <v>2102</v>
      </c>
      <c r="H400" s="832" t="s">
        <v>601</v>
      </c>
      <c r="I400" s="832" t="s">
        <v>2493</v>
      </c>
      <c r="J400" s="832" t="s">
        <v>685</v>
      </c>
      <c r="K400" s="832" t="s">
        <v>2221</v>
      </c>
      <c r="L400" s="835">
        <v>182.22</v>
      </c>
      <c r="M400" s="835">
        <v>364.44</v>
      </c>
      <c r="N400" s="832">
        <v>2</v>
      </c>
      <c r="O400" s="836">
        <v>1.5</v>
      </c>
      <c r="P400" s="835">
        <v>182.22</v>
      </c>
      <c r="Q400" s="837">
        <v>0.5</v>
      </c>
      <c r="R400" s="832">
        <v>1</v>
      </c>
      <c r="S400" s="837">
        <v>0.5</v>
      </c>
      <c r="T400" s="836">
        <v>0.5</v>
      </c>
      <c r="U400" s="838">
        <v>0.33333333333333331</v>
      </c>
    </row>
    <row r="401" spans="1:21" ht="14.4" customHeight="1" x14ac:dyDescent="0.3">
      <c r="A401" s="831">
        <v>8</v>
      </c>
      <c r="B401" s="832" t="s">
        <v>2035</v>
      </c>
      <c r="C401" s="832" t="s">
        <v>2040</v>
      </c>
      <c r="D401" s="833" t="s">
        <v>4374</v>
      </c>
      <c r="E401" s="834" t="s">
        <v>2069</v>
      </c>
      <c r="F401" s="832" t="s">
        <v>2036</v>
      </c>
      <c r="G401" s="832" t="s">
        <v>2162</v>
      </c>
      <c r="H401" s="832" t="s">
        <v>601</v>
      </c>
      <c r="I401" s="832" t="s">
        <v>2163</v>
      </c>
      <c r="J401" s="832" t="s">
        <v>958</v>
      </c>
      <c r="K401" s="832" t="s">
        <v>2164</v>
      </c>
      <c r="L401" s="835">
        <v>736.33</v>
      </c>
      <c r="M401" s="835">
        <v>736.33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8</v>
      </c>
      <c r="B402" s="832" t="s">
        <v>2035</v>
      </c>
      <c r="C402" s="832" t="s">
        <v>2040</v>
      </c>
      <c r="D402" s="833" t="s">
        <v>4374</v>
      </c>
      <c r="E402" s="834" t="s">
        <v>2069</v>
      </c>
      <c r="F402" s="832" t="s">
        <v>2036</v>
      </c>
      <c r="G402" s="832" t="s">
        <v>2162</v>
      </c>
      <c r="H402" s="832" t="s">
        <v>601</v>
      </c>
      <c r="I402" s="832" t="s">
        <v>2402</v>
      </c>
      <c r="J402" s="832" t="s">
        <v>958</v>
      </c>
      <c r="K402" s="832" t="s">
        <v>2403</v>
      </c>
      <c r="L402" s="835">
        <v>923.74</v>
      </c>
      <c r="M402" s="835">
        <v>923.74</v>
      </c>
      <c r="N402" s="832">
        <v>1</v>
      </c>
      <c r="O402" s="836">
        <v>0.5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8</v>
      </c>
      <c r="B403" s="832" t="s">
        <v>2035</v>
      </c>
      <c r="C403" s="832" t="s">
        <v>2040</v>
      </c>
      <c r="D403" s="833" t="s">
        <v>4374</v>
      </c>
      <c r="E403" s="834" t="s">
        <v>2069</v>
      </c>
      <c r="F403" s="832" t="s">
        <v>2036</v>
      </c>
      <c r="G403" s="832" t="s">
        <v>2162</v>
      </c>
      <c r="H403" s="832" t="s">
        <v>601</v>
      </c>
      <c r="I403" s="832" t="s">
        <v>2494</v>
      </c>
      <c r="J403" s="832" t="s">
        <v>2495</v>
      </c>
      <c r="K403" s="832" t="s">
        <v>2496</v>
      </c>
      <c r="L403" s="835">
        <v>1847.49</v>
      </c>
      <c r="M403" s="835">
        <v>1847.49</v>
      </c>
      <c r="N403" s="832">
        <v>1</v>
      </c>
      <c r="O403" s="836">
        <v>0.5</v>
      </c>
      <c r="P403" s="835">
        <v>1847.49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8</v>
      </c>
      <c r="B404" s="832" t="s">
        <v>2035</v>
      </c>
      <c r="C404" s="832" t="s">
        <v>2040</v>
      </c>
      <c r="D404" s="833" t="s">
        <v>4374</v>
      </c>
      <c r="E404" s="834" t="s">
        <v>2069</v>
      </c>
      <c r="F404" s="832" t="s">
        <v>2036</v>
      </c>
      <c r="G404" s="832" t="s">
        <v>2162</v>
      </c>
      <c r="H404" s="832" t="s">
        <v>601</v>
      </c>
      <c r="I404" s="832" t="s">
        <v>2282</v>
      </c>
      <c r="J404" s="832" t="s">
        <v>958</v>
      </c>
      <c r="K404" s="832" t="s">
        <v>2283</v>
      </c>
      <c r="L404" s="835">
        <v>1231.6600000000001</v>
      </c>
      <c r="M404" s="835">
        <v>1231.6600000000001</v>
      </c>
      <c r="N404" s="832">
        <v>1</v>
      </c>
      <c r="O404" s="836">
        <v>1</v>
      </c>
      <c r="P404" s="835">
        <v>1231.6600000000001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8</v>
      </c>
      <c r="B405" s="832" t="s">
        <v>2035</v>
      </c>
      <c r="C405" s="832" t="s">
        <v>2040</v>
      </c>
      <c r="D405" s="833" t="s">
        <v>4374</v>
      </c>
      <c r="E405" s="834" t="s">
        <v>2069</v>
      </c>
      <c r="F405" s="832" t="s">
        <v>2036</v>
      </c>
      <c r="G405" s="832" t="s">
        <v>2497</v>
      </c>
      <c r="H405" s="832" t="s">
        <v>660</v>
      </c>
      <c r="I405" s="832" t="s">
        <v>1894</v>
      </c>
      <c r="J405" s="832" t="s">
        <v>1577</v>
      </c>
      <c r="K405" s="832" t="s">
        <v>1895</v>
      </c>
      <c r="L405" s="835">
        <v>3231.81</v>
      </c>
      <c r="M405" s="835">
        <v>3231.81</v>
      </c>
      <c r="N405" s="832">
        <v>1</v>
      </c>
      <c r="O405" s="836">
        <v>0.5</v>
      </c>
      <c r="P405" s="835">
        <v>3231.81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8</v>
      </c>
      <c r="B406" s="832" t="s">
        <v>2035</v>
      </c>
      <c r="C406" s="832" t="s">
        <v>2040</v>
      </c>
      <c r="D406" s="833" t="s">
        <v>4374</v>
      </c>
      <c r="E406" s="834" t="s">
        <v>2069</v>
      </c>
      <c r="F406" s="832" t="s">
        <v>2036</v>
      </c>
      <c r="G406" s="832" t="s">
        <v>2288</v>
      </c>
      <c r="H406" s="832" t="s">
        <v>601</v>
      </c>
      <c r="I406" s="832" t="s">
        <v>2289</v>
      </c>
      <c r="J406" s="832" t="s">
        <v>1104</v>
      </c>
      <c r="K406" s="832" t="s">
        <v>2290</v>
      </c>
      <c r="L406" s="835">
        <v>107.27</v>
      </c>
      <c r="M406" s="835">
        <v>107.27</v>
      </c>
      <c r="N406" s="832">
        <v>1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8</v>
      </c>
      <c r="B407" s="832" t="s">
        <v>2035</v>
      </c>
      <c r="C407" s="832" t="s">
        <v>2040</v>
      </c>
      <c r="D407" s="833" t="s">
        <v>4374</v>
      </c>
      <c r="E407" s="834" t="s">
        <v>2069</v>
      </c>
      <c r="F407" s="832" t="s">
        <v>2036</v>
      </c>
      <c r="G407" s="832" t="s">
        <v>2288</v>
      </c>
      <c r="H407" s="832" t="s">
        <v>601</v>
      </c>
      <c r="I407" s="832" t="s">
        <v>2498</v>
      </c>
      <c r="J407" s="832" t="s">
        <v>1104</v>
      </c>
      <c r="K407" s="832" t="s">
        <v>2290</v>
      </c>
      <c r="L407" s="835">
        <v>107.27</v>
      </c>
      <c r="M407" s="835">
        <v>429.08</v>
      </c>
      <c r="N407" s="832">
        <v>4</v>
      </c>
      <c r="O407" s="836">
        <v>2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8</v>
      </c>
      <c r="B408" s="832" t="s">
        <v>2035</v>
      </c>
      <c r="C408" s="832" t="s">
        <v>2040</v>
      </c>
      <c r="D408" s="833" t="s">
        <v>4374</v>
      </c>
      <c r="E408" s="834" t="s">
        <v>2069</v>
      </c>
      <c r="F408" s="832" t="s">
        <v>2036</v>
      </c>
      <c r="G408" s="832" t="s">
        <v>2108</v>
      </c>
      <c r="H408" s="832" t="s">
        <v>601</v>
      </c>
      <c r="I408" s="832" t="s">
        <v>2109</v>
      </c>
      <c r="J408" s="832" t="s">
        <v>657</v>
      </c>
      <c r="K408" s="832" t="s">
        <v>2110</v>
      </c>
      <c r="L408" s="835">
        <v>0</v>
      </c>
      <c r="M408" s="835">
        <v>0</v>
      </c>
      <c r="N408" s="832">
        <v>3</v>
      </c>
      <c r="O408" s="836">
        <v>3</v>
      </c>
      <c r="P408" s="835"/>
      <c r="Q408" s="837"/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8</v>
      </c>
      <c r="B409" s="832" t="s">
        <v>2035</v>
      </c>
      <c r="C409" s="832" t="s">
        <v>2040</v>
      </c>
      <c r="D409" s="833" t="s">
        <v>4374</v>
      </c>
      <c r="E409" s="834" t="s">
        <v>2069</v>
      </c>
      <c r="F409" s="832" t="s">
        <v>2036</v>
      </c>
      <c r="G409" s="832" t="s">
        <v>2175</v>
      </c>
      <c r="H409" s="832" t="s">
        <v>601</v>
      </c>
      <c r="I409" s="832" t="s">
        <v>2176</v>
      </c>
      <c r="J409" s="832" t="s">
        <v>850</v>
      </c>
      <c r="K409" s="832" t="s">
        <v>2177</v>
      </c>
      <c r="L409" s="835">
        <v>0</v>
      </c>
      <c r="M409" s="835">
        <v>0</v>
      </c>
      <c r="N409" s="832">
        <v>1</v>
      </c>
      <c r="O409" s="836">
        <v>1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8</v>
      </c>
      <c r="B410" s="832" t="s">
        <v>2035</v>
      </c>
      <c r="C410" s="832" t="s">
        <v>2040</v>
      </c>
      <c r="D410" s="833" t="s">
        <v>4374</v>
      </c>
      <c r="E410" s="834" t="s">
        <v>2069</v>
      </c>
      <c r="F410" s="832" t="s">
        <v>2036</v>
      </c>
      <c r="G410" s="832" t="s">
        <v>2178</v>
      </c>
      <c r="H410" s="832" t="s">
        <v>601</v>
      </c>
      <c r="I410" s="832" t="s">
        <v>2179</v>
      </c>
      <c r="J410" s="832" t="s">
        <v>716</v>
      </c>
      <c r="K410" s="832" t="s">
        <v>2180</v>
      </c>
      <c r="L410" s="835">
        <v>0</v>
      </c>
      <c r="M410" s="835">
        <v>0</v>
      </c>
      <c r="N410" s="832">
        <v>1</v>
      </c>
      <c r="O410" s="836">
        <v>0.5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8</v>
      </c>
      <c r="B411" s="832" t="s">
        <v>2035</v>
      </c>
      <c r="C411" s="832" t="s">
        <v>2040</v>
      </c>
      <c r="D411" s="833" t="s">
        <v>4374</v>
      </c>
      <c r="E411" s="834" t="s">
        <v>2069</v>
      </c>
      <c r="F411" s="832" t="s">
        <v>2036</v>
      </c>
      <c r="G411" s="832" t="s">
        <v>2178</v>
      </c>
      <c r="H411" s="832" t="s">
        <v>601</v>
      </c>
      <c r="I411" s="832" t="s">
        <v>2499</v>
      </c>
      <c r="J411" s="832" t="s">
        <v>716</v>
      </c>
      <c r="K411" s="832" t="s">
        <v>2500</v>
      </c>
      <c r="L411" s="835">
        <v>0</v>
      </c>
      <c r="M411" s="835">
        <v>0</v>
      </c>
      <c r="N411" s="832">
        <v>1</v>
      </c>
      <c r="O411" s="836">
        <v>0.5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8</v>
      </c>
      <c r="B412" s="832" t="s">
        <v>2035</v>
      </c>
      <c r="C412" s="832" t="s">
        <v>2040</v>
      </c>
      <c r="D412" s="833" t="s">
        <v>4374</v>
      </c>
      <c r="E412" s="834" t="s">
        <v>2069</v>
      </c>
      <c r="F412" s="832" t="s">
        <v>2036</v>
      </c>
      <c r="G412" s="832" t="s">
        <v>2190</v>
      </c>
      <c r="H412" s="832" t="s">
        <v>601</v>
      </c>
      <c r="I412" s="832" t="s">
        <v>2191</v>
      </c>
      <c r="J412" s="832" t="s">
        <v>773</v>
      </c>
      <c r="K412" s="832" t="s">
        <v>2192</v>
      </c>
      <c r="L412" s="835">
        <v>0</v>
      </c>
      <c r="M412" s="835">
        <v>0</v>
      </c>
      <c r="N412" s="832">
        <v>2</v>
      </c>
      <c r="O412" s="836">
        <v>1.5</v>
      </c>
      <c r="P412" s="835">
        <v>0</v>
      </c>
      <c r="Q412" s="837"/>
      <c r="R412" s="832">
        <v>2</v>
      </c>
      <c r="S412" s="837">
        <v>1</v>
      </c>
      <c r="T412" s="836">
        <v>1.5</v>
      </c>
      <c r="U412" s="838">
        <v>1</v>
      </c>
    </row>
    <row r="413" spans="1:21" ht="14.4" customHeight="1" x14ac:dyDescent="0.3">
      <c r="A413" s="831">
        <v>8</v>
      </c>
      <c r="B413" s="832" t="s">
        <v>2035</v>
      </c>
      <c r="C413" s="832" t="s">
        <v>2040</v>
      </c>
      <c r="D413" s="833" t="s">
        <v>4374</v>
      </c>
      <c r="E413" s="834" t="s">
        <v>2069</v>
      </c>
      <c r="F413" s="832" t="s">
        <v>2036</v>
      </c>
      <c r="G413" s="832" t="s">
        <v>2190</v>
      </c>
      <c r="H413" s="832" t="s">
        <v>601</v>
      </c>
      <c r="I413" s="832" t="s">
        <v>2193</v>
      </c>
      <c r="J413" s="832" t="s">
        <v>773</v>
      </c>
      <c r="K413" s="832" t="s">
        <v>2194</v>
      </c>
      <c r="L413" s="835">
        <v>0</v>
      </c>
      <c r="M413" s="835">
        <v>0</v>
      </c>
      <c r="N413" s="832">
        <v>2</v>
      </c>
      <c r="O413" s="836">
        <v>1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8</v>
      </c>
      <c r="B414" s="832" t="s">
        <v>2035</v>
      </c>
      <c r="C414" s="832" t="s">
        <v>2040</v>
      </c>
      <c r="D414" s="833" t="s">
        <v>4374</v>
      </c>
      <c r="E414" s="834" t="s">
        <v>2069</v>
      </c>
      <c r="F414" s="832" t="s">
        <v>2036</v>
      </c>
      <c r="G414" s="832" t="s">
        <v>2144</v>
      </c>
      <c r="H414" s="832" t="s">
        <v>601</v>
      </c>
      <c r="I414" s="832" t="s">
        <v>2145</v>
      </c>
      <c r="J414" s="832" t="s">
        <v>692</v>
      </c>
      <c r="K414" s="832" t="s">
        <v>2146</v>
      </c>
      <c r="L414" s="835">
        <v>158.76</v>
      </c>
      <c r="M414" s="835">
        <v>2857.6800000000003</v>
      </c>
      <c r="N414" s="832">
        <v>18</v>
      </c>
      <c r="O414" s="836">
        <v>16</v>
      </c>
      <c r="P414" s="835">
        <v>476.28</v>
      </c>
      <c r="Q414" s="837">
        <v>0.16666666666666663</v>
      </c>
      <c r="R414" s="832">
        <v>3</v>
      </c>
      <c r="S414" s="837">
        <v>0.16666666666666666</v>
      </c>
      <c r="T414" s="836">
        <v>3</v>
      </c>
      <c r="U414" s="838">
        <v>0.1875</v>
      </c>
    </row>
    <row r="415" spans="1:21" ht="14.4" customHeight="1" x14ac:dyDescent="0.3">
      <c r="A415" s="831">
        <v>8</v>
      </c>
      <c r="B415" s="832" t="s">
        <v>2035</v>
      </c>
      <c r="C415" s="832" t="s">
        <v>2040</v>
      </c>
      <c r="D415" s="833" t="s">
        <v>4374</v>
      </c>
      <c r="E415" s="834" t="s">
        <v>2069</v>
      </c>
      <c r="F415" s="832" t="s">
        <v>2036</v>
      </c>
      <c r="G415" s="832" t="s">
        <v>2331</v>
      </c>
      <c r="H415" s="832" t="s">
        <v>601</v>
      </c>
      <c r="I415" s="832" t="s">
        <v>2332</v>
      </c>
      <c r="J415" s="832" t="s">
        <v>973</v>
      </c>
      <c r="K415" s="832" t="s">
        <v>2333</v>
      </c>
      <c r="L415" s="835">
        <v>53.57</v>
      </c>
      <c r="M415" s="835">
        <v>53.57</v>
      </c>
      <c r="N415" s="832">
        <v>1</v>
      </c>
      <c r="O415" s="836">
        <v>1</v>
      </c>
      <c r="P415" s="835">
        <v>53.57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8</v>
      </c>
      <c r="B416" s="832" t="s">
        <v>2035</v>
      </c>
      <c r="C416" s="832" t="s">
        <v>2040</v>
      </c>
      <c r="D416" s="833" t="s">
        <v>4374</v>
      </c>
      <c r="E416" s="834" t="s">
        <v>2069</v>
      </c>
      <c r="F416" s="832" t="s">
        <v>2036</v>
      </c>
      <c r="G416" s="832" t="s">
        <v>2222</v>
      </c>
      <c r="H416" s="832" t="s">
        <v>601</v>
      </c>
      <c r="I416" s="832" t="s">
        <v>2384</v>
      </c>
      <c r="J416" s="832" t="s">
        <v>2385</v>
      </c>
      <c r="K416" s="832" t="s">
        <v>2386</v>
      </c>
      <c r="L416" s="835">
        <v>54.99</v>
      </c>
      <c r="M416" s="835">
        <v>54.99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8</v>
      </c>
      <c r="B417" s="832" t="s">
        <v>2035</v>
      </c>
      <c r="C417" s="832" t="s">
        <v>2040</v>
      </c>
      <c r="D417" s="833" t="s">
        <v>4374</v>
      </c>
      <c r="E417" s="834" t="s">
        <v>2069</v>
      </c>
      <c r="F417" s="832" t="s">
        <v>2036</v>
      </c>
      <c r="G417" s="832" t="s">
        <v>2222</v>
      </c>
      <c r="H417" s="832" t="s">
        <v>601</v>
      </c>
      <c r="I417" s="832" t="s">
        <v>2223</v>
      </c>
      <c r="J417" s="832" t="s">
        <v>855</v>
      </c>
      <c r="K417" s="832" t="s">
        <v>1686</v>
      </c>
      <c r="L417" s="835">
        <v>27.5</v>
      </c>
      <c r="M417" s="835">
        <v>55</v>
      </c>
      <c r="N417" s="832">
        <v>2</v>
      </c>
      <c r="O417" s="836">
        <v>1.5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8</v>
      </c>
      <c r="B418" s="832" t="s">
        <v>2035</v>
      </c>
      <c r="C418" s="832" t="s">
        <v>2040</v>
      </c>
      <c r="D418" s="833" t="s">
        <v>4374</v>
      </c>
      <c r="E418" s="834" t="s">
        <v>2069</v>
      </c>
      <c r="F418" s="832" t="s">
        <v>2036</v>
      </c>
      <c r="G418" s="832" t="s">
        <v>2222</v>
      </c>
      <c r="H418" s="832" t="s">
        <v>601</v>
      </c>
      <c r="I418" s="832" t="s">
        <v>2242</v>
      </c>
      <c r="J418" s="832" t="s">
        <v>855</v>
      </c>
      <c r="K418" s="832" t="s">
        <v>1686</v>
      </c>
      <c r="L418" s="835">
        <v>27.5</v>
      </c>
      <c r="M418" s="835">
        <v>27.5</v>
      </c>
      <c r="N418" s="832">
        <v>1</v>
      </c>
      <c r="O418" s="836">
        <v>0.5</v>
      </c>
      <c r="P418" s="835">
        <v>27.5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8</v>
      </c>
      <c r="B419" s="832" t="s">
        <v>2035</v>
      </c>
      <c r="C419" s="832" t="s">
        <v>2040</v>
      </c>
      <c r="D419" s="833" t="s">
        <v>4374</v>
      </c>
      <c r="E419" s="834" t="s">
        <v>2069</v>
      </c>
      <c r="F419" s="832" t="s">
        <v>2036</v>
      </c>
      <c r="G419" s="832" t="s">
        <v>2222</v>
      </c>
      <c r="H419" s="832" t="s">
        <v>601</v>
      </c>
      <c r="I419" s="832" t="s">
        <v>2501</v>
      </c>
      <c r="J419" s="832" t="s">
        <v>853</v>
      </c>
      <c r="K419" s="832" t="s">
        <v>2021</v>
      </c>
      <c r="L419" s="835">
        <v>54.99</v>
      </c>
      <c r="M419" s="835">
        <v>54.99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8</v>
      </c>
      <c r="B420" s="832" t="s">
        <v>2035</v>
      </c>
      <c r="C420" s="832" t="s">
        <v>2040</v>
      </c>
      <c r="D420" s="833" t="s">
        <v>4374</v>
      </c>
      <c r="E420" s="834" t="s">
        <v>2069</v>
      </c>
      <c r="F420" s="832" t="s">
        <v>2036</v>
      </c>
      <c r="G420" s="832" t="s">
        <v>2335</v>
      </c>
      <c r="H420" s="832" t="s">
        <v>601</v>
      </c>
      <c r="I420" s="832" t="s">
        <v>2336</v>
      </c>
      <c r="J420" s="832" t="s">
        <v>1012</v>
      </c>
      <c r="K420" s="832" t="s">
        <v>2337</v>
      </c>
      <c r="L420" s="835">
        <v>34.19</v>
      </c>
      <c r="M420" s="835">
        <v>34.19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8</v>
      </c>
      <c r="B421" s="832" t="s">
        <v>2035</v>
      </c>
      <c r="C421" s="832" t="s">
        <v>2040</v>
      </c>
      <c r="D421" s="833" t="s">
        <v>4374</v>
      </c>
      <c r="E421" s="834" t="s">
        <v>2069</v>
      </c>
      <c r="F421" s="832" t="s">
        <v>2036</v>
      </c>
      <c r="G421" s="832" t="s">
        <v>2121</v>
      </c>
      <c r="H421" s="832" t="s">
        <v>660</v>
      </c>
      <c r="I421" s="832" t="s">
        <v>2502</v>
      </c>
      <c r="J421" s="832" t="s">
        <v>735</v>
      </c>
      <c r="K421" s="832" t="s">
        <v>2503</v>
      </c>
      <c r="L421" s="835">
        <v>0</v>
      </c>
      <c r="M421" s="835">
        <v>0</v>
      </c>
      <c r="N421" s="832">
        <v>1</v>
      </c>
      <c r="O421" s="836">
        <v>1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8</v>
      </c>
      <c r="B422" s="832" t="s">
        <v>2035</v>
      </c>
      <c r="C422" s="832" t="s">
        <v>2040</v>
      </c>
      <c r="D422" s="833" t="s">
        <v>4374</v>
      </c>
      <c r="E422" s="834" t="s">
        <v>2069</v>
      </c>
      <c r="F422" s="832" t="s">
        <v>2036</v>
      </c>
      <c r="G422" s="832" t="s">
        <v>2121</v>
      </c>
      <c r="H422" s="832" t="s">
        <v>660</v>
      </c>
      <c r="I422" s="832" t="s">
        <v>2195</v>
      </c>
      <c r="J422" s="832" t="s">
        <v>735</v>
      </c>
      <c r="K422" s="832" t="s">
        <v>1777</v>
      </c>
      <c r="L422" s="835">
        <v>368.16</v>
      </c>
      <c r="M422" s="835">
        <v>3313.4400000000005</v>
      </c>
      <c r="N422" s="832">
        <v>9</v>
      </c>
      <c r="O422" s="836">
        <v>8.5</v>
      </c>
      <c r="P422" s="835">
        <v>1472.64</v>
      </c>
      <c r="Q422" s="837">
        <v>0.44444444444444442</v>
      </c>
      <c r="R422" s="832">
        <v>4</v>
      </c>
      <c r="S422" s="837">
        <v>0.44444444444444442</v>
      </c>
      <c r="T422" s="836">
        <v>3.5</v>
      </c>
      <c r="U422" s="838">
        <v>0.41176470588235292</v>
      </c>
    </row>
    <row r="423" spans="1:21" ht="14.4" customHeight="1" x14ac:dyDescent="0.3">
      <c r="A423" s="831">
        <v>8</v>
      </c>
      <c r="B423" s="832" t="s">
        <v>2035</v>
      </c>
      <c r="C423" s="832" t="s">
        <v>2040</v>
      </c>
      <c r="D423" s="833" t="s">
        <v>4374</v>
      </c>
      <c r="E423" s="834" t="s">
        <v>2069</v>
      </c>
      <c r="F423" s="832" t="s">
        <v>2036</v>
      </c>
      <c r="G423" s="832" t="s">
        <v>2121</v>
      </c>
      <c r="H423" s="832" t="s">
        <v>660</v>
      </c>
      <c r="I423" s="832" t="s">
        <v>2122</v>
      </c>
      <c r="J423" s="832" t="s">
        <v>735</v>
      </c>
      <c r="K423" s="832" t="s">
        <v>1680</v>
      </c>
      <c r="L423" s="835">
        <v>490.89</v>
      </c>
      <c r="M423" s="835">
        <v>8345.1299999999992</v>
      </c>
      <c r="N423" s="832">
        <v>17</v>
      </c>
      <c r="O423" s="836">
        <v>16.5</v>
      </c>
      <c r="P423" s="835">
        <v>2945.3399999999997</v>
      </c>
      <c r="Q423" s="837">
        <v>0.35294117647058826</v>
      </c>
      <c r="R423" s="832">
        <v>6</v>
      </c>
      <c r="S423" s="837">
        <v>0.35294117647058826</v>
      </c>
      <c r="T423" s="836">
        <v>5.5</v>
      </c>
      <c r="U423" s="838">
        <v>0.33333333333333331</v>
      </c>
    </row>
    <row r="424" spans="1:21" ht="14.4" customHeight="1" x14ac:dyDescent="0.3">
      <c r="A424" s="831">
        <v>8</v>
      </c>
      <c r="B424" s="832" t="s">
        <v>2035</v>
      </c>
      <c r="C424" s="832" t="s">
        <v>2040</v>
      </c>
      <c r="D424" s="833" t="s">
        <v>4374</v>
      </c>
      <c r="E424" s="834" t="s">
        <v>2069</v>
      </c>
      <c r="F424" s="832" t="s">
        <v>2036</v>
      </c>
      <c r="G424" s="832" t="s">
        <v>2121</v>
      </c>
      <c r="H424" s="832" t="s">
        <v>660</v>
      </c>
      <c r="I424" s="832" t="s">
        <v>2243</v>
      </c>
      <c r="J424" s="832" t="s">
        <v>735</v>
      </c>
      <c r="K424" s="832" t="s">
        <v>2244</v>
      </c>
      <c r="L424" s="835">
        <v>147.26</v>
      </c>
      <c r="M424" s="835">
        <v>147.26</v>
      </c>
      <c r="N424" s="832">
        <v>1</v>
      </c>
      <c r="O424" s="836">
        <v>1</v>
      </c>
      <c r="P424" s="835">
        <v>147.26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8</v>
      </c>
      <c r="B425" s="832" t="s">
        <v>2035</v>
      </c>
      <c r="C425" s="832" t="s">
        <v>2040</v>
      </c>
      <c r="D425" s="833" t="s">
        <v>4374</v>
      </c>
      <c r="E425" s="834" t="s">
        <v>2069</v>
      </c>
      <c r="F425" s="832" t="s">
        <v>2036</v>
      </c>
      <c r="G425" s="832" t="s">
        <v>2121</v>
      </c>
      <c r="H425" s="832" t="s">
        <v>660</v>
      </c>
      <c r="I425" s="832" t="s">
        <v>2123</v>
      </c>
      <c r="J425" s="832" t="s">
        <v>735</v>
      </c>
      <c r="K425" s="832" t="s">
        <v>1991</v>
      </c>
      <c r="L425" s="835">
        <v>736.33</v>
      </c>
      <c r="M425" s="835">
        <v>736.33</v>
      </c>
      <c r="N425" s="832">
        <v>1</v>
      </c>
      <c r="O425" s="836"/>
      <c r="P425" s="835"/>
      <c r="Q425" s="837">
        <v>0</v>
      </c>
      <c r="R425" s="832"/>
      <c r="S425" s="837">
        <v>0</v>
      </c>
      <c r="T425" s="836"/>
      <c r="U425" s="838"/>
    </row>
    <row r="426" spans="1:21" ht="14.4" customHeight="1" x14ac:dyDescent="0.3">
      <c r="A426" s="831">
        <v>8</v>
      </c>
      <c r="B426" s="832" t="s">
        <v>2035</v>
      </c>
      <c r="C426" s="832" t="s">
        <v>2040</v>
      </c>
      <c r="D426" s="833" t="s">
        <v>4374</v>
      </c>
      <c r="E426" s="834" t="s">
        <v>2069</v>
      </c>
      <c r="F426" s="832" t="s">
        <v>2036</v>
      </c>
      <c r="G426" s="832" t="s">
        <v>2121</v>
      </c>
      <c r="H426" s="832" t="s">
        <v>660</v>
      </c>
      <c r="I426" s="832" t="s">
        <v>1992</v>
      </c>
      <c r="J426" s="832" t="s">
        <v>735</v>
      </c>
      <c r="K426" s="832" t="s">
        <v>1993</v>
      </c>
      <c r="L426" s="835">
        <v>923.74</v>
      </c>
      <c r="M426" s="835">
        <v>923.74</v>
      </c>
      <c r="N426" s="832">
        <v>1</v>
      </c>
      <c r="O426" s="836">
        <v>0.5</v>
      </c>
      <c r="P426" s="835">
        <v>923.74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8</v>
      </c>
      <c r="B427" s="832" t="s">
        <v>2035</v>
      </c>
      <c r="C427" s="832" t="s">
        <v>2040</v>
      </c>
      <c r="D427" s="833" t="s">
        <v>4374</v>
      </c>
      <c r="E427" s="834" t="s">
        <v>2069</v>
      </c>
      <c r="F427" s="832" t="s">
        <v>2036</v>
      </c>
      <c r="G427" s="832" t="s">
        <v>2121</v>
      </c>
      <c r="H427" s="832" t="s">
        <v>660</v>
      </c>
      <c r="I427" s="832" t="s">
        <v>2245</v>
      </c>
      <c r="J427" s="832" t="s">
        <v>735</v>
      </c>
      <c r="K427" s="832" t="s">
        <v>2246</v>
      </c>
      <c r="L427" s="835">
        <v>1154.68</v>
      </c>
      <c r="M427" s="835">
        <v>2309.36</v>
      </c>
      <c r="N427" s="832">
        <v>2</v>
      </c>
      <c r="O427" s="836">
        <v>1</v>
      </c>
      <c r="P427" s="835">
        <v>2309.36</v>
      </c>
      <c r="Q427" s="837">
        <v>1</v>
      </c>
      <c r="R427" s="832">
        <v>2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8</v>
      </c>
      <c r="B428" s="832" t="s">
        <v>2035</v>
      </c>
      <c r="C428" s="832" t="s">
        <v>2040</v>
      </c>
      <c r="D428" s="833" t="s">
        <v>4374</v>
      </c>
      <c r="E428" s="834" t="s">
        <v>2069</v>
      </c>
      <c r="F428" s="832" t="s">
        <v>2036</v>
      </c>
      <c r="G428" s="832" t="s">
        <v>2121</v>
      </c>
      <c r="H428" s="832" t="s">
        <v>660</v>
      </c>
      <c r="I428" s="832" t="s">
        <v>1990</v>
      </c>
      <c r="J428" s="832" t="s">
        <v>735</v>
      </c>
      <c r="K428" s="832" t="s">
        <v>1991</v>
      </c>
      <c r="L428" s="835">
        <v>736.33</v>
      </c>
      <c r="M428" s="835">
        <v>1472.66</v>
      </c>
      <c r="N428" s="832">
        <v>2</v>
      </c>
      <c r="O428" s="836">
        <v>1.5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8</v>
      </c>
      <c r="B429" s="832" t="s">
        <v>2035</v>
      </c>
      <c r="C429" s="832" t="s">
        <v>2040</v>
      </c>
      <c r="D429" s="833" t="s">
        <v>4374</v>
      </c>
      <c r="E429" s="834" t="s">
        <v>2069</v>
      </c>
      <c r="F429" s="832" t="s">
        <v>2036</v>
      </c>
      <c r="G429" s="832" t="s">
        <v>2121</v>
      </c>
      <c r="H429" s="832" t="s">
        <v>601</v>
      </c>
      <c r="I429" s="832" t="s">
        <v>2504</v>
      </c>
      <c r="J429" s="832" t="s">
        <v>735</v>
      </c>
      <c r="K429" s="832" t="s">
        <v>2505</v>
      </c>
      <c r="L429" s="835">
        <v>0</v>
      </c>
      <c r="M429" s="835">
        <v>0</v>
      </c>
      <c r="N429" s="832">
        <v>1</v>
      </c>
      <c r="O429" s="836">
        <v>1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8</v>
      </c>
      <c r="B430" s="832" t="s">
        <v>2035</v>
      </c>
      <c r="C430" s="832" t="s">
        <v>2040</v>
      </c>
      <c r="D430" s="833" t="s">
        <v>4374</v>
      </c>
      <c r="E430" s="834" t="s">
        <v>2069</v>
      </c>
      <c r="F430" s="832" t="s">
        <v>2036</v>
      </c>
      <c r="G430" s="832" t="s">
        <v>2196</v>
      </c>
      <c r="H430" s="832" t="s">
        <v>601</v>
      </c>
      <c r="I430" s="832" t="s">
        <v>2446</v>
      </c>
      <c r="J430" s="832" t="s">
        <v>669</v>
      </c>
      <c r="K430" s="832" t="s">
        <v>2447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8</v>
      </c>
      <c r="B431" s="832" t="s">
        <v>2035</v>
      </c>
      <c r="C431" s="832" t="s">
        <v>2040</v>
      </c>
      <c r="D431" s="833" t="s">
        <v>4374</v>
      </c>
      <c r="E431" s="834" t="s">
        <v>2069</v>
      </c>
      <c r="F431" s="832" t="s">
        <v>2036</v>
      </c>
      <c r="G431" s="832" t="s">
        <v>2362</v>
      </c>
      <c r="H431" s="832" t="s">
        <v>601</v>
      </c>
      <c r="I431" s="832" t="s">
        <v>2363</v>
      </c>
      <c r="J431" s="832" t="s">
        <v>2364</v>
      </c>
      <c r="K431" s="832" t="s">
        <v>2365</v>
      </c>
      <c r="L431" s="835">
        <v>87.67</v>
      </c>
      <c r="M431" s="835">
        <v>87.67</v>
      </c>
      <c r="N431" s="832">
        <v>1</v>
      </c>
      <c r="O431" s="836">
        <v>1</v>
      </c>
      <c r="P431" s="835">
        <v>87.67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8</v>
      </c>
      <c r="B432" s="832" t="s">
        <v>2035</v>
      </c>
      <c r="C432" s="832" t="s">
        <v>2040</v>
      </c>
      <c r="D432" s="833" t="s">
        <v>4374</v>
      </c>
      <c r="E432" s="834" t="s">
        <v>2069</v>
      </c>
      <c r="F432" s="832" t="s">
        <v>2036</v>
      </c>
      <c r="G432" s="832" t="s">
        <v>2199</v>
      </c>
      <c r="H432" s="832" t="s">
        <v>601</v>
      </c>
      <c r="I432" s="832" t="s">
        <v>2200</v>
      </c>
      <c r="J432" s="832" t="s">
        <v>1219</v>
      </c>
      <c r="K432" s="832" t="s">
        <v>2201</v>
      </c>
      <c r="L432" s="835">
        <v>130.36000000000001</v>
      </c>
      <c r="M432" s="835">
        <v>651.80000000000007</v>
      </c>
      <c r="N432" s="832">
        <v>5</v>
      </c>
      <c r="O432" s="836">
        <v>3</v>
      </c>
      <c r="P432" s="835">
        <v>260.72000000000003</v>
      </c>
      <c r="Q432" s="837">
        <v>0.4</v>
      </c>
      <c r="R432" s="832">
        <v>2</v>
      </c>
      <c r="S432" s="837">
        <v>0.4</v>
      </c>
      <c r="T432" s="836">
        <v>1</v>
      </c>
      <c r="U432" s="838">
        <v>0.33333333333333331</v>
      </c>
    </row>
    <row r="433" spans="1:21" ht="14.4" customHeight="1" x14ac:dyDescent="0.3">
      <c r="A433" s="831">
        <v>8</v>
      </c>
      <c r="B433" s="832" t="s">
        <v>2035</v>
      </c>
      <c r="C433" s="832" t="s">
        <v>2040</v>
      </c>
      <c r="D433" s="833" t="s">
        <v>4374</v>
      </c>
      <c r="E433" s="834" t="s">
        <v>2069</v>
      </c>
      <c r="F433" s="832" t="s">
        <v>2036</v>
      </c>
      <c r="G433" s="832" t="s">
        <v>2206</v>
      </c>
      <c r="H433" s="832" t="s">
        <v>601</v>
      </c>
      <c r="I433" s="832" t="s">
        <v>2207</v>
      </c>
      <c r="J433" s="832" t="s">
        <v>2208</v>
      </c>
      <c r="K433" s="832" t="s">
        <v>2209</v>
      </c>
      <c r="L433" s="835">
        <v>0</v>
      </c>
      <c r="M433" s="835">
        <v>0</v>
      </c>
      <c r="N433" s="832">
        <v>1</v>
      </c>
      <c r="O433" s="836">
        <v>0.5</v>
      </c>
      <c r="P433" s="835">
        <v>0</v>
      </c>
      <c r="Q433" s="837"/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8</v>
      </c>
      <c r="B434" s="832" t="s">
        <v>2035</v>
      </c>
      <c r="C434" s="832" t="s">
        <v>2040</v>
      </c>
      <c r="D434" s="833" t="s">
        <v>4374</v>
      </c>
      <c r="E434" s="834" t="s">
        <v>2069</v>
      </c>
      <c r="F434" s="832" t="s">
        <v>2036</v>
      </c>
      <c r="G434" s="832" t="s">
        <v>2147</v>
      </c>
      <c r="H434" s="832" t="s">
        <v>601</v>
      </c>
      <c r="I434" s="832" t="s">
        <v>2148</v>
      </c>
      <c r="J434" s="832" t="s">
        <v>825</v>
      </c>
      <c r="K434" s="832" t="s">
        <v>2149</v>
      </c>
      <c r="L434" s="835">
        <v>0</v>
      </c>
      <c r="M434" s="835">
        <v>0</v>
      </c>
      <c r="N434" s="832">
        <v>1</v>
      </c>
      <c r="O434" s="836">
        <v>1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8</v>
      </c>
      <c r="B435" s="832" t="s">
        <v>2035</v>
      </c>
      <c r="C435" s="832" t="s">
        <v>2040</v>
      </c>
      <c r="D435" s="833" t="s">
        <v>4374</v>
      </c>
      <c r="E435" s="834" t="s">
        <v>2069</v>
      </c>
      <c r="F435" s="832" t="s">
        <v>2036</v>
      </c>
      <c r="G435" s="832" t="s">
        <v>2132</v>
      </c>
      <c r="H435" s="832" t="s">
        <v>660</v>
      </c>
      <c r="I435" s="832" t="s">
        <v>1731</v>
      </c>
      <c r="J435" s="832" t="s">
        <v>1732</v>
      </c>
      <c r="K435" s="832" t="s">
        <v>1733</v>
      </c>
      <c r="L435" s="835">
        <v>0</v>
      </c>
      <c r="M435" s="835">
        <v>0</v>
      </c>
      <c r="N435" s="832">
        <v>1</v>
      </c>
      <c r="O435" s="836">
        <v>1</v>
      </c>
      <c r="P435" s="835">
        <v>0</v>
      </c>
      <c r="Q435" s="837"/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8</v>
      </c>
      <c r="B436" s="832" t="s">
        <v>2035</v>
      </c>
      <c r="C436" s="832" t="s">
        <v>2040</v>
      </c>
      <c r="D436" s="833" t="s">
        <v>4374</v>
      </c>
      <c r="E436" s="834" t="s">
        <v>2069</v>
      </c>
      <c r="F436" s="832" t="s">
        <v>2036</v>
      </c>
      <c r="G436" s="832" t="s">
        <v>2421</v>
      </c>
      <c r="H436" s="832" t="s">
        <v>601</v>
      </c>
      <c r="I436" s="832" t="s">
        <v>2422</v>
      </c>
      <c r="J436" s="832" t="s">
        <v>891</v>
      </c>
      <c r="K436" s="832" t="s">
        <v>2423</v>
      </c>
      <c r="L436" s="835">
        <v>219.37</v>
      </c>
      <c r="M436" s="835">
        <v>219.37</v>
      </c>
      <c r="N436" s="832">
        <v>1</v>
      </c>
      <c r="O436" s="836">
        <v>0.5</v>
      </c>
      <c r="P436" s="835">
        <v>219.37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8</v>
      </c>
      <c r="B437" s="832" t="s">
        <v>2035</v>
      </c>
      <c r="C437" s="832" t="s">
        <v>2040</v>
      </c>
      <c r="D437" s="833" t="s">
        <v>4374</v>
      </c>
      <c r="E437" s="834" t="s">
        <v>2071</v>
      </c>
      <c r="F437" s="832" t="s">
        <v>2036</v>
      </c>
      <c r="G437" s="832" t="s">
        <v>2236</v>
      </c>
      <c r="H437" s="832" t="s">
        <v>601</v>
      </c>
      <c r="I437" s="832" t="s">
        <v>2506</v>
      </c>
      <c r="J437" s="832" t="s">
        <v>665</v>
      </c>
      <c r="K437" s="832" t="s">
        <v>2507</v>
      </c>
      <c r="L437" s="835">
        <v>0</v>
      </c>
      <c r="M437" s="835">
        <v>0</v>
      </c>
      <c r="N437" s="832">
        <v>1</v>
      </c>
      <c r="O437" s="836">
        <v>0.5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8</v>
      </c>
      <c r="B438" s="832" t="s">
        <v>2035</v>
      </c>
      <c r="C438" s="832" t="s">
        <v>2040</v>
      </c>
      <c r="D438" s="833" t="s">
        <v>4374</v>
      </c>
      <c r="E438" s="834" t="s">
        <v>2071</v>
      </c>
      <c r="F438" s="832" t="s">
        <v>2036</v>
      </c>
      <c r="G438" s="832" t="s">
        <v>2236</v>
      </c>
      <c r="H438" s="832" t="s">
        <v>601</v>
      </c>
      <c r="I438" s="832" t="s">
        <v>2258</v>
      </c>
      <c r="J438" s="832" t="s">
        <v>665</v>
      </c>
      <c r="K438" s="832" t="s">
        <v>1813</v>
      </c>
      <c r="L438" s="835">
        <v>36.86</v>
      </c>
      <c r="M438" s="835">
        <v>36.86</v>
      </c>
      <c r="N438" s="832">
        <v>1</v>
      </c>
      <c r="O438" s="836">
        <v>0.5</v>
      </c>
      <c r="P438" s="835">
        <v>36.86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8</v>
      </c>
      <c r="B439" s="832" t="s">
        <v>2035</v>
      </c>
      <c r="C439" s="832" t="s">
        <v>2040</v>
      </c>
      <c r="D439" s="833" t="s">
        <v>4374</v>
      </c>
      <c r="E439" s="834" t="s">
        <v>2071</v>
      </c>
      <c r="F439" s="832" t="s">
        <v>2036</v>
      </c>
      <c r="G439" s="832" t="s">
        <v>2101</v>
      </c>
      <c r="H439" s="832" t="s">
        <v>660</v>
      </c>
      <c r="I439" s="832" t="s">
        <v>1858</v>
      </c>
      <c r="J439" s="832" t="s">
        <v>867</v>
      </c>
      <c r="K439" s="832" t="s">
        <v>1859</v>
      </c>
      <c r="L439" s="835">
        <v>154.36000000000001</v>
      </c>
      <c r="M439" s="835">
        <v>617.44000000000005</v>
      </c>
      <c r="N439" s="832">
        <v>4</v>
      </c>
      <c r="O439" s="836">
        <v>2.5</v>
      </c>
      <c r="P439" s="835">
        <v>463.08000000000004</v>
      </c>
      <c r="Q439" s="837">
        <v>0.75</v>
      </c>
      <c r="R439" s="832">
        <v>3</v>
      </c>
      <c r="S439" s="837">
        <v>0.75</v>
      </c>
      <c r="T439" s="836">
        <v>1.5</v>
      </c>
      <c r="U439" s="838">
        <v>0.6</v>
      </c>
    </row>
    <row r="440" spans="1:21" ht="14.4" customHeight="1" x14ac:dyDescent="0.3">
      <c r="A440" s="831">
        <v>8</v>
      </c>
      <c r="B440" s="832" t="s">
        <v>2035</v>
      </c>
      <c r="C440" s="832" t="s">
        <v>2040</v>
      </c>
      <c r="D440" s="833" t="s">
        <v>4374</v>
      </c>
      <c r="E440" s="834" t="s">
        <v>2071</v>
      </c>
      <c r="F440" s="832" t="s">
        <v>2036</v>
      </c>
      <c r="G440" s="832" t="s">
        <v>2101</v>
      </c>
      <c r="H440" s="832" t="s">
        <v>660</v>
      </c>
      <c r="I440" s="832" t="s">
        <v>1701</v>
      </c>
      <c r="J440" s="832" t="s">
        <v>867</v>
      </c>
      <c r="K440" s="832" t="s">
        <v>1702</v>
      </c>
      <c r="L440" s="835">
        <v>225.06</v>
      </c>
      <c r="M440" s="835">
        <v>225.06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8</v>
      </c>
      <c r="B441" s="832" t="s">
        <v>2035</v>
      </c>
      <c r="C441" s="832" t="s">
        <v>2040</v>
      </c>
      <c r="D441" s="833" t="s">
        <v>4374</v>
      </c>
      <c r="E441" s="834" t="s">
        <v>2071</v>
      </c>
      <c r="F441" s="832" t="s">
        <v>2036</v>
      </c>
      <c r="G441" s="832" t="s">
        <v>2399</v>
      </c>
      <c r="H441" s="832" t="s">
        <v>601</v>
      </c>
      <c r="I441" s="832" t="s">
        <v>2484</v>
      </c>
      <c r="J441" s="832" t="s">
        <v>2485</v>
      </c>
      <c r="K441" s="832" t="s">
        <v>2486</v>
      </c>
      <c r="L441" s="835">
        <v>0</v>
      </c>
      <c r="M441" s="835">
        <v>0</v>
      </c>
      <c r="N441" s="832">
        <v>1</v>
      </c>
      <c r="O441" s="836">
        <v>1</v>
      </c>
      <c r="P441" s="835"/>
      <c r="Q441" s="837"/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8</v>
      </c>
      <c r="B442" s="832" t="s">
        <v>2035</v>
      </c>
      <c r="C442" s="832" t="s">
        <v>2040</v>
      </c>
      <c r="D442" s="833" t="s">
        <v>4374</v>
      </c>
      <c r="E442" s="834" t="s">
        <v>2071</v>
      </c>
      <c r="F442" s="832" t="s">
        <v>2036</v>
      </c>
      <c r="G442" s="832" t="s">
        <v>2155</v>
      </c>
      <c r="H442" s="832" t="s">
        <v>601</v>
      </c>
      <c r="I442" s="832" t="s">
        <v>2490</v>
      </c>
      <c r="J442" s="832" t="s">
        <v>1712</v>
      </c>
      <c r="K442" s="832" t="s">
        <v>2271</v>
      </c>
      <c r="L442" s="835">
        <v>85.27</v>
      </c>
      <c r="M442" s="835">
        <v>85.27</v>
      </c>
      <c r="N442" s="832">
        <v>1</v>
      </c>
      <c r="O442" s="836">
        <v>1</v>
      </c>
      <c r="P442" s="835">
        <v>85.27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8</v>
      </c>
      <c r="B443" s="832" t="s">
        <v>2035</v>
      </c>
      <c r="C443" s="832" t="s">
        <v>2040</v>
      </c>
      <c r="D443" s="833" t="s">
        <v>4374</v>
      </c>
      <c r="E443" s="834" t="s">
        <v>2071</v>
      </c>
      <c r="F443" s="832" t="s">
        <v>2036</v>
      </c>
      <c r="G443" s="832" t="s">
        <v>2155</v>
      </c>
      <c r="H443" s="832" t="s">
        <v>601</v>
      </c>
      <c r="I443" s="832" t="s">
        <v>1711</v>
      </c>
      <c r="J443" s="832" t="s">
        <v>1712</v>
      </c>
      <c r="K443" s="832" t="s">
        <v>1710</v>
      </c>
      <c r="L443" s="835">
        <v>170.52</v>
      </c>
      <c r="M443" s="835">
        <v>341.04</v>
      </c>
      <c r="N443" s="832">
        <v>2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8</v>
      </c>
      <c r="B444" s="832" t="s">
        <v>2035</v>
      </c>
      <c r="C444" s="832" t="s">
        <v>2040</v>
      </c>
      <c r="D444" s="833" t="s">
        <v>4374</v>
      </c>
      <c r="E444" s="834" t="s">
        <v>2071</v>
      </c>
      <c r="F444" s="832" t="s">
        <v>2036</v>
      </c>
      <c r="G444" s="832" t="s">
        <v>2268</v>
      </c>
      <c r="H444" s="832" t="s">
        <v>601</v>
      </c>
      <c r="I444" s="832" t="s">
        <v>2492</v>
      </c>
      <c r="J444" s="832" t="s">
        <v>2270</v>
      </c>
      <c r="K444" s="832" t="s">
        <v>1710</v>
      </c>
      <c r="L444" s="835">
        <v>78.33</v>
      </c>
      <c r="M444" s="835">
        <v>78.33</v>
      </c>
      <c r="N444" s="832">
        <v>1</v>
      </c>
      <c r="O444" s="836">
        <v>0.5</v>
      </c>
      <c r="P444" s="835">
        <v>78.33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8</v>
      </c>
      <c r="B445" s="832" t="s">
        <v>2035</v>
      </c>
      <c r="C445" s="832" t="s">
        <v>2040</v>
      </c>
      <c r="D445" s="833" t="s">
        <v>4374</v>
      </c>
      <c r="E445" s="834" t="s">
        <v>2071</v>
      </c>
      <c r="F445" s="832" t="s">
        <v>2036</v>
      </c>
      <c r="G445" s="832" t="s">
        <v>2105</v>
      </c>
      <c r="H445" s="832" t="s">
        <v>601</v>
      </c>
      <c r="I445" s="832" t="s">
        <v>2106</v>
      </c>
      <c r="J445" s="832" t="s">
        <v>849</v>
      </c>
      <c r="K445" s="832" t="s">
        <v>2107</v>
      </c>
      <c r="L445" s="835">
        <v>83.35</v>
      </c>
      <c r="M445" s="835">
        <v>83.35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8</v>
      </c>
      <c r="B446" s="832" t="s">
        <v>2035</v>
      </c>
      <c r="C446" s="832" t="s">
        <v>2040</v>
      </c>
      <c r="D446" s="833" t="s">
        <v>4374</v>
      </c>
      <c r="E446" s="834" t="s">
        <v>2071</v>
      </c>
      <c r="F446" s="832" t="s">
        <v>2036</v>
      </c>
      <c r="G446" s="832" t="s">
        <v>2278</v>
      </c>
      <c r="H446" s="832" t="s">
        <v>601</v>
      </c>
      <c r="I446" s="832" t="s">
        <v>2279</v>
      </c>
      <c r="J446" s="832" t="s">
        <v>2280</v>
      </c>
      <c r="K446" s="832" t="s">
        <v>2281</v>
      </c>
      <c r="L446" s="835">
        <v>93.49</v>
      </c>
      <c r="M446" s="835">
        <v>93.49</v>
      </c>
      <c r="N446" s="832">
        <v>1</v>
      </c>
      <c r="O446" s="836">
        <v>1</v>
      </c>
      <c r="P446" s="835">
        <v>93.49</v>
      </c>
      <c r="Q446" s="837">
        <v>1</v>
      </c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8</v>
      </c>
      <c r="B447" s="832" t="s">
        <v>2035</v>
      </c>
      <c r="C447" s="832" t="s">
        <v>2040</v>
      </c>
      <c r="D447" s="833" t="s">
        <v>4374</v>
      </c>
      <c r="E447" s="834" t="s">
        <v>2071</v>
      </c>
      <c r="F447" s="832" t="s">
        <v>2036</v>
      </c>
      <c r="G447" s="832" t="s">
        <v>2278</v>
      </c>
      <c r="H447" s="832" t="s">
        <v>601</v>
      </c>
      <c r="I447" s="832" t="s">
        <v>2508</v>
      </c>
      <c r="J447" s="832" t="s">
        <v>2509</v>
      </c>
      <c r="K447" s="832" t="s">
        <v>2281</v>
      </c>
      <c r="L447" s="835">
        <v>93.49</v>
      </c>
      <c r="M447" s="835">
        <v>93.49</v>
      </c>
      <c r="N447" s="832">
        <v>1</v>
      </c>
      <c r="O447" s="836">
        <v>1</v>
      </c>
      <c r="P447" s="835">
        <v>93.49</v>
      </c>
      <c r="Q447" s="837">
        <v>1</v>
      </c>
      <c r="R447" s="832">
        <v>1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8</v>
      </c>
      <c r="B448" s="832" t="s">
        <v>2035</v>
      </c>
      <c r="C448" s="832" t="s">
        <v>2040</v>
      </c>
      <c r="D448" s="833" t="s">
        <v>4374</v>
      </c>
      <c r="E448" s="834" t="s">
        <v>2071</v>
      </c>
      <c r="F448" s="832" t="s">
        <v>2036</v>
      </c>
      <c r="G448" s="832" t="s">
        <v>2108</v>
      </c>
      <c r="H448" s="832" t="s">
        <v>601</v>
      </c>
      <c r="I448" s="832" t="s">
        <v>2109</v>
      </c>
      <c r="J448" s="832" t="s">
        <v>657</v>
      </c>
      <c r="K448" s="832" t="s">
        <v>2110</v>
      </c>
      <c r="L448" s="835">
        <v>0</v>
      </c>
      <c r="M448" s="835">
        <v>0</v>
      </c>
      <c r="N448" s="832">
        <v>1</v>
      </c>
      <c r="O448" s="836">
        <v>0.5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8</v>
      </c>
      <c r="B449" s="832" t="s">
        <v>2035</v>
      </c>
      <c r="C449" s="832" t="s">
        <v>2040</v>
      </c>
      <c r="D449" s="833" t="s">
        <v>4374</v>
      </c>
      <c r="E449" s="834" t="s">
        <v>2071</v>
      </c>
      <c r="F449" s="832" t="s">
        <v>2036</v>
      </c>
      <c r="G449" s="832" t="s">
        <v>2111</v>
      </c>
      <c r="H449" s="832" t="s">
        <v>601</v>
      </c>
      <c r="I449" s="832" t="s">
        <v>2112</v>
      </c>
      <c r="J449" s="832" t="s">
        <v>1408</v>
      </c>
      <c r="K449" s="832" t="s">
        <v>2113</v>
      </c>
      <c r="L449" s="835">
        <v>72.47</v>
      </c>
      <c r="M449" s="835">
        <v>144.94</v>
      </c>
      <c r="N449" s="832">
        <v>2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8</v>
      </c>
      <c r="B450" s="832" t="s">
        <v>2035</v>
      </c>
      <c r="C450" s="832" t="s">
        <v>2040</v>
      </c>
      <c r="D450" s="833" t="s">
        <v>4374</v>
      </c>
      <c r="E450" s="834" t="s">
        <v>2071</v>
      </c>
      <c r="F450" s="832" t="s">
        <v>2036</v>
      </c>
      <c r="G450" s="832" t="s">
        <v>2114</v>
      </c>
      <c r="H450" s="832" t="s">
        <v>601</v>
      </c>
      <c r="I450" s="832" t="s">
        <v>2115</v>
      </c>
      <c r="J450" s="832" t="s">
        <v>928</v>
      </c>
      <c r="K450" s="832" t="s">
        <v>2116</v>
      </c>
      <c r="L450" s="835">
        <v>132.19</v>
      </c>
      <c r="M450" s="835">
        <v>660.95</v>
      </c>
      <c r="N450" s="832">
        <v>5</v>
      </c>
      <c r="O450" s="836">
        <v>4</v>
      </c>
      <c r="P450" s="835">
        <v>264.38</v>
      </c>
      <c r="Q450" s="837">
        <v>0.39999999999999997</v>
      </c>
      <c r="R450" s="832">
        <v>2</v>
      </c>
      <c r="S450" s="837">
        <v>0.4</v>
      </c>
      <c r="T450" s="836">
        <v>1.5</v>
      </c>
      <c r="U450" s="838">
        <v>0.375</v>
      </c>
    </row>
    <row r="451" spans="1:21" ht="14.4" customHeight="1" x14ac:dyDescent="0.3">
      <c r="A451" s="831">
        <v>8</v>
      </c>
      <c r="B451" s="832" t="s">
        <v>2035</v>
      </c>
      <c r="C451" s="832" t="s">
        <v>2040</v>
      </c>
      <c r="D451" s="833" t="s">
        <v>4374</v>
      </c>
      <c r="E451" s="834" t="s">
        <v>2071</v>
      </c>
      <c r="F451" s="832" t="s">
        <v>2036</v>
      </c>
      <c r="G451" s="832" t="s">
        <v>2114</v>
      </c>
      <c r="H451" s="832" t="s">
        <v>601</v>
      </c>
      <c r="I451" s="832" t="s">
        <v>2165</v>
      </c>
      <c r="J451" s="832" t="s">
        <v>928</v>
      </c>
      <c r="K451" s="832" t="s">
        <v>2166</v>
      </c>
      <c r="L451" s="835">
        <v>0</v>
      </c>
      <c r="M451" s="835">
        <v>0</v>
      </c>
      <c r="N451" s="832">
        <v>1</v>
      </c>
      <c r="O451" s="836">
        <v>0.5</v>
      </c>
      <c r="P451" s="835"/>
      <c r="Q451" s="837"/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8</v>
      </c>
      <c r="B452" s="832" t="s">
        <v>2035</v>
      </c>
      <c r="C452" s="832" t="s">
        <v>2040</v>
      </c>
      <c r="D452" s="833" t="s">
        <v>4374</v>
      </c>
      <c r="E452" s="834" t="s">
        <v>2071</v>
      </c>
      <c r="F452" s="832" t="s">
        <v>2036</v>
      </c>
      <c r="G452" s="832" t="s">
        <v>2167</v>
      </c>
      <c r="H452" s="832" t="s">
        <v>601</v>
      </c>
      <c r="I452" s="832" t="s">
        <v>2168</v>
      </c>
      <c r="J452" s="832" t="s">
        <v>1322</v>
      </c>
      <c r="K452" s="832" t="s">
        <v>2169</v>
      </c>
      <c r="L452" s="835">
        <v>98.75</v>
      </c>
      <c r="M452" s="835">
        <v>691.25</v>
      </c>
      <c r="N452" s="832">
        <v>7</v>
      </c>
      <c r="O452" s="836">
        <v>4</v>
      </c>
      <c r="P452" s="835">
        <v>197.5</v>
      </c>
      <c r="Q452" s="837">
        <v>0.2857142857142857</v>
      </c>
      <c r="R452" s="832">
        <v>2</v>
      </c>
      <c r="S452" s="837">
        <v>0.2857142857142857</v>
      </c>
      <c r="T452" s="836">
        <v>1</v>
      </c>
      <c r="U452" s="838">
        <v>0.25</v>
      </c>
    </row>
    <row r="453" spans="1:21" ht="14.4" customHeight="1" x14ac:dyDescent="0.3">
      <c r="A453" s="831">
        <v>8</v>
      </c>
      <c r="B453" s="832" t="s">
        <v>2035</v>
      </c>
      <c r="C453" s="832" t="s">
        <v>2040</v>
      </c>
      <c r="D453" s="833" t="s">
        <v>4374</v>
      </c>
      <c r="E453" s="834" t="s">
        <v>2071</v>
      </c>
      <c r="F453" s="832" t="s">
        <v>2036</v>
      </c>
      <c r="G453" s="832" t="s">
        <v>2469</v>
      </c>
      <c r="H453" s="832" t="s">
        <v>601</v>
      </c>
      <c r="I453" s="832" t="s">
        <v>2470</v>
      </c>
      <c r="J453" s="832" t="s">
        <v>2471</v>
      </c>
      <c r="K453" s="832" t="s">
        <v>2472</v>
      </c>
      <c r="L453" s="835">
        <v>77.14</v>
      </c>
      <c r="M453" s="835">
        <v>77.14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8</v>
      </c>
      <c r="B454" s="832" t="s">
        <v>2035</v>
      </c>
      <c r="C454" s="832" t="s">
        <v>2040</v>
      </c>
      <c r="D454" s="833" t="s">
        <v>4374</v>
      </c>
      <c r="E454" s="834" t="s">
        <v>2071</v>
      </c>
      <c r="F454" s="832" t="s">
        <v>2036</v>
      </c>
      <c r="G454" s="832" t="s">
        <v>2413</v>
      </c>
      <c r="H454" s="832" t="s">
        <v>601</v>
      </c>
      <c r="I454" s="832" t="s">
        <v>2510</v>
      </c>
      <c r="J454" s="832" t="s">
        <v>2415</v>
      </c>
      <c r="K454" s="832" t="s">
        <v>2511</v>
      </c>
      <c r="L454" s="835">
        <v>11.73</v>
      </c>
      <c r="M454" s="835">
        <v>11.73</v>
      </c>
      <c r="N454" s="832">
        <v>1</v>
      </c>
      <c r="O454" s="836">
        <v>0.5</v>
      </c>
      <c r="P454" s="835">
        <v>11.73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8</v>
      </c>
      <c r="B455" s="832" t="s">
        <v>2035</v>
      </c>
      <c r="C455" s="832" t="s">
        <v>2040</v>
      </c>
      <c r="D455" s="833" t="s">
        <v>4374</v>
      </c>
      <c r="E455" s="834" t="s">
        <v>2071</v>
      </c>
      <c r="F455" s="832" t="s">
        <v>2036</v>
      </c>
      <c r="G455" s="832" t="s">
        <v>2473</v>
      </c>
      <c r="H455" s="832" t="s">
        <v>601</v>
      </c>
      <c r="I455" s="832" t="s">
        <v>2474</v>
      </c>
      <c r="J455" s="832" t="s">
        <v>799</v>
      </c>
      <c r="K455" s="832" t="s">
        <v>2475</v>
      </c>
      <c r="L455" s="835">
        <v>163.54</v>
      </c>
      <c r="M455" s="835">
        <v>981.24</v>
      </c>
      <c r="N455" s="832">
        <v>6</v>
      </c>
      <c r="O455" s="836">
        <v>2</v>
      </c>
      <c r="P455" s="835">
        <v>327.08</v>
      </c>
      <c r="Q455" s="837">
        <v>0.33333333333333331</v>
      </c>
      <c r="R455" s="832">
        <v>2</v>
      </c>
      <c r="S455" s="837">
        <v>0.33333333333333331</v>
      </c>
      <c r="T455" s="836">
        <v>1</v>
      </c>
      <c r="U455" s="838">
        <v>0.5</v>
      </c>
    </row>
    <row r="456" spans="1:21" ht="14.4" customHeight="1" x14ac:dyDescent="0.3">
      <c r="A456" s="831">
        <v>8</v>
      </c>
      <c r="B456" s="832" t="s">
        <v>2035</v>
      </c>
      <c r="C456" s="832" t="s">
        <v>2040</v>
      </c>
      <c r="D456" s="833" t="s">
        <v>4374</v>
      </c>
      <c r="E456" s="834" t="s">
        <v>2071</v>
      </c>
      <c r="F456" s="832" t="s">
        <v>2036</v>
      </c>
      <c r="G456" s="832" t="s">
        <v>2184</v>
      </c>
      <c r="H456" s="832" t="s">
        <v>660</v>
      </c>
      <c r="I456" s="832" t="s">
        <v>1698</v>
      </c>
      <c r="J456" s="832" t="s">
        <v>1696</v>
      </c>
      <c r="K456" s="832" t="s">
        <v>1699</v>
      </c>
      <c r="L456" s="835">
        <v>49.08</v>
      </c>
      <c r="M456" s="835">
        <v>49.08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8</v>
      </c>
      <c r="B457" s="832" t="s">
        <v>2035</v>
      </c>
      <c r="C457" s="832" t="s">
        <v>2040</v>
      </c>
      <c r="D457" s="833" t="s">
        <v>4374</v>
      </c>
      <c r="E457" s="834" t="s">
        <v>2071</v>
      </c>
      <c r="F457" s="832" t="s">
        <v>2036</v>
      </c>
      <c r="G457" s="832" t="s">
        <v>2184</v>
      </c>
      <c r="H457" s="832" t="s">
        <v>601</v>
      </c>
      <c r="I457" s="832" t="s">
        <v>2512</v>
      </c>
      <c r="J457" s="832" t="s">
        <v>1696</v>
      </c>
      <c r="K457" s="832" t="s">
        <v>2113</v>
      </c>
      <c r="L457" s="835">
        <v>84.18</v>
      </c>
      <c r="M457" s="835">
        <v>84.18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8</v>
      </c>
      <c r="B458" s="832" t="s">
        <v>2035</v>
      </c>
      <c r="C458" s="832" t="s">
        <v>2040</v>
      </c>
      <c r="D458" s="833" t="s">
        <v>4374</v>
      </c>
      <c r="E458" s="834" t="s">
        <v>2071</v>
      </c>
      <c r="F458" s="832" t="s">
        <v>2036</v>
      </c>
      <c r="G458" s="832" t="s">
        <v>2190</v>
      </c>
      <c r="H458" s="832" t="s">
        <v>601</v>
      </c>
      <c r="I458" s="832" t="s">
        <v>2191</v>
      </c>
      <c r="J458" s="832" t="s">
        <v>773</v>
      </c>
      <c r="K458" s="832" t="s">
        <v>2192</v>
      </c>
      <c r="L458" s="835">
        <v>0</v>
      </c>
      <c r="M458" s="835">
        <v>0</v>
      </c>
      <c r="N458" s="832">
        <v>10</v>
      </c>
      <c r="O458" s="836">
        <v>6</v>
      </c>
      <c r="P458" s="835">
        <v>0</v>
      </c>
      <c r="Q458" s="837"/>
      <c r="R458" s="832">
        <v>4</v>
      </c>
      <c r="S458" s="837">
        <v>0.4</v>
      </c>
      <c r="T458" s="836">
        <v>2</v>
      </c>
      <c r="U458" s="838">
        <v>0.33333333333333331</v>
      </c>
    </row>
    <row r="459" spans="1:21" ht="14.4" customHeight="1" x14ac:dyDescent="0.3">
      <c r="A459" s="831">
        <v>8</v>
      </c>
      <c r="B459" s="832" t="s">
        <v>2035</v>
      </c>
      <c r="C459" s="832" t="s">
        <v>2040</v>
      </c>
      <c r="D459" s="833" t="s">
        <v>4374</v>
      </c>
      <c r="E459" s="834" t="s">
        <v>2071</v>
      </c>
      <c r="F459" s="832" t="s">
        <v>2036</v>
      </c>
      <c r="G459" s="832" t="s">
        <v>2476</v>
      </c>
      <c r="H459" s="832" t="s">
        <v>601</v>
      </c>
      <c r="I459" s="832" t="s">
        <v>2477</v>
      </c>
      <c r="J459" s="832" t="s">
        <v>1029</v>
      </c>
      <c r="K459" s="832" t="s">
        <v>2478</v>
      </c>
      <c r="L459" s="835">
        <v>256.67</v>
      </c>
      <c r="M459" s="835">
        <v>256.67</v>
      </c>
      <c r="N459" s="832">
        <v>1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8</v>
      </c>
      <c r="B460" s="832" t="s">
        <v>2035</v>
      </c>
      <c r="C460" s="832" t="s">
        <v>2040</v>
      </c>
      <c r="D460" s="833" t="s">
        <v>4374</v>
      </c>
      <c r="E460" s="834" t="s">
        <v>2071</v>
      </c>
      <c r="F460" s="832" t="s">
        <v>2036</v>
      </c>
      <c r="G460" s="832" t="s">
        <v>2144</v>
      </c>
      <c r="H460" s="832" t="s">
        <v>601</v>
      </c>
      <c r="I460" s="832" t="s">
        <v>2145</v>
      </c>
      <c r="J460" s="832" t="s">
        <v>692</v>
      </c>
      <c r="K460" s="832" t="s">
        <v>2146</v>
      </c>
      <c r="L460" s="835">
        <v>158.76</v>
      </c>
      <c r="M460" s="835">
        <v>635.04</v>
      </c>
      <c r="N460" s="832">
        <v>4</v>
      </c>
      <c r="O460" s="836">
        <v>3</v>
      </c>
      <c r="P460" s="835">
        <v>158.76</v>
      </c>
      <c r="Q460" s="837">
        <v>0.25</v>
      </c>
      <c r="R460" s="832">
        <v>1</v>
      </c>
      <c r="S460" s="837">
        <v>0.25</v>
      </c>
      <c r="T460" s="836">
        <v>1</v>
      </c>
      <c r="U460" s="838">
        <v>0.33333333333333331</v>
      </c>
    </row>
    <row r="461" spans="1:21" ht="14.4" customHeight="1" x14ac:dyDescent="0.3">
      <c r="A461" s="831">
        <v>8</v>
      </c>
      <c r="B461" s="832" t="s">
        <v>2035</v>
      </c>
      <c r="C461" s="832" t="s">
        <v>2040</v>
      </c>
      <c r="D461" s="833" t="s">
        <v>4374</v>
      </c>
      <c r="E461" s="834" t="s">
        <v>2071</v>
      </c>
      <c r="F461" s="832" t="s">
        <v>2036</v>
      </c>
      <c r="G461" s="832" t="s">
        <v>2222</v>
      </c>
      <c r="H461" s="832" t="s">
        <v>660</v>
      </c>
      <c r="I461" s="832" t="s">
        <v>2513</v>
      </c>
      <c r="J461" s="832" t="s">
        <v>853</v>
      </c>
      <c r="K461" s="832" t="s">
        <v>2021</v>
      </c>
      <c r="L461" s="835">
        <v>54.99</v>
      </c>
      <c r="M461" s="835">
        <v>54.99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8</v>
      </c>
      <c r="B462" s="832" t="s">
        <v>2035</v>
      </c>
      <c r="C462" s="832" t="s">
        <v>2040</v>
      </c>
      <c r="D462" s="833" t="s">
        <v>4374</v>
      </c>
      <c r="E462" s="834" t="s">
        <v>2071</v>
      </c>
      <c r="F462" s="832" t="s">
        <v>2036</v>
      </c>
      <c r="G462" s="832" t="s">
        <v>2335</v>
      </c>
      <c r="H462" s="832" t="s">
        <v>601</v>
      </c>
      <c r="I462" s="832" t="s">
        <v>2336</v>
      </c>
      <c r="J462" s="832" t="s">
        <v>1012</v>
      </c>
      <c r="K462" s="832" t="s">
        <v>2337</v>
      </c>
      <c r="L462" s="835">
        <v>34.19</v>
      </c>
      <c r="M462" s="835">
        <v>102.57</v>
      </c>
      <c r="N462" s="832">
        <v>3</v>
      </c>
      <c r="O462" s="836">
        <v>1.5</v>
      </c>
      <c r="P462" s="835">
        <v>68.38</v>
      </c>
      <c r="Q462" s="837">
        <v>0.66666666666666663</v>
      </c>
      <c r="R462" s="832">
        <v>2</v>
      </c>
      <c r="S462" s="837">
        <v>0.66666666666666663</v>
      </c>
      <c r="T462" s="836">
        <v>1</v>
      </c>
      <c r="U462" s="838">
        <v>0.66666666666666663</v>
      </c>
    </row>
    <row r="463" spans="1:21" ht="14.4" customHeight="1" x14ac:dyDescent="0.3">
      <c r="A463" s="831">
        <v>8</v>
      </c>
      <c r="B463" s="832" t="s">
        <v>2035</v>
      </c>
      <c r="C463" s="832" t="s">
        <v>2040</v>
      </c>
      <c r="D463" s="833" t="s">
        <v>4374</v>
      </c>
      <c r="E463" s="834" t="s">
        <v>2071</v>
      </c>
      <c r="F463" s="832" t="s">
        <v>2036</v>
      </c>
      <c r="G463" s="832" t="s">
        <v>2121</v>
      </c>
      <c r="H463" s="832" t="s">
        <v>660</v>
      </c>
      <c r="I463" s="832" t="s">
        <v>2195</v>
      </c>
      <c r="J463" s="832" t="s">
        <v>735</v>
      </c>
      <c r="K463" s="832" t="s">
        <v>1777</v>
      </c>
      <c r="L463" s="835">
        <v>368.16</v>
      </c>
      <c r="M463" s="835">
        <v>1104.48</v>
      </c>
      <c r="N463" s="832">
        <v>3</v>
      </c>
      <c r="O463" s="836">
        <v>3</v>
      </c>
      <c r="P463" s="835">
        <v>736.32</v>
      </c>
      <c r="Q463" s="837">
        <v>0.66666666666666674</v>
      </c>
      <c r="R463" s="832">
        <v>2</v>
      </c>
      <c r="S463" s="837">
        <v>0.66666666666666663</v>
      </c>
      <c r="T463" s="836">
        <v>2</v>
      </c>
      <c r="U463" s="838">
        <v>0.66666666666666663</v>
      </c>
    </row>
    <row r="464" spans="1:21" ht="14.4" customHeight="1" x14ac:dyDescent="0.3">
      <c r="A464" s="831">
        <v>8</v>
      </c>
      <c r="B464" s="832" t="s">
        <v>2035</v>
      </c>
      <c r="C464" s="832" t="s">
        <v>2040</v>
      </c>
      <c r="D464" s="833" t="s">
        <v>4374</v>
      </c>
      <c r="E464" s="834" t="s">
        <v>2071</v>
      </c>
      <c r="F464" s="832" t="s">
        <v>2036</v>
      </c>
      <c r="G464" s="832" t="s">
        <v>2121</v>
      </c>
      <c r="H464" s="832" t="s">
        <v>660</v>
      </c>
      <c r="I464" s="832" t="s">
        <v>2122</v>
      </c>
      <c r="J464" s="832" t="s">
        <v>735</v>
      </c>
      <c r="K464" s="832" t="s">
        <v>1680</v>
      </c>
      <c r="L464" s="835">
        <v>490.89</v>
      </c>
      <c r="M464" s="835">
        <v>6872.46</v>
      </c>
      <c r="N464" s="832">
        <v>14</v>
      </c>
      <c r="O464" s="836">
        <v>10</v>
      </c>
      <c r="P464" s="835">
        <v>5399.79</v>
      </c>
      <c r="Q464" s="837">
        <v>0.7857142857142857</v>
      </c>
      <c r="R464" s="832">
        <v>11</v>
      </c>
      <c r="S464" s="837">
        <v>0.7857142857142857</v>
      </c>
      <c r="T464" s="836">
        <v>8</v>
      </c>
      <c r="U464" s="838">
        <v>0.8</v>
      </c>
    </row>
    <row r="465" spans="1:21" ht="14.4" customHeight="1" x14ac:dyDescent="0.3">
      <c r="A465" s="831">
        <v>8</v>
      </c>
      <c r="B465" s="832" t="s">
        <v>2035</v>
      </c>
      <c r="C465" s="832" t="s">
        <v>2040</v>
      </c>
      <c r="D465" s="833" t="s">
        <v>4374</v>
      </c>
      <c r="E465" s="834" t="s">
        <v>2071</v>
      </c>
      <c r="F465" s="832" t="s">
        <v>2036</v>
      </c>
      <c r="G465" s="832" t="s">
        <v>2121</v>
      </c>
      <c r="H465" s="832" t="s">
        <v>660</v>
      </c>
      <c r="I465" s="832" t="s">
        <v>2123</v>
      </c>
      <c r="J465" s="832" t="s">
        <v>735</v>
      </c>
      <c r="K465" s="832" t="s">
        <v>1991</v>
      </c>
      <c r="L465" s="835">
        <v>736.33</v>
      </c>
      <c r="M465" s="835">
        <v>1472.66</v>
      </c>
      <c r="N465" s="832">
        <v>2</v>
      </c>
      <c r="O465" s="836">
        <v>1.5</v>
      </c>
      <c r="P465" s="835">
        <v>736.33</v>
      </c>
      <c r="Q465" s="837">
        <v>0.5</v>
      </c>
      <c r="R465" s="832">
        <v>1</v>
      </c>
      <c r="S465" s="837">
        <v>0.5</v>
      </c>
      <c r="T465" s="836">
        <v>0.5</v>
      </c>
      <c r="U465" s="838">
        <v>0.33333333333333331</v>
      </c>
    </row>
    <row r="466" spans="1:21" ht="14.4" customHeight="1" x14ac:dyDescent="0.3">
      <c r="A466" s="831">
        <v>8</v>
      </c>
      <c r="B466" s="832" t="s">
        <v>2035</v>
      </c>
      <c r="C466" s="832" t="s">
        <v>2040</v>
      </c>
      <c r="D466" s="833" t="s">
        <v>4374</v>
      </c>
      <c r="E466" s="834" t="s">
        <v>2071</v>
      </c>
      <c r="F466" s="832" t="s">
        <v>2036</v>
      </c>
      <c r="G466" s="832" t="s">
        <v>2121</v>
      </c>
      <c r="H466" s="832" t="s">
        <v>660</v>
      </c>
      <c r="I466" s="832" t="s">
        <v>1776</v>
      </c>
      <c r="J466" s="832" t="s">
        <v>735</v>
      </c>
      <c r="K466" s="832" t="s">
        <v>1777</v>
      </c>
      <c r="L466" s="835">
        <v>368.16</v>
      </c>
      <c r="M466" s="835">
        <v>368.16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8</v>
      </c>
      <c r="B467" s="832" t="s">
        <v>2035</v>
      </c>
      <c r="C467" s="832" t="s">
        <v>2040</v>
      </c>
      <c r="D467" s="833" t="s">
        <v>4374</v>
      </c>
      <c r="E467" s="834" t="s">
        <v>2071</v>
      </c>
      <c r="F467" s="832" t="s">
        <v>2036</v>
      </c>
      <c r="G467" s="832" t="s">
        <v>2126</v>
      </c>
      <c r="H467" s="832" t="s">
        <v>601</v>
      </c>
      <c r="I467" s="832" t="s">
        <v>2127</v>
      </c>
      <c r="J467" s="832" t="s">
        <v>2128</v>
      </c>
      <c r="K467" s="832" t="s">
        <v>1725</v>
      </c>
      <c r="L467" s="835">
        <v>88.1</v>
      </c>
      <c r="M467" s="835">
        <v>88.1</v>
      </c>
      <c r="N467" s="832">
        <v>1</v>
      </c>
      <c r="O467" s="836">
        <v>1</v>
      </c>
      <c r="P467" s="835">
        <v>88.1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8</v>
      </c>
      <c r="B468" s="832" t="s">
        <v>2035</v>
      </c>
      <c r="C468" s="832" t="s">
        <v>2040</v>
      </c>
      <c r="D468" s="833" t="s">
        <v>4374</v>
      </c>
      <c r="E468" s="834" t="s">
        <v>2071</v>
      </c>
      <c r="F468" s="832" t="s">
        <v>2036</v>
      </c>
      <c r="G468" s="832" t="s">
        <v>2417</v>
      </c>
      <c r="H468" s="832" t="s">
        <v>601</v>
      </c>
      <c r="I468" s="832" t="s">
        <v>2418</v>
      </c>
      <c r="J468" s="832" t="s">
        <v>2419</v>
      </c>
      <c r="K468" s="832" t="s">
        <v>2420</v>
      </c>
      <c r="L468" s="835">
        <v>75.739999999999995</v>
      </c>
      <c r="M468" s="835">
        <v>75.739999999999995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8</v>
      </c>
      <c r="B469" s="832" t="s">
        <v>2035</v>
      </c>
      <c r="C469" s="832" t="s">
        <v>2040</v>
      </c>
      <c r="D469" s="833" t="s">
        <v>4374</v>
      </c>
      <c r="E469" s="834" t="s">
        <v>2071</v>
      </c>
      <c r="F469" s="832" t="s">
        <v>2036</v>
      </c>
      <c r="G469" s="832" t="s">
        <v>2514</v>
      </c>
      <c r="H469" s="832" t="s">
        <v>660</v>
      </c>
      <c r="I469" s="832" t="s">
        <v>2515</v>
      </c>
      <c r="J469" s="832" t="s">
        <v>1157</v>
      </c>
      <c r="K469" s="832" t="s">
        <v>1802</v>
      </c>
      <c r="L469" s="835">
        <v>47.7</v>
      </c>
      <c r="M469" s="835">
        <v>47.7</v>
      </c>
      <c r="N469" s="832">
        <v>1</v>
      </c>
      <c r="O469" s="836">
        <v>1</v>
      </c>
      <c r="P469" s="835">
        <v>47.7</v>
      </c>
      <c r="Q469" s="837">
        <v>1</v>
      </c>
      <c r="R469" s="832">
        <v>1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8</v>
      </c>
      <c r="B470" s="832" t="s">
        <v>2035</v>
      </c>
      <c r="C470" s="832" t="s">
        <v>2040</v>
      </c>
      <c r="D470" s="833" t="s">
        <v>4374</v>
      </c>
      <c r="E470" s="834" t="s">
        <v>2071</v>
      </c>
      <c r="F470" s="832" t="s">
        <v>2036</v>
      </c>
      <c r="G470" s="832" t="s">
        <v>2230</v>
      </c>
      <c r="H470" s="832" t="s">
        <v>660</v>
      </c>
      <c r="I470" s="832" t="s">
        <v>1955</v>
      </c>
      <c r="J470" s="832" t="s">
        <v>1273</v>
      </c>
      <c r="K470" s="832" t="s">
        <v>1956</v>
      </c>
      <c r="L470" s="835">
        <v>0</v>
      </c>
      <c r="M470" s="835">
        <v>0</v>
      </c>
      <c r="N470" s="832">
        <v>1</v>
      </c>
      <c r="O470" s="836">
        <v>1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8</v>
      </c>
      <c r="B471" s="832" t="s">
        <v>2035</v>
      </c>
      <c r="C471" s="832" t="s">
        <v>2040</v>
      </c>
      <c r="D471" s="833" t="s">
        <v>4374</v>
      </c>
      <c r="E471" s="834" t="s">
        <v>2071</v>
      </c>
      <c r="F471" s="832" t="s">
        <v>2036</v>
      </c>
      <c r="G471" s="832" t="s">
        <v>2199</v>
      </c>
      <c r="H471" s="832" t="s">
        <v>601</v>
      </c>
      <c r="I471" s="832" t="s">
        <v>2200</v>
      </c>
      <c r="J471" s="832" t="s">
        <v>1219</v>
      </c>
      <c r="K471" s="832" t="s">
        <v>2201</v>
      </c>
      <c r="L471" s="835">
        <v>130.36000000000001</v>
      </c>
      <c r="M471" s="835">
        <v>1825.0400000000002</v>
      </c>
      <c r="N471" s="832">
        <v>14</v>
      </c>
      <c r="O471" s="836">
        <v>7</v>
      </c>
      <c r="P471" s="835">
        <v>912.5200000000001</v>
      </c>
      <c r="Q471" s="837">
        <v>0.5</v>
      </c>
      <c r="R471" s="832">
        <v>7</v>
      </c>
      <c r="S471" s="837">
        <v>0.5</v>
      </c>
      <c r="T471" s="836">
        <v>3.5</v>
      </c>
      <c r="U471" s="838">
        <v>0.5</v>
      </c>
    </row>
    <row r="472" spans="1:21" ht="14.4" customHeight="1" x14ac:dyDescent="0.3">
      <c r="A472" s="831">
        <v>8</v>
      </c>
      <c r="B472" s="832" t="s">
        <v>2035</v>
      </c>
      <c r="C472" s="832" t="s">
        <v>2040</v>
      </c>
      <c r="D472" s="833" t="s">
        <v>4374</v>
      </c>
      <c r="E472" s="834" t="s">
        <v>2071</v>
      </c>
      <c r="F472" s="832" t="s">
        <v>2036</v>
      </c>
      <c r="G472" s="832" t="s">
        <v>2206</v>
      </c>
      <c r="H472" s="832" t="s">
        <v>601</v>
      </c>
      <c r="I472" s="832" t="s">
        <v>2207</v>
      </c>
      <c r="J472" s="832" t="s">
        <v>2208</v>
      </c>
      <c r="K472" s="832" t="s">
        <v>2209</v>
      </c>
      <c r="L472" s="835">
        <v>0</v>
      </c>
      <c r="M472" s="835">
        <v>0</v>
      </c>
      <c r="N472" s="832">
        <v>6</v>
      </c>
      <c r="O472" s="836">
        <v>5</v>
      </c>
      <c r="P472" s="835">
        <v>0</v>
      </c>
      <c r="Q472" s="837"/>
      <c r="R472" s="832">
        <v>2</v>
      </c>
      <c r="S472" s="837">
        <v>0.33333333333333331</v>
      </c>
      <c r="T472" s="836">
        <v>1</v>
      </c>
      <c r="U472" s="838">
        <v>0.2</v>
      </c>
    </row>
    <row r="473" spans="1:21" ht="14.4" customHeight="1" x14ac:dyDescent="0.3">
      <c r="A473" s="831">
        <v>8</v>
      </c>
      <c r="B473" s="832" t="s">
        <v>2035</v>
      </c>
      <c r="C473" s="832" t="s">
        <v>2040</v>
      </c>
      <c r="D473" s="833" t="s">
        <v>4374</v>
      </c>
      <c r="E473" s="834" t="s">
        <v>2071</v>
      </c>
      <c r="F473" s="832" t="s">
        <v>2036</v>
      </c>
      <c r="G473" s="832" t="s">
        <v>2147</v>
      </c>
      <c r="H473" s="832" t="s">
        <v>601</v>
      </c>
      <c r="I473" s="832" t="s">
        <v>2148</v>
      </c>
      <c r="J473" s="832" t="s">
        <v>825</v>
      </c>
      <c r="K473" s="832" t="s">
        <v>2149</v>
      </c>
      <c r="L473" s="835">
        <v>0</v>
      </c>
      <c r="M473" s="835">
        <v>0</v>
      </c>
      <c r="N473" s="832">
        <v>3</v>
      </c>
      <c r="O473" s="836">
        <v>2</v>
      </c>
      <c r="P473" s="835">
        <v>0</v>
      </c>
      <c r="Q473" s="837"/>
      <c r="R473" s="832">
        <v>2</v>
      </c>
      <c r="S473" s="837">
        <v>0.66666666666666663</v>
      </c>
      <c r="T473" s="836">
        <v>1</v>
      </c>
      <c r="U473" s="838">
        <v>0.5</v>
      </c>
    </row>
    <row r="474" spans="1:21" ht="14.4" customHeight="1" x14ac:dyDescent="0.3">
      <c r="A474" s="831">
        <v>8</v>
      </c>
      <c r="B474" s="832" t="s">
        <v>2035</v>
      </c>
      <c r="C474" s="832" t="s">
        <v>2040</v>
      </c>
      <c r="D474" s="833" t="s">
        <v>4374</v>
      </c>
      <c r="E474" s="834" t="s">
        <v>2071</v>
      </c>
      <c r="F474" s="832" t="s">
        <v>2036</v>
      </c>
      <c r="G474" s="832" t="s">
        <v>2132</v>
      </c>
      <c r="H474" s="832" t="s">
        <v>660</v>
      </c>
      <c r="I474" s="832" t="s">
        <v>1731</v>
      </c>
      <c r="J474" s="832" t="s">
        <v>1732</v>
      </c>
      <c r="K474" s="832" t="s">
        <v>1733</v>
      </c>
      <c r="L474" s="835">
        <v>0</v>
      </c>
      <c r="M474" s="835">
        <v>0</v>
      </c>
      <c r="N474" s="832">
        <v>3</v>
      </c>
      <c r="O474" s="836">
        <v>2</v>
      </c>
      <c r="P474" s="835">
        <v>0</v>
      </c>
      <c r="Q474" s="837"/>
      <c r="R474" s="832">
        <v>2</v>
      </c>
      <c r="S474" s="837">
        <v>0.66666666666666663</v>
      </c>
      <c r="T474" s="836">
        <v>1.5</v>
      </c>
      <c r="U474" s="838">
        <v>0.75</v>
      </c>
    </row>
    <row r="475" spans="1:21" ht="14.4" customHeight="1" x14ac:dyDescent="0.3">
      <c r="A475" s="831">
        <v>8</v>
      </c>
      <c r="B475" s="832" t="s">
        <v>2035</v>
      </c>
      <c r="C475" s="832" t="s">
        <v>2040</v>
      </c>
      <c r="D475" s="833" t="s">
        <v>4374</v>
      </c>
      <c r="E475" s="834" t="s">
        <v>2071</v>
      </c>
      <c r="F475" s="832" t="s">
        <v>2036</v>
      </c>
      <c r="G475" s="832" t="s">
        <v>2133</v>
      </c>
      <c r="H475" s="832" t="s">
        <v>601</v>
      </c>
      <c r="I475" s="832" t="s">
        <v>2134</v>
      </c>
      <c r="J475" s="832" t="s">
        <v>1344</v>
      </c>
      <c r="K475" s="832" t="s">
        <v>2135</v>
      </c>
      <c r="L475" s="835">
        <v>42.54</v>
      </c>
      <c r="M475" s="835">
        <v>42.54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8</v>
      </c>
      <c r="B476" s="832" t="s">
        <v>2035</v>
      </c>
      <c r="C476" s="832" t="s">
        <v>2040</v>
      </c>
      <c r="D476" s="833" t="s">
        <v>4374</v>
      </c>
      <c r="E476" s="834" t="s">
        <v>2071</v>
      </c>
      <c r="F476" s="832" t="s">
        <v>2036</v>
      </c>
      <c r="G476" s="832" t="s">
        <v>2133</v>
      </c>
      <c r="H476" s="832" t="s">
        <v>601</v>
      </c>
      <c r="I476" s="832" t="s">
        <v>2373</v>
      </c>
      <c r="J476" s="832" t="s">
        <v>1310</v>
      </c>
      <c r="K476" s="832" t="s">
        <v>2374</v>
      </c>
      <c r="L476" s="835">
        <v>33.44</v>
      </c>
      <c r="M476" s="835">
        <v>33.44</v>
      </c>
      <c r="N476" s="832">
        <v>1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8</v>
      </c>
      <c r="B477" s="832" t="s">
        <v>2035</v>
      </c>
      <c r="C477" s="832" t="s">
        <v>2040</v>
      </c>
      <c r="D477" s="833" t="s">
        <v>4374</v>
      </c>
      <c r="E477" s="834" t="s">
        <v>2071</v>
      </c>
      <c r="F477" s="832" t="s">
        <v>2036</v>
      </c>
      <c r="G477" s="832" t="s">
        <v>2375</v>
      </c>
      <c r="H477" s="832" t="s">
        <v>601</v>
      </c>
      <c r="I477" s="832" t="s">
        <v>2376</v>
      </c>
      <c r="J477" s="832" t="s">
        <v>840</v>
      </c>
      <c r="K477" s="832" t="s">
        <v>2377</v>
      </c>
      <c r="L477" s="835">
        <v>55.16</v>
      </c>
      <c r="M477" s="835">
        <v>55.16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8</v>
      </c>
      <c r="B478" s="832" t="s">
        <v>2035</v>
      </c>
      <c r="C478" s="832" t="s">
        <v>2040</v>
      </c>
      <c r="D478" s="833" t="s">
        <v>4374</v>
      </c>
      <c r="E478" s="834" t="s">
        <v>2071</v>
      </c>
      <c r="F478" s="832" t="s">
        <v>2036</v>
      </c>
      <c r="G478" s="832" t="s">
        <v>2516</v>
      </c>
      <c r="H478" s="832" t="s">
        <v>601</v>
      </c>
      <c r="I478" s="832" t="s">
        <v>2517</v>
      </c>
      <c r="J478" s="832" t="s">
        <v>2518</v>
      </c>
      <c r="K478" s="832" t="s">
        <v>2519</v>
      </c>
      <c r="L478" s="835">
        <v>124.3</v>
      </c>
      <c r="M478" s="835">
        <v>124.3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8</v>
      </c>
      <c r="B479" s="832" t="s">
        <v>2035</v>
      </c>
      <c r="C479" s="832" t="s">
        <v>2040</v>
      </c>
      <c r="D479" s="833" t="s">
        <v>4374</v>
      </c>
      <c r="E479" s="834" t="s">
        <v>2071</v>
      </c>
      <c r="F479" s="832" t="s">
        <v>2036</v>
      </c>
      <c r="G479" s="832" t="s">
        <v>2520</v>
      </c>
      <c r="H479" s="832" t="s">
        <v>601</v>
      </c>
      <c r="I479" s="832" t="s">
        <v>2521</v>
      </c>
      <c r="J479" s="832" t="s">
        <v>2522</v>
      </c>
      <c r="K479" s="832" t="s">
        <v>2523</v>
      </c>
      <c r="L479" s="835">
        <v>0</v>
      </c>
      <c r="M479" s="835">
        <v>0</v>
      </c>
      <c r="N479" s="832">
        <v>1</v>
      </c>
      <c r="O479" s="836">
        <v>1</v>
      </c>
      <c r="P479" s="835">
        <v>0</v>
      </c>
      <c r="Q479" s="837"/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8</v>
      </c>
      <c r="B480" s="832" t="s">
        <v>2035</v>
      </c>
      <c r="C480" s="832" t="s">
        <v>2040</v>
      </c>
      <c r="D480" s="833" t="s">
        <v>4374</v>
      </c>
      <c r="E480" s="834" t="s">
        <v>2071</v>
      </c>
      <c r="F480" s="832" t="s">
        <v>2036</v>
      </c>
      <c r="G480" s="832" t="s">
        <v>2424</v>
      </c>
      <c r="H480" s="832" t="s">
        <v>601</v>
      </c>
      <c r="I480" s="832" t="s">
        <v>2425</v>
      </c>
      <c r="J480" s="832" t="s">
        <v>859</v>
      </c>
      <c r="K480" s="832" t="s">
        <v>2426</v>
      </c>
      <c r="L480" s="835">
        <v>50.32</v>
      </c>
      <c r="M480" s="835">
        <v>50.32</v>
      </c>
      <c r="N480" s="832">
        <v>1</v>
      </c>
      <c r="O480" s="836">
        <v>1</v>
      </c>
      <c r="P480" s="835">
        <v>50.32</v>
      </c>
      <c r="Q480" s="837">
        <v>1</v>
      </c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8</v>
      </c>
      <c r="B481" s="832" t="s">
        <v>2035</v>
      </c>
      <c r="C481" s="832" t="s">
        <v>2040</v>
      </c>
      <c r="D481" s="833" t="s">
        <v>4374</v>
      </c>
      <c r="E481" s="834" t="s">
        <v>2089</v>
      </c>
      <c r="F481" s="832" t="s">
        <v>2036</v>
      </c>
      <c r="G481" s="832" t="s">
        <v>2141</v>
      </c>
      <c r="H481" s="832" t="s">
        <v>601</v>
      </c>
      <c r="I481" s="832" t="s">
        <v>2142</v>
      </c>
      <c r="J481" s="832" t="s">
        <v>847</v>
      </c>
      <c r="K481" s="832" t="s">
        <v>2143</v>
      </c>
      <c r="L481" s="835">
        <v>385.3</v>
      </c>
      <c r="M481" s="835">
        <v>770.6</v>
      </c>
      <c r="N481" s="832">
        <v>2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8</v>
      </c>
      <c r="B482" s="832" t="s">
        <v>2035</v>
      </c>
      <c r="C482" s="832" t="s">
        <v>2040</v>
      </c>
      <c r="D482" s="833" t="s">
        <v>4374</v>
      </c>
      <c r="E482" s="834" t="s">
        <v>2089</v>
      </c>
      <c r="F482" s="832" t="s">
        <v>2036</v>
      </c>
      <c r="G482" s="832" t="s">
        <v>2524</v>
      </c>
      <c r="H482" s="832" t="s">
        <v>660</v>
      </c>
      <c r="I482" s="832" t="s">
        <v>1744</v>
      </c>
      <c r="J482" s="832" t="s">
        <v>1745</v>
      </c>
      <c r="K482" s="832" t="s">
        <v>1746</v>
      </c>
      <c r="L482" s="835">
        <v>4.7</v>
      </c>
      <c r="M482" s="835">
        <v>4.7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8</v>
      </c>
      <c r="B483" s="832" t="s">
        <v>2035</v>
      </c>
      <c r="C483" s="832" t="s">
        <v>2040</v>
      </c>
      <c r="D483" s="833" t="s">
        <v>4374</v>
      </c>
      <c r="E483" s="834" t="s">
        <v>2089</v>
      </c>
      <c r="F483" s="832" t="s">
        <v>2036</v>
      </c>
      <c r="G483" s="832" t="s">
        <v>2101</v>
      </c>
      <c r="H483" s="832" t="s">
        <v>660</v>
      </c>
      <c r="I483" s="832" t="s">
        <v>1858</v>
      </c>
      <c r="J483" s="832" t="s">
        <v>867</v>
      </c>
      <c r="K483" s="832" t="s">
        <v>1859</v>
      </c>
      <c r="L483" s="835">
        <v>154.36000000000001</v>
      </c>
      <c r="M483" s="835">
        <v>308.72000000000003</v>
      </c>
      <c r="N483" s="832">
        <v>2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8</v>
      </c>
      <c r="B484" s="832" t="s">
        <v>2035</v>
      </c>
      <c r="C484" s="832" t="s">
        <v>2040</v>
      </c>
      <c r="D484" s="833" t="s">
        <v>4374</v>
      </c>
      <c r="E484" s="834" t="s">
        <v>2089</v>
      </c>
      <c r="F484" s="832" t="s">
        <v>2036</v>
      </c>
      <c r="G484" s="832" t="s">
        <v>2157</v>
      </c>
      <c r="H484" s="832" t="s">
        <v>601</v>
      </c>
      <c r="I484" s="832" t="s">
        <v>2525</v>
      </c>
      <c r="J484" s="832" t="s">
        <v>724</v>
      </c>
      <c r="K484" s="832" t="s">
        <v>2526</v>
      </c>
      <c r="L484" s="835">
        <v>0</v>
      </c>
      <c r="M484" s="835">
        <v>0</v>
      </c>
      <c r="N484" s="832">
        <v>1</v>
      </c>
      <c r="O484" s="836">
        <v>0.5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8</v>
      </c>
      <c r="B485" s="832" t="s">
        <v>2035</v>
      </c>
      <c r="C485" s="832" t="s">
        <v>2040</v>
      </c>
      <c r="D485" s="833" t="s">
        <v>4374</v>
      </c>
      <c r="E485" s="834" t="s">
        <v>2089</v>
      </c>
      <c r="F485" s="832" t="s">
        <v>2036</v>
      </c>
      <c r="G485" s="832" t="s">
        <v>2102</v>
      </c>
      <c r="H485" s="832" t="s">
        <v>601</v>
      </c>
      <c r="I485" s="832" t="s">
        <v>2103</v>
      </c>
      <c r="J485" s="832" t="s">
        <v>685</v>
      </c>
      <c r="K485" s="832" t="s">
        <v>2104</v>
      </c>
      <c r="L485" s="835">
        <v>91.11</v>
      </c>
      <c r="M485" s="835">
        <v>91.11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8</v>
      </c>
      <c r="B486" s="832" t="s">
        <v>2035</v>
      </c>
      <c r="C486" s="832" t="s">
        <v>2040</v>
      </c>
      <c r="D486" s="833" t="s">
        <v>4374</v>
      </c>
      <c r="E486" s="834" t="s">
        <v>2089</v>
      </c>
      <c r="F486" s="832" t="s">
        <v>2036</v>
      </c>
      <c r="G486" s="832" t="s">
        <v>2162</v>
      </c>
      <c r="H486" s="832" t="s">
        <v>601</v>
      </c>
      <c r="I486" s="832" t="s">
        <v>2402</v>
      </c>
      <c r="J486" s="832" t="s">
        <v>958</v>
      </c>
      <c r="K486" s="832" t="s">
        <v>2403</v>
      </c>
      <c r="L486" s="835">
        <v>923.74</v>
      </c>
      <c r="M486" s="835">
        <v>923.74</v>
      </c>
      <c r="N486" s="832">
        <v>1</v>
      </c>
      <c r="O486" s="836">
        <v>1</v>
      </c>
      <c r="P486" s="835">
        <v>923.74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8</v>
      </c>
      <c r="B487" s="832" t="s">
        <v>2035</v>
      </c>
      <c r="C487" s="832" t="s">
        <v>2040</v>
      </c>
      <c r="D487" s="833" t="s">
        <v>4374</v>
      </c>
      <c r="E487" s="834" t="s">
        <v>2089</v>
      </c>
      <c r="F487" s="832" t="s">
        <v>2036</v>
      </c>
      <c r="G487" s="832" t="s">
        <v>2108</v>
      </c>
      <c r="H487" s="832" t="s">
        <v>601</v>
      </c>
      <c r="I487" s="832" t="s">
        <v>2109</v>
      </c>
      <c r="J487" s="832" t="s">
        <v>657</v>
      </c>
      <c r="K487" s="832" t="s">
        <v>2110</v>
      </c>
      <c r="L487" s="835">
        <v>0</v>
      </c>
      <c r="M487" s="835">
        <v>0</v>
      </c>
      <c r="N487" s="832">
        <v>1</v>
      </c>
      <c r="O487" s="836">
        <v>1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8</v>
      </c>
      <c r="B488" s="832" t="s">
        <v>2035</v>
      </c>
      <c r="C488" s="832" t="s">
        <v>2040</v>
      </c>
      <c r="D488" s="833" t="s">
        <v>4374</v>
      </c>
      <c r="E488" s="834" t="s">
        <v>2089</v>
      </c>
      <c r="F488" s="832" t="s">
        <v>2036</v>
      </c>
      <c r="G488" s="832" t="s">
        <v>2175</v>
      </c>
      <c r="H488" s="832" t="s">
        <v>601</v>
      </c>
      <c r="I488" s="832" t="s">
        <v>2176</v>
      </c>
      <c r="J488" s="832" t="s">
        <v>850</v>
      </c>
      <c r="K488" s="832" t="s">
        <v>2177</v>
      </c>
      <c r="L488" s="835">
        <v>0</v>
      </c>
      <c r="M488" s="835">
        <v>0</v>
      </c>
      <c r="N488" s="832">
        <v>1</v>
      </c>
      <c r="O488" s="836">
        <v>0.5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8</v>
      </c>
      <c r="B489" s="832" t="s">
        <v>2035</v>
      </c>
      <c r="C489" s="832" t="s">
        <v>2040</v>
      </c>
      <c r="D489" s="833" t="s">
        <v>4374</v>
      </c>
      <c r="E489" s="834" t="s">
        <v>2089</v>
      </c>
      <c r="F489" s="832" t="s">
        <v>2036</v>
      </c>
      <c r="G489" s="832" t="s">
        <v>2144</v>
      </c>
      <c r="H489" s="832" t="s">
        <v>601</v>
      </c>
      <c r="I489" s="832" t="s">
        <v>2145</v>
      </c>
      <c r="J489" s="832" t="s">
        <v>692</v>
      </c>
      <c r="K489" s="832" t="s">
        <v>2146</v>
      </c>
      <c r="L489" s="835">
        <v>158.76</v>
      </c>
      <c r="M489" s="835">
        <v>317.52</v>
      </c>
      <c r="N489" s="832">
        <v>2</v>
      </c>
      <c r="O489" s="836">
        <v>2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8</v>
      </c>
      <c r="B490" s="832" t="s">
        <v>2035</v>
      </c>
      <c r="C490" s="832" t="s">
        <v>2040</v>
      </c>
      <c r="D490" s="833" t="s">
        <v>4374</v>
      </c>
      <c r="E490" s="834" t="s">
        <v>2089</v>
      </c>
      <c r="F490" s="832" t="s">
        <v>2036</v>
      </c>
      <c r="G490" s="832" t="s">
        <v>2121</v>
      </c>
      <c r="H490" s="832" t="s">
        <v>660</v>
      </c>
      <c r="I490" s="832" t="s">
        <v>2195</v>
      </c>
      <c r="J490" s="832" t="s">
        <v>735</v>
      </c>
      <c r="K490" s="832" t="s">
        <v>1777</v>
      </c>
      <c r="L490" s="835">
        <v>368.16</v>
      </c>
      <c r="M490" s="835">
        <v>1104.48</v>
      </c>
      <c r="N490" s="832">
        <v>3</v>
      </c>
      <c r="O490" s="836">
        <v>3</v>
      </c>
      <c r="P490" s="835">
        <v>736.32</v>
      </c>
      <c r="Q490" s="837">
        <v>0.66666666666666674</v>
      </c>
      <c r="R490" s="832">
        <v>2</v>
      </c>
      <c r="S490" s="837">
        <v>0.66666666666666663</v>
      </c>
      <c r="T490" s="836">
        <v>2</v>
      </c>
      <c r="U490" s="838">
        <v>0.66666666666666663</v>
      </c>
    </row>
    <row r="491" spans="1:21" ht="14.4" customHeight="1" x14ac:dyDescent="0.3">
      <c r="A491" s="831">
        <v>8</v>
      </c>
      <c r="B491" s="832" t="s">
        <v>2035</v>
      </c>
      <c r="C491" s="832" t="s">
        <v>2040</v>
      </c>
      <c r="D491" s="833" t="s">
        <v>4374</v>
      </c>
      <c r="E491" s="834" t="s">
        <v>2089</v>
      </c>
      <c r="F491" s="832" t="s">
        <v>2036</v>
      </c>
      <c r="G491" s="832" t="s">
        <v>2121</v>
      </c>
      <c r="H491" s="832" t="s">
        <v>660</v>
      </c>
      <c r="I491" s="832" t="s">
        <v>2342</v>
      </c>
      <c r="J491" s="832" t="s">
        <v>1032</v>
      </c>
      <c r="K491" s="832" t="s">
        <v>2343</v>
      </c>
      <c r="L491" s="835">
        <v>1385.62</v>
      </c>
      <c r="M491" s="835">
        <v>1385.62</v>
      </c>
      <c r="N491" s="832">
        <v>1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8</v>
      </c>
      <c r="B492" s="832" t="s">
        <v>2035</v>
      </c>
      <c r="C492" s="832" t="s">
        <v>2040</v>
      </c>
      <c r="D492" s="833" t="s">
        <v>4374</v>
      </c>
      <c r="E492" s="834" t="s">
        <v>2089</v>
      </c>
      <c r="F492" s="832" t="s">
        <v>2036</v>
      </c>
      <c r="G492" s="832" t="s">
        <v>2147</v>
      </c>
      <c r="H492" s="832" t="s">
        <v>601</v>
      </c>
      <c r="I492" s="832" t="s">
        <v>2148</v>
      </c>
      <c r="J492" s="832" t="s">
        <v>825</v>
      </c>
      <c r="K492" s="832" t="s">
        <v>2149</v>
      </c>
      <c r="L492" s="835">
        <v>0</v>
      </c>
      <c r="M492" s="835">
        <v>0</v>
      </c>
      <c r="N492" s="832">
        <v>1</v>
      </c>
      <c r="O492" s="836">
        <v>1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8</v>
      </c>
      <c r="B493" s="832" t="s">
        <v>2035</v>
      </c>
      <c r="C493" s="832" t="s">
        <v>2040</v>
      </c>
      <c r="D493" s="833" t="s">
        <v>4374</v>
      </c>
      <c r="E493" s="834" t="s">
        <v>2089</v>
      </c>
      <c r="F493" s="832" t="s">
        <v>2036</v>
      </c>
      <c r="G493" s="832" t="s">
        <v>2394</v>
      </c>
      <c r="H493" s="832" t="s">
        <v>601</v>
      </c>
      <c r="I493" s="832" t="s">
        <v>2395</v>
      </c>
      <c r="J493" s="832" t="s">
        <v>653</v>
      </c>
      <c r="K493" s="832" t="s">
        <v>2396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8</v>
      </c>
      <c r="B494" s="832" t="s">
        <v>2035</v>
      </c>
      <c r="C494" s="832" t="s">
        <v>2040</v>
      </c>
      <c r="D494" s="833" t="s">
        <v>4374</v>
      </c>
      <c r="E494" s="834" t="s">
        <v>2056</v>
      </c>
      <c r="F494" s="832" t="s">
        <v>2036</v>
      </c>
      <c r="G494" s="832" t="s">
        <v>2141</v>
      </c>
      <c r="H494" s="832" t="s">
        <v>601</v>
      </c>
      <c r="I494" s="832" t="s">
        <v>2527</v>
      </c>
      <c r="J494" s="832" t="s">
        <v>847</v>
      </c>
      <c r="K494" s="832" t="s">
        <v>2143</v>
      </c>
      <c r="L494" s="835">
        <v>385.3</v>
      </c>
      <c r="M494" s="835">
        <v>385.3</v>
      </c>
      <c r="N494" s="832">
        <v>1</v>
      </c>
      <c r="O494" s="836">
        <v>1</v>
      </c>
      <c r="P494" s="835">
        <v>385.3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8</v>
      </c>
      <c r="B495" s="832" t="s">
        <v>2035</v>
      </c>
      <c r="C495" s="832" t="s">
        <v>2040</v>
      </c>
      <c r="D495" s="833" t="s">
        <v>4374</v>
      </c>
      <c r="E495" s="834" t="s">
        <v>2056</v>
      </c>
      <c r="F495" s="832" t="s">
        <v>2036</v>
      </c>
      <c r="G495" s="832" t="s">
        <v>2155</v>
      </c>
      <c r="H495" s="832" t="s">
        <v>601</v>
      </c>
      <c r="I495" s="832" t="s">
        <v>1711</v>
      </c>
      <c r="J495" s="832" t="s">
        <v>1712</v>
      </c>
      <c r="K495" s="832" t="s">
        <v>1710</v>
      </c>
      <c r="L495" s="835">
        <v>170.52</v>
      </c>
      <c r="M495" s="835">
        <v>341.04</v>
      </c>
      <c r="N495" s="832">
        <v>2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8</v>
      </c>
      <c r="B496" s="832" t="s">
        <v>2035</v>
      </c>
      <c r="C496" s="832" t="s">
        <v>2040</v>
      </c>
      <c r="D496" s="833" t="s">
        <v>4374</v>
      </c>
      <c r="E496" s="834" t="s">
        <v>2056</v>
      </c>
      <c r="F496" s="832" t="s">
        <v>2036</v>
      </c>
      <c r="G496" s="832" t="s">
        <v>2175</v>
      </c>
      <c r="H496" s="832" t="s">
        <v>601</v>
      </c>
      <c r="I496" s="832" t="s">
        <v>2176</v>
      </c>
      <c r="J496" s="832" t="s">
        <v>850</v>
      </c>
      <c r="K496" s="832" t="s">
        <v>2177</v>
      </c>
      <c r="L496" s="835">
        <v>0</v>
      </c>
      <c r="M496" s="835">
        <v>0</v>
      </c>
      <c r="N496" s="832">
        <v>1</v>
      </c>
      <c r="O496" s="836">
        <v>0.5</v>
      </c>
      <c r="P496" s="835">
        <v>0</v>
      </c>
      <c r="Q496" s="837"/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8</v>
      </c>
      <c r="B497" s="832" t="s">
        <v>2035</v>
      </c>
      <c r="C497" s="832" t="s">
        <v>2040</v>
      </c>
      <c r="D497" s="833" t="s">
        <v>4374</v>
      </c>
      <c r="E497" s="834" t="s">
        <v>2056</v>
      </c>
      <c r="F497" s="832" t="s">
        <v>2036</v>
      </c>
      <c r="G497" s="832" t="s">
        <v>2178</v>
      </c>
      <c r="H497" s="832" t="s">
        <v>601</v>
      </c>
      <c r="I497" s="832" t="s">
        <v>2179</v>
      </c>
      <c r="J497" s="832" t="s">
        <v>716</v>
      </c>
      <c r="K497" s="832" t="s">
        <v>2180</v>
      </c>
      <c r="L497" s="835">
        <v>0</v>
      </c>
      <c r="M497" s="835">
        <v>0</v>
      </c>
      <c r="N497" s="832">
        <v>1</v>
      </c>
      <c r="O497" s="836">
        <v>0.5</v>
      </c>
      <c r="P497" s="835">
        <v>0</v>
      </c>
      <c r="Q497" s="837"/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8</v>
      </c>
      <c r="B498" s="832" t="s">
        <v>2035</v>
      </c>
      <c r="C498" s="832" t="s">
        <v>2040</v>
      </c>
      <c r="D498" s="833" t="s">
        <v>4374</v>
      </c>
      <c r="E498" s="834" t="s">
        <v>2056</v>
      </c>
      <c r="F498" s="832" t="s">
        <v>2036</v>
      </c>
      <c r="G498" s="832" t="s">
        <v>2144</v>
      </c>
      <c r="H498" s="832" t="s">
        <v>601</v>
      </c>
      <c r="I498" s="832" t="s">
        <v>2145</v>
      </c>
      <c r="J498" s="832" t="s">
        <v>692</v>
      </c>
      <c r="K498" s="832" t="s">
        <v>2146</v>
      </c>
      <c r="L498" s="835">
        <v>158.76</v>
      </c>
      <c r="M498" s="835">
        <v>158.76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8</v>
      </c>
      <c r="B499" s="832" t="s">
        <v>2035</v>
      </c>
      <c r="C499" s="832" t="s">
        <v>2040</v>
      </c>
      <c r="D499" s="833" t="s">
        <v>4374</v>
      </c>
      <c r="E499" s="834" t="s">
        <v>2056</v>
      </c>
      <c r="F499" s="832" t="s">
        <v>2036</v>
      </c>
      <c r="G499" s="832" t="s">
        <v>2121</v>
      </c>
      <c r="H499" s="832" t="s">
        <v>660</v>
      </c>
      <c r="I499" s="832" t="s">
        <v>2195</v>
      </c>
      <c r="J499" s="832" t="s">
        <v>735</v>
      </c>
      <c r="K499" s="832" t="s">
        <v>1777</v>
      </c>
      <c r="L499" s="835">
        <v>368.16</v>
      </c>
      <c r="M499" s="835">
        <v>368.16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8</v>
      </c>
      <c r="B500" s="832" t="s">
        <v>2035</v>
      </c>
      <c r="C500" s="832" t="s">
        <v>2040</v>
      </c>
      <c r="D500" s="833" t="s">
        <v>4374</v>
      </c>
      <c r="E500" s="834" t="s">
        <v>2080</v>
      </c>
      <c r="F500" s="832" t="s">
        <v>2036</v>
      </c>
      <c r="G500" s="832" t="s">
        <v>2141</v>
      </c>
      <c r="H500" s="832" t="s">
        <v>601</v>
      </c>
      <c r="I500" s="832" t="s">
        <v>2142</v>
      </c>
      <c r="J500" s="832" t="s">
        <v>847</v>
      </c>
      <c r="K500" s="832" t="s">
        <v>2143</v>
      </c>
      <c r="L500" s="835">
        <v>385.3</v>
      </c>
      <c r="M500" s="835">
        <v>770.6</v>
      </c>
      <c r="N500" s="832">
        <v>2</v>
      </c>
      <c r="O500" s="836">
        <v>0.5</v>
      </c>
      <c r="P500" s="835">
        <v>770.6</v>
      </c>
      <c r="Q500" s="837">
        <v>1</v>
      </c>
      <c r="R500" s="832">
        <v>2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8</v>
      </c>
      <c r="B501" s="832" t="s">
        <v>2035</v>
      </c>
      <c r="C501" s="832" t="s">
        <v>2040</v>
      </c>
      <c r="D501" s="833" t="s">
        <v>4374</v>
      </c>
      <c r="E501" s="834" t="s">
        <v>2080</v>
      </c>
      <c r="F501" s="832" t="s">
        <v>2036</v>
      </c>
      <c r="G501" s="832" t="s">
        <v>2524</v>
      </c>
      <c r="H501" s="832" t="s">
        <v>660</v>
      </c>
      <c r="I501" s="832" t="s">
        <v>1744</v>
      </c>
      <c r="J501" s="832" t="s">
        <v>1745</v>
      </c>
      <c r="K501" s="832" t="s">
        <v>1746</v>
      </c>
      <c r="L501" s="835">
        <v>4.7</v>
      </c>
      <c r="M501" s="835">
        <v>4.7</v>
      </c>
      <c r="N501" s="832">
        <v>1</v>
      </c>
      <c r="O501" s="836">
        <v>0.5</v>
      </c>
      <c r="P501" s="835">
        <v>4.7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8</v>
      </c>
      <c r="B502" s="832" t="s">
        <v>2035</v>
      </c>
      <c r="C502" s="832" t="s">
        <v>2040</v>
      </c>
      <c r="D502" s="833" t="s">
        <v>4374</v>
      </c>
      <c r="E502" s="834" t="s">
        <v>2080</v>
      </c>
      <c r="F502" s="832" t="s">
        <v>2036</v>
      </c>
      <c r="G502" s="832" t="s">
        <v>2236</v>
      </c>
      <c r="H502" s="832" t="s">
        <v>601</v>
      </c>
      <c r="I502" s="832" t="s">
        <v>2258</v>
      </c>
      <c r="J502" s="832" t="s">
        <v>665</v>
      </c>
      <c r="K502" s="832" t="s">
        <v>1813</v>
      </c>
      <c r="L502" s="835">
        <v>36.86</v>
      </c>
      <c r="M502" s="835">
        <v>36.86</v>
      </c>
      <c r="N502" s="832">
        <v>1</v>
      </c>
      <c r="O502" s="836">
        <v>0.5</v>
      </c>
      <c r="P502" s="835">
        <v>36.86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8</v>
      </c>
      <c r="B503" s="832" t="s">
        <v>2035</v>
      </c>
      <c r="C503" s="832" t="s">
        <v>2040</v>
      </c>
      <c r="D503" s="833" t="s">
        <v>4374</v>
      </c>
      <c r="E503" s="834" t="s">
        <v>2080</v>
      </c>
      <c r="F503" s="832" t="s">
        <v>2036</v>
      </c>
      <c r="G503" s="832" t="s">
        <v>2259</v>
      </c>
      <c r="H503" s="832" t="s">
        <v>601</v>
      </c>
      <c r="I503" s="832" t="s">
        <v>2260</v>
      </c>
      <c r="J503" s="832" t="s">
        <v>2261</v>
      </c>
      <c r="K503" s="832" t="s">
        <v>2169</v>
      </c>
      <c r="L503" s="835">
        <v>46.09</v>
      </c>
      <c r="M503" s="835">
        <v>46.09</v>
      </c>
      <c r="N503" s="832">
        <v>1</v>
      </c>
      <c r="O503" s="836">
        <v>0.5</v>
      </c>
      <c r="P503" s="835">
        <v>46.09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8</v>
      </c>
      <c r="B504" s="832" t="s">
        <v>2035</v>
      </c>
      <c r="C504" s="832" t="s">
        <v>2040</v>
      </c>
      <c r="D504" s="833" t="s">
        <v>4374</v>
      </c>
      <c r="E504" s="834" t="s">
        <v>2080</v>
      </c>
      <c r="F504" s="832" t="s">
        <v>2036</v>
      </c>
      <c r="G504" s="832" t="s">
        <v>2101</v>
      </c>
      <c r="H504" s="832" t="s">
        <v>660</v>
      </c>
      <c r="I504" s="832" t="s">
        <v>1858</v>
      </c>
      <c r="J504" s="832" t="s">
        <v>867</v>
      </c>
      <c r="K504" s="832" t="s">
        <v>1859</v>
      </c>
      <c r="L504" s="835">
        <v>154.36000000000001</v>
      </c>
      <c r="M504" s="835">
        <v>1697.96</v>
      </c>
      <c r="N504" s="832">
        <v>11</v>
      </c>
      <c r="O504" s="836">
        <v>7</v>
      </c>
      <c r="P504" s="835">
        <v>926.16000000000008</v>
      </c>
      <c r="Q504" s="837">
        <v>0.54545454545454553</v>
      </c>
      <c r="R504" s="832">
        <v>6</v>
      </c>
      <c r="S504" s="837">
        <v>0.54545454545454541</v>
      </c>
      <c r="T504" s="836">
        <v>4</v>
      </c>
      <c r="U504" s="838">
        <v>0.5714285714285714</v>
      </c>
    </row>
    <row r="505" spans="1:21" ht="14.4" customHeight="1" x14ac:dyDescent="0.3">
      <c r="A505" s="831">
        <v>8</v>
      </c>
      <c r="B505" s="832" t="s">
        <v>2035</v>
      </c>
      <c r="C505" s="832" t="s">
        <v>2040</v>
      </c>
      <c r="D505" s="833" t="s">
        <v>4374</v>
      </c>
      <c r="E505" s="834" t="s">
        <v>2080</v>
      </c>
      <c r="F505" s="832" t="s">
        <v>2036</v>
      </c>
      <c r="G505" s="832" t="s">
        <v>2101</v>
      </c>
      <c r="H505" s="832" t="s">
        <v>601</v>
      </c>
      <c r="I505" s="832" t="s">
        <v>2398</v>
      </c>
      <c r="J505" s="832" t="s">
        <v>867</v>
      </c>
      <c r="K505" s="832" t="s">
        <v>1859</v>
      </c>
      <c r="L505" s="835">
        <v>154.36000000000001</v>
      </c>
      <c r="M505" s="835">
        <v>154.36000000000001</v>
      </c>
      <c r="N505" s="832">
        <v>1</v>
      </c>
      <c r="O505" s="836">
        <v>0.5</v>
      </c>
      <c r="P505" s="835">
        <v>154.36000000000001</v>
      </c>
      <c r="Q505" s="837">
        <v>1</v>
      </c>
      <c r="R505" s="832">
        <v>1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8</v>
      </c>
      <c r="B506" s="832" t="s">
        <v>2035</v>
      </c>
      <c r="C506" s="832" t="s">
        <v>2040</v>
      </c>
      <c r="D506" s="833" t="s">
        <v>4374</v>
      </c>
      <c r="E506" s="834" t="s">
        <v>2080</v>
      </c>
      <c r="F506" s="832" t="s">
        <v>2036</v>
      </c>
      <c r="G506" s="832" t="s">
        <v>2239</v>
      </c>
      <c r="H506" s="832" t="s">
        <v>660</v>
      </c>
      <c r="I506" s="832" t="s">
        <v>1880</v>
      </c>
      <c r="J506" s="832" t="s">
        <v>1881</v>
      </c>
      <c r="K506" s="832" t="s">
        <v>1882</v>
      </c>
      <c r="L506" s="835">
        <v>70.540000000000006</v>
      </c>
      <c r="M506" s="835">
        <v>70.540000000000006</v>
      </c>
      <c r="N506" s="832">
        <v>1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8</v>
      </c>
      <c r="B507" s="832" t="s">
        <v>2035</v>
      </c>
      <c r="C507" s="832" t="s">
        <v>2040</v>
      </c>
      <c r="D507" s="833" t="s">
        <v>4374</v>
      </c>
      <c r="E507" s="834" t="s">
        <v>2080</v>
      </c>
      <c r="F507" s="832" t="s">
        <v>2036</v>
      </c>
      <c r="G507" s="832" t="s">
        <v>2155</v>
      </c>
      <c r="H507" s="832" t="s">
        <v>601</v>
      </c>
      <c r="I507" s="832" t="s">
        <v>1711</v>
      </c>
      <c r="J507" s="832" t="s">
        <v>1712</v>
      </c>
      <c r="K507" s="832" t="s">
        <v>1710</v>
      </c>
      <c r="L507" s="835">
        <v>170.52</v>
      </c>
      <c r="M507" s="835">
        <v>170.52</v>
      </c>
      <c r="N507" s="832">
        <v>1</v>
      </c>
      <c r="O507" s="836">
        <v>1</v>
      </c>
      <c r="P507" s="835">
        <v>170.52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8</v>
      </c>
      <c r="B508" s="832" t="s">
        <v>2035</v>
      </c>
      <c r="C508" s="832" t="s">
        <v>2040</v>
      </c>
      <c r="D508" s="833" t="s">
        <v>4374</v>
      </c>
      <c r="E508" s="834" t="s">
        <v>2080</v>
      </c>
      <c r="F508" s="832" t="s">
        <v>2036</v>
      </c>
      <c r="G508" s="832" t="s">
        <v>2155</v>
      </c>
      <c r="H508" s="832" t="s">
        <v>660</v>
      </c>
      <c r="I508" s="832" t="s">
        <v>1708</v>
      </c>
      <c r="J508" s="832" t="s">
        <v>1709</v>
      </c>
      <c r="K508" s="832" t="s">
        <v>1710</v>
      </c>
      <c r="L508" s="835">
        <v>170.52</v>
      </c>
      <c r="M508" s="835">
        <v>170.52</v>
      </c>
      <c r="N508" s="832">
        <v>1</v>
      </c>
      <c r="O508" s="836">
        <v>0.5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8</v>
      </c>
      <c r="B509" s="832" t="s">
        <v>2035</v>
      </c>
      <c r="C509" s="832" t="s">
        <v>2040</v>
      </c>
      <c r="D509" s="833" t="s">
        <v>4374</v>
      </c>
      <c r="E509" s="834" t="s">
        <v>2080</v>
      </c>
      <c r="F509" s="832" t="s">
        <v>2036</v>
      </c>
      <c r="G509" s="832" t="s">
        <v>2155</v>
      </c>
      <c r="H509" s="832" t="s">
        <v>660</v>
      </c>
      <c r="I509" s="832" t="s">
        <v>2491</v>
      </c>
      <c r="J509" s="832" t="s">
        <v>1709</v>
      </c>
      <c r="K509" s="832" t="s">
        <v>2271</v>
      </c>
      <c r="L509" s="835">
        <v>85.27</v>
      </c>
      <c r="M509" s="835">
        <v>85.27</v>
      </c>
      <c r="N509" s="832">
        <v>1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8</v>
      </c>
      <c r="B510" s="832" t="s">
        <v>2035</v>
      </c>
      <c r="C510" s="832" t="s">
        <v>2040</v>
      </c>
      <c r="D510" s="833" t="s">
        <v>4374</v>
      </c>
      <c r="E510" s="834" t="s">
        <v>2080</v>
      </c>
      <c r="F510" s="832" t="s">
        <v>2036</v>
      </c>
      <c r="G510" s="832" t="s">
        <v>2157</v>
      </c>
      <c r="H510" s="832" t="s">
        <v>601</v>
      </c>
      <c r="I510" s="832" t="s">
        <v>2525</v>
      </c>
      <c r="J510" s="832" t="s">
        <v>724</v>
      </c>
      <c r="K510" s="832" t="s">
        <v>2526</v>
      </c>
      <c r="L510" s="835">
        <v>0</v>
      </c>
      <c r="M510" s="835">
        <v>0</v>
      </c>
      <c r="N510" s="832">
        <v>1</v>
      </c>
      <c r="O510" s="836">
        <v>0.5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8</v>
      </c>
      <c r="B511" s="832" t="s">
        <v>2035</v>
      </c>
      <c r="C511" s="832" t="s">
        <v>2040</v>
      </c>
      <c r="D511" s="833" t="s">
        <v>4374</v>
      </c>
      <c r="E511" s="834" t="s">
        <v>2080</v>
      </c>
      <c r="F511" s="832" t="s">
        <v>2036</v>
      </c>
      <c r="G511" s="832" t="s">
        <v>2272</v>
      </c>
      <c r="H511" s="832" t="s">
        <v>601</v>
      </c>
      <c r="I511" s="832" t="s">
        <v>2273</v>
      </c>
      <c r="J511" s="832" t="s">
        <v>2274</v>
      </c>
      <c r="K511" s="832" t="s">
        <v>2275</v>
      </c>
      <c r="L511" s="835">
        <v>1135.05</v>
      </c>
      <c r="M511" s="835">
        <v>1135.05</v>
      </c>
      <c r="N511" s="832">
        <v>1</v>
      </c>
      <c r="O511" s="836">
        <v>0.5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8</v>
      </c>
      <c r="B512" s="832" t="s">
        <v>2035</v>
      </c>
      <c r="C512" s="832" t="s">
        <v>2040</v>
      </c>
      <c r="D512" s="833" t="s">
        <v>4374</v>
      </c>
      <c r="E512" s="834" t="s">
        <v>2080</v>
      </c>
      <c r="F512" s="832" t="s">
        <v>2036</v>
      </c>
      <c r="G512" s="832" t="s">
        <v>2102</v>
      </c>
      <c r="H512" s="832" t="s">
        <v>601</v>
      </c>
      <c r="I512" s="832" t="s">
        <v>2103</v>
      </c>
      <c r="J512" s="832" t="s">
        <v>685</v>
      </c>
      <c r="K512" s="832" t="s">
        <v>2104</v>
      </c>
      <c r="L512" s="835">
        <v>91.11</v>
      </c>
      <c r="M512" s="835">
        <v>455.55</v>
      </c>
      <c r="N512" s="832">
        <v>5</v>
      </c>
      <c r="O512" s="836">
        <v>3.5</v>
      </c>
      <c r="P512" s="835">
        <v>91.11</v>
      </c>
      <c r="Q512" s="837">
        <v>0.19999999999999998</v>
      </c>
      <c r="R512" s="832">
        <v>1</v>
      </c>
      <c r="S512" s="837">
        <v>0.2</v>
      </c>
      <c r="T512" s="836">
        <v>1</v>
      </c>
      <c r="U512" s="838">
        <v>0.2857142857142857</v>
      </c>
    </row>
    <row r="513" spans="1:21" ht="14.4" customHeight="1" x14ac:dyDescent="0.3">
      <c r="A513" s="831">
        <v>8</v>
      </c>
      <c r="B513" s="832" t="s">
        <v>2035</v>
      </c>
      <c r="C513" s="832" t="s">
        <v>2040</v>
      </c>
      <c r="D513" s="833" t="s">
        <v>4374</v>
      </c>
      <c r="E513" s="834" t="s">
        <v>2080</v>
      </c>
      <c r="F513" s="832" t="s">
        <v>2036</v>
      </c>
      <c r="G513" s="832" t="s">
        <v>2102</v>
      </c>
      <c r="H513" s="832" t="s">
        <v>601</v>
      </c>
      <c r="I513" s="832" t="s">
        <v>2160</v>
      </c>
      <c r="J513" s="832" t="s">
        <v>685</v>
      </c>
      <c r="K513" s="832" t="s">
        <v>2161</v>
      </c>
      <c r="L513" s="835">
        <v>45.56</v>
      </c>
      <c r="M513" s="835">
        <v>45.56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8</v>
      </c>
      <c r="B514" s="832" t="s">
        <v>2035</v>
      </c>
      <c r="C514" s="832" t="s">
        <v>2040</v>
      </c>
      <c r="D514" s="833" t="s">
        <v>4374</v>
      </c>
      <c r="E514" s="834" t="s">
        <v>2080</v>
      </c>
      <c r="F514" s="832" t="s">
        <v>2036</v>
      </c>
      <c r="G514" s="832" t="s">
        <v>2105</v>
      </c>
      <c r="H514" s="832" t="s">
        <v>601</v>
      </c>
      <c r="I514" s="832" t="s">
        <v>2276</v>
      </c>
      <c r="J514" s="832" t="s">
        <v>849</v>
      </c>
      <c r="K514" s="832" t="s">
        <v>2277</v>
      </c>
      <c r="L514" s="835">
        <v>208.39</v>
      </c>
      <c r="M514" s="835">
        <v>208.39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8</v>
      </c>
      <c r="B515" s="832" t="s">
        <v>2035</v>
      </c>
      <c r="C515" s="832" t="s">
        <v>2040</v>
      </c>
      <c r="D515" s="833" t="s">
        <v>4374</v>
      </c>
      <c r="E515" s="834" t="s">
        <v>2080</v>
      </c>
      <c r="F515" s="832" t="s">
        <v>2036</v>
      </c>
      <c r="G515" s="832" t="s">
        <v>2105</v>
      </c>
      <c r="H515" s="832" t="s">
        <v>601</v>
      </c>
      <c r="I515" s="832" t="s">
        <v>2106</v>
      </c>
      <c r="J515" s="832" t="s">
        <v>849</v>
      </c>
      <c r="K515" s="832" t="s">
        <v>2107</v>
      </c>
      <c r="L515" s="835">
        <v>83.35</v>
      </c>
      <c r="M515" s="835">
        <v>250.04999999999998</v>
      </c>
      <c r="N515" s="832">
        <v>3</v>
      </c>
      <c r="O515" s="836">
        <v>2</v>
      </c>
      <c r="P515" s="835">
        <v>166.7</v>
      </c>
      <c r="Q515" s="837">
        <v>0.66666666666666663</v>
      </c>
      <c r="R515" s="832">
        <v>2</v>
      </c>
      <c r="S515" s="837">
        <v>0.66666666666666663</v>
      </c>
      <c r="T515" s="836">
        <v>1.5</v>
      </c>
      <c r="U515" s="838">
        <v>0.75</v>
      </c>
    </row>
    <row r="516" spans="1:21" ht="14.4" customHeight="1" x14ac:dyDescent="0.3">
      <c r="A516" s="831">
        <v>8</v>
      </c>
      <c r="B516" s="832" t="s">
        <v>2035</v>
      </c>
      <c r="C516" s="832" t="s">
        <v>2040</v>
      </c>
      <c r="D516" s="833" t="s">
        <v>4374</v>
      </c>
      <c r="E516" s="834" t="s">
        <v>2080</v>
      </c>
      <c r="F516" s="832" t="s">
        <v>2036</v>
      </c>
      <c r="G516" s="832" t="s">
        <v>2435</v>
      </c>
      <c r="H516" s="832" t="s">
        <v>601</v>
      </c>
      <c r="I516" s="832" t="s">
        <v>2528</v>
      </c>
      <c r="J516" s="832" t="s">
        <v>1138</v>
      </c>
      <c r="K516" s="832" t="s">
        <v>2529</v>
      </c>
      <c r="L516" s="835">
        <v>59.74</v>
      </c>
      <c r="M516" s="835">
        <v>119.48</v>
      </c>
      <c r="N516" s="832">
        <v>2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8</v>
      </c>
      <c r="B517" s="832" t="s">
        <v>2035</v>
      </c>
      <c r="C517" s="832" t="s">
        <v>2040</v>
      </c>
      <c r="D517" s="833" t="s">
        <v>4374</v>
      </c>
      <c r="E517" s="834" t="s">
        <v>2080</v>
      </c>
      <c r="F517" s="832" t="s">
        <v>2036</v>
      </c>
      <c r="G517" s="832" t="s">
        <v>2435</v>
      </c>
      <c r="H517" s="832" t="s">
        <v>601</v>
      </c>
      <c r="I517" s="832" t="s">
        <v>2530</v>
      </c>
      <c r="J517" s="832" t="s">
        <v>1138</v>
      </c>
      <c r="K517" s="832" t="s">
        <v>2456</v>
      </c>
      <c r="L517" s="835">
        <v>119.47</v>
      </c>
      <c r="M517" s="835">
        <v>119.47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8</v>
      </c>
      <c r="B518" s="832" t="s">
        <v>2035</v>
      </c>
      <c r="C518" s="832" t="s">
        <v>2040</v>
      </c>
      <c r="D518" s="833" t="s">
        <v>4374</v>
      </c>
      <c r="E518" s="834" t="s">
        <v>2080</v>
      </c>
      <c r="F518" s="832" t="s">
        <v>2036</v>
      </c>
      <c r="G518" s="832" t="s">
        <v>2497</v>
      </c>
      <c r="H518" s="832" t="s">
        <v>660</v>
      </c>
      <c r="I518" s="832" t="s">
        <v>1894</v>
      </c>
      <c r="J518" s="832" t="s">
        <v>1577</v>
      </c>
      <c r="K518" s="832" t="s">
        <v>1895</v>
      </c>
      <c r="L518" s="835">
        <v>3231.81</v>
      </c>
      <c r="M518" s="835">
        <v>3231.81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8</v>
      </c>
      <c r="B519" s="832" t="s">
        <v>2035</v>
      </c>
      <c r="C519" s="832" t="s">
        <v>2040</v>
      </c>
      <c r="D519" s="833" t="s">
        <v>4374</v>
      </c>
      <c r="E519" s="834" t="s">
        <v>2080</v>
      </c>
      <c r="F519" s="832" t="s">
        <v>2036</v>
      </c>
      <c r="G519" s="832" t="s">
        <v>2531</v>
      </c>
      <c r="H519" s="832" t="s">
        <v>601</v>
      </c>
      <c r="I519" s="832" t="s">
        <v>2532</v>
      </c>
      <c r="J519" s="832" t="s">
        <v>1076</v>
      </c>
      <c r="K519" s="832" t="s">
        <v>2533</v>
      </c>
      <c r="L519" s="835">
        <v>55.01</v>
      </c>
      <c r="M519" s="835">
        <v>55.01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8</v>
      </c>
      <c r="B520" s="832" t="s">
        <v>2035</v>
      </c>
      <c r="C520" s="832" t="s">
        <v>2040</v>
      </c>
      <c r="D520" s="833" t="s">
        <v>4374</v>
      </c>
      <c r="E520" s="834" t="s">
        <v>2080</v>
      </c>
      <c r="F520" s="832" t="s">
        <v>2036</v>
      </c>
      <c r="G520" s="832" t="s">
        <v>2108</v>
      </c>
      <c r="H520" s="832" t="s">
        <v>601</v>
      </c>
      <c r="I520" s="832" t="s">
        <v>2109</v>
      </c>
      <c r="J520" s="832" t="s">
        <v>657</v>
      </c>
      <c r="K520" s="832" t="s">
        <v>2110</v>
      </c>
      <c r="L520" s="835">
        <v>0</v>
      </c>
      <c r="M520" s="835">
        <v>0</v>
      </c>
      <c r="N520" s="832">
        <v>2</v>
      </c>
      <c r="O520" s="836">
        <v>1</v>
      </c>
      <c r="P520" s="835">
        <v>0</v>
      </c>
      <c r="Q520" s="837"/>
      <c r="R520" s="832">
        <v>1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8</v>
      </c>
      <c r="B521" s="832" t="s">
        <v>2035</v>
      </c>
      <c r="C521" s="832" t="s">
        <v>2040</v>
      </c>
      <c r="D521" s="833" t="s">
        <v>4374</v>
      </c>
      <c r="E521" s="834" t="s">
        <v>2080</v>
      </c>
      <c r="F521" s="832" t="s">
        <v>2036</v>
      </c>
      <c r="G521" s="832" t="s">
        <v>2111</v>
      </c>
      <c r="H521" s="832" t="s">
        <v>601</v>
      </c>
      <c r="I521" s="832" t="s">
        <v>2112</v>
      </c>
      <c r="J521" s="832" t="s">
        <v>1408</v>
      </c>
      <c r="K521" s="832" t="s">
        <v>2113</v>
      </c>
      <c r="L521" s="835">
        <v>72.47</v>
      </c>
      <c r="M521" s="835">
        <v>72.47</v>
      </c>
      <c r="N521" s="832">
        <v>1</v>
      </c>
      <c r="O521" s="836">
        <v>0.5</v>
      </c>
      <c r="P521" s="835">
        <v>72.47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8</v>
      </c>
      <c r="B522" s="832" t="s">
        <v>2035</v>
      </c>
      <c r="C522" s="832" t="s">
        <v>2040</v>
      </c>
      <c r="D522" s="833" t="s">
        <v>4374</v>
      </c>
      <c r="E522" s="834" t="s">
        <v>2080</v>
      </c>
      <c r="F522" s="832" t="s">
        <v>2036</v>
      </c>
      <c r="G522" s="832" t="s">
        <v>2114</v>
      </c>
      <c r="H522" s="832" t="s">
        <v>601</v>
      </c>
      <c r="I522" s="832" t="s">
        <v>2299</v>
      </c>
      <c r="J522" s="832" t="s">
        <v>928</v>
      </c>
      <c r="K522" s="832" t="s">
        <v>2300</v>
      </c>
      <c r="L522" s="835">
        <v>0</v>
      </c>
      <c r="M522" s="835">
        <v>0</v>
      </c>
      <c r="N522" s="832">
        <v>1</v>
      </c>
      <c r="O522" s="836">
        <v>0.5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8</v>
      </c>
      <c r="B523" s="832" t="s">
        <v>2035</v>
      </c>
      <c r="C523" s="832" t="s">
        <v>2040</v>
      </c>
      <c r="D523" s="833" t="s">
        <v>4374</v>
      </c>
      <c r="E523" s="834" t="s">
        <v>2080</v>
      </c>
      <c r="F523" s="832" t="s">
        <v>2036</v>
      </c>
      <c r="G523" s="832" t="s">
        <v>2167</v>
      </c>
      <c r="H523" s="832" t="s">
        <v>601</v>
      </c>
      <c r="I523" s="832" t="s">
        <v>2168</v>
      </c>
      <c r="J523" s="832" t="s">
        <v>1322</v>
      </c>
      <c r="K523" s="832" t="s">
        <v>2169</v>
      </c>
      <c r="L523" s="835">
        <v>98.75</v>
      </c>
      <c r="M523" s="835">
        <v>296.25</v>
      </c>
      <c r="N523" s="832">
        <v>3</v>
      </c>
      <c r="O523" s="836">
        <v>2.5</v>
      </c>
      <c r="P523" s="835">
        <v>197.5</v>
      </c>
      <c r="Q523" s="837">
        <v>0.66666666666666663</v>
      </c>
      <c r="R523" s="832">
        <v>2</v>
      </c>
      <c r="S523" s="837">
        <v>0.66666666666666663</v>
      </c>
      <c r="T523" s="836">
        <v>2</v>
      </c>
      <c r="U523" s="838">
        <v>0.8</v>
      </c>
    </row>
    <row r="524" spans="1:21" ht="14.4" customHeight="1" x14ac:dyDescent="0.3">
      <c r="A524" s="831">
        <v>8</v>
      </c>
      <c r="B524" s="832" t="s">
        <v>2035</v>
      </c>
      <c r="C524" s="832" t="s">
        <v>2040</v>
      </c>
      <c r="D524" s="833" t="s">
        <v>4374</v>
      </c>
      <c r="E524" s="834" t="s">
        <v>2080</v>
      </c>
      <c r="F524" s="832" t="s">
        <v>2036</v>
      </c>
      <c r="G524" s="832" t="s">
        <v>2167</v>
      </c>
      <c r="H524" s="832" t="s">
        <v>601</v>
      </c>
      <c r="I524" s="832" t="s">
        <v>2534</v>
      </c>
      <c r="J524" s="832" t="s">
        <v>1558</v>
      </c>
      <c r="K524" s="832" t="s">
        <v>2271</v>
      </c>
      <c r="L524" s="835">
        <v>35.28</v>
      </c>
      <c r="M524" s="835">
        <v>35.28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8</v>
      </c>
      <c r="B525" s="832" t="s">
        <v>2035</v>
      </c>
      <c r="C525" s="832" t="s">
        <v>2040</v>
      </c>
      <c r="D525" s="833" t="s">
        <v>4374</v>
      </c>
      <c r="E525" s="834" t="s">
        <v>2080</v>
      </c>
      <c r="F525" s="832" t="s">
        <v>2036</v>
      </c>
      <c r="G525" s="832" t="s">
        <v>2117</v>
      </c>
      <c r="H525" s="832" t="s">
        <v>601</v>
      </c>
      <c r="I525" s="832" t="s">
        <v>2301</v>
      </c>
      <c r="J525" s="832" t="s">
        <v>2119</v>
      </c>
      <c r="K525" s="832" t="s">
        <v>2120</v>
      </c>
      <c r="L525" s="835">
        <v>132.97999999999999</v>
      </c>
      <c r="M525" s="835">
        <v>265.95999999999998</v>
      </c>
      <c r="N525" s="832">
        <v>2</v>
      </c>
      <c r="O525" s="836">
        <v>1</v>
      </c>
      <c r="P525" s="835">
        <v>265.95999999999998</v>
      </c>
      <c r="Q525" s="837">
        <v>1</v>
      </c>
      <c r="R525" s="832">
        <v>2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8</v>
      </c>
      <c r="B526" s="832" t="s">
        <v>2035</v>
      </c>
      <c r="C526" s="832" t="s">
        <v>2040</v>
      </c>
      <c r="D526" s="833" t="s">
        <v>4374</v>
      </c>
      <c r="E526" s="834" t="s">
        <v>2080</v>
      </c>
      <c r="F526" s="832" t="s">
        <v>2036</v>
      </c>
      <c r="G526" s="832" t="s">
        <v>2469</v>
      </c>
      <c r="H526" s="832" t="s">
        <v>601</v>
      </c>
      <c r="I526" s="832" t="s">
        <v>2470</v>
      </c>
      <c r="J526" s="832" t="s">
        <v>2471</v>
      </c>
      <c r="K526" s="832" t="s">
        <v>2472</v>
      </c>
      <c r="L526" s="835">
        <v>77.14</v>
      </c>
      <c r="M526" s="835">
        <v>77.14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8</v>
      </c>
      <c r="B527" s="832" t="s">
        <v>2035</v>
      </c>
      <c r="C527" s="832" t="s">
        <v>2040</v>
      </c>
      <c r="D527" s="833" t="s">
        <v>4374</v>
      </c>
      <c r="E527" s="834" t="s">
        <v>2080</v>
      </c>
      <c r="F527" s="832" t="s">
        <v>2036</v>
      </c>
      <c r="G527" s="832" t="s">
        <v>2413</v>
      </c>
      <c r="H527" s="832" t="s">
        <v>601</v>
      </c>
      <c r="I527" s="832" t="s">
        <v>2510</v>
      </c>
      <c r="J527" s="832" t="s">
        <v>2415</v>
      </c>
      <c r="K527" s="832" t="s">
        <v>2511</v>
      </c>
      <c r="L527" s="835">
        <v>11.73</v>
      </c>
      <c r="M527" s="835">
        <v>11.73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8</v>
      </c>
      <c r="B528" s="832" t="s">
        <v>2035</v>
      </c>
      <c r="C528" s="832" t="s">
        <v>2040</v>
      </c>
      <c r="D528" s="833" t="s">
        <v>4374</v>
      </c>
      <c r="E528" s="834" t="s">
        <v>2080</v>
      </c>
      <c r="F528" s="832" t="s">
        <v>2036</v>
      </c>
      <c r="G528" s="832" t="s">
        <v>2175</v>
      </c>
      <c r="H528" s="832" t="s">
        <v>601</v>
      </c>
      <c r="I528" s="832" t="s">
        <v>2176</v>
      </c>
      <c r="J528" s="832" t="s">
        <v>850</v>
      </c>
      <c r="K528" s="832" t="s">
        <v>2177</v>
      </c>
      <c r="L528" s="835">
        <v>0</v>
      </c>
      <c r="M528" s="835">
        <v>0</v>
      </c>
      <c r="N528" s="832">
        <v>1</v>
      </c>
      <c r="O528" s="836">
        <v>0.5</v>
      </c>
      <c r="P528" s="835">
        <v>0</v>
      </c>
      <c r="Q528" s="837"/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8</v>
      </c>
      <c r="B529" s="832" t="s">
        <v>2035</v>
      </c>
      <c r="C529" s="832" t="s">
        <v>2040</v>
      </c>
      <c r="D529" s="833" t="s">
        <v>4374</v>
      </c>
      <c r="E529" s="834" t="s">
        <v>2080</v>
      </c>
      <c r="F529" s="832" t="s">
        <v>2036</v>
      </c>
      <c r="G529" s="832" t="s">
        <v>2178</v>
      </c>
      <c r="H529" s="832" t="s">
        <v>601</v>
      </c>
      <c r="I529" s="832" t="s">
        <v>2181</v>
      </c>
      <c r="J529" s="832" t="s">
        <v>2182</v>
      </c>
      <c r="K529" s="832" t="s">
        <v>2183</v>
      </c>
      <c r="L529" s="835">
        <v>0</v>
      </c>
      <c r="M529" s="835">
        <v>0</v>
      </c>
      <c r="N529" s="832">
        <v>2</v>
      </c>
      <c r="O529" s="836">
        <v>1.5</v>
      </c>
      <c r="P529" s="835">
        <v>0</v>
      </c>
      <c r="Q529" s="837"/>
      <c r="R529" s="832">
        <v>2</v>
      </c>
      <c r="S529" s="837">
        <v>1</v>
      </c>
      <c r="T529" s="836">
        <v>1.5</v>
      </c>
      <c r="U529" s="838">
        <v>1</v>
      </c>
    </row>
    <row r="530" spans="1:21" ht="14.4" customHeight="1" x14ac:dyDescent="0.3">
      <c r="A530" s="831">
        <v>8</v>
      </c>
      <c r="B530" s="832" t="s">
        <v>2035</v>
      </c>
      <c r="C530" s="832" t="s">
        <v>2040</v>
      </c>
      <c r="D530" s="833" t="s">
        <v>4374</v>
      </c>
      <c r="E530" s="834" t="s">
        <v>2080</v>
      </c>
      <c r="F530" s="832" t="s">
        <v>2036</v>
      </c>
      <c r="G530" s="832" t="s">
        <v>2190</v>
      </c>
      <c r="H530" s="832" t="s">
        <v>601</v>
      </c>
      <c r="I530" s="832" t="s">
        <v>2193</v>
      </c>
      <c r="J530" s="832" t="s">
        <v>773</v>
      </c>
      <c r="K530" s="832" t="s">
        <v>2194</v>
      </c>
      <c r="L530" s="835">
        <v>0</v>
      </c>
      <c r="M530" s="835">
        <v>0</v>
      </c>
      <c r="N530" s="832">
        <v>2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8</v>
      </c>
      <c r="B531" s="832" t="s">
        <v>2035</v>
      </c>
      <c r="C531" s="832" t="s">
        <v>2040</v>
      </c>
      <c r="D531" s="833" t="s">
        <v>4374</v>
      </c>
      <c r="E531" s="834" t="s">
        <v>2080</v>
      </c>
      <c r="F531" s="832" t="s">
        <v>2036</v>
      </c>
      <c r="G531" s="832" t="s">
        <v>2535</v>
      </c>
      <c r="H531" s="832" t="s">
        <v>601</v>
      </c>
      <c r="I531" s="832" t="s">
        <v>2536</v>
      </c>
      <c r="J531" s="832" t="s">
        <v>1437</v>
      </c>
      <c r="K531" s="832" t="s">
        <v>2537</v>
      </c>
      <c r="L531" s="835">
        <v>729.38</v>
      </c>
      <c r="M531" s="835">
        <v>729.38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8</v>
      </c>
      <c r="B532" s="832" t="s">
        <v>2035</v>
      </c>
      <c r="C532" s="832" t="s">
        <v>2040</v>
      </c>
      <c r="D532" s="833" t="s">
        <v>4374</v>
      </c>
      <c r="E532" s="834" t="s">
        <v>2080</v>
      </c>
      <c r="F532" s="832" t="s">
        <v>2036</v>
      </c>
      <c r="G532" s="832" t="s">
        <v>2144</v>
      </c>
      <c r="H532" s="832" t="s">
        <v>601</v>
      </c>
      <c r="I532" s="832" t="s">
        <v>2145</v>
      </c>
      <c r="J532" s="832" t="s">
        <v>692</v>
      </c>
      <c r="K532" s="832" t="s">
        <v>2146</v>
      </c>
      <c r="L532" s="835">
        <v>158.76</v>
      </c>
      <c r="M532" s="835">
        <v>1270.08</v>
      </c>
      <c r="N532" s="832">
        <v>8</v>
      </c>
      <c r="O532" s="836">
        <v>4.5</v>
      </c>
      <c r="P532" s="835">
        <v>317.52</v>
      </c>
      <c r="Q532" s="837">
        <v>0.25</v>
      </c>
      <c r="R532" s="832">
        <v>2</v>
      </c>
      <c r="S532" s="837">
        <v>0.25</v>
      </c>
      <c r="T532" s="836">
        <v>1.5</v>
      </c>
      <c r="U532" s="838">
        <v>0.33333333333333331</v>
      </c>
    </row>
    <row r="533" spans="1:21" ht="14.4" customHeight="1" x14ac:dyDescent="0.3">
      <c r="A533" s="831">
        <v>8</v>
      </c>
      <c r="B533" s="832" t="s">
        <v>2035</v>
      </c>
      <c r="C533" s="832" t="s">
        <v>2040</v>
      </c>
      <c r="D533" s="833" t="s">
        <v>4374</v>
      </c>
      <c r="E533" s="834" t="s">
        <v>2080</v>
      </c>
      <c r="F533" s="832" t="s">
        <v>2036</v>
      </c>
      <c r="G533" s="832" t="s">
        <v>2331</v>
      </c>
      <c r="H533" s="832" t="s">
        <v>601</v>
      </c>
      <c r="I533" s="832" t="s">
        <v>2332</v>
      </c>
      <c r="J533" s="832" t="s">
        <v>973</v>
      </c>
      <c r="K533" s="832" t="s">
        <v>2333</v>
      </c>
      <c r="L533" s="835">
        <v>53.57</v>
      </c>
      <c r="M533" s="835">
        <v>107.14</v>
      </c>
      <c r="N533" s="832">
        <v>2</v>
      </c>
      <c r="O533" s="836">
        <v>1.5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8</v>
      </c>
      <c r="B534" s="832" t="s">
        <v>2035</v>
      </c>
      <c r="C534" s="832" t="s">
        <v>2040</v>
      </c>
      <c r="D534" s="833" t="s">
        <v>4374</v>
      </c>
      <c r="E534" s="834" t="s">
        <v>2080</v>
      </c>
      <c r="F534" s="832" t="s">
        <v>2036</v>
      </c>
      <c r="G534" s="832" t="s">
        <v>2222</v>
      </c>
      <c r="H534" s="832" t="s">
        <v>601</v>
      </c>
      <c r="I534" s="832" t="s">
        <v>2223</v>
      </c>
      <c r="J534" s="832" t="s">
        <v>855</v>
      </c>
      <c r="K534" s="832" t="s">
        <v>1686</v>
      </c>
      <c r="L534" s="835">
        <v>27.5</v>
      </c>
      <c r="M534" s="835">
        <v>27.5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8</v>
      </c>
      <c r="B535" s="832" t="s">
        <v>2035</v>
      </c>
      <c r="C535" s="832" t="s">
        <v>2040</v>
      </c>
      <c r="D535" s="833" t="s">
        <v>4374</v>
      </c>
      <c r="E535" s="834" t="s">
        <v>2080</v>
      </c>
      <c r="F535" s="832" t="s">
        <v>2036</v>
      </c>
      <c r="G535" s="832" t="s">
        <v>2335</v>
      </c>
      <c r="H535" s="832" t="s">
        <v>601</v>
      </c>
      <c r="I535" s="832" t="s">
        <v>2336</v>
      </c>
      <c r="J535" s="832" t="s">
        <v>1012</v>
      </c>
      <c r="K535" s="832" t="s">
        <v>2337</v>
      </c>
      <c r="L535" s="835">
        <v>34.19</v>
      </c>
      <c r="M535" s="835">
        <v>170.95</v>
      </c>
      <c r="N535" s="832">
        <v>5</v>
      </c>
      <c r="O535" s="836">
        <v>1.5</v>
      </c>
      <c r="P535" s="835">
        <v>68.38</v>
      </c>
      <c r="Q535" s="837">
        <v>0.4</v>
      </c>
      <c r="R535" s="832">
        <v>2</v>
      </c>
      <c r="S535" s="837">
        <v>0.4</v>
      </c>
      <c r="T535" s="836">
        <v>0.5</v>
      </c>
      <c r="U535" s="838">
        <v>0.33333333333333331</v>
      </c>
    </row>
    <row r="536" spans="1:21" ht="14.4" customHeight="1" x14ac:dyDescent="0.3">
      <c r="A536" s="831">
        <v>8</v>
      </c>
      <c r="B536" s="832" t="s">
        <v>2035</v>
      </c>
      <c r="C536" s="832" t="s">
        <v>2040</v>
      </c>
      <c r="D536" s="833" t="s">
        <v>4374</v>
      </c>
      <c r="E536" s="834" t="s">
        <v>2080</v>
      </c>
      <c r="F536" s="832" t="s">
        <v>2036</v>
      </c>
      <c r="G536" s="832" t="s">
        <v>2538</v>
      </c>
      <c r="H536" s="832" t="s">
        <v>601</v>
      </c>
      <c r="I536" s="832" t="s">
        <v>2539</v>
      </c>
      <c r="J536" s="832" t="s">
        <v>1929</v>
      </c>
      <c r="K536" s="832" t="s">
        <v>2540</v>
      </c>
      <c r="L536" s="835">
        <v>423.75</v>
      </c>
      <c r="M536" s="835">
        <v>423.75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8</v>
      </c>
      <c r="B537" s="832" t="s">
        <v>2035</v>
      </c>
      <c r="C537" s="832" t="s">
        <v>2040</v>
      </c>
      <c r="D537" s="833" t="s">
        <v>4374</v>
      </c>
      <c r="E537" s="834" t="s">
        <v>2080</v>
      </c>
      <c r="F537" s="832" t="s">
        <v>2036</v>
      </c>
      <c r="G537" s="832" t="s">
        <v>2121</v>
      </c>
      <c r="H537" s="832" t="s">
        <v>660</v>
      </c>
      <c r="I537" s="832" t="s">
        <v>2195</v>
      </c>
      <c r="J537" s="832" t="s">
        <v>735</v>
      </c>
      <c r="K537" s="832" t="s">
        <v>1777</v>
      </c>
      <c r="L537" s="835">
        <v>368.16</v>
      </c>
      <c r="M537" s="835">
        <v>736.32</v>
      </c>
      <c r="N537" s="832">
        <v>2</v>
      </c>
      <c r="O537" s="836">
        <v>1</v>
      </c>
      <c r="P537" s="835">
        <v>736.32</v>
      </c>
      <c r="Q537" s="837">
        <v>1</v>
      </c>
      <c r="R537" s="832">
        <v>2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8</v>
      </c>
      <c r="B538" s="832" t="s">
        <v>2035</v>
      </c>
      <c r="C538" s="832" t="s">
        <v>2040</v>
      </c>
      <c r="D538" s="833" t="s">
        <v>4374</v>
      </c>
      <c r="E538" s="834" t="s">
        <v>2080</v>
      </c>
      <c r="F538" s="832" t="s">
        <v>2036</v>
      </c>
      <c r="G538" s="832" t="s">
        <v>2121</v>
      </c>
      <c r="H538" s="832" t="s">
        <v>660</v>
      </c>
      <c r="I538" s="832" t="s">
        <v>2122</v>
      </c>
      <c r="J538" s="832" t="s">
        <v>735</v>
      </c>
      <c r="K538" s="832" t="s">
        <v>1680</v>
      </c>
      <c r="L538" s="835">
        <v>490.89</v>
      </c>
      <c r="M538" s="835">
        <v>5890.6799999999994</v>
      </c>
      <c r="N538" s="832">
        <v>12</v>
      </c>
      <c r="O538" s="836">
        <v>7.5</v>
      </c>
      <c r="P538" s="835">
        <v>1963.56</v>
      </c>
      <c r="Q538" s="837">
        <v>0.33333333333333337</v>
      </c>
      <c r="R538" s="832">
        <v>4</v>
      </c>
      <c r="S538" s="837">
        <v>0.33333333333333331</v>
      </c>
      <c r="T538" s="836">
        <v>3</v>
      </c>
      <c r="U538" s="838">
        <v>0.4</v>
      </c>
    </row>
    <row r="539" spans="1:21" ht="14.4" customHeight="1" x14ac:dyDescent="0.3">
      <c r="A539" s="831">
        <v>8</v>
      </c>
      <c r="B539" s="832" t="s">
        <v>2035</v>
      </c>
      <c r="C539" s="832" t="s">
        <v>2040</v>
      </c>
      <c r="D539" s="833" t="s">
        <v>4374</v>
      </c>
      <c r="E539" s="834" t="s">
        <v>2080</v>
      </c>
      <c r="F539" s="832" t="s">
        <v>2036</v>
      </c>
      <c r="G539" s="832" t="s">
        <v>2121</v>
      </c>
      <c r="H539" s="832" t="s">
        <v>660</v>
      </c>
      <c r="I539" s="832" t="s">
        <v>2243</v>
      </c>
      <c r="J539" s="832" t="s">
        <v>735</v>
      </c>
      <c r="K539" s="832" t="s">
        <v>2244</v>
      </c>
      <c r="L539" s="835">
        <v>147.26</v>
      </c>
      <c r="M539" s="835">
        <v>147.26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8</v>
      </c>
      <c r="B540" s="832" t="s">
        <v>2035</v>
      </c>
      <c r="C540" s="832" t="s">
        <v>2040</v>
      </c>
      <c r="D540" s="833" t="s">
        <v>4374</v>
      </c>
      <c r="E540" s="834" t="s">
        <v>2080</v>
      </c>
      <c r="F540" s="832" t="s">
        <v>2036</v>
      </c>
      <c r="G540" s="832" t="s">
        <v>2121</v>
      </c>
      <c r="H540" s="832" t="s">
        <v>660</v>
      </c>
      <c r="I540" s="832" t="s">
        <v>2123</v>
      </c>
      <c r="J540" s="832" t="s">
        <v>735</v>
      </c>
      <c r="K540" s="832" t="s">
        <v>1991</v>
      </c>
      <c r="L540" s="835">
        <v>736.33</v>
      </c>
      <c r="M540" s="835">
        <v>4417.9800000000005</v>
      </c>
      <c r="N540" s="832">
        <v>6</v>
      </c>
      <c r="O540" s="836">
        <v>5</v>
      </c>
      <c r="P540" s="835">
        <v>1472.66</v>
      </c>
      <c r="Q540" s="837">
        <v>0.33333333333333331</v>
      </c>
      <c r="R540" s="832">
        <v>2</v>
      </c>
      <c r="S540" s="837">
        <v>0.33333333333333331</v>
      </c>
      <c r="T540" s="836">
        <v>1.5</v>
      </c>
      <c r="U540" s="838">
        <v>0.3</v>
      </c>
    </row>
    <row r="541" spans="1:21" ht="14.4" customHeight="1" x14ac:dyDescent="0.3">
      <c r="A541" s="831">
        <v>8</v>
      </c>
      <c r="B541" s="832" t="s">
        <v>2035</v>
      </c>
      <c r="C541" s="832" t="s">
        <v>2040</v>
      </c>
      <c r="D541" s="833" t="s">
        <v>4374</v>
      </c>
      <c r="E541" s="834" t="s">
        <v>2080</v>
      </c>
      <c r="F541" s="832" t="s">
        <v>2036</v>
      </c>
      <c r="G541" s="832" t="s">
        <v>2121</v>
      </c>
      <c r="H541" s="832" t="s">
        <v>660</v>
      </c>
      <c r="I541" s="832" t="s">
        <v>1992</v>
      </c>
      <c r="J541" s="832" t="s">
        <v>735</v>
      </c>
      <c r="K541" s="832" t="s">
        <v>1993</v>
      </c>
      <c r="L541" s="835">
        <v>923.74</v>
      </c>
      <c r="M541" s="835">
        <v>4618.7</v>
      </c>
      <c r="N541" s="832">
        <v>5</v>
      </c>
      <c r="O541" s="836">
        <v>2.5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8</v>
      </c>
      <c r="B542" s="832" t="s">
        <v>2035</v>
      </c>
      <c r="C542" s="832" t="s">
        <v>2040</v>
      </c>
      <c r="D542" s="833" t="s">
        <v>4374</v>
      </c>
      <c r="E542" s="834" t="s">
        <v>2080</v>
      </c>
      <c r="F542" s="832" t="s">
        <v>2036</v>
      </c>
      <c r="G542" s="832" t="s">
        <v>2121</v>
      </c>
      <c r="H542" s="832" t="s">
        <v>660</v>
      </c>
      <c r="I542" s="832" t="s">
        <v>2124</v>
      </c>
      <c r="J542" s="832" t="s">
        <v>1032</v>
      </c>
      <c r="K542" s="832" t="s">
        <v>2125</v>
      </c>
      <c r="L542" s="835">
        <v>1847.49</v>
      </c>
      <c r="M542" s="835">
        <v>1847.49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8</v>
      </c>
      <c r="B543" s="832" t="s">
        <v>2035</v>
      </c>
      <c r="C543" s="832" t="s">
        <v>2040</v>
      </c>
      <c r="D543" s="833" t="s">
        <v>4374</v>
      </c>
      <c r="E543" s="834" t="s">
        <v>2080</v>
      </c>
      <c r="F543" s="832" t="s">
        <v>2036</v>
      </c>
      <c r="G543" s="832" t="s">
        <v>2247</v>
      </c>
      <c r="H543" s="832" t="s">
        <v>601</v>
      </c>
      <c r="I543" s="832" t="s">
        <v>2541</v>
      </c>
      <c r="J543" s="832" t="s">
        <v>2542</v>
      </c>
      <c r="K543" s="832" t="s">
        <v>2354</v>
      </c>
      <c r="L543" s="835">
        <v>32.25</v>
      </c>
      <c r="M543" s="835">
        <v>32.25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8</v>
      </c>
      <c r="B544" s="832" t="s">
        <v>2035</v>
      </c>
      <c r="C544" s="832" t="s">
        <v>2040</v>
      </c>
      <c r="D544" s="833" t="s">
        <v>4374</v>
      </c>
      <c r="E544" s="834" t="s">
        <v>2080</v>
      </c>
      <c r="F544" s="832" t="s">
        <v>2036</v>
      </c>
      <c r="G544" s="832" t="s">
        <v>2543</v>
      </c>
      <c r="H544" s="832" t="s">
        <v>601</v>
      </c>
      <c r="I544" s="832" t="s">
        <v>2544</v>
      </c>
      <c r="J544" s="832" t="s">
        <v>1054</v>
      </c>
      <c r="K544" s="832" t="s">
        <v>2545</v>
      </c>
      <c r="L544" s="835">
        <v>0</v>
      </c>
      <c r="M544" s="835">
        <v>0</v>
      </c>
      <c r="N544" s="832">
        <v>3</v>
      </c>
      <c r="O544" s="836">
        <v>2</v>
      </c>
      <c r="P544" s="835">
        <v>0</v>
      </c>
      <c r="Q544" s="837"/>
      <c r="R544" s="832">
        <v>2</v>
      </c>
      <c r="S544" s="837">
        <v>0.66666666666666663</v>
      </c>
      <c r="T544" s="836">
        <v>1.5</v>
      </c>
      <c r="U544" s="838">
        <v>0.75</v>
      </c>
    </row>
    <row r="545" spans="1:21" ht="14.4" customHeight="1" x14ac:dyDescent="0.3">
      <c r="A545" s="831">
        <v>8</v>
      </c>
      <c r="B545" s="832" t="s">
        <v>2035</v>
      </c>
      <c r="C545" s="832" t="s">
        <v>2040</v>
      </c>
      <c r="D545" s="833" t="s">
        <v>4374</v>
      </c>
      <c r="E545" s="834" t="s">
        <v>2080</v>
      </c>
      <c r="F545" s="832" t="s">
        <v>2036</v>
      </c>
      <c r="G545" s="832" t="s">
        <v>2356</v>
      </c>
      <c r="H545" s="832" t="s">
        <v>660</v>
      </c>
      <c r="I545" s="832" t="s">
        <v>1793</v>
      </c>
      <c r="J545" s="832" t="s">
        <v>1050</v>
      </c>
      <c r="K545" s="832" t="s">
        <v>1794</v>
      </c>
      <c r="L545" s="835">
        <v>0</v>
      </c>
      <c r="M545" s="835">
        <v>0</v>
      </c>
      <c r="N545" s="832">
        <v>1</v>
      </c>
      <c r="O545" s="836">
        <v>0.5</v>
      </c>
      <c r="P545" s="835">
        <v>0</v>
      </c>
      <c r="Q545" s="837"/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8</v>
      </c>
      <c r="B546" s="832" t="s">
        <v>2035</v>
      </c>
      <c r="C546" s="832" t="s">
        <v>2040</v>
      </c>
      <c r="D546" s="833" t="s">
        <v>4374</v>
      </c>
      <c r="E546" s="834" t="s">
        <v>2080</v>
      </c>
      <c r="F546" s="832" t="s">
        <v>2036</v>
      </c>
      <c r="G546" s="832" t="s">
        <v>2444</v>
      </c>
      <c r="H546" s="832" t="s">
        <v>660</v>
      </c>
      <c r="I546" s="832" t="s">
        <v>2546</v>
      </c>
      <c r="J546" s="832" t="s">
        <v>1667</v>
      </c>
      <c r="K546" s="832" t="s">
        <v>2547</v>
      </c>
      <c r="L546" s="835">
        <v>8.06</v>
      </c>
      <c r="M546" s="835">
        <v>8.06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8</v>
      </c>
      <c r="B547" s="832" t="s">
        <v>2035</v>
      </c>
      <c r="C547" s="832" t="s">
        <v>2040</v>
      </c>
      <c r="D547" s="833" t="s">
        <v>4374</v>
      </c>
      <c r="E547" s="834" t="s">
        <v>2080</v>
      </c>
      <c r="F547" s="832" t="s">
        <v>2036</v>
      </c>
      <c r="G547" s="832" t="s">
        <v>2362</v>
      </c>
      <c r="H547" s="832" t="s">
        <v>601</v>
      </c>
      <c r="I547" s="832" t="s">
        <v>2548</v>
      </c>
      <c r="J547" s="832" t="s">
        <v>2549</v>
      </c>
      <c r="K547" s="832" t="s">
        <v>2107</v>
      </c>
      <c r="L547" s="835">
        <v>21.92</v>
      </c>
      <c r="M547" s="835">
        <v>153.44</v>
      </c>
      <c r="N547" s="832">
        <v>7</v>
      </c>
      <c r="O547" s="836">
        <v>1.5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8</v>
      </c>
      <c r="B548" s="832" t="s">
        <v>2035</v>
      </c>
      <c r="C548" s="832" t="s">
        <v>2040</v>
      </c>
      <c r="D548" s="833" t="s">
        <v>4374</v>
      </c>
      <c r="E548" s="834" t="s">
        <v>2080</v>
      </c>
      <c r="F548" s="832" t="s">
        <v>2036</v>
      </c>
      <c r="G548" s="832" t="s">
        <v>2362</v>
      </c>
      <c r="H548" s="832" t="s">
        <v>601</v>
      </c>
      <c r="I548" s="832" t="s">
        <v>2363</v>
      </c>
      <c r="J548" s="832" t="s">
        <v>2364</v>
      </c>
      <c r="K548" s="832" t="s">
        <v>2365</v>
      </c>
      <c r="L548" s="835">
        <v>87.67</v>
      </c>
      <c r="M548" s="835">
        <v>175.34</v>
      </c>
      <c r="N548" s="832">
        <v>2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8</v>
      </c>
      <c r="B549" s="832" t="s">
        <v>2035</v>
      </c>
      <c r="C549" s="832" t="s">
        <v>2040</v>
      </c>
      <c r="D549" s="833" t="s">
        <v>4374</v>
      </c>
      <c r="E549" s="834" t="s">
        <v>2080</v>
      </c>
      <c r="F549" s="832" t="s">
        <v>2036</v>
      </c>
      <c r="G549" s="832" t="s">
        <v>2199</v>
      </c>
      <c r="H549" s="832" t="s">
        <v>601</v>
      </c>
      <c r="I549" s="832" t="s">
        <v>2200</v>
      </c>
      <c r="J549" s="832" t="s">
        <v>1219</v>
      </c>
      <c r="K549" s="832" t="s">
        <v>2201</v>
      </c>
      <c r="L549" s="835">
        <v>130.36000000000001</v>
      </c>
      <c r="M549" s="835">
        <v>1564.3200000000002</v>
      </c>
      <c r="N549" s="832">
        <v>12</v>
      </c>
      <c r="O549" s="836">
        <v>8.5</v>
      </c>
      <c r="P549" s="835">
        <v>521.44000000000005</v>
      </c>
      <c r="Q549" s="837">
        <v>0.33333333333333331</v>
      </c>
      <c r="R549" s="832">
        <v>4</v>
      </c>
      <c r="S549" s="837">
        <v>0.33333333333333331</v>
      </c>
      <c r="T549" s="836">
        <v>3.5</v>
      </c>
      <c r="U549" s="838">
        <v>0.41176470588235292</v>
      </c>
    </row>
    <row r="550" spans="1:21" ht="14.4" customHeight="1" x14ac:dyDescent="0.3">
      <c r="A550" s="831">
        <v>8</v>
      </c>
      <c r="B550" s="832" t="s">
        <v>2035</v>
      </c>
      <c r="C550" s="832" t="s">
        <v>2040</v>
      </c>
      <c r="D550" s="833" t="s">
        <v>4374</v>
      </c>
      <c r="E550" s="834" t="s">
        <v>2080</v>
      </c>
      <c r="F550" s="832" t="s">
        <v>2036</v>
      </c>
      <c r="G550" s="832" t="s">
        <v>2550</v>
      </c>
      <c r="H550" s="832" t="s">
        <v>660</v>
      </c>
      <c r="I550" s="832" t="s">
        <v>1661</v>
      </c>
      <c r="J550" s="832" t="s">
        <v>812</v>
      </c>
      <c r="K550" s="832" t="s">
        <v>1662</v>
      </c>
      <c r="L550" s="835">
        <v>41.63</v>
      </c>
      <c r="M550" s="835">
        <v>41.63</v>
      </c>
      <c r="N550" s="832">
        <v>1</v>
      </c>
      <c r="O550" s="836">
        <v>0.5</v>
      </c>
      <c r="P550" s="835">
        <v>41.63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8</v>
      </c>
      <c r="B551" s="832" t="s">
        <v>2035</v>
      </c>
      <c r="C551" s="832" t="s">
        <v>2040</v>
      </c>
      <c r="D551" s="833" t="s">
        <v>4374</v>
      </c>
      <c r="E551" s="834" t="s">
        <v>2080</v>
      </c>
      <c r="F551" s="832" t="s">
        <v>2036</v>
      </c>
      <c r="G551" s="832" t="s">
        <v>2203</v>
      </c>
      <c r="H551" s="832" t="s">
        <v>601</v>
      </c>
      <c r="I551" s="832" t="s">
        <v>2204</v>
      </c>
      <c r="J551" s="832" t="s">
        <v>1332</v>
      </c>
      <c r="K551" s="832" t="s">
        <v>2205</v>
      </c>
      <c r="L551" s="835">
        <v>194.49</v>
      </c>
      <c r="M551" s="835">
        <v>194.49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8</v>
      </c>
      <c r="B552" s="832" t="s">
        <v>2035</v>
      </c>
      <c r="C552" s="832" t="s">
        <v>2040</v>
      </c>
      <c r="D552" s="833" t="s">
        <v>4374</v>
      </c>
      <c r="E552" s="834" t="s">
        <v>2080</v>
      </c>
      <c r="F552" s="832" t="s">
        <v>2036</v>
      </c>
      <c r="G552" s="832" t="s">
        <v>2203</v>
      </c>
      <c r="H552" s="832" t="s">
        <v>601</v>
      </c>
      <c r="I552" s="832" t="s">
        <v>2551</v>
      </c>
      <c r="J552" s="832" t="s">
        <v>1332</v>
      </c>
      <c r="K552" s="832" t="s">
        <v>2552</v>
      </c>
      <c r="L552" s="835">
        <v>453.79</v>
      </c>
      <c r="M552" s="835">
        <v>453.79</v>
      </c>
      <c r="N552" s="832">
        <v>1</v>
      </c>
      <c r="O552" s="836">
        <v>1</v>
      </c>
      <c r="P552" s="835">
        <v>453.79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8</v>
      </c>
      <c r="B553" s="832" t="s">
        <v>2035</v>
      </c>
      <c r="C553" s="832" t="s">
        <v>2040</v>
      </c>
      <c r="D553" s="833" t="s">
        <v>4374</v>
      </c>
      <c r="E553" s="834" t="s">
        <v>2080</v>
      </c>
      <c r="F553" s="832" t="s">
        <v>2036</v>
      </c>
      <c r="G553" s="832" t="s">
        <v>2147</v>
      </c>
      <c r="H553" s="832" t="s">
        <v>601</v>
      </c>
      <c r="I553" s="832" t="s">
        <v>2148</v>
      </c>
      <c r="J553" s="832" t="s">
        <v>825</v>
      </c>
      <c r="K553" s="832" t="s">
        <v>2149</v>
      </c>
      <c r="L553" s="835">
        <v>0</v>
      </c>
      <c r="M553" s="835">
        <v>0</v>
      </c>
      <c r="N553" s="832">
        <v>25</v>
      </c>
      <c r="O553" s="836">
        <v>18</v>
      </c>
      <c r="P553" s="835">
        <v>0</v>
      </c>
      <c r="Q553" s="837"/>
      <c r="R553" s="832">
        <v>8</v>
      </c>
      <c r="S553" s="837">
        <v>0.32</v>
      </c>
      <c r="T553" s="836">
        <v>5.5</v>
      </c>
      <c r="U553" s="838">
        <v>0.30555555555555558</v>
      </c>
    </row>
    <row r="554" spans="1:21" ht="14.4" customHeight="1" x14ac:dyDescent="0.3">
      <c r="A554" s="831">
        <v>8</v>
      </c>
      <c r="B554" s="832" t="s">
        <v>2035</v>
      </c>
      <c r="C554" s="832" t="s">
        <v>2040</v>
      </c>
      <c r="D554" s="833" t="s">
        <v>4374</v>
      </c>
      <c r="E554" s="834" t="s">
        <v>2080</v>
      </c>
      <c r="F554" s="832" t="s">
        <v>2036</v>
      </c>
      <c r="G554" s="832" t="s">
        <v>2147</v>
      </c>
      <c r="H554" s="832" t="s">
        <v>601</v>
      </c>
      <c r="I554" s="832" t="s">
        <v>2210</v>
      </c>
      <c r="J554" s="832" t="s">
        <v>825</v>
      </c>
      <c r="K554" s="832" t="s">
        <v>2149</v>
      </c>
      <c r="L554" s="835">
        <v>0</v>
      </c>
      <c r="M554" s="835">
        <v>0</v>
      </c>
      <c r="N554" s="832">
        <v>1</v>
      </c>
      <c r="O554" s="836">
        <v>1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8</v>
      </c>
      <c r="B555" s="832" t="s">
        <v>2035</v>
      </c>
      <c r="C555" s="832" t="s">
        <v>2040</v>
      </c>
      <c r="D555" s="833" t="s">
        <v>4374</v>
      </c>
      <c r="E555" s="834" t="s">
        <v>2080</v>
      </c>
      <c r="F555" s="832" t="s">
        <v>2036</v>
      </c>
      <c r="G555" s="832" t="s">
        <v>2211</v>
      </c>
      <c r="H555" s="832" t="s">
        <v>601</v>
      </c>
      <c r="I555" s="832" t="s">
        <v>2553</v>
      </c>
      <c r="J555" s="832" t="s">
        <v>707</v>
      </c>
      <c r="K555" s="832" t="s">
        <v>2177</v>
      </c>
      <c r="L555" s="835">
        <v>0</v>
      </c>
      <c r="M555" s="835">
        <v>0</v>
      </c>
      <c r="N555" s="832">
        <v>1</v>
      </c>
      <c r="O555" s="836">
        <v>0.5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8</v>
      </c>
      <c r="B556" s="832" t="s">
        <v>2035</v>
      </c>
      <c r="C556" s="832" t="s">
        <v>2040</v>
      </c>
      <c r="D556" s="833" t="s">
        <v>4374</v>
      </c>
      <c r="E556" s="834" t="s">
        <v>2080</v>
      </c>
      <c r="F556" s="832" t="s">
        <v>2036</v>
      </c>
      <c r="G556" s="832" t="s">
        <v>2554</v>
      </c>
      <c r="H556" s="832" t="s">
        <v>660</v>
      </c>
      <c r="I556" s="832" t="s">
        <v>1920</v>
      </c>
      <c r="J556" s="832" t="s">
        <v>1921</v>
      </c>
      <c r="K556" s="832" t="s">
        <v>1922</v>
      </c>
      <c r="L556" s="835">
        <v>122.96</v>
      </c>
      <c r="M556" s="835">
        <v>122.96</v>
      </c>
      <c r="N556" s="832">
        <v>1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8</v>
      </c>
      <c r="B557" s="832" t="s">
        <v>2035</v>
      </c>
      <c r="C557" s="832" t="s">
        <v>2040</v>
      </c>
      <c r="D557" s="833" t="s">
        <v>4374</v>
      </c>
      <c r="E557" s="834" t="s">
        <v>2080</v>
      </c>
      <c r="F557" s="832" t="s">
        <v>2036</v>
      </c>
      <c r="G557" s="832" t="s">
        <v>2132</v>
      </c>
      <c r="H557" s="832" t="s">
        <v>660</v>
      </c>
      <c r="I557" s="832" t="s">
        <v>1731</v>
      </c>
      <c r="J557" s="832" t="s">
        <v>1732</v>
      </c>
      <c r="K557" s="832" t="s">
        <v>1733</v>
      </c>
      <c r="L557" s="835">
        <v>0</v>
      </c>
      <c r="M557" s="835">
        <v>0</v>
      </c>
      <c r="N557" s="832">
        <v>3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8</v>
      </c>
      <c r="B558" s="832" t="s">
        <v>2035</v>
      </c>
      <c r="C558" s="832" t="s">
        <v>2040</v>
      </c>
      <c r="D558" s="833" t="s">
        <v>4374</v>
      </c>
      <c r="E558" s="834" t="s">
        <v>2080</v>
      </c>
      <c r="F558" s="832" t="s">
        <v>2036</v>
      </c>
      <c r="G558" s="832" t="s">
        <v>2555</v>
      </c>
      <c r="H558" s="832" t="s">
        <v>601</v>
      </c>
      <c r="I558" s="832" t="s">
        <v>2556</v>
      </c>
      <c r="J558" s="832" t="s">
        <v>2557</v>
      </c>
      <c r="K558" s="832" t="s">
        <v>2558</v>
      </c>
      <c r="L558" s="835">
        <v>0</v>
      </c>
      <c r="M558" s="835">
        <v>0</v>
      </c>
      <c r="N558" s="832">
        <v>1</v>
      </c>
      <c r="O558" s="836">
        <v>0.5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8</v>
      </c>
      <c r="B559" s="832" t="s">
        <v>2035</v>
      </c>
      <c r="C559" s="832" t="s">
        <v>2040</v>
      </c>
      <c r="D559" s="833" t="s">
        <v>4374</v>
      </c>
      <c r="E559" s="834" t="s">
        <v>2080</v>
      </c>
      <c r="F559" s="832" t="s">
        <v>2036</v>
      </c>
      <c r="G559" s="832" t="s">
        <v>2390</v>
      </c>
      <c r="H559" s="832" t="s">
        <v>660</v>
      </c>
      <c r="I559" s="832" t="s">
        <v>2559</v>
      </c>
      <c r="J559" s="832" t="s">
        <v>2392</v>
      </c>
      <c r="K559" s="832" t="s">
        <v>2238</v>
      </c>
      <c r="L559" s="835">
        <v>184.74</v>
      </c>
      <c r="M559" s="835">
        <v>184.74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8</v>
      </c>
      <c r="B560" s="832" t="s">
        <v>2035</v>
      </c>
      <c r="C560" s="832" t="s">
        <v>2040</v>
      </c>
      <c r="D560" s="833" t="s">
        <v>4374</v>
      </c>
      <c r="E560" s="834" t="s">
        <v>2091</v>
      </c>
      <c r="F560" s="832" t="s">
        <v>2036</v>
      </c>
      <c r="G560" s="832" t="s">
        <v>2560</v>
      </c>
      <c r="H560" s="832" t="s">
        <v>601</v>
      </c>
      <c r="I560" s="832" t="s">
        <v>2561</v>
      </c>
      <c r="J560" s="832" t="s">
        <v>2562</v>
      </c>
      <c r="K560" s="832" t="s">
        <v>2563</v>
      </c>
      <c r="L560" s="835">
        <v>98.68</v>
      </c>
      <c r="M560" s="835">
        <v>98.68</v>
      </c>
      <c r="N560" s="832">
        <v>1</v>
      </c>
      <c r="O560" s="836">
        <v>1</v>
      </c>
      <c r="P560" s="835">
        <v>98.68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8</v>
      </c>
      <c r="B561" s="832" t="s">
        <v>2035</v>
      </c>
      <c r="C561" s="832" t="s">
        <v>2040</v>
      </c>
      <c r="D561" s="833" t="s">
        <v>4374</v>
      </c>
      <c r="E561" s="834" t="s">
        <v>2096</v>
      </c>
      <c r="F561" s="832" t="s">
        <v>2036</v>
      </c>
      <c r="G561" s="832" t="s">
        <v>2524</v>
      </c>
      <c r="H561" s="832" t="s">
        <v>660</v>
      </c>
      <c r="I561" s="832" t="s">
        <v>1744</v>
      </c>
      <c r="J561" s="832" t="s">
        <v>1745</v>
      </c>
      <c r="K561" s="832" t="s">
        <v>1746</v>
      </c>
      <c r="L561" s="835">
        <v>4.7</v>
      </c>
      <c r="M561" s="835">
        <v>4.7</v>
      </c>
      <c r="N561" s="832">
        <v>1</v>
      </c>
      <c r="O561" s="836"/>
      <c r="P561" s="835">
        <v>4.7</v>
      </c>
      <c r="Q561" s="837">
        <v>1</v>
      </c>
      <c r="R561" s="832">
        <v>1</v>
      </c>
      <c r="S561" s="837">
        <v>1</v>
      </c>
      <c r="T561" s="836"/>
      <c r="U561" s="838"/>
    </row>
    <row r="562" spans="1:21" ht="14.4" customHeight="1" x14ac:dyDescent="0.3">
      <c r="A562" s="831">
        <v>8</v>
      </c>
      <c r="B562" s="832" t="s">
        <v>2035</v>
      </c>
      <c r="C562" s="832" t="s">
        <v>2040</v>
      </c>
      <c r="D562" s="833" t="s">
        <v>4374</v>
      </c>
      <c r="E562" s="834" t="s">
        <v>2096</v>
      </c>
      <c r="F562" s="832" t="s">
        <v>2036</v>
      </c>
      <c r="G562" s="832" t="s">
        <v>2162</v>
      </c>
      <c r="H562" s="832" t="s">
        <v>601</v>
      </c>
      <c r="I562" s="832" t="s">
        <v>2282</v>
      </c>
      <c r="J562" s="832" t="s">
        <v>958</v>
      </c>
      <c r="K562" s="832" t="s">
        <v>2283</v>
      </c>
      <c r="L562" s="835">
        <v>1231.6600000000001</v>
      </c>
      <c r="M562" s="835">
        <v>1231.6600000000001</v>
      </c>
      <c r="N562" s="832">
        <v>1</v>
      </c>
      <c r="O562" s="836"/>
      <c r="P562" s="835">
        <v>1231.6600000000001</v>
      </c>
      <c r="Q562" s="837">
        <v>1</v>
      </c>
      <c r="R562" s="832">
        <v>1</v>
      </c>
      <c r="S562" s="837">
        <v>1</v>
      </c>
      <c r="T562" s="836"/>
      <c r="U562" s="838"/>
    </row>
    <row r="563" spans="1:21" ht="14.4" customHeight="1" x14ac:dyDescent="0.3">
      <c r="A563" s="831">
        <v>8</v>
      </c>
      <c r="B563" s="832" t="s">
        <v>2035</v>
      </c>
      <c r="C563" s="832" t="s">
        <v>2040</v>
      </c>
      <c r="D563" s="833" t="s">
        <v>4374</v>
      </c>
      <c r="E563" s="834" t="s">
        <v>2096</v>
      </c>
      <c r="F563" s="832" t="s">
        <v>2036</v>
      </c>
      <c r="G563" s="832" t="s">
        <v>2121</v>
      </c>
      <c r="H563" s="832" t="s">
        <v>660</v>
      </c>
      <c r="I563" s="832" t="s">
        <v>2195</v>
      </c>
      <c r="J563" s="832" t="s">
        <v>735</v>
      </c>
      <c r="K563" s="832" t="s">
        <v>1777</v>
      </c>
      <c r="L563" s="835">
        <v>368.16</v>
      </c>
      <c r="M563" s="835">
        <v>368.16</v>
      </c>
      <c r="N563" s="832">
        <v>1</v>
      </c>
      <c r="O563" s="836"/>
      <c r="P563" s="835">
        <v>368.16</v>
      </c>
      <c r="Q563" s="837">
        <v>1</v>
      </c>
      <c r="R563" s="832">
        <v>1</v>
      </c>
      <c r="S563" s="837">
        <v>1</v>
      </c>
      <c r="T563" s="836"/>
      <c r="U563" s="838"/>
    </row>
    <row r="564" spans="1:21" ht="14.4" customHeight="1" x14ac:dyDescent="0.3">
      <c r="A564" s="831">
        <v>8</v>
      </c>
      <c r="B564" s="832" t="s">
        <v>2035</v>
      </c>
      <c r="C564" s="832" t="s">
        <v>2040</v>
      </c>
      <c r="D564" s="833" t="s">
        <v>4374</v>
      </c>
      <c r="E564" s="834" t="s">
        <v>2096</v>
      </c>
      <c r="F564" s="832" t="s">
        <v>2036</v>
      </c>
      <c r="G564" s="832" t="s">
        <v>2356</v>
      </c>
      <c r="H564" s="832" t="s">
        <v>660</v>
      </c>
      <c r="I564" s="832" t="s">
        <v>2360</v>
      </c>
      <c r="J564" s="832" t="s">
        <v>1050</v>
      </c>
      <c r="K564" s="832" t="s">
        <v>2361</v>
      </c>
      <c r="L564" s="835">
        <v>0</v>
      </c>
      <c r="M564" s="835">
        <v>0</v>
      </c>
      <c r="N564" s="832">
        <v>1</v>
      </c>
      <c r="O564" s="836"/>
      <c r="P564" s="835">
        <v>0</v>
      </c>
      <c r="Q564" s="837"/>
      <c r="R564" s="832">
        <v>1</v>
      </c>
      <c r="S564" s="837">
        <v>1</v>
      </c>
      <c r="T564" s="836"/>
      <c r="U564" s="838"/>
    </row>
    <row r="565" spans="1:21" ht="14.4" customHeight="1" x14ac:dyDescent="0.3">
      <c r="A565" s="831">
        <v>8</v>
      </c>
      <c r="B565" s="832" t="s">
        <v>2035</v>
      </c>
      <c r="C565" s="832" t="s">
        <v>2040</v>
      </c>
      <c r="D565" s="833" t="s">
        <v>4374</v>
      </c>
      <c r="E565" s="834" t="s">
        <v>2096</v>
      </c>
      <c r="F565" s="832" t="s">
        <v>2036</v>
      </c>
      <c r="G565" s="832" t="s">
        <v>2147</v>
      </c>
      <c r="H565" s="832" t="s">
        <v>601</v>
      </c>
      <c r="I565" s="832" t="s">
        <v>2148</v>
      </c>
      <c r="J565" s="832" t="s">
        <v>825</v>
      </c>
      <c r="K565" s="832" t="s">
        <v>2149</v>
      </c>
      <c r="L565" s="835">
        <v>0</v>
      </c>
      <c r="M565" s="835">
        <v>0</v>
      </c>
      <c r="N565" s="832">
        <v>1</v>
      </c>
      <c r="O565" s="836"/>
      <c r="P565" s="835"/>
      <c r="Q565" s="837"/>
      <c r="R565" s="832"/>
      <c r="S565" s="837">
        <v>0</v>
      </c>
      <c r="T565" s="836"/>
      <c r="U565" s="838"/>
    </row>
    <row r="566" spans="1:21" ht="14.4" customHeight="1" x14ac:dyDescent="0.3">
      <c r="A566" s="831">
        <v>8</v>
      </c>
      <c r="B566" s="832" t="s">
        <v>2035</v>
      </c>
      <c r="C566" s="832" t="s">
        <v>2040</v>
      </c>
      <c r="D566" s="833" t="s">
        <v>4374</v>
      </c>
      <c r="E566" s="834" t="s">
        <v>2093</v>
      </c>
      <c r="F566" s="832" t="s">
        <v>2036</v>
      </c>
      <c r="G566" s="832" t="s">
        <v>2141</v>
      </c>
      <c r="H566" s="832" t="s">
        <v>601</v>
      </c>
      <c r="I566" s="832" t="s">
        <v>2527</v>
      </c>
      <c r="J566" s="832" t="s">
        <v>847</v>
      </c>
      <c r="K566" s="832" t="s">
        <v>2143</v>
      </c>
      <c r="L566" s="835">
        <v>385.3</v>
      </c>
      <c r="M566" s="835">
        <v>385.3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8</v>
      </c>
      <c r="B567" s="832" t="s">
        <v>2035</v>
      </c>
      <c r="C567" s="832" t="s">
        <v>2040</v>
      </c>
      <c r="D567" s="833" t="s">
        <v>4374</v>
      </c>
      <c r="E567" s="834" t="s">
        <v>2093</v>
      </c>
      <c r="F567" s="832" t="s">
        <v>2036</v>
      </c>
      <c r="G567" s="832" t="s">
        <v>2560</v>
      </c>
      <c r="H567" s="832" t="s">
        <v>601</v>
      </c>
      <c r="I567" s="832" t="s">
        <v>2564</v>
      </c>
      <c r="J567" s="832" t="s">
        <v>2562</v>
      </c>
      <c r="K567" s="832" t="s">
        <v>2565</v>
      </c>
      <c r="L567" s="835">
        <v>65.78</v>
      </c>
      <c r="M567" s="835">
        <v>65.78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8</v>
      </c>
      <c r="B568" s="832" t="s">
        <v>2035</v>
      </c>
      <c r="C568" s="832" t="s">
        <v>2040</v>
      </c>
      <c r="D568" s="833" t="s">
        <v>4374</v>
      </c>
      <c r="E568" s="834" t="s">
        <v>2093</v>
      </c>
      <c r="F568" s="832" t="s">
        <v>2036</v>
      </c>
      <c r="G568" s="832" t="s">
        <v>2117</v>
      </c>
      <c r="H568" s="832" t="s">
        <v>601</v>
      </c>
      <c r="I568" s="832" t="s">
        <v>2301</v>
      </c>
      <c r="J568" s="832" t="s">
        <v>2119</v>
      </c>
      <c r="K568" s="832" t="s">
        <v>2120</v>
      </c>
      <c r="L568" s="835">
        <v>132.97999999999999</v>
      </c>
      <c r="M568" s="835">
        <v>132.97999999999999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8</v>
      </c>
      <c r="B569" s="832" t="s">
        <v>2035</v>
      </c>
      <c r="C569" s="832" t="s">
        <v>2040</v>
      </c>
      <c r="D569" s="833" t="s">
        <v>4374</v>
      </c>
      <c r="E569" s="834" t="s">
        <v>2093</v>
      </c>
      <c r="F569" s="832" t="s">
        <v>2036</v>
      </c>
      <c r="G569" s="832" t="s">
        <v>2175</v>
      </c>
      <c r="H569" s="832" t="s">
        <v>601</v>
      </c>
      <c r="I569" s="832" t="s">
        <v>2176</v>
      </c>
      <c r="J569" s="832" t="s">
        <v>850</v>
      </c>
      <c r="K569" s="832" t="s">
        <v>2177</v>
      </c>
      <c r="L569" s="835">
        <v>0</v>
      </c>
      <c r="M569" s="835">
        <v>0</v>
      </c>
      <c r="N569" s="832">
        <v>1</v>
      </c>
      <c r="O569" s="836">
        <v>0.5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8</v>
      </c>
      <c r="B570" s="832" t="s">
        <v>2035</v>
      </c>
      <c r="C570" s="832" t="s">
        <v>2040</v>
      </c>
      <c r="D570" s="833" t="s">
        <v>4374</v>
      </c>
      <c r="E570" s="834" t="s">
        <v>2093</v>
      </c>
      <c r="F570" s="832" t="s">
        <v>2036</v>
      </c>
      <c r="G570" s="832" t="s">
        <v>2144</v>
      </c>
      <c r="H570" s="832" t="s">
        <v>601</v>
      </c>
      <c r="I570" s="832" t="s">
        <v>2145</v>
      </c>
      <c r="J570" s="832" t="s">
        <v>692</v>
      </c>
      <c r="K570" s="832" t="s">
        <v>2146</v>
      </c>
      <c r="L570" s="835">
        <v>158.76</v>
      </c>
      <c r="M570" s="835">
        <v>1428.84</v>
      </c>
      <c r="N570" s="832">
        <v>9</v>
      </c>
      <c r="O570" s="836">
        <v>7.5</v>
      </c>
      <c r="P570" s="835">
        <v>476.28</v>
      </c>
      <c r="Q570" s="837">
        <v>0.33333333333333331</v>
      </c>
      <c r="R570" s="832">
        <v>3</v>
      </c>
      <c r="S570" s="837">
        <v>0.33333333333333331</v>
      </c>
      <c r="T570" s="836">
        <v>2.5</v>
      </c>
      <c r="U570" s="838">
        <v>0.33333333333333331</v>
      </c>
    </row>
    <row r="571" spans="1:21" ht="14.4" customHeight="1" x14ac:dyDescent="0.3">
      <c r="A571" s="831">
        <v>8</v>
      </c>
      <c r="B571" s="832" t="s">
        <v>2035</v>
      </c>
      <c r="C571" s="832" t="s">
        <v>2040</v>
      </c>
      <c r="D571" s="833" t="s">
        <v>4374</v>
      </c>
      <c r="E571" s="834" t="s">
        <v>2093</v>
      </c>
      <c r="F571" s="832" t="s">
        <v>2036</v>
      </c>
      <c r="G571" s="832" t="s">
        <v>2222</v>
      </c>
      <c r="H571" s="832" t="s">
        <v>660</v>
      </c>
      <c r="I571" s="832" t="s">
        <v>2513</v>
      </c>
      <c r="J571" s="832" t="s">
        <v>853</v>
      </c>
      <c r="K571" s="832" t="s">
        <v>2021</v>
      </c>
      <c r="L571" s="835">
        <v>54.99</v>
      </c>
      <c r="M571" s="835">
        <v>54.99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8</v>
      </c>
      <c r="B572" s="832" t="s">
        <v>2035</v>
      </c>
      <c r="C572" s="832" t="s">
        <v>2040</v>
      </c>
      <c r="D572" s="833" t="s">
        <v>4374</v>
      </c>
      <c r="E572" s="834" t="s">
        <v>2093</v>
      </c>
      <c r="F572" s="832" t="s">
        <v>2036</v>
      </c>
      <c r="G572" s="832" t="s">
        <v>2121</v>
      </c>
      <c r="H572" s="832" t="s">
        <v>660</v>
      </c>
      <c r="I572" s="832" t="s">
        <v>2195</v>
      </c>
      <c r="J572" s="832" t="s">
        <v>735</v>
      </c>
      <c r="K572" s="832" t="s">
        <v>1777</v>
      </c>
      <c r="L572" s="835">
        <v>368.16</v>
      </c>
      <c r="M572" s="835">
        <v>368.16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8</v>
      </c>
      <c r="B573" s="832" t="s">
        <v>2035</v>
      </c>
      <c r="C573" s="832" t="s">
        <v>2040</v>
      </c>
      <c r="D573" s="833" t="s">
        <v>4374</v>
      </c>
      <c r="E573" s="834" t="s">
        <v>2093</v>
      </c>
      <c r="F573" s="832" t="s">
        <v>2036</v>
      </c>
      <c r="G573" s="832" t="s">
        <v>2121</v>
      </c>
      <c r="H573" s="832" t="s">
        <v>660</v>
      </c>
      <c r="I573" s="832" t="s">
        <v>2122</v>
      </c>
      <c r="J573" s="832" t="s">
        <v>735</v>
      </c>
      <c r="K573" s="832" t="s">
        <v>1680</v>
      </c>
      <c r="L573" s="835">
        <v>490.89</v>
      </c>
      <c r="M573" s="835">
        <v>1472.67</v>
      </c>
      <c r="N573" s="832">
        <v>3</v>
      </c>
      <c r="O573" s="836">
        <v>3</v>
      </c>
      <c r="P573" s="835">
        <v>490.89</v>
      </c>
      <c r="Q573" s="837">
        <v>0.33333333333333331</v>
      </c>
      <c r="R573" s="832">
        <v>1</v>
      </c>
      <c r="S573" s="837">
        <v>0.33333333333333331</v>
      </c>
      <c r="T573" s="836">
        <v>1</v>
      </c>
      <c r="U573" s="838">
        <v>0.33333333333333331</v>
      </c>
    </row>
    <row r="574" spans="1:21" ht="14.4" customHeight="1" x14ac:dyDescent="0.3">
      <c r="A574" s="831">
        <v>8</v>
      </c>
      <c r="B574" s="832" t="s">
        <v>2035</v>
      </c>
      <c r="C574" s="832" t="s">
        <v>2040</v>
      </c>
      <c r="D574" s="833" t="s">
        <v>4374</v>
      </c>
      <c r="E574" s="834" t="s">
        <v>2093</v>
      </c>
      <c r="F574" s="832" t="s">
        <v>2036</v>
      </c>
      <c r="G574" s="832" t="s">
        <v>2121</v>
      </c>
      <c r="H574" s="832" t="s">
        <v>660</v>
      </c>
      <c r="I574" s="832" t="s">
        <v>2123</v>
      </c>
      <c r="J574" s="832" t="s">
        <v>735</v>
      </c>
      <c r="K574" s="832" t="s">
        <v>1991</v>
      </c>
      <c r="L574" s="835">
        <v>736.33</v>
      </c>
      <c r="M574" s="835">
        <v>1472.66</v>
      </c>
      <c r="N574" s="832">
        <v>2</v>
      </c>
      <c r="O574" s="836">
        <v>2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8</v>
      </c>
      <c r="B575" s="832" t="s">
        <v>2035</v>
      </c>
      <c r="C575" s="832" t="s">
        <v>2040</v>
      </c>
      <c r="D575" s="833" t="s">
        <v>4374</v>
      </c>
      <c r="E575" s="834" t="s">
        <v>2093</v>
      </c>
      <c r="F575" s="832" t="s">
        <v>2036</v>
      </c>
      <c r="G575" s="832" t="s">
        <v>2147</v>
      </c>
      <c r="H575" s="832" t="s">
        <v>601</v>
      </c>
      <c r="I575" s="832" t="s">
        <v>2250</v>
      </c>
      <c r="J575" s="832" t="s">
        <v>825</v>
      </c>
      <c r="K575" s="832" t="s">
        <v>2251</v>
      </c>
      <c r="L575" s="835">
        <v>128.69999999999999</v>
      </c>
      <c r="M575" s="835">
        <v>128.69999999999999</v>
      </c>
      <c r="N575" s="832">
        <v>1</v>
      </c>
      <c r="O575" s="836">
        <v>0.5</v>
      </c>
      <c r="P575" s="835">
        <v>128.69999999999999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8</v>
      </c>
      <c r="B576" s="832" t="s">
        <v>2035</v>
      </c>
      <c r="C576" s="832" t="s">
        <v>2040</v>
      </c>
      <c r="D576" s="833" t="s">
        <v>4374</v>
      </c>
      <c r="E576" s="834" t="s">
        <v>2093</v>
      </c>
      <c r="F576" s="832" t="s">
        <v>2036</v>
      </c>
      <c r="G576" s="832" t="s">
        <v>2147</v>
      </c>
      <c r="H576" s="832" t="s">
        <v>601</v>
      </c>
      <c r="I576" s="832" t="s">
        <v>2148</v>
      </c>
      <c r="J576" s="832" t="s">
        <v>825</v>
      </c>
      <c r="K576" s="832" t="s">
        <v>2149</v>
      </c>
      <c r="L576" s="835">
        <v>0</v>
      </c>
      <c r="M576" s="835">
        <v>0</v>
      </c>
      <c r="N576" s="832">
        <v>2</v>
      </c>
      <c r="O576" s="836">
        <v>1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8</v>
      </c>
      <c r="B577" s="832" t="s">
        <v>2035</v>
      </c>
      <c r="C577" s="832" t="s">
        <v>2040</v>
      </c>
      <c r="D577" s="833" t="s">
        <v>4374</v>
      </c>
      <c r="E577" s="834" t="s">
        <v>2093</v>
      </c>
      <c r="F577" s="832" t="s">
        <v>2036</v>
      </c>
      <c r="G577" s="832" t="s">
        <v>2214</v>
      </c>
      <c r="H577" s="832" t="s">
        <v>601</v>
      </c>
      <c r="I577" s="832" t="s">
        <v>2252</v>
      </c>
      <c r="J577" s="832" t="s">
        <v>836</v>
      </c>
      <c r="K577" s="832" t="s">
        <v>2253</v>
      </c>
      <c r="L577" s="835">
        <v>243.64</v>
      </c>
      <c r="M577" s="835">
        <v>243.64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8</v>
      </c>
      <c r="B578" s="832" t="s">
        <v>2035</v>
      </c>
      <c r="C578" s="832" t="s">
        <v>2040</v>
      </c>
      <c r="D578" s="833" t="s">
        <v>4374</v>
      </c>
      <c r="E578" s="834" t="s">
        <v>2093</v>
      </c>
      <c r="F578" s="832" t="s">
        <v>2036</v>
      </c>
      <c r="G578" s="832" t="s">
        <v>2132</v>
      </c>
      <c r="H578" s="832" t="s">
        <v>660</v>
      </c>
      <c r="I578" s="832" t="s">
        <v>1731</v>
      </c>
      <c r="J578" s="832" t="s">
        <v>1732</v>
      </c>
      <c r="K578" s="832" t="s">
        <v>1733</v>
      </c>
      <c r="L578" s="835">
        <v>0</v>
      </c>
      <c r="M578" s="835">
        <v>0</v>
      </c>
      <c r="N578" s="832">
        <v>2</v>
      </c>
      <c r="O578" s="836">
        <v>1</v>
      </c>
      <c r="P578" s="835"/>
      <c r="Q578" s="837"/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8</v>
      </c>
      <c r="B579" s="832" t="s">
        <v>2035</v>
      </c>
      <c r="C579" s="832" t="s">
        <v>2040</v>
      </c>
      <c r="D579" s="833" t="s">
        <v>4374</v>
      </c>
      <c r="E579" s="834" t="s">
        <v>2055</v>
      </c>
      <c r="F579" s="832" t="s">
        <v>2036</v>
      </c>
      <c r="G579" s="832" t="s">
        <v>2121</v>
      </c>
      <c r="H579" s="832" t="s">
        <v>660</v>
      </c>
      <c r="I579" s="832" t="s">
        <v>2195</v>
      </c>
      <c r="J579" s="832" t="s">
        <v>735</v>
      </c>
      <c r="K579" s="832" t="s">
        <v>1777</v>
      </c>
      <c r="L579" s="835">
        <v>368.16</v>
      </c>
      <c r="M579" s="835">
        <v>368.16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8</v>
      </c>
      <c r="B580" s="832" t="s">
        <v>2035</v>
      </c>
      <c r="C580" s="832" t="s">
        <v>2040</v>
      </c>
      <c r="D580" s="833" t="s">
        <v>4374</v>
      </c>
      <c r="E580" s="834" t="s">
        <v>2055</v>
      </c>
      <c r="F580" s="832" t="s">
        <v>2036</v>
      </c>
      <c r="G580" s="832" t="s">
        <v>2121</v>
      </c>
      <c r="H580" s="832" t="s">
        <v>660</v>
      </c>
      <c r="I580" s="832" t="s">
        <v>2123</v>
      </c>
      <c r="J580" s="832" t="s">
        <v>735</v>
      </c>
      <c r="K580" s="832" t="s">
        <v>1991</v>
      </c>
      <c r="L580" s="835">
        <v>736.33</v>
      </c>
      <c r="M580" s="835">
        <v>736.33</v>
      </c>
      <c r="N580" s="832">
        <v>1</v>
      </c>
      <c r="O580" s="836">
        <v>1</v>
      </c>
      <c r="P580" s="835">
        <v>736.33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8</v>
      </c>
      <c r="B581" s="832" t="s">
        <v>2035</v>
      </c>
      <c r="C581" s="832" t="s">
        <v>2042</v>
      </c>
      <c r="D581" s="833" t="s">
        <v>4375</v>
      </c>
      <c r="E581" s="834" t="s">
        <v>2057</v>
      </c>
      <c r="F581" s="832" t="s">
        <v>2036</v>
      </c>
      <c r="G581" s="832" t="s">
        <v>2266</v>
      </c>
      <c r="H581" s="832" t="s">
        <v>601</v>
      </c>
      <c r="I581" s="832" t="s">
        <v>2566</v>
      </c>
      <c r="J581" s="832" t="s">
        <v>1169</v>
      </c>
      <c r="K581" s="832" t="s">
        <v>1807</v>
      </c>
      <c r="L581" s="835">
        <v>105.32</v>
      </c>
      <c r="M581" s="835">
        <v>105.32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8</v>
      </c>
      <c r="B582" s="832" t="s">
        <v>2035</v>
      </c>
      <c r="C582" s="832" t="s">
        <v>2042</v>
      </c>
      <c r="D582" s="833" t="s">
        <v>4375</v>
      </c>
      <c r="E582" s="834" t="s">
        <v>2057</v>
      </c>
      <c r="F582" s="832" t="s">
        <v>2036</v>
      </c>
      <c r="G582" s="832" t="s">
        <v>2567</v>
      </c>
      <c r="H582" s="832" t="s">
        <v>601</v>
      </c>
      <c r="I582" s="832" t="s">
        <v>2568</v>
      </c>
      <c r="J582" s="832" t="s">
        <v>2569</v>
      </c>
      <c r="K582" s="832" t="s">
        <v>2570</v>
      </c>
      <c r="L582" s="835">
        <v>207.45</v>
      </c>
      <c r="M582" s="835">
        <v>207.45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8</v>
      </c>
      <c r="B583" s="832" t="s">
        <v>2035</v>
      </c>
      <c r="C583" s="832" t="s">
        <v>2042</v>
      </c>
      <c r="D583" s="833" t="s">
        <v>4375</v>
      </c>
      <c r="E583" s="834" t="s">
        <v>2057</v>
      </c>
      <c r="F583" s="832" t="s">
        <v>2036</v>
      </c>
      <c r="G583" s="832" t="s">
        <v>2102</v>
      </c>
      <c r="H583" s="832" t="s">
        <v>601</v>
      </c>
      <c r="I583" s="832" t="s">
        <v>2103</v>
      </c>
      <c r="J583" s="832" t="s">
        <v>685</v>
      </c>
      <c r="K583" s="832" t="s">
        <v>2104</v>
      </c>
      <c r="L583" s="835">
        <v>91.11</v>
      </c>
      <c r="M583" s="835">
        <v>182.22</v>
      </c>
      <c r="N583" s="832">
        <v>2</v>
      </c>
      <c r="O583" s="836">
        <v>2</v>
      </c>
      <c r="P583" s="835">
        <v>182.22</v>
      </c>
      <c r="Q583" s="837">
        <v>1</v>
      </c>
      <c r="R583" s="832">
        <v>2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8</v>
      </c>
      <c r="B584" s="832" t="s">
        <v>2035</v>
      </c>
      <c r="C584" s="832" t="s">
        <v>2042</v>
      </c>
      <c r="D584" s="833" t="s">
        <v>4375</v>
      </c>
      <c r="E584" s="834" t="s">
        <v>2057</v>
      </c>
      <c r="F584" s="832" t="s">
        <v>2036</v>
      </c>
      <c r="G584" s="832" t="s">
        <v>2102</v>
      </c>
      <c r="H584" s="832" t="s">
        <v>601</v>
      </c>
      <c r="I584" s="832" t="s">
        <v>2571</v>
      </c>
      <c r="J584" s="832" t="s">
        <v>685</v>
      </c>
      <c r="K584" s="832" t="s">
        <v>2572</v>
      </c>
      <c r="L584" s="835">
        <v>91.11</v>
      </c>
      <c r="M584" s="835">
        <v>91.11</v>
      </c>
      <c r="N584" s="832">
        <v>1</v>
      </c>
      <c r="O584" s="836">
        <v>1</v>
      </c>
      <c r="P584" s="835">
        <v>91.11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8</v>
      </c>
      <c r="B585" s="832" t="s">
        <v>2035</v>
      </c>
      <c r="C585" s="832" t="s">
        <v>2042</v>
      </c>
      <c r="D585" s="833" t="s">
        <v>4375</v>
      </c>
      <c r="E585" s="834" t="s">
        <v>2057</v>
      </c>
      <c r="F585" s="832" t="s">
        <v>2036</v>
      </c>
      <c r="G585" s="832" t="s">
        <v>2102</v>
      </c>
      <c r="H585" s="832" t="s">
        <v>601</v>
      </c>
      <c r="I585" s="832" t="s">
        <v>2241</v>
      </c>
      <c r="J585" s="832" t="s">
        <v>685</v>
      </c>
      <c r="K585" s="832" t="s">
        <v>2104</v>
      </c>
      <c r="L585" s="835">
        <v>91.11</v>
      </c>
      <c r="M585" s="835">
        <v>273.33</v>
      </c>
      <c r="N585" s="832">
        <v>3</v>
      </c>
      <c r="O585" s="836">
        <v>2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8</v>
      </c>
      <c r="B586" s="832" t="s">
        <v>2035</v>
      </c>
      <c r="C586" s="832" t="s">
        <v>2042</v>
      </c>
      <c r="D586" s="833" t="s">
        <v>4375</v>
      </c>
      <c r="E586" s="834" t="s">
        <v>2057</v>
      </c>
      <c r="F586" s="832" t="s">
        <v>2036</v>
      </c>
      <c r="G586" s="832" t="s">
        <v>2573</v>
      </c>
      <c r="H586" s="832" t="s">
        <v>601</v>
      </c>
      <c r="I586" s="832" t="s">
        <v>2574</v>
      </c>
      <c r="J586" s="832" t="s">
        <v>789</v>
      </c>
      <c r="K586" s="832" t="s">
        <v>2575</v>
      </c>
      <c r="L586" s="835">
        <v>37.520000000000003</v>
      </c>
      <c r="M586" s="835">
        <v>37.520000000000003</v>
      </c>
      <c r="N586" s="832">
        <v>1</v>
      </c>
      <c r="O586" s="836">
        <v>1</v>
      </c>
      <c r="P586" s="835">
        <v>37.520000000000003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8</v>
      </c>
      <c r="B587" s="832" t="s">
        <v>2035</v>
      </c>
      <c r="C587" s="832" t="s">
        <v>2042</v>
      </c>
      <c r="D587" s="833" t="s">
        <v>4375</v>
      </c>
      <c r="E587" s="834" t="s">
        <v>2057</v>
      </c>
      <c r="F587" s="832" t="s">
        <v>2036</v>
      </c>
      <c r="G587" s="832" t="s">
        <v>2576</v>
      </c>
      <c r="H587" s="832" t="s">
        <v>601</v>
      </c>
      <c r="I587" s="832" t="s">
        <v>2577</v>
      </c>
      <c r="J587" s="832" t="s">
        <v>2578</v>
      </c>
      <c r="K587" s="832" t="s">
        <v>2014</v>
      </c>
      <c r="L587" s="835">
        <v>88.97</v>
      </c>
      <c r="M587" s="835">
        <v>889.69999999999993</v>
      </c>
      <c r="N587" s="832">
        <v>10</v>
      </c>
      <c r="O587" s="836">
        <v>3.5</v>
      </c>
      <c r="P587" s="835">
        <v>889.69999999999993</v>
      </c>
      <c r="Q587" s="837">
        <v>1</v>
      </c>
      <c r="R587" s="832">
        <v>10</v>
      </c>
      <c r="S587" s="837">
        <v>1</v>
      </c>
      <c r="T587" s="836">
        <v>3.5</v>
      </c>
      <c r="U587" s="838">
        <v>1</v>
      </c>
    </row>
    <row r="588" spans="1:21" ht="14.4" customHeight="1" x14ac:dyDescent="0.3">
      <c r="A588" s="831">
        <v>8</v>
      </c>
      <c r="B588" s="832" t="s">
        <v>2035</v>
      </c>
      <c r="C588" s="832" t="s">
        <v>2042</v>
      </c>
      <c r="D588" s="833" t="s">
        <v>4375</v>
      </c>
      <c r="E588" s="834" t="s">
        <v>2057</v>
      </c>
      <c r="F588" s="832" t="s">
        <v>2036</v>
      </c>
      <c r="G588" s="832" t="s">
        <v>2284</v>
      </c>
      <c r="H588" s="832" t="s">
        <v>601</v>
      </c>
      <c r="I588" s="832" t="s">
        <v>2579</v>
      </c>
      <c r="J588" s="832" t="s">
        <v>2286</v>
      </c>
      <c r="K588" s="832" t="s">
        <v>2580</v>
      </c>
      <c r="L588" s="835">
        <v>246.39</v>
      </c>
      <c r="M588" s="835">
        <v>492.78</v>
      </c>
      <c r="N588" s="832">
        <v>2</v>
      </c>
      <c r="O588" s="836">
        <v>1</v>
      </c>
      <c r="P588" s="835">
        <v>492.78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8</v>
      </c>
      <c r="B589" s="832" t="s">
        <v>2035</v>
      </c>
      <c r="C589" s="832" t="s">
        <v>2042</v>
      </c>
      <c r="D589" s="833" t="s">
        <v>4375</v>
      </c>
      <c r="E589" s="834" t="s">
        <v>2057</v>
      </c>
      <c r="F589" s="832" t="s">
        <v>2036</v>
      </c>
      <c r="G589" s="832" t="s">
        <v>2581</v>
      </c>
      <c r="H589" s="832" t="s">
        <v>601</v>
      </c>
      <c r="I589" s="832" t="s">
        <v>2582</v>
      </c>
      <c r="J589" s="832" t="s">
        <v>2583</v>
      </c>
      <c r="K589" s="832" t="s">
        <v>2584</v>
      </c>
      <c r="L589" s="835">
        <v>113.81</v>
      </c>
      <c r="M589" s="835">
        <v>1024.29</v>
      </c>
      <c r="N589" s="832">
        <v>9</v>
      </c>
      <c r="O589" s="836">
        <v>2</v>
      </c>
      <c r="P589" s="835">
        <v>682.86</v>
      </c>
      <c r="Q589" s="837">
        <v>0.66666666666666674</v>
      </c>
      <c r="R589" s="832">
        <v>6</v>
      </c>
      <c r="S589" s="837">
        <v>0.66666666666666663</v>
      </c>
      <c r="T589" s="836">
        <v>1</v>
      </c>
      <c r="U589" s="838">
        <v>0.5</v>
      </c>
    </row>
    <row r="590" spans="1:21" ht="14.4" customHeight="1" x14ac:dyDescent="0.3">
      <c r="A590" s="831">
        <v>8</v>
      </c>
      <c r="B590" s="832" t="s">
        <v>2035</v>
      </c>
      <c r="C590" s="832" t="s">
        <v>2042</v>
      </c>
      <c r="D590" s="833" t="s">
        <v>4375</v>
      </c>
      <c r="E590" s="834" t="s">
        <v>2057</v>
      </c>
      <c r="F590" s="832" t="s">
        <v>2036</v>
      </c>
      <c r="G590" s="832" t="s">
        <v>2581</v>
      </c>
      <c r="H590" s="832" t="s">
        <v>601</v>
      </c>
      <c r="I590" s="832" t="s">
        <v>2585</v>
      </c>
      <c r="J590" s="832" t="s">
        <v>2583</v>
      </c>
      <c r="K590" s="832" t="s">
        <v>2586</v>
      </c>
      <c r="L590" s="835">
        <v>56.9</v>
      </c>
      <c r="M590" s="835">
        <v>625.9</v>
      </c>
      <c r="N590" s="832">
        <v>11</v>
      </c>
      <c r="O590" s="836">
        <v>2</v>
      </c>
      <c r="P590" s="835">
        <v>625.9</v>
      </c>
      <c r="Q590" s="837">
        <v>1</v>
      </c>
      <c r="R590" s="832">
        <v>11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8</v>
      </c>
      <c r="B591" s="832" t="s">
        <v>2035</v>
      </c>
      <c r="C591" s="832" t="s">
        <v>2042</v>
      </c>
      <c r="D591" s="833" t="s">
        <v>4375</v>
      </c>
      <c r="E591" s="834" t="s">
        <v>2057</v>
      </c>
      <c r="F591" s="832" t="s">
        <v>2036</v>
      </c>
      <c r="G591" s="832" t="s">
        <v>2560</v>
      </c>
      <c r="H591" s="832" t="s">
        <v>601</v>
      </c>
      <c r="I591" s="832" t="s">
        <v>2587</v>
      </c>
      <c r="J591" s="832" t="s">
        <v>2588</v>
      </c>
      <c r="K591" s="832" t="s">
        <v>2589</v>
      </c>
      <c r="L591" s="835">
        <v>140.96</v>
      </c>
      <c r="M591" s="835">
        <v>563.84</v>
      </c>
      <c r="N591" s="832">
        <v>4</v>
      </c>
      <c r="O591" s="836">
        <v>2</v>
      </c>
      <c r="P591" s="835">
        <v>281.92</v>
      </c>
      <c r="Q591" s="837">
        <v>0.5</v>
      </c>
      <c r="R591" s="832">
        <v>2</v>
      </c>
      <c r="S591" s="837">
        <v>0.5</v>
      </c>
      <c r="T591" s="836">
        <v>1</v>
      </c>
      <c r="U591" s="838">
        <v>0.5</v>
      </c>
    </row>
    <row r="592" spans="1:21" ht="14.4" customHeight="1" x14ac:dyDescent="0.3">
      <c r="A592" s="831">
        <v>8</v>
      </c>
      <c r="B592" s="832" t="s">
        <v>2035</v>
      </c>
      <c r="C592" s="832" t="s">
        <v>2042</v>
      </c>
      <c r="D592" s="833" t="s">
        <v>4375</v>
      </c>
      <c r="E592" s="834" t="s">
        <v>2057</v>
      </c>
      <c r="F592" s="832" t="s">
        <v>2036</v>
      </c>
      <c r="G592" s="832" t="s">
        <v>2590</v>
      </c>
      <c r="H592" s="832" t="s">
        <v>601</v>
      </c>
      <c r="I592" s="832" t="s">
        <v>2591</v>
      </c>
      <c r="J592" s="832" t="s">
        <v>2592</v>
      </c>
      <c r="K592" s="832" t="s">
        <v>2593</v>
      </c>
      <c r="L592" s="835">
        <v>885.66</v>
      </c>
      <c r="M592" s="835">
        <v>5313.96</v>
      </c>
      <c r="N592" s="832">
        <v>6</v>
      </c>
      <c r="O592" s="836">
        <v>2</v>
      </c>
      <c r="P592" s="835">
        <v>5313.96</v>
      </c>
      <c r="Q592" s="837">
        <v>1</v>
      </c>
      <c r="R592" s="832">
        <v>6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8</v>
      </c>
      <c r="B593" s="832" t="s">
        <v>2035</v>
      </c>
      <c r="C593" s="832" t="s">
        <v>2042</v>
      </c>
      <c r="D593" s="833" t="s">
        <v>4375</v>
      </c>
      <c r="E593" s="834" t="s">
        <v>2057</v>
      </c>
      <c r="F593" s="832" t="s">
        <v>2036</v>
      </c>
      <c r="G593" s="832" t="s">
        <v>2594</v>
      </c>
      <c r="H593" s="832" t="s">
        <v>601</v>
      </c>
      <c r="I593" s="832" t="s">
        <v>2595</v>
      </c>
      <c r="J593" s="832" t="s">
        <v>2596</v>
      </c>
      <c r="K593" s="832" t="s">
        <v>2597</v>
      </c>
      <c r="L593" s="835">
        <v>0</v>
      </c>
      <c r="M593" s="835">
        <v>0</v>
      </c>
      <c r="N593" s="832">
        <v>1</v>
      </c>
      <c r="O593" s="836">
        <v>1</v>
      </c>
      <c r="P593" s="835">
        <v>0</v>
      </c>
      <c r="Q593" s="837"/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8</v>
      </c>
      <c r="B594" s="832" t="s">
        <v>2035</v>
      </c>
      <c r="C594" s="832" t="s">
        <v>2042</v>
      </c>
      <c r="D594" s="833" t="s">
        <v>4375</v>
      </c>
      <c r="E594" s="834" t="s">
        <v>2057</v>
      </c>
      <c r="F594" s="832" t="s">
        <v>2036</v>
      </c>
      <c r="G594" s="832" t="s">
        <v>2288</v>
      </c>
      <c r="H594" s="832" t="s">
        <v>601</v>
      </c>
      <c r="I594" s="832" t="s">
        <v>2289</v>
      </c>
      <c r="J594" s="832" t="s">
        <v>1104</v>
      </c>
      <c r="K594" s="832" t="s">
        <v>2290</v>
      </c>
      <c r="L594" s="835">
        <v>107.27</v>
      </c>
      <c r="M594" s="835">
        <v>643.62</v>
      </c>
      <c r="N594" s="832">
        <v>6</v>
      </c>
      <c r="O594" s="836">
        <v>2</v>
      </c>
      <c r="P594" s="835">
        <v>321.81</v>
      </c>
      <c r="Q594" s="837">
        <v>0.5</v>
      </c>
      <c r="R594" s="832">
        <v>3</v>
      </c>
      <c r="S594" s="837">
        <v>0.5</v>
      </c>
      <c r="T594" s="836">
        <v>1</v>
      </c>
      <c r="U594" s="838">
        <v>0.5</v>
      </c>
    </row>
    <row r="595" spans="1:21" ht="14.4" customHeight="1" x14ac:dyDescent="0.3">
      <c r="A595" s="831">
        <v>8</v>
      </c>
      <c r="B595" s="832" t="s">
        <v>2035</v>
      </c>
      <c r="C595" s="832" t="s">
        <v>2042</v>
      </c>
      <c r="D595" s="833" t="s">
        <v>4375</v>
      </c>
      <c r="E595" s="834" t="s">
        <v>2057</v>
      </c>
      <c r="F595" s="832" t="s">
        <v>2036</v>
      </c>
      <c r="G595" s="832" t="s">
        <v>2288</v>
      </c>
      <c r="H595" s="832" t="s">
        <v>601</v>
      </c>
      <c r="I595" s="832" t="s">
        <v>2498</v>
      </c>
      <c r="J595" s="832" t="s">
        <v>1104</v>
      </c>
      <c r="K595" s="832" t="s">
        <v>2290</v>
      </c>
      <c r="L595" s="835">
        <v>107.27</v>
      </c>
      <c r="M595" s="835">
        <v>965.43</v>
      </c>
      <c r="N595" s="832">
        <v>9</v>
      </c>
      <c r="O595" s="836">
        <v>4.5</v>
      </c>
      <c r="P595" s="835">
        <v>750.89</v>
      </c>
      <c r="Q595" s="837">
        <v>0.77777777777777779</v>
      </c>
      <c r="R595" s="832">
        <v>7</v>
      </c>
      <c r="S595" s="837">
        <v>0.77777777777777779</v>
      </c>
      <c r="T595" s="836">
        <v>3.5</v>
      </c>
      <c r="U595" s="838">
        <v>0.77777777777777779</v>
      </c>
    </row>
    <row r="596" spans="1:21" ht="14.4" customHeight="1" x14ac:dyDescent="0.3">
      <c r="A596" s="831">
        <v>8</v>
      </c>
      <c r="B596" s="832" t="s">
        <v>2035</v>
      </c>
      <c r="C596" s="832" t="s">
        <v>2042</v>
      </c>
      <c r="D596" s="833" t="s">
        <v>4375</v>
      </c>
      <c r="E596" s="834" t="s">
        <v>2057</v>
      </c>
      <c r="F596" s="832" t="s">
        <v>2036</v>
      </c>
      <c r="G596" s="832" t="s">
        <v>2598</v>
      </c>
      <c r="H596" s="832" t="s">
        <v>601</v>
      </c>
      <c r="I596" s="832" t="s">
        <v>2599</v>
      </c>
      <c r="J596" s="832" t="s">
        <v>2600</v>
      </c>
      <c r="K596" s="832" t="s">
        <v>2601</v>
      </c>
      <c r="L596" s="835">
        <v>0</v>
      </c>
      <c r="M596" s="835">
        <v>0</v>
      </c>
      <c r="N596" s="832">
        <v>3</v>
      </c>
      <c r="O596" s="836">
        <v>1</v>
      </c>
      <c r="P596" s="835">
        <v>0</v>
      </c>
      <c r="Q596" s="837"/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8</v>
      </c>
      <c r="B597" s="832" t="s">
        <v>2035</v>
      </c>
      <c r="C597" s="832" t="s">
        <v>2042</v>
      </c>
      <c r="D597" s="833" t="s">
        <v>4375</v>
      </c>
      <c r="E597" s="834" t="s">
        <v>2057</v>
      </c>
      <c r="F597" s="832" t="s">
        <v>2036</v>
      </c>
      <c r="G597" s="832" t="s">
        <v>2602</v>
      </c>
      <c r="H597" s="832" t="s">
        <v>601</v>
      </c>
      <c r="I597" s="832" t="s">
        <v>2603</v>
      </c>
      <c r="J597" s="832" t="s">
        <v>2604</v>
      </c>
      <c r="K597" s="832" t="s">
        <v>2605</v>
      </c>
      <c r="L597" s="835">
        <v>250.67</v>
      </c>
      <c r="M597" s="835">
        <v>501.34</v>
      </c>
      <c r="N597" s="832">
        <v>2</v>
      </c>
      <c r="O597" s="836">
        <v>0.5</v>
      </c>
      <c r="P597" s="835">
        <v>501.34</v>
      </c>
      <c r="Q597" s="837">
        <v>1</v>
      </c>
      <c r="R597" s="832">
        <v>2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8</v>
      </c>
      <c r="B598" s="832" t="s">
        <v>2035</v>
      </c>
      <c r="C598" s="832" t="s">
        <v>2042</v>
      </c>
      <c r="D598" s="833" t="s">
        <v>4375</v>
      </c>
      <c r="E598" s="834" t="s">
        <v>2057</v>
      </c>
      <c r="F598" s="832" t="s">
        <v>2036</v>
      </c>
      <c r="G598" s="832" t="s">
        <v>2606</v>
      </c>
      <c r="H598" s="832" t="s">
        <v>601</v>
      </c>
      <c r="I598" s="832" t="s">
        <v>2607</v>
      </c>
      <c r="J598" s="832" t="s">
        <v>2608</v>
      </c>
      <c r="K598" s="832" t="s">
        <v>2609</v>
      </c>
      <c r="L598" s="835">
        <v>125.34</v>
      </c>
      <c r="M598" s="835">
        <v>2506.7999999999997</v>
      </c>
      <c r="N598" s="832">
        <v>20</v>
      </c>
      <c r="O598" s="836">
        <v>8.5</v>
      </c>
      <c r="P598" s="835">
        <v>2506.7999999999997</v>
      </c>
      <c r="Q598" s="837">
        <v>1</v>
      </c>
      <c r="R598" s="832">
        <v>20</v>
      </c>
      <c r="S598" s="837">
        <v>1</v>
      </c>
      <c r="T598" s="836">
        <v>8.5</v>
      </c>
      <c r="U598" s="838">
        <v>1</v>
      </c>
    </row>
    <row r="599" spans="1:21" ht="14.4" customHeight="1" x14ac:dyDescent="0.3">
      <c r="A599" s="831">
        <v>8</v>
      </c>
      <c r="B599" s="832" t="s">
        <v>2035</v>
      </c>
      <c r="C599" s="832" t="s">
        <v>2042</v>
      </c>
      <c r="D599" s="833" t="s">
        <v>4375</v>
      </c>
      <c r="E599" s="834" t="s">
        <v>2057</v>
      </c>
      <c r="F599" s="832" t="s">
        <v>2036</v>
      </c>
      <c r="G599" s="832" t="s">
        <v>2610</v>
      </c>
      <c r="H599" s="832" t="s">
        <v>660</v>
      </c>
      <c r="I599" s="832" t="s">
        <v>1691</v>
      </c>
      <c r="J599" s="832" t="s">
        <v>1692</v>
      </c>
      <c r="K599" s="832" t="s">
        <v>1693</v>
      </c>
      <c r="L599" s="835">
        <v>654.6</v>
      </c>
      <c r="M599" s="835">
        <v>1963.8000000000002</v>
      </c>
      <c r="N599" s="832">
        <v>3</v>
      </c>
      <c r="O599" s="836">
        <v>2</v>
      </c>
      <c r="P599" s="835">
        <v>1309.2</v>
      </c>
      <c r="Q599" s="837">
        <v>0.66666666666666663</v>
      </c>
      <c r="R599" s="832">
        <v>2</v>
      </c>
      <c r="S599" s="837">
        <v>0.66666666666666663</v>
      </c>
      <c r="T599" s="836">
        <v>1</v>
      </c>
      <c r="U599" s="838">
        <v>0.5</v>
      </c>
    </row>
    <row r="600" spans="1:21" ht="14.4" customHeight="1" x14ac:dyDescent="0.3">
      <c r="A600" s="831">
        <v>8</v>
      </c>
      <c r="B600" s="832" t="s">
        <v>2035</v>
      </c>
      <c r="C600" s="832" t="s">
        <v>2042</v>
      </c>
      <c r="D600" s="833" t="s">
        <v>4375</v>
      </c>
      <c r="E600" s="834" t="s">
        <v>2057</v>
      </c>
      <c r="F600" s="832" t="s">
        <v>2036</v>
      </c>
      <c r="G600" s="832" t="s">
        <v>2117</v>
      </c>
      <c r="H600" s="832" t="s">
        <v>601</v>
      </c>
      <c r="I600" s="832" t="s">
        <v>2466</v>
      </c>
      <c r="J600" s="832" t="s">
        <v>2467</v>
      </c>
      <c r="K600" s="832" t="s">
        <v>2468</v>
      </c>
      <c r="L600" s="835">
        <v>129.47</v>
      </c>
      <c r="M600" s="835">
        <v>258.94</v>
      </c>
      <c r="N600" s="832">
        <v>2</v>
      </c>
      <c r="O600" s="836">
        <v>1</v>
      </c>
      <c r="P600" s="835">
        <v>258.94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8</v>
      </c>
      <c r="B601" s="832" t="s">
        <v>2035</v>
      </c>
      <c r="C601" s="832" t="s">
        <v>2042</v>
      </c>
      <c r="D601" s="833" t="s">
        <v>4375</v>
      </c>
      <c r="E601" s="834" t="s">
        <v>2057</v>
      </c>
      <c r="F601" s="832" t="s">
        <v>2036</v>
      </c>
      <c r="G601" s="832" t="s">
        <v>2611</v>
      </c>
      <c r="H601" s="832" t="s">
        <v>601</v>
      </c>
      <c r="I601" s="832" t="s">
        <v>2612</v>
      </c>
      <c r="J601" s="832" t="s">
        <v>2613</v>
      </c>
      <c r="K601" s="832" t="s">
        <v>2614</v>
      </c>
      <c r="L601" s="835">
        <v>101.39</v>
      </c>
      <c r="M601" s="835">
        <v>202.78</v>
      </c>
      <c r="N601" s="832">
        <v>2</v>
      </c>
      <c r="O601" s="836">
        <v>0.5</v>
      </c>
      <c r="P601" s="835">
        <v>202.78</v>
      </c>
      <c r="Q601" s="837">
        <v>1</v>
      </c>
      <c r="R601" s="832">
        <v>2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8</v>
      </c>
      <c r="B602" s="832" t="s">
        <v>2035</v>
      </c>
      <c r="C602" s="832" t="s">
        <v>2042</v>
      </c>
      <c r="D602" s="833" t="s">
        <v>4375</v>
      </c>
      <c r="E602" s="834" t="s">
        <v>2057</v>
      </c>
      <c r="F602" s="832" t="s">
        <v>2036</v>
      </c>
      <c r="G602" s="832" t="s">
        <v>2170</v>
      </c>
      <c r="H602" s="832" t="s">
        <v>601</v>
      </c>
      <c r="I602" s="832" t="s">
        <v>2171</v>
      </c>
      <c r="J602" s="832" t="s">
        <v>964</v>
      </c>
      <c r="K602" s="832" t="s">
        <v>2172</v>
      </c>
      <c r="L602" s="835">
        <v>0</v>
      </c>
      <c r="M602" s="835">
        <v>0</v>
      </c>
      <c r="N602" s="832">
        <v>4</v>
      </c>
      <c r="O602" s="836">
        <v>3.5</v>
      </c>
      <c r="P602" s="835">
        <v>0</v>
      </c>
      <c r="Q602" s="837"/>
      <c r="R602" s="832">
        <v>3</v>
      </c>
      <c r="S602" s="837">
        <v>0.75</v>
      </c>
      <c r="T602" s="836">
        <v>2.5</v>
      </c>
      <c r="U602" s="838">
        <v>0.7142857142857143</v>
      </c>
    </row>
    <row r="603" spans="1:21" ht="14.4" customHeight="1" x14ac:dyDescent="0.3">
      <c r="A603" s="831">
        <v>8</v>
      </c>
      <c r="B603" s="832" t="s">
        <v>2035</v>
      </c>
      <c r="C603" s="832" t="s">
        <v>2042</v>
      </c>
      <c r="D603" s="833" t="s">
        <v>4375</v>
      </c>
      <c r="E603" s="834" t="s">
        <v>2057</v>
      </c>
      <c r="F603" s="832" t="s">
        <v>2036</v>
      </c>
      <c r="G603" s="832" t="s">
        <v>2170</v>
      </c>
      <c r="H603" s="832" t="s">
        <v>601</v>
      </c>
      <c r="I603" s="832" t="s">
        <v>2615</v>
      </c>
      <c r="J603" s="832" t="s">
        <v>1356</v>
      </c>
      <c r="K603" s="832" t="s">
        <v>2616</v>
      </c>
      <c r="L603" s="835">
        <v>0</v>
      </c>
      <c r="M603" s="835">
        <v>0</v>
      </c>
      <c r="N603" s="832">
        <v>1</v>
      </c>
      <c r="O603" s="836">
        <v>0.5</v>
      </c>
      <c r="P603" s="835">
        <v>0</v>
      </c>
      <c r="Q603" s="837"/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8</v>
      </c>
      <c r="B604" s="832" t="s">
        <v>2035</v>
      </c>
      <c r="C604" s="832" t="s">
        <v>2042</v>
      </c>
      <c r="D604" s="833" t="s">
        <v>4375</v>
      </c>
      <c r="E604" s="834" t="s">
        <v>2057</v>
      </c>
      <c r="F604" s="832" t="s">
        <v>2036</v>
      </c>
      <c r="G604" s="832" t="s">
        <v>2617</v>
      </c>
      <c r="H604" s="832" t="s">
        <v>601</v>
      </c>
      <c r="I604" s="832" t="s">
        <v>2618</v>
      </c>
      <c r="J604" s="832" t="s">
        <v>2619</v>
      </c>
      <c r="K604" s="832" t="s">
        <v>2620</v>
      </c>
      <c r="L604" s="835">
        <v>0</v>
      </c>
      <c r="M604" s="835">
        <v>0</v>
      </c>
      <c r="N604" s="832">
        <v>5</v>
      </c>
      <c r="O604" s="836">
        <v>2</v>
      </c>
      <c r="P604" s="835">
        <v>0</v>
      </c>
      <c r="Q604" s="837"/>
      <c r="R604" s="832">
        <v>3</v>
      </c>
      <c r="S604" s="837">
        <v>0.6</v>
      </c>
      <c r="T604" s="836">
        <v>1</v>
      </c>
      <c r="U604" s="838">
        <v>0.5</v>
      </c>
    </row>
    <row r="605" spans="1:21" ht="14.4" customHeight="1" x14ac:dyDescent="0.3">
      <c r="A605" s="831">
        <v>8</v>
      </c>
      <c r="B605" s="832" t="s">
        <v>2035</v>
      </c>
      <c r="C605" s="832" t="s">
        <v>2042</v>
      </c>
      <c r="D605" s="833" t="s">
        <v>4375</v>
      </c>
      <c r="E605" s="834" t="s">
        <v>2057</v>
      </c>
      <c r="F605" s="832" t="s">
        <v>2036</v>
      </c>
      <c r="G605" s="832" t="s">
        <v>2621</v>
      </c>
      <c r="H605" s="832" t="s">
        <v>601</v>
      </c>
      <c r="I605" s="832" t="s">
        <v>2622</v>
      </c>
      <c r="J605" s="832" t="s">
        <v>2623</v>
      </c>
      <c r="K605" s="832" t="s">
        <v>2624</v>
      </c>
      <c r="L605" s="835">
        <v>57.48</v>
      </c>
      <c r="M605" s="835">
        <v>229.92</v>
      </c>
      <c r="N605" s="832">
        <v>4</v>
      </c>
      <c r="O605" s="836">
        <v>1.5</v>
      </c>
      <c r="P605" s="835">
        <v>229.92</v>
      </c>
      <c r="Q605" s="837">
        <v>1</v>
      </c>
      <c r="R605" s="832">
        <v>4</v>
      </c>
      <c r="S605" s="837">
        <v>1</v>
      </c>
      <c r="T605" s="836">
        <v>1.5</v>
      </c>
      <c r="U605" s="838">
        <v>1</v>
      </c>
    </row>
    <row r="606" spans="1:21" ht="14.4" customHeight="1" x14ac:dyDescent="0.3">
      <c r="A606" s="831">
        <v>8</v>
      </c>
      <c r="B606" s="832" t="s">
        <v>2035</v>
      </c>
      <c r="C606" s="832" t="s">
        <v>2042</v>
      </c>
      <c r="D606" s="833" t="s">
        <v>4375</v>
      </c>
      <c r="E606" s="834" t="s">
        <v>2057</v>
      </c>
      <c r="F606" s="832" t="s">
        <v>2036</v>
      </c>
      <c r="G606" s="832" t="s">
        <v>2413</v>
      </c>
      <c r="H606" s="832" t="s">
        <v>601</v>
      </c>
      <c r="I606" s="832" t="s">
        <v>2510</v>
      </c>
      <c r="J606" s="832" t="s">
        <v>2415</v>
      </c>
      <c r="K606" s="832" t="s">
        <v>2511</v>
      </c>
      <c r="L606" s="835">
        <v>11.73</v>
      </c>
      <c r="M606" s="835">
        <v>23.46</v>
      </c>
      <c r="N606" s="832">
        <v>2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8</v>
      </c>
      <c r="B607" s="832" t="s">
        <v>2035</v>
      </c>
      <c r="C607" s="832" t="s">
        <v>2042</v>
      </c>
      <c r="D607" s="833" t="s">
        <v>4375</v>
      </c>
      <c r="E607" s="834" t="s">
        <v>2057</v>
      </c>
      <c r="F607" s="832" t="s">
        <v>2036</v>
      </c>
      <c r="G607" s="832" t="s">
        <v>2413</v>
      </c>
      <c r="H607" s="832" t="s">
        <v>601</v>
      </c>
      <c r="I607" s="832" t="s">
        <v>2414</v>
      </c>
      <c r="J607" s="832" t="s">
        <v>2415</v>
      </c>
      <c r="K607" s="832" t="s">
        <v>2416</v>
      </c>
      <c r="L607" s="835">
        <v>58.62</v>
      </c>
      <c r="M607" s="835">
        <v>117.24</v>
      </c>
      <c r="N607" s="832">
        <v>2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8</v>
      </c>
      <c r="B608" s="832" t="s">
        <v>2035</v>
      </c>
      <c r="C608" s="832" t="s">
        <v>2042</v>
      </c>
      <c r="D608" s="833" t="s">
        <v>4375</v>
      </c>
      <c r="E608" s="834" t="s">
        <v>2057</v>
      </c>
      <c r="F608" s="832" t="s">
        <v>2036</v>
      </c>
      <c r="G608" s="832" t="s">
        <v>2314</v>
      </c>
      <c r="H608" s="832" t="s">
        <v>601</v>
      </c>
      <c r="I608" s="832" t="s">
        <v>2315</v>
      </c>
      <c r="J608" s="832" t="s">
        <v>2316</v>
      </c>
      <c r="K608" s="832" t="s">
        <v>2317</v>
      </c>
      <c r="L608" s="835">
        <v>88.76</v>
      </c>
      <c r="M608" s="835">
        <v>10828.72</v>
      </c>
      <c r="N608" s="832">
        <v>122</v>
      </c>
      <c r="O608" s="836">
        <v>26.5</v>
      </c>
      <c r="P608" s="835">
        <v>7633.3599999999988</v>
      </c>
      <c r="Q608" s="837">
        <v>0.70491803278688514</v>
      </c>
      <c r="R608" s="832">
        <v>86</v>
      </c>
      <c r="S608" s="837">
        <v>0.70491803278688525</v>
      </c>
      <c r="T608" s="836">
        <v>18.5</v>
      </c>
      <c r="U608" s="838">
        <v>0.69811320754716977</v>
      </c>
    </row>
    <row r="609" spans="1:21" ht="14.4" customHeight="1" x14ac:dyDescent="0.3">
      <c r="A609" s="831">
        <v>8</v>
      </c>
      <c r="B609" s="832" t="s">
        <v>2035</v>
      </c>
      <c r="C609" s="832" t="s">
        <v>2042</v>
      </c>
      <c r="D609" s="833" t="s">
        <v>4375</v>
      </c>
      <c r="E609" s="834" t="s">
        <v>2057</v>
      </c>
      <c r="F609" s="832" t="s">
        <v>2036</v>
      </c>
      <c r="G609" s="832" t="s">
        <v>2178</v>
      </c>
      <c r="H609" s="832" t="s">
        <v>601</v>
      </c>
      <c r="I609" s="832" t="s">
        <v>2499</v>
      </c>
      <c r="J609" s="832" t="s">
        <v>716</v>
      </c>
      <c r="K609" s="832" t="s">
        <v>2500</v>
      </c>
      <c r="L609" s="835">
        <v>0</v>
      </c>
      <c r="M609" s="835">
        <v>0</v>
      </c>
      <c r="N609" s="832">
        <v>2</v>
      </c>
      <c r="O609" s="836">
        <v>0.5</v>
      </c>
      <c r="P609" s="835">
        <v>0</v>
      </c>
      <c r="Q609" s="837"/>
      <c r="R609" s="832">
        <v>2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8</v>
      </c>
      <c r="B610" s="832" t="s">
        <v>2035</v>
      </c>
      <c r="C610" s="832" t="s">
        <v>2042</v>
      </c>
      <c r="D610" s="833" t="s">
        <v>4375</v>
      </c>
      <c r="E610" s="834" t="s">
        <v>2057</v>
      </c>
      <c r="F610" s="832" t="s">
        <v>2036</v>
      </c>
      <c r="G610" s="832" t="s">
        <v>2178</v>
      </c>
      <c r="H610" s="832" t="s">
        <v>601</v>
      </c>
      <c r="I610" s="832" t="s">
        <v>2181</v>
      </c>
      <c r="J610" s="832" t="s">
        <v>2182</v>
      </c>
      <c r="K610" s="832" t="s">
        <v>2183</v>
      </c>
      <c r="L610" s="835">
        <v>0</v>
      </c>
      <c r="M610" s="835">
        <v>0</v>
      </c>
      <c r="N610" s="832">
        <v>2</v>
      </c>
      <c r="O610" s="836">
        <v>1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8</v>
      </c>
      <c r="B611" s="832" t="s">
        <v>2035</v>
      </c>
      <c r="C611" s="832" t="s">
        <v>2042</v>
      </c>
      <c r="D611" s="833" t="s">
        <v>4375</v>
      </c>
      <c r="E611" s="834" t="s">
        <v>2057</v>
      </c>
      <c r="F611" s="832" t="s">
        <v>2036</v>
      </c>
      <c r="G611" s="832" t="s">
        <v>2184</v>
      </c>
      <c r="H611" s="832" t="s">
        <v>660</v>
      </c>
      <c r="I611" s="832" t="s">
        <v>1695</v>
      </c>
      <c r="J611" s="832" t="s">
        <v>1696</v>
      </c>
      <c r="K611" s="832" t="s">
        <v>1697</v>
      </c>
      <c r="L611" s="835">
        <v>59.27</v>
      </c>
      <c r="M611" s="835">
        <v>118.54</v>
      </c>
      <c r="N611" s="832">
        <v>2</v>
      </c>
      <c r="O611" s="836">
        <v>1</v>
      </c>
      <c r="P611" s="835">
        <v>118.54</v>
      </c>
      <c r="Q611" s="837">
        <v>1</v>
      </c>
      <c r="R611" s="832">
        <v>2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8</v>
      </c>
      <c r="B612" s="832" t="s">
        <v>2035</v>
      </c>
      <c r="C612" s="832" t="s">
        <v>2042</v>
      </c>
      <c r="D612" s="833" t="s">
        <v>4375</v>
      </c>
      <c r="E612" s="834" t="s">
        <v>2057</v>
      </c>
      <c r="F612" s="832" t="s">
        <v>2036</v>
      </c>
      <c r="G612" s="832" t="s">
        <v>2187</v>
      </c>
      <c r="H612" s="832" t="s">
        <v>601</v>
      </c>
      <c r="I612" s="832" t="s">
        <v>2625</v>
      </c>
      <c r="J612" s="832" t="s">
        <v>1485</v>
      </c>
      <c r="K612" s="832" t="s">
        <v>2626</v>
      </c>
      <c r="L612" s="835">
        <v>147.75</v>
      </c>
      <c r="M612" s="835">
        <v>147.75</v>
      </c>
      <c r="N612" s="832">
        <v>1</v>
      </c>
      <c r="O612" s="836">
        <v>0.5</v>
      </c>
      <c r="P612" s="835">
        <v>147.75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8</v>
      </c>
      <c r="B613" s="832" t="s">
        <v>2035</v>
      </c>
      <c r="C613" s="832" t="s">
        <v>2042</v>
      </c>
      <c r="D613" s="833" t="s">
        <v>4375</v>
      </c>
      <c r="E613" s="834" t="s">
        <v>2057</v>
      </c>
      <c r="F613" s="832" t="s">
        <v>2036</v>
      </c>
      <c r="G613" s="832" t="s">
        <v>2190</v>
      </c>
      <c r="H613" s="832" t="s">
        <v>601</v>
      </c>
      <c r="I613" s="832" t="s">
        <v>2328</v>
      </c>
      <c r="J613" s="832" t="s">
        <v>2329</v>
      </c>
      <c r="K613" s="832" t="s">
        <v>2330</v>
      </c>
      <c r="L613" s="835">
        <v>0</v>
      </c>
      <c r="M613" s="835">
        <v>0</v>
      </c>
      <c r="N613" s="832">
        <v>3</v>
      </c>
      <c r="O613" s="836">
        <v>1</v>
      </c>
      <c r="P613" s="835">
        <v>0</v>
      </c>
      <c r="Q613" s="837"/>
      <c r="R613" s="832">
        <v>2</v>
      </c>
      <c r="S613" s="837">
        <v>0.66666666666666663</v>
      </c>
      <c r="T613" s="836">
        <v>0.5</v>
      </c>
      <c r="U613" s="838">
        <v>0.5</v>
      </c>
    </row>
    <row r="614" spans="1:21" ht="14.4" customHeight="1" x14ac:dyDescent="0.3">
      <c r="A614" s="831">
        <v>8</v>
      </c>
      <c r="B614" s="832" t="s">
        <v>2035</v>
      </c>
      <c r="C614" s="832" t="s">
        <v>2042</v>
      </c>
      <c r="D614" s="833" t="s">
        <v>4375</v>
      </c>
      <c r="E614" s="834" t="s">
        <v>2057</v>
      </c>
      <c r="F614" s="832" t="s">
        <v>2036</v>
      </c>
      <c r="G614" s="832" t="s">
        <v>2190</v>
      </c>
      <c r="H614" s="832" t="s">
        <v>601</v>
      </c>
      <c r="I614" s="832" t="s">
        <v>2627</v>
      </c>
      <c r="J614" s="832" t="s">
        <v>2329</v>
      </c>
      <c r="K614" s="832" t="s">
        <v>2628</v>
      </c>
      <c r="L614" s="835">
        <v>49.96</v>
      </c>
      <c r="M614" s="835">
        <v>99.92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8</v>
      </c>
      <c r="B615" s="832" t="s">
        <v>2035</v>
      </c>
      <c r="C615" s="832" t="s">
        <v>2042</v>
      </c>
      <c r="D615" s="833" t="s">
        <v>4375</v>
      </c>
      <c r="E615" s="834" t="s">
        <v>2057</v>
      </c>
      <c r="F615" s="832" t="s">
        <v>2036</v>
      </c>
      <c r="G615" s="832" t="s">
        <v>2629</v>
      </c>
      <c r="H615" s="832" t="s">
        <v>601</v>
      </c>
      <c r="I615" s="832" t="s">
        <v>2630</v>
      </c>
      <c r="J615" s="832" t="s">
        <v>2631</v>
      </c>
      <c r="K615" s="832" t="s">
        <v>2632</v>
      </c>
      <c r="L615" s="835">
        <v>38.56</v>
      </c>
      <c r="M615" s="835">
        <v>77.12</v>
      </c>
      <c r="N615" s="832">
        <v>2</v>
      </c>
      <c r="O615" s="836">
        <v>0.5</v>
      </c>
      <c r="P615" s="835">
        <v>77.12</v>
      </c>
      <c r="Q615" s="837">
        <v>1</v>
      </c>
      <c r="R615" s="832">
        <v>2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8</v>
      </c>
      <c r="B616" s="832" t="s">
        <v>2035</v>
      </c>
      <c r="C616" s="832" t="s">
        <v>2042</v>
      </c>
      <c r="D616" s="833" t="s">
        <v>4375</v>
      </c>
      <c r="E616" s="834" t="s">
        <v>2057</v>
      </c>
      <c r="F616" s="832" t="s">
        <v>2036</v>
      </c>
      <c r="G616" s="832" t="s">
        <v>2633</v>
      </c>
      <c r="H616" s="832" t="s">
        <v>601</v>
      </c>
      <c r="I616" s="832" t="s">
        <v>2634</v>
      </c>
      <c r="J616" s="832" t="s">
        <v>2635</v>
      </c>
      <c r="K616" s="832" t="s">
        <v>2636</v>
      </c>
      <c r="L616" s="835">
        <v>2892.38</v>
      </c>
      <c r="M616" s="835">
        <v>28923.8</v>
      </c>
      <c r="N616" s="832">
        <v>10</v>
      </c>
      <c r="O616" s="836">
        <v>2</v>
      </c>
      <c r="P616" s="835">
        <v>28923.8</v>
      </c>
      <c r="Q616" s="837">
        <v>1</v>
      </c>
      <c r="R616" s="832">
        <v>10</v>
      </c>
      <c r="S616" s="837">
        <v>1</v>
      </c>
      <c r="T616" s="836">
        <v>2</v>
      </c>
      <c r="U616" s="838">
        <v>1</v>
      </c>
    </row>
    <row r="617" spans="1:21" ht="14.4" customHeight="1" x14ac:dyDescent="0.3">
      <c r="A617" s="831">
        <v>8</v>
      </c>
      <c r="B617" s="832" t="s">
        <v>2035</v>
      </c>
      <c r="C617" s="832" t="s">
        <v>2042</v>
      </c>
      <c r="D617" s="833" t="s">
        <v>4375</v>
      </c>
      <c r="E617" s="834" t="s">
        <v>2057</v>
      </c>
      <c r="F617" s="832" t="s">
        <v>2036</v>
      </c>
      <c r="G617" s="832" t="s">
        <v>2144</v>
      </c>
      <c r="H617" s="832" t="s">
        <v>601</v>
      </c>
      <c r="I617" s="832" t="s">
        <v>2145</v>
      </c>
      <c r="J617" s="832" t="s">
        <v>692</v>
      </c>
      <c r="K617" s="832" t="s">
        <v>2146</v>
      </c>
      <c r="L617" s="835">
        <v>158.76</v>
      </c>
      <c r="M617" s="835">
        <v>635.04</v>
      </c>
      <c r="N617" s="832">
        <v>4</v>
      </c>
      <c r="O617" s="836">
        <v>2</v>
      </c>
      <c r="P617" s="835">
        <v>317.52</v>
      </c>
      <c r="Q617" s="837">
        <v>0.5</v>
      </c>
      <c r="R617" s="832">
        <v>2</v>
      </c>
      <c r="S617" s="837">
        <v>0.5</v>
      </c>
      <c r="T617" s="836">
        <v>1.5</v>
      </c>
      <c r="U617" s="838">
        <v>0.75</v>
      </c>
    </row>
    <row r="618" spans="1:21" ht="14.4" customHeight="1" x14ac:dyDescent="0.3">
      <c r="A618" s="831">
        <v>8</v>
      </c>
      <c r="B618" s="832" t="s">
        <v>2035</v>
      </c>
      <c r="C618" s="832" t="s">
        <v>2042</v>
      </c>
      <c r="D618" s="833" t="s">
        <v>4375</v>
      </c>
      <c r="E618" s="834" t="s">
        <v>2057</v>
      </c>
      <c r="F618" s="832" t="s">
        <v>2036</v>
      </c>
      <c r="G618" s="832" t="s">
        <v>2637</v>
      </c>
      <c r="H618" s="832" t="s">
        <v>601</v>
      </c>
      <c r="I618" s="832" t="s">
        <v>2638</v>
      </c>
      <c r="J618" s="832" t="s">
        <v>2639</v>
      </c>
      <c r="K618" s="832" t="s">
        <v>2640</v>
      </c>
      <c r="L618" s="835">
        <v>374.79</v>
      </c>
      <c r="M618" s="835">
        <v>1499.16</v>
      </c>
      <c r="N618" s="832">
        <v>4</v>
      </c>
      <c r="O618" s="836">
        <v>2</v>
      </c>
      <c r="P618" s="835">
        <v>1499.16</v>
      </c>
      <c r="Q618" s="837">
        <v>1</v>
      </c>
      <c r="R618" s="832">
        <v>4</v>
      </c>
      <c r="S618" s="837">
        <v>1</v>
      </c>
      <c r="T618" s="836">
        <v>2</v>
      </c>
      <c r="U618" s="838">
        <v>1</v>
      </c>
    </row>
    <row r="619" spans="1:21" ht="14.4" customHeight="1" x14ac:dyDescent="0.3">
      <c r="A619" s="831">
        <v>8</v>
      </c>
      <c r="B619" s="832" t="s">
        <v>2035</v>
      </c>
      <c r="C619" s="832" t="s">
        <v>2042</v>
      </c>
      <c r="D619" s="833" t="s">
        <v>4375</v>
      </c>
      <c r="E619" s="834" t="s">
        <v>2057</v>
      </c>
      <c r="F619" s="832" t="s">
        <v>2036</v>
      </c>
      <c r="G619" s="832" t="s">
        <v>2637</v>
      </c>
      <c r="H619" s="832" t="s">
        <v>601</v>
      </c>
      <c r="I619" s="832" t="s">
        <v>2641</v>
      </c>
      <c r="J619" s="832" t="s">
        <v>2639</v>
      </c>
      <c r="K619" s="832" t="s">
        <v>2640</v>
      </c>
      <c r="L619" s="835">
        <v>374.79</v>
      </c>
      <c r="M619" s="835">
        <v>1124.3700000000001</v>
      </c>
      <c r="N619" s="832">
        <v>3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8</v>
      </c>
      <c r="B620" s="832" t="s">
        <v>2035</v>
      </c>
      <c r="C620" s="832" t="s">
        <v>2042</v>
      </c>
      <c r="D620" s="833" t="s">
        <v>4375</v>
      </c>
      <c r="E620" s="834" t="s">
        <v>2057</v>
      </c>
      <c r="F620" s="832" t="s">
        <v>2036</v>
      </c>
      <c r="G620" s="832" t="s">
        <v>2121</v>
      </c>
      <c r="H620" s="832" t="s">
        <v>660</v>
      </c>
      <c r="I620" s="832" t="s">
        <v>2195</v>
      </c>
      <c r="J620" s="832" t="s">
        <v>735</v>
      </c>
      <c r="K620" s="832" t="s">
        <v>1777</v>
      </c>
      <c r="L620" s="835">
        <v>368.16</v>
      </c>
      <c r="M620" s="835">
        <v>11781.119999999999</v>
      </c>
      <c r="N620" s="832">
        <v>32</v>
      </c>
      <c r="O620" s="836">
        <v>11.5</v>
      </c>
      <c r="P620" s="835">
        <v>9203.9999999999982</v>
      </c>
      <c r="Q620" s="837">
        <v>0.78124999999999989</v>
      </c>
      <c r="R620" s="832">
        <v>25</v>
      </c>
      <c r="S620" s="837">
        <v>0.78125</v>
      </c>
      <c r="T620" s="836">
        <v>8.5</v>
      </c>
      <c r="U620" s="838">
        <v>0.73913043478260865</v>
      </c>
    </row>
    <row r="621" spans="1:21" ht="14.4" customHeight="1" x14ac:dyDescent="0.3">
      <c r="A621" s="831">
        <v>8</v>
      </c>
      <c r="B621" s="832" t="s">
        <v>2035</v>
      </c>
      <c r="C621" s="832" t="s">
        <v>2042</v>
      </c>
      <c r="D621" s="833" t="s">
        <v>4375</v>
      </c>
      <c r="E621" s="834" t="s">
        <v>2057</v>
      </c>
      <c r="F621" s="832" t="s">
        <v>2036</v>
      </c>
      <c r="G621" s="832" t="s">
        <v>2121</v>
      </c>
      <c r="H621" s="832" t="s">
        <v>660</v>
      </c>
      <c r="I621" s="832" t="s">
        <v>2122</v>
      </c>
      <c r="J621" s="832" t="s">
        <v>735</v>
      </c>
      <c r="K621" s="832" t="s">
        <v>1680</v>
      </c>
      <c r="L621" s="835">
        <v>490.89</v>
      </c>
      <c r="M621" s="835">
        <v>5399.79</v>
      </c>
      <c r="N621" s="832">
        <v>11</v>
      </c>
      <c r="O621" s="836">
        <v>3</v>
      </c>
      <c r="P621" s="835">
        <v>2945.34</v>
      </c>
      <c r="Q621" s="837">
        <v>0.54545454545454553</v>
      </c>
      <c r="R621" s="832">
        <v>6</v>
      </c>
      <c r="S621" s="837">
        <v>0.54545454545454541</v>
      </c>
      <c r="T621" s="836">
        <v>1</v>
      </c>
      <c r="U621" s="838">
        <v>0.33333333333333331</v>
      </c>
    </row>
    <row r="622" spans="1:21" ht="14.4" customHeight="1" x14ac:dyDescent="0.3">
      <c r="A622" s="831">
        <v>8</v>
      </c>
      <c r="B622" s="832" t="s">
        <v>2035</v>
      </c>
      <c r="C622" s="832" t="s">
        <v>2042</v>
      </c>
      <c r="D622" s="833" t="s">
        <v>4375</v>
      </c>
      <c r="E622" s="834" t="s">
        <v>2057</v>
      </c>
      <c r="F622" s="832" t="s">
        <v>2036</v>
      </c>
      <c r="G622" s="832" t="s">
        <v>2121</v>
      </c>
      <c r="H622" s="832" t="s">
        <v>660</v>
      </c>
      <c r="I622" s="832" t="s">
        <v>2123</v>
      </c>
      <c r="J622" s="832" t="s">
        <v>735</v>
      </c>
      <c r="K622" s="832" t="s">
        <v>1991</v>
      </c>
      <c r="L622" s="835">
        <v>736.33</v>
      </c>
      <c r="M622" s="835">
        <v>2208.9900000000002</v>
      </c>
      <c r="N622" s="832">
        <v>3</v>
      </c>
      <c r="O622" s="836">
        <v>0.5</v>
      </c>
      <c r="P622" s="835">
        <v>2208.9900000000002</v>
      </c>
      <c r="Q622" s="837">
        <v>1</v>
      </c>
      <c r="R622" s="832">
        <v>3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8</v>
      </c>
      <c r="B623" s="832" t="s">
        <v>2035</v>
      </c>
      <c r="C623" s="832" t="s">
        <v>2042</v>
      </c>
      <c r="D623" s="833" t="s">
        <v>4375</v>
      </c>
      <c r="E623" s="834" t="s">
        <v>2057</v>
      </c>
      <c r="F623" s="832" t="s">
        <v>2036</v>
      </c>
      <c r="G623" s="832" t="s">
        <v>2642</v>
      </c>
      <c r="H623" s="832" t="s">
        <v>601</v>
      </c>
      <c r="I623" s="832" t="s">
        <v>2643</v>
      </c>
      <c r="J623" s="832" t="s">
        <v>2644</v>
      </c>
      <c r="K623" s="832" t="s">
        <v>2645</v>
      </c>
      <c r="L623" s="835">
        <v>0</v>
      </c>
      <c r="M623" s="835">
        <v>0</v>
      </c>
      <c r="N623" s="832">
        <v>4</v>
      </c>
      <c r="O623" s="836">
        <v>2</v>
      </c>
      <c r="P623" s="835">
        <v>0</v>
      </c>
      <c r="Q623" s="837"/>
      <c r="R623" s="832">
        <v>2</v>
      </c>
      <c r="S623" s="837">
        <v>0.5</v>
      </c>
      <c r="T623" s="836">
        <v>1</v>
      </c>
      <c r="U623" s="838">
        <v>0.5</v>
      </c>
    </row>
    <row r="624" spans="1:21" ht="14.4" customHeight="1" x14ac:dyDescent="0.3">
      <c r="A624" s="831">
        <v>8</v>
      </c>
      <c r="B624" s="832" t="s">
        <v>2035</v>
      </c>
      <c r="C624" s="832" t="s">
        <v>2042</v>
      </c>
      <c r="D624" s="833" t="s">
        <v>4375</v>
      </c>
      <c r="E624" s="834" t="s">
        <v>2057</v>
      </c>
      <c r="F624" s="832" t="s">
        <v>2036</v>
      </c>
      <c r="G624" s="832" t="s">
        <v>2129</v>
      </c>
      <c r="H624" s="832" t="s">
        <v>601</v>
      </c>
      <c r="I624" s="832" t="s">
        <v>2228</v>
      </c>
      <c r="J624" s="832" t="s">
        <v>1328</v>
      </c>
      <c r="K624" s="832" t="s">
        <v>2229</v>
      </c>
      <c r="L624" s="835">
        <v>168.9</v>
      </c>
      <c r="M624" s="835">
        <v>168.9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8</v>
      </c>
      <c r="B625" s="832" t="s">
        <v>2035</v>
      </c>
      <c r="C625" s="832" t="s">
        <v>2042</v>
      </c>
      <c r="D625" s="833" t="s">
        <v>4375</v>
      </c>
      <c r="E625" s="834" t="s">
        <v>2057</v>
      </c>
      <c r="F625" s="832" t="s">
        <v>2036</v>
      </c>
      <c r="G625" s="832" t="s">
        <v>2646</v>
      </c>
      <c r="H625" s="832" t="s">
        <v>601</v>
      </c>
      <c r="I625" s="832" t="s">
        <v>2647</v>
      </c>
      <c r="J625" s="832" t="s">
        <v>2648</v>
      </c>
      <c r="K625" s="832" t="s">
        <v>2649</v>
      </c>
      <c r="L625" s="835">
        <v>256.67</v>
      </c>
      <c r="M625" s="835">
        <v>256.67</v>
      </c>
      <c r="N625" s="832">
        <v>1</v>
      </c>
      <c r="O625" s="836"/>
      <c r="P625" s="835">
        <v>256.67</v>
      </c>
      <c r="Q625" s="837">
        <v>1</v>
      </c>
      <c r="R625" s="832">
        <v>1</v>
      </c>
      <c r="S625" s="837">
        <v>1</v>
      </c>
      <c r="T625" s="836"/>
      <c r="U625" s="838"/>
    </row>
    <row r="626" spans="1:21" ht="14.4" customHeight="1" x14ac:dyDescent="0.3">
      <c r="A626" s="831">
        <v>8</v>
      </c>
      <c r="B626" s="832" t="s">
        <v>2035</v>
      </c>
      <c r="C626" s="832" t="s">
        <v>2042</v>
      </c>
      <c r="D626" s="833" t="s">
        <v>4375</v>
      </c>
      <c r="E626" s="834" t="s">
        <v>2057</v>
      </c>
      <c r="F626" s="832" t="s">
        <v>2036</v>
      </c>
      <c r="G626" s="832" t="s">
        <v>2650</v>
      </c>
      <c r="H626" s="832" t="s">
        <v>601</v>
      </c>
      <c r="I626" s="832" t="s">
        <v>2651</v>
      </c>
      <c r="J626" s="832" t="s">
        <v>1365</v>
      </c>
      <c r="K626" s="832" t="s">
        <v>2652</v>
      </c>
      <c r="L626" s="835">
        <v>108.44</v>
      </c>
      <c r="M626" s="835">
        <v>216.88</v>
      </c>
      <c r="N626" s="832">
        <v>2</v>
      </c>
      <c r="O626" s="836">
        <v>1</v>
      </c>
      <c r="P626" s="835">
        <v>216.88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8</v>
      </c>
      <c r="B627" s="832" t="s">
        <v>2035</v>
      </c>
      <c r="C627" s="832" t="s">
        <v>2042</v>
      </c>
      <c r="D627" s="833" t="s">
        <v>4375</v>
      </c>
      <c r="E627" s="834" t="s">
        <v>2057</v>
      </c>
      <c r="F627" s="832" t="s">
        <v>2036</v>
      </c>
      <c r="G627" s="832" t="s">
        <v>2362</v>
      </c>
      <c r="H627" s="832" t="s">
        <v>601</v>
      </c>
      <c r="I627" s="832" t="s">
        <v>2548</v>
      </c>
      <c r="J627" s="832" t="s">
        <v>2549</v>
      </c>
      <c r="K627" s="832" t="s">
        <v>2107</v>
      </c>
      <c r="L627" s="835">
        <v>21.92</v>
      </c>
      <c r="M627" s="835">
        <v>306.88</v>
      </c>
      <c r="N627" s="832">
        <v>14</v>
      </c>
      <c r="O627" s="836">
        <v>4</v>
      </c>
      <c r="P627" s="835">
        <v>306.88</v>
      </c>
      <c r="Q627" s="837">
        <v>1</v>
      </c>
      <c r="R627" s="832">
        <v>14</v>
      </c>
      <c r="S627" s="837">
        <v>1</v>
      </c>
      <c r="T627" s="836">
        <v>4</v>
      </c>
      <c r="U627" s="838">
        <v>1</v>
      </c>
    </row>
    <row r="628" spans="1:21" ht="14.4" customHeight="1" x14ac:dyDescent="0.3">
      <c r="A628" s="831">
        <v>8</v>
      </c>
      <c r="B628" s="832" t="s">
        <v>2035</v>
      </c>
      <c r="C628" s="832" t="s">
        <v>2042</v>
      </c>
      <c r="D628" s="833" t="s">
        <v>4375</v>
      </c>
      <c r="E628" s="834" t="s">
        <v>2057</v>
      </c>
      <c r="F628" s="832" t="s">
        <v>2036</v>
      </c>
      <c r="G628" s="832" t="s">
        <v>2199</v>
      </c>
      <c r="H628" s="832" t="s">
        <v>601</v>
      </c>
      <c r="I628" s="832" t="s">
        <v>2200</v>
      </c>
      <c r="J628" s="832" t="s">
        <v>1219</v>
      </c>
      <c r="K628" s="832" t="s">
        <v>2201</v>
      </c>
      <c r="L628" s="835">
        <v>130.36000000000001</v>
      </c>
      <c r="M628" s="835">
        <v>15121.759999999998</v>
      </c>
      <c r="N628" s="832">
        <v>116</v>
      </c>
      <c r="O628" s="836">
        <v>17</v>
      </c>
      <c r="P628" s="835">
        <v>10559.159999999998</v>
      </c>
      <c r="Q628" s="837">
        <v>0.69827586206896541</v>
      </c>
      <c r="R628" s="832">
        <v>81</v>
      </c>
      <c r="S628" s="837">
        <v>0.69827586206896552</v>
      </c>
      <c r="T628" s="836">
        <v>12</v>
      </c>
      <c r="U628" s="838">
        <v>0.70588235294117652</v>
      </c>
    </row>
    <row r="629" spans="1:21" ht="14.4" customHeight="1" x14ac:dyDescent="0.3">
      <c r="A629" s="831">
        <v>8</v>
      </c>
      <c r="B629" s="832" t="s">
        <v>2035</v>
      </c>
      <c r="C629" s="832" t="s">
        <v>2042</v>
      </c>
      <c r="D629" s="833" t="s">
        <v>4375</v>
      </c>
      <c r="E629" s="834" t="s">
        <v>2057</v>
      </c>
      <c r="F629" s="832" t="s">
        <v>2036</v>
      </c>
      <c r="G629" s="832" t="s">
        <v>2199</v>
      </c>
      <c r="H629" s="832" t="s">
        <v>601</v>
      </c>
      <c r="I629" s="832" t="s">
        <v>2202</v>
      </c>
      <c r="J629" s="832" t="s">
        <v>1219</v>
      </c>
      <c r="K629" s="832" t="s">
        <v>2201</v>
      </c>
      <c r="L629" s="835">
        <v>130.36000000000001</v>
      </c>
      <c r="M629" s="835">
        <v>3910.8</v>
      </c>
      <c r="N629" s="832">
        <v>30</v>
      </c>
      <c r="O629" s="836">
        <v>4</v>
      </c>
      <c r="P629" s="835">
        <v>2867.92</v>
      </c>
      <c r="Q629" s="837">
        <v>0.73333333333333328</v>
      </c>
      <c r="R629" s="832">
        <v>22</v>
      </c>
      <c r="S629" s="837">
        <v>0.73333333333333328</v>
      </c>
      <c r="T629" s="836">
        <v>3</v>
      </c>
      <c r="U629" s="838">
        <v>0.75</v>
      </c>
    </row>
    <row r="630" spans="1:21" ht="14.4" customHeight="1" x14ac:dyDescent="0.3">
      <c r="A630" s="831">
        <v>8</v>
      </c>
      <c r="B630" s="832" t="s">
        <v>2035</v>
      </c>
      <c r="C630" s="832" t="s">
        <v>2042</v>
      </c>
      <c r="D630" s="833" t="s">
        <v>4375</v>
      </c>
      <c r="E630" s="834" t="s">
        <v>2057</v>
      </c>
      <c r="F630" s="832" t="s">
        <v>2036</v>
      </c>
      <c r="G630" s="832" t="s">
        <v>2147</v>
      </c>
      <c r="H630" s="832" t="s">
        <v>601</v>
      </c>
      <c r="I630" s="832" t="s">
        <v>2224</v>
      </c>
      <c r="J630" s="832" t="s">
        <v>825</v>
      </c>
      <c r="K630" s="832" t="s">
        <v>2225</v>
      </c>
      <c r="L630" s="835">
        <v>181.04</v>
      </c>
      <c r="M630" s="835">
        <v>543.12</v>
      </c>
      <c r="N630" s="832">
        <v>3</v>
      </c>
      <c r="O630" s="836">
        <v>1.5</v>
      </c>
      <c r="P630" s="835">
        <v>181.04</v>
      </c>
      <c r="Q630" s="837">
        <v>0.33333333333333331</v>
      </c>
      <c r="R630" s="832">
        <v>1</v>
      </c>
      <c r="S630" s="837">
        <v>0.33333333333333331</v>
      </c>
      <c r="T630" s="836">
        <v>0.5</v>
      </c>
      <c r="U630" s="838">
        <v>0.33333333333333331</v>
      </c>
    </row>
    <row r="631" spans="1:21" ht="14.4" customHeight="1" x14ac:dyDescent="0.3">
      <c r="A631" s="831">
        <v>8</v>
      </c>
      <c r="B631" s="832" t="s">
        <v>2035</v>
      </c>
      <c r="C631" s="832" t="s">
        <v>2042</v>
      </c>
      <c r="D631" s="833" t="s">
        <v>4375</v>
      </c>
      <c r="E631" s="834" t="s">
        <v>2057</v>
      </c>
      <c r="F631" s="832" t="s">
        <v>2036</v>
      </c>
      <c r="G631" s="832" t="s">
        <v>2147</v>
      </c>
      <c r="H631" s="832" t="s">
        <v>601</v>
      </c>
      <c r="I631" s="832" t="s">
        <v>2148</v>
      </c>
      <c r="J631" s="832" t="s">
        <v>825</v>
      </c>
      <c r="K631" s="832" t="s">
        <v>2149</v>
      </c>
      <c r="L631" s="835">
        <v>90.53</v>
      </c>
      <c r="M631" s="835">
        <v>90.53</v>
      </c>
      <c r="N631" s="832">
        <v>1</v>
      </c>
      <c r="O631" s="836">
        <v>1</v>
      </c>
      <c r="P631" s="835">
        <v>90.53</v>
      </c>
      <c r="Q631" s="837">
        <v>1</v>
      </c>
      <c r="R631" s="832">
        <v>1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8</v>
      </c>
      <c r="B632" s="832" t="s">
        <v>2035</v>
      </c>
      <c r="C632" s="832" t="s">
        <v>2042</v>
      </c>
      <c r="D632" s="833" t="s">
        <v>4375</v>
      </c>
      <c r="E632" s="834" t="s">
        <v>2057</v>
      </c>
      <c r="F632" s="832" t="s">
        <v>2036</v>
      </c>
      <c r="G632" s="832" t="s">
        <v>2147</v>
      </c>
      <c r="H632" s="832" t="s">
        <v>601</v>
      </c>
      <c r="I632" s="832" t="s">
        <v>2210</v>
      </c>
      <c r="J632" s="832" t="s">
        <v>825</v>
      </c>
      <c r="K632" s="832" t="s">
        <v>2149</v>
      </c>
      <c r="L632" s="835">
        <v>0</v>
      </c>
      <c r="M632" s="835">
        <v>0</v>
      </c>
      <c r="N632" s="832">
        <v>3</v>
      </c>
      <c r="O632" s="836">
        <v>0.5</v>
      </c>
      <c r="P632" s="835">
        <v>0</v>
      </c>
      <c r="Q632" s="837"/>
      <c r="R632" s="832">
        <v>3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8</v>
      </c>
      <c r="B633" s="832" t="s">
        <v>2035</v>
      </c>
      <c r="C633" s="832" t="s">
        <v>2042</v>
      </c>
      <c r="D633" s="833" t="s">
        <v>4375</v>
      </c>
      <c r="E633" s="834" t="s">
        <v>2057</v>
      </c>
      <c r="F633" s="832" t="s">
        <v>2036</v>
      </c>
      <c r="G633" s="832" t="s">
        <v>2653</v>
      </c>
      <c r="H633" s="832" t="s">
        <v>601</v>
      </c>
      <c r="I633" s="832" t="s">
        <v>2654</v>
      </c>
      <c r="J633" s="832" t="s">
        <v>2655</v>
      </c>
      <c r="K633" s="832" t="s">
        <v>2656</v>
      </c>
      <c r="L633" s="835">
        <v>0</v>
      </c>
      <c r="M633" s="835">
        <v>0</v>
      </c>
      <c r="N633" s="832">
        <v>1</v>
      </c>
      <c r="O633" s="836">
        <v>1</v>
      </c>
      <c r="P633" s="835"/>
      <c r="Q633" s="837"/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8</v>
      </c>
      <c r="B634" s="832" t="s">
        <v>2035</v>
      </c>
      <c r="C634" s="832" t="s">
        <v>2042</v>
      </c>
      <c r="D634" s="833" t="s">
        <v>4375</v>
      </c>
      <c r="E634" s="834" t="s">
        <v>2057</v>
      </c>
      <c r="F634" s="832" t="s">
        <v>2036</v>
      </c>
      <c r="G634" s="832" t="s">
        <v>2214</v>
      </c>
      <c r="H634" s="832" t="s">
        <v>601</v>
      </c>
      <c r="I634" s="832" t="s">
        <v>2252</v>
      </c>
      <c r="J634" s="832" t="s">
        <v>836</v>
      </c>
      <c r="K634" s="832" t="s">
        <v>2253</v>
      </c>
      <c r="L634" s="835">
        <v>257.14</v>
      </c>
      <c r="M634" s="835">
        <v>2314.2600000000002</v>
      </c>
      <c r="N634" s="832">
        <v>9</v>
      </c>
      <c r="O634" s="836">
        <v>4</v>
      </c>
      <c r="P634" s="835">
        <v>514.28</v>
      </c>
      <c r="Q634" s="837">
        <v>0.22222222222222218</v>
      </c>
      <c r="R634" s="832">
        <v>2</v>
      </c>
      <c r="S634" s="837">
        <v>0.22222222222222221</v>
      </c>
      <c r="T634" s="836">
        <v>1</v>
      </c>
      <c r="U634" s="838">
        <v>0.25</v>
      </c>
    </row>
    <row r="635" spans="1:21" ht="14.4" customHeight="1" x14ac:dyDescent="0.3">
      <c r="A635" s="831">
        <v>8</v>
      </c>
      <c r="B635" s="832" t="s">
        <v>2035</v>
      </c>
      <c r="C635" s="832" t="s">
        <v>2042</v>
      </c>
      <c r="D635" s="833" t="s">
        <v>4375</v>
      </c>
      <c r="E635" s="834" t="s">
        <v>2057</v>
      </c>
      <c r="F635" s="832" t="s">
        <v>2036</v>
      </c>
      <c r="G635" s="832" t="s">
        <v>2375</v>
      </c>
      <c r="H635" s="832" t="s">
        <v>601</v>
      </c>
      <c r="I635" s="832" t="s">
        <v>2376</v>
      </c>
      <c r="J635" s="832" t="s">
        <v>840</v>
      </c>
      <c r="K635" s="832" t="s">
        <v>2377</v>
      </c>
      <c r="L635" s="835">
        <v>55.16</v>
      </c>
      <c r="M635" s="835">
        <v>110.32</v>
      </c>
      <c r="N635" s="832">
        <v>2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8</v>
      </c>
      <c r="B636" s="832" t="s">
        <v>2035</v>
      </c>
      <c r="C636" s="832" t="s">
        <v>2042</v>
      </c>
      <c r="D636" s="833" t="s">
        <v>4375</v>
      </c>
      <c r="E636" s="834" t="s">
        <v>2057</v>
      </c>
      <c r="F636" s="832" t="s">
        <v>2036</v>
      </c>
      <c r="G636" s="832" t="s">
        <v>2657</v>
      </c>
      <c r="H636" s="832" t="s">
        <v>601</v>
      </c>
      <c r="I636" s="832" t="s">
        <v>2658</v>
      </c>
      <c r="J636" s="832" t="s">
        <v>2659</v>
      </c>
      <c r="K636" s="832" t="s">
        <v>2660</v>
      </c>
      <c r="L636" s="835">
        <v>289.23</v>
      </c>
      <c r="M636" s="835">
        <v>4627.68</v>
      </c>
      <c r="N636" s="832">
        <v>16</v>
      </c>
      <c r="O636" s="836">
        <v>1</v>
      </c>
      <c r="P636" s="835">
        <v>4627.68</v>
      </c>
      <c r="Q636" s="837">
        <v>1</v>
      </c>
      <c r="R636" s="832">
        <v>16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8</v>
      </c>
      <c r="B637" s="832" t="s">
        <v>2035</v>
      </c>
      <c r="C637" s="832" t="s">
        <v>2042</v>
      </c>
      <c r="D637" s="833" t="s">
        <v>4375</v>
      </c>
      <c r="E637" s="834" t="s">
        <v>2057</v>
      </c>
      <c r="F637" s="832" t="s">
        <v>2036</v>
      </c>
      <c r="G637" s="832" t="s">
        <v>2138</v>
      </c>
      <c r="H637" s="832" t="s">
        <v>601</v>
      </c>
      <c r="I637" s="832" t="s">
        <v>2661</v>
      </c>
      <c r="J637" s="832" t="s">
        <v>1393</v>
      </c>
      <c r="K637" s="832" t="s">
        <v>2662</v>
      </c>
      <c r="L637" s="835">
        <v>277.70999999999998</v>
      </c>
      <c r="M637" s="835">
        <v>1943.9699999999998</v>
      </c>
      <c r="N637" s="832">
        <v>7</v>
      </c>
      <c r="O637" s="836">
        <v>4.5</v>
      </c>
      <c r="P637" s="835">
        <v>1388.55</v>
      </c>
      <c r="Q637" s="837">
        <v>0.7142857142857143</v>
      </c>
      <c r="R637" s="832">
        <v>5</v>
      </c>
      <c r="S637" s="837">
        <v>0.7142857142857143</v>
      </c>
      <c r="T637" s="836">
        <v>3.5</v>
      </c>
      <c r="U637" s="838">
        <v>0.77777777777777779</v>
      </c>
    </row>
    <row r="638" spans="1:21" ht="14.4" customHeight="1" x14ac:dyDescent="0.3">
      <c r="A638" s="831">
        <v>8</v>
      </c>
      <c r="B638" s="832" t="s">
        <v>2035</v>
      </c>
      <c r="C638" s="832" t="s">
        <v>2042</v>
      </c>
      <c r="D638" s="833" t="s">
        <v>4375</v>
      </c>
      <c r="E638" s="834" t="s">
        <v>2057</v>
      </c>
      <c r="F638" s="832" t="s">
        <v>2036</v>
      </c>
      <c r="G638" s="832" t="s">
        <v>2663</v>
      </c>
      <c r="H638" s="832" t="s">
        <v>601</v>
      </c>
      <c r="I638" s="832" t="s">
        <v>2664</v>
      </c>
      <c r="J638" s="832" t="s">
        <v>2665</v>
      </c>
      <c r="K638" s="832" t="s">
        <v>2666</v>
      </c>
      <c r="L638" s="835">
        <v>0</v>
      </c>
      <c r="M638" s="835">
        <v>0</v>
      </c>
      <c r="N638" s="832">
        <v>2</v>
      </c>
      <c r="O638" s="836">
        <v>0.5</v>
      </c>
      <c r="P638" s="835">
        <v>0</v>
      </c>
      <c r="Q638" s="837"/>
      <c r="R638" s="832">
        <v>2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8</v>
      </c>
      <c r="B639" s="832" t="s">
        <v>2035</v>
      </c>
      <c r="C639" s="832" t="s">
        <v>2042</v>
      </c>
      <c r="D639" s="833" t="s">
        <v>4375</v>
      </c>
      <c r="E639" s="834" t="s">
        <v>2057</v>
      </c>
      <c r="F639" s="832" t="s">
        <v>2037</v>
      </c>
      <c r="G639" s="832" t="s">
        <v>2667</v>
      </c>
      <c r="H639" s="832" t="s">
        <v>601</v>
      </c>
      <c r="I639" s="832" t="s">
        <v>2668</v>
      </c>
      <c r="J639" s="832" t="s">
        <v>2070</v>
      </c>
      <c r="K639" s="832"/>
      <c r="L639" s="835">
        <v>0</v>
      </c>
      <c r="M639" s="835">
        <v>0</v>
      </c>
      <c r="N639" s="832">
        <v>1</v>
      </c>
      <c r="O639" s="836">
        <v>1</v>
      </c>
      <c r="P639" s="835"/>
      <c r="Q639" s="837"/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8</v>
      </c>
      <c r="B640" s="832" t="s">
        <v>2035</v>
      </c>
      <c r="C640" s="832" t="s">
        <v>2042</v>
      </c>
      <c r="D640" s="833" t="s">
        <v>4375</v>
      </c>
      <c r="E640" s="834" t="s">
        <v>2057</v>
      </c>
      <c r="F640" s="832" t="s">
        <v>2037</v>
      </c>
      <c r="G640" s="832" t="s">
        <v>2667</v>
      </c>
      <c r="H640" s="832" t="s">
        <v>601</v>
      </c>
      <c r="I640" s="832" t="s">
        <v>2669</v>
      </c>
      <c r="J640" s="832" t="s">
        <v>2070</v>
      </c>
      <c r="K640" s="832"/>
      <c r="L640" s="835">
        <v>0</v>
      </c>
      <c r="M640" s="835">
        <v>0</v>
      </c>
      <c r="N640" s="832">
        <v>1</v>
      </c>
      <c r="O640" s="836">
        <v>1</v>
      </c>
      <c r="P640" s="835">
        <v>0</v>
      </c>
      <c r="Q640" s="837"/>
      <c r="R640" s="832">
        <v>1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8</v>
      </c>
      <c r="B641" s="832" t="s">
        <v>2035</v>
      </c>
      <c r="C641" s="832" t="s">
        <v>2042</v>
      </c>
      <c r="D641" s="833" t="s">
        <v>4375</v>
      </c>
      <c r="E641" s="834" t="s">
        <v>2057</v>
      </c>
      <c r="F641" s="832" t="s">
        <v>2038</v>
      </c>
      <c r="G641" s="832" t="s">
        <v>2670</v>
      </c>
      <c r="H641" s="832" t="s">
        <v>601</v>
      </c>
      <c r="I641" s="832" t="s">
        <v>2671</v>
      </c>
      <c r="J641" s="832" t="s">
        <v>2672</v>
      </c>
      <c r="K641" s="832" t="s">
        <v>2673</v>
      </c>
      <c r="L641" s="835">
        <v>200</v>
      </c>
      <c r="M641" s="835">
        <v>200</v>
      </c>
      <c r="N641" s="832">
        <v>1</v>
      </c>
      <c r="O641" s="836">
        <v>1</v>
      </c>
      <c r="P641" s="835">
        <v>200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8</v>
      </c>
      <c r="B642" s="832" t="s">
        <v>2035</v>
      </c>
      <c r="C642" s="832" t="s">
        <v>2042</v>
      </c>
      <c r="D642" s="833" t="s">
        <v>4375</v>
      </c>
      <c r="E642" s="834" t="s">
        <v>2058</v>
      </c>
      <c r="F642" s="832" t="s">
        <v>2036</v>
      </c>
      <c r="G642" s="832" t="s">
        <v>2101</v>
      </c>
      <c r="H642" s="832" t="s">
        <v>660</v>
      </c>
      <c r="I642" s="832" t="s">
        <v>1858</v>
      </c>
      <c r="J642" s="832" t="s">
        <v>867</v>
      </c>
      <c r="K642" s="832" t="s">
        <v>1859</v>
      </c>
      <c r="L642" s="835">
        <v>154.36000000000001</v>
      </c>
      <c r="M642" s="835">
        <v>154.36000000000001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8</v>
      </c>
      <c r="B643" s="832" t="s">
        <v>2035</v>
      </c>
      <c r="C643" s="832" t="s">
        <v>2042</v>
      </c>
      <c r="D643" s="833" t="s">
        <v>4375</v>
      </c>
      <c r="E643" s="834" t="s">
        <v>2058</v>
      </c>
      <c r="F643" s="832" t="s">
        <v>2036</v>
      </c>
      <c r="G643" s="832" t="s">
        <v>2101</v>
      </c>
      <c r="H643" s="832" t="s">
        <v>660</v>
      </c>
      <c r="I643" s="832" t="s">
        <v>1860</v>
      </c>
      <c r="J643" s="832" t="s">
        <v>1861</v>
      </c>
      <c r="K643" s="832" t="s">
        <v>1862</v>
      </c>
      <c r="L643" s="835">
        <v>149.52000000000001</v>
      </c>
      <c r="M643" s="835">
        <v>149.52000000000001</v>
      </c>
      <c r="N643" s="832">
        <v>1</v>
      </c>
      <c r="O643" s="836">
        <v>1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8</v>
      </c>
      <c r="B644" s="832" t="s">
        <v>2035</v>
      </c>
      <c r="C644" s="832" t="s">
        <v>2042</v>
      </c>
      <c r="D644" s="833" t="s">
        <v>4375</v>
      </c>
      <c r="E644" s="834" t="s">
        <v>2058</v>
      </c>
      <c r="F644" s="832" t="s">
        <v>2036</v>
      </c>
      <c r="G644" s="832" t="s">
        <v>2239</v>
      </c>
      <c r="H644" s="832" t="s">
        <v>660</v>
      </c>
      <c r="I644" s="832" t="s">
        <v>1880</v>
      </c>
      <c r="J644" s="832" t="s">
        <v>1881</v>
      </c>
      <c r="K644" s="832" t="s">
        <v>1882</v>
      </c>
      <c r="L644" s="835">
        <v>70.540000000000006</v>
      </c>
      <c r="M644" s="835">
        <v>70.540000000000006</v>
      </c>
      <c r="N644" s="832">
        <v>1</v>
      </c>
      <c r="O644" s="836">
        <v>1</v>
      </c>
      <c r="P644" s="835">
        <v>70.540000000000006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8</v>
      </c>
      <c r="B645" s="832" t="s">
        <v>2035</v>
      </c>
      <c r="C645" s="832" t="s">
        <v>2042</v>
      </c>
      <c r="D645" s="833" t="s">
        <v>4375</v>
      </c>
      <c r="E645" s="834" t="s">
        <v>2058</v>
      </c>
      <c r="F645" s="832" t="s">
        <v>2036</v>
      </c>
      <c r="G645" s="832" t="s">
        <v>2268</v>
      </c>
      <c r="H645" s="832" t="s">
        <v>601</v>
      </c>
      <c r="I645" s="832" t="s">
        <v>2492</v>
      </c>
      <c r="J645" s="832" t="s">
        <v>2270</v>
      </c>
      <c r="K645" s="832" t="s">
        <v>1710</v>
      </c>
      <c r="L645" s="835">
        <v>78.33</v>
      </c>
      <c r="M645" s="835">
        <v>78.33</v>
      </c>
      <c r="N645" s="832">
        <v>1</v>
      </c>
      <c r="O645" s="836">
        <v>1</v>
      </c>
      <c r="P645" s="835">
        <v>78.33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8</v>
      </c>
      <c r="B646" s="832" t="s">
        <v>2035</v>
      </c>
      <c r="C646" s="832" t="s">
        <v>2042</v>
      </c>
      <c r="D646" s="833" t="s">
        <v>4375</v>
      </c>
      <c r="E646" s="834" t="s">
        <v>2058</v>
      </c>
      <c r="F646" s="832" t="s">
        <v>2036</v>
      </c>
      <c r="G646" s="832" t="s">
        <v>2674</v>
      </c>
      <c r="H646" s="832" t="s">
        <v>601</v>
      </c>
      <c r="I646" s="832" t="s">
        <v>2675</v>
      </c>
      <c r="J646" s="832" t="s">
        <v>2676</v>
      </c>
      <c r="K646" s="832" t="s">
        <v>2677</v>
      </c>
      <c r="L646" s="835">
        <v>0</v>
      </c>
      <c r="M646" s="835">
        <v>0</v>
      </c>
      <c r="N646" s="832">
        <v>1</v>
      </c>
      <c r="O646" s="836">
        <v>1</v>
      </c>
      <c r="P646" s="835"/>
      <c r="Q646" s="837"/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8</v>
      </c>
      <c r="B647" s="832" t="s">
        <v>2035</v>
      </c>
      <c r="C647" s="832" t="s">
        <v>2042</v>
      </c>
      <c r="D647" s="833" t="s">
        <v>4375</v>
      </c>
      <c r="E647" s="834" t="s">
        <v>2058</v>
      </c>
      <c r="F647" s="832" t="s">
        <v>2036</v>
      </c>
      <c r="G647" s="832" t="s">
        <v>2678</v>
      </c>
      <c r="H647" s="832" t="s">
        <v>601</v>
      </c>
      <c r="I647" s="832" t="s">
        <v>2679</v>
      </c>
      <c r="J647" s="832" t="s">
        <v>2680</v>
      </c>
      <c r="K647" s="832" t="s">
        <v>2681</v>
      </c>
      <c r="L647" s="835">
        <v>161.4</v>
      </c>
      <c r="M647" s="835">
        <v>161.4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8</v>
      </c>
      <c r="B648" s="832" t="s">
        <v>2035</v>
      </c>
      <c r="C648" s="832" t="s">
        <v>2042</v>
      </c>
      <c r="D648" s="833" t="s">
        <v>4375</v>
      </c>
      <c r="E648" s="834" t="s">
        <v>2058</v>
      </c>
      <c r="F648" s="832" t="s">
        <v>2036</v>
      </c>
      <c r="G648" s="832" t="s">
        <v>2682</v>
      </c>
      <c r="H648" s="832" t="s">
        <v>601</v>
      </c>
      <c r="I648" s="832" t="s">
        <v>2683</v>
      </c>
      <c r="J648" s="832" t="s">
        <v>2684</v>
      </c>
      <c r="K648" s="832" t="s">
        <v>2685</v>
      </c>
      <c r="L648" s="835">
        <v>0</v>
      </c>
      <c r="M648" s="835">
        <v>0</v>
      </c>
      <c r="N648" s="832">
        <v>1</v>
      </c>
      <c r="O648" s="836">
        <v>1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8</v>
      </c>
      <c r="B649" s="832" t="s">
        <v>2035</v>
      </c>
      <c r="C649" s="832" t="s">
        <v>2042</v>
      </c>
      <c r="D649" s="833" t="s">
        <v>4375</v>
      </c>
      <c r="E649" s="834" t="s">
        <v>2058</v>
      </c>
      <c r="F649" s="832" t="s">
        <v>2036</v>
      </c>
      <c r="G649" s="832" t="s">
        <v>2686</v>
      </c>
      <c r="H649" s="832" t="s">
        <v>601</v>
      </c>
      <c r="I649" s="832" t="s">
        <v>2687</v>
      </c>
      <c r="J649" s="832" t="s">
        <v>2688</v>
      </c>
      <c r="K649" s="832" t="s">
        <v>2689</v>
      </c>
      <c r="L649" s="835">
        <v>121.07</v>
      </c>
      <c r="M649" s="835">
        <v>121.07</v>
      </c>
      <c r="N649" s="832">
        <v>1</v>
      </c>
      <c r="O649" s="836">
        <v>1</v>
      </c>
      <c r="P649" s="835">
        <v>121.07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8</v>
      </c>
      <c r="B650" s="832" t="s">
        <v>2035</v>
      </c>
      <c r="C650" s="832" t="s">
        <v>2042</v>
      </c>
      <c r="D650" s="833" t="s">
        <v>4375</v>
      </c>
      <c r="E650" s="834" t="s">
        <v>2058</v>
      </c>
      <c r="F650" s="832" t="s">
        <v>2036</v>
      </c>
      <c r="G650" s="832" t="s">
        <v>2690</v>
      </c>
      <c r="H650" s="832" t="s">
        <v>601</v>
      </c>
      <c r="I650" s="832" t="s">
        <v>2691</v>
      </c>
      <c r="J650" s="832" t="s">
        <v>1035</v>
      </c>
      <c r="K650" s="832" t="s">
        <v>1790</v>
      </c>
      <c r="L650" s="835">
        <v>42.51</v>
      </c>
      <c r="M650" s="835">
        <v>42.51</v>
      </c>
      <c r="N650" s="832">
        <v>1</v>
      </c>
      <c r="O650" s="836">
        <v>0.5</v>
      </c>
      <c r="P650" s="835">
        <v>42.51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8</v>
      </c>
      <c r="B651" s="832" t="s">
        <v>2035</v>
      </c>
      <c r="C651" s="832" t="s">
        <v>2042</v>
      </c>
      <c r="D651" s="833" t="s">
        <v>4375</v>
      </c>
      <c r="E651" s="834" t="s">
        <v>2058</v>
      </c>
      <c r="F651" s="832" t="s">
        <v>2036</v>
      </c>
      <c r="G651" s="832" t="s">
        <v>2594</v>
      </c>
      <c r="H651" s="832" t="s">
        <v>601</v>
      </c>
      <c r="I651" s="832" t="s">
        <v>2692</v>
      </c>
      <c r="J651" s="832" t="s">
        <v>2693</v>
      </c>
      <c r="K651" s="832" t="s">
        <v>2694</v>
      </c>
      <c r="L651" s="835">
        <v>0</v>
      </c>
      <c r="M651" s="835">
        <v>0</v>
      </c>
      <c r="N651" s="832">
        <v>1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8</v>
      </c>
      <c r="B652" s="832" t="s">
        <v>2035</v>
      </c>
      <c r="C652" s="832" t="s">
        <v>2042</v>
      </c>
      <c r="D652" s="833" t="s">
        <v>4375</v>
      </c>
      <c r="E652" s="834" t="s">
        <v>2058</v>
      </c>
      <c r="F652" s="832" t="s">
        <v>2036</v>
      </c>
      <c r="G652" s="832" t="s">
        <v>2594</v>
      </c>
      <c r="H652" s="832" t="s">
        <v>601</v>
      </c>
      <c r="I652" s="832" t="s">
        <v>2695</v>
      </c>
      <c r="J652" s="832" t="s">
        <v>2693</v>
      </c>
      <c r="K652" s="832" t="s">
        <v>2694</v>
      </c>
      <c r="L652" s="835">
        <v>0</v>
      </c>
      <c r="M652" s="835">
        <v>0</v>
      </c>
      <c r="N652" s="832">
        <v>1</v>
      </c>
      <c r="O652" s="836">
        <v>1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8</v>
      </c>
      <c r="B653" s="832" t="s">
        <v>2035</v>
      </c>
      <c r="C653" s="832" t="s">
        <v>2042</v>
      </c>
      <c r="D653" s="833" t="s">
        <v>4375</v>
      </c>
      <c r="E653" s="834" t="s">
        <v>2058</v>
      </c>
      <c r="F653" s="832" t="s">
        <v>2036</v>
      </c>
      <c r="G653" s="832" t="s">
        <v>2288</v>
      </c>
      <c r="H653" s="832" t="s">
        <v>601</v>
      </c>
      <c r="I653" s="832" t="s">
        <v>2289</v>
      </c>
      <c r="J653" s="832" t="s">
        <v>1104</v>
      </c>
      <c r="K653" s="832" t="s">
        <v>2290</v>
      </c>
      <c r="L653" s="835">
        <v>107.27</v>
      </c>
      <c r="M653" s="835">
        <v>429.08</v>
      </c>
      <c r="N653" s="832">
        <v>4</v>
      </c>
      <c r="O653" s="836">
        <v>3.5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8</v>
      </c>
      <c r="B654" s="832" t="s">
        <v>2035</v>
      </c>
      <c r="C654" s="832" t="s">
        <v>2042</v>
      </c>
      <c r="D654" s="833" t="s">
        <v>4375</v>
      </c>
      <c r="E654" s="834" t="s">
        <v>2058</v>
      </c>
      <c r="F654" s="832" t="s">
        <v>2036</v>
      </c>
      <c r="G654" s="832" t="s">
        <v>2696</v>
      </c>
      <c r="H654" s="832" t="s">
        <v>601</v>
      </c>
      <c r="I654" s="832" t="s">
        <v>2697</v>
      </c>
      <c r="J654" s="832" t="s">
        <v>2698</v>
      </c>
      <c r="K654" s="832" t="s">
        <v>2699</v>
      </c>
      <c r="L654" s="835">
        <v>34.15</v>
      </c>
      <c r="M654" s="835">
        <v>34.15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8</v>
      </c>
      <c r="B655" s="832" t="s">
        <v>2035</v>
      </c>
      <c r="C655" s="832" t="s">
        <v>2042</v>
      </c>
      <c r="D655" s="833" t="s">
        <v>4375</v>
      </c>
      <c r="E655" s="834" t="s">
        <v>2058</v>
      </c>
      <c r="F655" s="832" t="s">
        <v>2036</v>
      </c>
      <c r="G655" s="832" t="s">
        <v>2117</v>
      </c>
      <c r="H655" s="832" t="s">
        <v>601</v>
      </c>
      <c r="I655" s="832" t="s">
        <v>2466</v>
      </c>
      <c r="J655" s="832" t="s">
        <v>2467</v>
      </c>
      <c r="K655" s="832" t="s">
        <v>2468</v>
      </c>
      <c r="L655" s="835">
        <v>129.47</v>
      </c>
      <c r="M655" s="835">
        <v>129.47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8</v>
      </c>
      <c r="B656" s="832" t="s">
        <v>2035</v>
      </c>
      <c r="C656" s="832" t="s">
        <v>2042</v>
      </c>
      <c r="D656" s="833" t="s">
        <v>4375</v>
      </c>
      <c r="E656" s="834" t="s">
        <v>2058</v>
      </c>
      <c r="F656" s="832" t="s">
        <v>2036</v>
      </c>
      <c r="G656" s="832" t="s">
        <v>2469</v>
      </c>
      <c r="H656" s="832" t="s">
        <v>601</v>
      </c>
      <c r="I656" s="832" t="s">
        <v>2470</v>
      </c>
      <c r="J656" s="832" t="s">
        <v>2471</v>
      </c>
      <c r="K656" s="832" t="s">
        <v>2472</v>
      </c>
      <c r="L656" s="835">
        <v>77.14</v>
      </c>
      <c r="M656" s="835">
        <v>77.14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8</v>
      </c>
      <c r="B657" s="832" t="s">
        <v>2035</v>
      </c>
      <c r="C657" s="832" t="s">
        <v>2042</v>
      </c>
      <c r="D657" s="833" t="s">
        <v>4375</v>
      </c>
      <c r="E657" s="834" t="s">
        <v>2058</v>
      </c>
      <c r="F657" s="832" t="s">
        <v>2036</v>
      </c>
      <c r="G657" s="832" t="s">
        <v>2413</v>
      </c>
      <c r="H657" s="832" t="s">
        <v>601</v>
      </c>
      <c r="I657" s="832" t="s">
        <v>2700</v>
      </c>
      <c r="J657" s="832" t="s">
        <v>2415</v>
      </c>
      <c r="K657" s="832" t="s">
        <v>2701</v>
      </c>
      <c r="L657" s="835">
        <v>35.18</v>
      </c>
      <c r="M657" s="835">
        <v>527.70000000000005</v>
      </c>
      <c r="N657" s="832">
        <v>15</v>
      </c>
      <c r="O657" s="836">
        <v>15</v>
      </c>
      <c r="P657" s="835">
        <v>140.72</v>
      </c>
      <c r="Q657" s="837">
        <v>0.26666666666666666</v>
      </c>
      <c r="R657" s="832">
        <v>4</v>
      </c>
      <c r="S657" s="837">
        <v>0.26666666666666666</v>
      </c>
      <c r="T657" s="836">
        <v>4</v>
      </c>
      <c r="U657" s="838">
        <v>0.26666666666666666</v>
      </c>
    </row>
    <row r="658" spans="1:21" ht="14.4" customHeight="1" x14ac:dyDescent="0.3">
      <c r="A658" s="831">
        <v>8</v>
      </c>
      <c r="B658" s="832" t="s">
        <v>2035</v>
      </c>
      <c r="C658" s="832" t="s">
        <v>2042</v>
      </c>
      <c r="D658" s="833" t="s">
        <v>4375</v>
      </c>
      <c r="E658" s="834" t="s">
        <v>2058</v>
      </c>
      <c r="F658" s="832" t="s">
        <v>2036</v>
      </c>
      <c r="G658" s="832" t="s">
        <v>2413</v>
      </c>
      <c r="H658" s="832" t="s">
        <v>601</v>
      </c>
      <c r="I658" s="832" t="s">
        <v>2702</v>
      </c>
      <c r="J658" s="832" t="s">
        <v>2415</v>
      </c>
      <c r="K658" s="832" t="s">
        <v>1725</v>
      </c>
      <c r="L658" s="835">
        <v>0</v>
      </c>
      <c r="M658" s="835">
        <v>0</v>
      </c>
      <c r="N658" s="832">
        <v>2</v>
      </c>
      <c r="O658" s="836">
        <v>1</v>
      </c>
      <c r="P658" s="835"/>
      <c r="Q658" s="837"/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8</v>
      </c>
      <c r="B659" s="832" t="s">
        <v>2035</v>
      </c>
      <c r="C659" s="832" t="s">
        <v>2042</v>
      </c>
      <c r="D659" s="833" t="s">
        <v>4375</v>
      </c>
      <c r="E659" s="834" t="s">
        <v>2058</v>
      </c>
      <c r="F659" s="832" t="s">
        <v>2036</v>
      </c>
      <c r="G659" s="832" t="s">
        <v>2318</v>
      </c>
      <c r="H659" s="832" t="s">
        <v>601</v>
      </c>
      <c r="I659" s="832" t="s">
        <v>2319</v>
      </c>
      <c r="J659" s="832" t="s">
        <v>1020</v>
      </c>
      <c r="K659" s="832" t="s">
        <v>1733</v>
      </c>
      <c r="L659" s="835">
        <v>163.54</v>
      </c>
      <c r="M659" s="835">
        <v>163.54</v>
      </c>
      <c r="N659" s="832">
        <v>1</v>
      </c>
      <c r="O659" s="836">
        <v>0.5</v>
      </c>
      <c r="P659" s="835">
        <v>163.54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8</v>
      </c>
      <c r="B660" s="832" t="s">
        <v>2035</v>
      </c>
      <c r="C660" s="832" t="s">
        <v>2042</v>
      </c>
      <c r="D660" s="833" t="s">
        <v>4375</v>
      </c>
      <c r="E660" s="834" t="s">
        <v>2058</v>
      </c>
      <c r="F660" s="832" t="s">
        <v>2036</v>
      </c>
      <c r="G660" s="832" t="s">
        <v>2184</v>
      </c>
      <c r="H660" s="832" t="s">
        <v>660</v>
      </c>
      <c r="I660" s="832" t="s">
        <v>1695</v>
      </c>
      <c r="J660" s="832" t="s">
        <v>1696</v>
      </c>
      <c r="K660" s="832" t="s">
        <v>1697</v>
      </c>
      <c r="L660" s="835">
        <v>59.27</v>
      </c>
      <c r="M660" s="835">
        <v>59.27</v>
      </c>
      <c r="N660" s="832">
        <v>1</v>
      </c>
      <c r="O660" s="836">
        <v>0.5</v>
      </c>
      <c r="P660" s="835">
        <v>59.27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8</v>
      </c>
      <c r="B661" s="832" t="s">
        <v>2035</v>
      </c>
      <c r="C661" s="832" t="s">
        <v>2042</v>
      </c>
      <c r="D661" s="833" t="s">
        <v>4375</v>
      </c>
      <c r="E661" s="834" t="s">
        <v>2058</v>
      </c>
      <c r="F661" s="832" t="s">
        <v>2036</v>
      </c>
      <c r="G661" s="832" t="s">
        <v>2144</v>
      </c>
      <c r="H661" s="832" t="s">
        <v>601</v>
      </c>
      <c r="I661" s="832" t="s">
        <v>2145</v>
      </c>
      <c r="J661" s="832" t="s">
        <v>692</v>
      </c>
      <c r="K661" s="832" t="s">
        <v>2146</v>
      </c>
      <c r="L661" s="835">
        <v>158.76</v>
      </c>
      <c r="M661" s="835">
        <v>317.52</v>
      </c>
      <c r="N661" s="832">
        <v>2</v>
      </c>
      <c r="O661" s="836">
        <v>2</v>
      </c>
      <c r="P661" s="835">
        <v>317.52</v>
      </c>
      <c r="Q661" s="837">
        <v>1</v>
      </c>
      <c r="R661" s="832">
        <v>2</v>
      </c>
      <c r="S661" s="837">
        <v>1</v>
      </c>
      <c r="T661" s="836">
        <v>2</v>
      </c>
      <c r="U661" s="838">
        <v>1</v>
      </c>
    </row>
    <row r="662" spans="1:21" ht="14.4" customHeight="1" x14ac:dyDescent="0.3">
      <c r="A662" s="831">
        <v>8</v>
      </c>
      <c r="B662" s="832" t="s">
        <v>2035</v>
      </c>
      <c r="C662" s="832" t="s">
        <v>2042</v>
      </c>
      <c r="D662" s="833" t="s">
        <v>4375</v>
      </c>
      <c r="E662" s="834" t="s">
        <v>2058</v>
      </c>
      <c r="F662" s="832" t="s">
        <v>2036</v>
      </c>
      <c r="G662" s="832" t="s">
        <v>2121</v>
      </c>
      <c r="H662" s="832" t="s">
        <v>660</v>
      </c>
      <c r="I662" s="832" t="s">
        <v>2195</v>
      </c>
      <c r="J662" s="832" t="s">
        <v>735</v>
      </c>
      <c r="K662" s="832" t="s">
        <v>1777</v>
      </c>
      <c r="L662" s="835">
        <v>368.16</v>
      </c>
      <c r="M662" s="835">
        <v>368.16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8</v>
      </c>
      <c r="B663" s="832" t="s">
        <v>2035</v>
      </c>
      <c r="C663" s="832" t="s">
        <v>2042</v>
      </c>
      <c r="D663" s="833" t="s">
        <v>4375</v>
      </c>
      <c r="E663" s="834" t="s">
        <v>2058</v>
      </c>
      <c r="F663" s="832" t="s">
        <v>2036</v>
      </c>
      <c r="G663" s="832" t="s">
        <v>2121</v>
      </c>
      <c r="H663" s="832" t="s">
        <v>660</v>
      </c>
      <c r="I663" s="832" t="s">
        <v>2123</v>
      </c>
      <c r="J663" s="832" t="s">
        <v>735</v>
      </c>
      <c r="K663" s="832" t="s">
        <v>1991</v>
      </c>
      <c r="L663" s="835">
        <v>736.33</v>
      </c>
      <c r="M663" s="835">
        <v>736.33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8</v>
      </c>
      <c r="B664" s="832" t="s">
        <v>2035</v>
      </c>
      <c r="C664" s="832" t="s">
        <v>2042</v>
      </c>
      <c r="D664" s="833" t="s">
        <v>4375</v>
      </c>
      <c r="E664" s="834" t="s">
        <v>2058</v>
      </c>
      <c r="F664" s="832" t="s">
        <v>2036</v>
      </c>
      <c r="G664" s="832" t="s">
        <v>2121</v>
      </c>
      <c r="H664" s="832" t="s">
        <v>660</v>
      </c>
      <c r="I664" s="832" t="s">
        <v>1679</v>
      </c>
      <c r="J664" s="832" t="s">
        <v>735</v>
      </c>
      <c r="K664" s="832" t="s">
        <v>1680</v>
      </c>
      <c r="L664" s="835">
        <v>490.89</v>
      </c>
      <c r="M664" s="835">
        <v>490.89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8</v>
      </c>
      <c r="B665" s="832" t="s">
        <v>2035</v>
      </c>
      <c r="C665" s="832" t="s">
        <v>2042</v>
      </c>
      <c r="D665" s="833" t="s">
        <v>4375</v>
      </c>
      <c r="E665" s="834" t="s">
        <v>2058</v>
      </c>
      <c r="F665" s="832" t="s">
        <v>2036</v>
      </c>
      <c r="G665" s="832" t="s">
        <v>2703</v>
      </c>
      <c r="H665" s="832" t="s">
        <v>601</v>
      </c>
      <c r="I665" s="832" t="s">
        <v>2704</v>
      </c>
      <c r="J665" s="832" t="s">
        <v>2705</v>
      </c>
      <c r="K665" s="832" t="s">
        <v>2706</v>
      </c>
      <c r="L665" s="835">
        <v>0</v>
      </c>
      <c r="M665" s="835">
        <v>0</v>
      </c>
      <c r="N665" s="832">
        <v>1</v>
      </c>
      <c r="O665" s="836">
        <v>1</v>
      </c>
      <c r="P665" s="835">
        <v>0</v>
      </c>
      <c r="Q665" s="837"/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8</v>
      </c>
      <c r="B666" s="832" t="s">
        <v>2035</v>
      </c>
      <c r="C666" s="832" t="s">
        <v>2042</v>
      </c>
      <c r="D666" s="833" t="s">
        <v>4375</v>
      </c>
      <c r="E666" s="834" t="s">
        <v>2058</v>
      </c>
      <c r="F666" s="832" t="s">
        <v>2036</v>
      </c>
      <c r="G666" s="832" t="s">
        <v>2440</v>
      </c>
      <c r="H666" s="832" t="s">
        <v>601</v>
      </c>
      <c r="I666" s="832" t="s">
        <v>2441</v>
      </c>
      <c r="J666" s="832" t="s">
        <v>1431</v>
      </c>
      <c r="K666" s="832" t="s">
        <v>1813</v>
      </c>
      <c r="L666" s="835">
        <v>0</v>
      </c>
      <c r="M666" s="835">
        <v>0</v>
      </c>
      <c r="N666" s="832">
        <v>1</v>
      </c>
      <c r="O666" s="836">
        <v>1</v>
      </c>
      <c r="P666" s="835">
        <v>0</v>
      </c>
      <c r="Q666" s="837"/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8</v>
      </c>
      <c r="B667" s="832" t="s">
        <v>2035</v>
      </c>
      <c r="C667" s="832" t="s">
        <v>2042</v>
      </c>
      <c r="D667" s="833" t="s">
        <v>4375</v>
      </c>
      <c r="E667" s="834" t="s">
        <v>2058</v>
      </c>
      <c r="F667" s="832" t="s">
        <v>2036</v>
      </c>
      <c r="G667" s="832" t="s">
        <v>2129</v>
      </c>
      <c r="H667" s="832" t="s">
        <v>601</v>
      </c>
      <c r="I667" s="832" t="s">
        <v>2130</v>
      </c>
      <c r="J667" s="832" t="s">
        <v>1328</v>
      </c>
      <c r="K667" s="832" t="s">
        <v>2131</v>
      </c>
      <c r="L667" s="835">
        <v>112.6</v>
      </c>
      <c r="M667" s="835">
        <v>450.4</v>
      </c>
      <c r="N667" s="832">
        <v>4</v>
      </c>
      <c r="O667" s="836">
        <v>3.5</v>
      </c>
      <c r="P667" s="835">
        <v>337.79999999999995</v>
      </c>
      <c r="Q667" s="837">
        <v>0.74999999999999989</v>
      </c>
      <c r="R667" s="832">
        <v>3</v>
      </c>
      <c r="S667" s="837">
        <v>0.75</v>
      </c>
      <c r="T667" s="836">
        <v>2.5</v>
      </c>
      <c r="U667" s="838">
        <v>0.7142857142857143</v>
      </c>
    </row>
    <row r="668" spans="1:21" ht="14.4" customHeight="1" x14ac:dyDescent="0.3">
      <c r="A668" s="831">
        <v>8</v>
      </c>
      <c r="B668" s="832" t="s">
        <v>2035</v>
      </c>
      <c r="C668" s="832" t="s">
        <v>2042</v>
      </c>
      <c r="D668" s="833" t="s">
        <v>4375</v>
      </c>
      <c r="E668" s="834" t="s">
        <v>2058</v>
      </c>
      <c r="F668" s="832" t="s">
        <v>2036</v>
      </c>
      <c r="G668" s="832" t="s">
        <v>2199</v>
      </c>
      <c r="H668" s="832" t="s">
        <v>601</v>
      </c>
      <c r="I668" s="832" t="s">
        <v>2200</v>
      </c>
      <c r="J668" s="832" t="s">
        <v>1219</v>
      </c>
      <c r="K668" s="832" t="s">
        <v>2201</v>
      </c>
      <c r="L668" s="835">
        <v>130.36000000000001</v>
      </c>
      <c r="M668" s="835">
        <v>260.72000000000003</v>
      </c>
      <c r="N668" s="832">
        <v>2</v>
      </c>
      <c r="O668" s="836">
        <v>2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8</v>
      </c>
      <c r="B669" s="832" t="s">
        <v>2035</v>
      </c>
      <c r="C669" s="832" t="s">
        <v>2042</v>
      </c>
      <c r="D669" s="833" t="s">
        <v>4375</v>
      </c>
      <c r="E669" s="834" t="s">
        <v>2058</v>
      </c>
      <c r="F669" s="832" t="s">
        <v>2036</v>
      </c>
      <c r="G669" s="832" t="s">
        <v>2132</v>
      </c>
      <c r="H669" s="832" t="s">
        <v>660</v>
      </c>
      <c r="I669" s="832" t="s">
        <v>1731</v>
      </c>
      <c r="J669" s="832" t="s">
        <v>1732</v>
      </c>
      <c r="K669" s="832" t="s">
        <v>1733</v>
      </c>
      <c r="L669" s="835">
        <v>0</v>
      </c>
      <c r="M669" s="835">
        <v>0</v>
      </c>
      <c r="N669" s="832">
        <v>1</v>
      </c>
      <c r="O669" s="836">
        <v>1</v>
      </c>
      <c r="P669" s="835"/>
      <c r="Q669" s="837"/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8</v>
      </c>
      <c r="B670" s="832" t="s">
        <v>2035</v>
      </c>
      <c r="C670" s="832" t="s">
        <v>2042</v>
      </c>
      <c r="D670" s="833" t="s">
        <v>4375</v>
      </c>
      <c r="E670" s="834" t="s">
        <v>2058</v>
      </c>
      <c r="F670" s="832" t="s">
        <v>2036</v>
      </c>
      <c r="G670" s="832" t="s">
        <v>2133</v>
      </c>
      <c r="H670" s="832" t="s">
        <v>601</v>
      </c>
      <c r="I670" s="832" t="s">
        <v>2707</v>
      </c>
      <c r="J670" s="832" t="s">
        <v>1379</v>
      </c>
      <c r="K670" s="832" t="s">
        <v>2135</v>
      </c>
      <c r="L670" s="835">
        <v>42.54</v>
      </c>
      <c r="M670" s="835">
        <v>42.54</v>
      </c>
      <c r="N670" s="832">
        <v>1</v>
      </c>
      <c r="O670" s="836">
        <v>0.5</v>
      </c>
      <c r="P670" s="835">
        <v>42.54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8</v>
      </c>
      <c r="B671" s="832" t="s">
        <v>2035</v>
      </c>
      <c r="C671" s="832" t="s">
        <v>2042</v>
      </c>
      <c r="D671" s="833" t="s">
        <v>4375</v>
      </c>
      <c r="E671" s="834" t="s">
        <v>2058</v>
      </c>
      <c r="F671" s="832" t="s">
        <v>2036</v>
      </c>
      <c r="G671" s="832" t="s">
        <v>2375</v>
      </c>
      <c r="H671" s="832" t="s">
        <v>601</v>
      </c>
      <c r="I671" s="832" t="s">
        <v>2376</v>
      </c>
      <c r="J671" s="832" t="s">
        <v>840</v>
      </c>
      <c r="K671" s="832" t="s">
        <v>2377</v>
      </c>
      <c r="L671" s="835">
        <v>55.16</v>
      </c>
      <c r="M671" s="835">
        <v>55.16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8</v>
      </c>
      <c r="B672" s="832" t="s">
        <v>2035</v>
      </c>
      <c r="C672" s="832" t="s">
        <v>2042</v>
      </c>
      <c r="D672" s="833" t="s">
        <v>4375</v>
      </c>
      <c r="E672" s="834" t="s">
        <v>2058</v>
      </c>
      <c r="F672" s="832" t="s">
        <v>2036</v>
      </c>
      <c r="G672" s="832" t="s">
        <v>2708</v>
      </c>
      <c r="H672" s="832" t="s">
        <v>660</v>
      </c>
      <c r="I672" s="832" t="s">
        <v>2709</v>
      </c>
      <c r="J672" s="832" t="s">
        <v>2710</v>
      </c>
      <c r="K672" s="832" t="s">
        <v>2711</v>
      </c>
      <c r="L672" s="835">
        <v>221.48</v>
      </c>
      <c r="M672" s="835">
        <v>221.48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8</v>
      </c>
      <c r="B673" s="832" t="s">
        <v>2035</v>
      </c>
      <c r="C673" s="832" t="s">
        <v>2042</v>
      </c>
      <c r="D673" s="833" t="s">
        <v>4375</v>
      </c>
      <c r="E673" s="834" t="s">
        <v>2058</v>
      </c>
      <c r="F673" s="832" t="s">
        <v>2036</v>
      </c>
      <c r="G673" s="832" t="s">
        <v>2708</v>
      </c>
      <c r="H673" s="832" t="s">
        <v>660</v>
      </c>
      <c r="I673" s="832" t="s">
        <v>2712</v>
      </c>
      <c r="J673" s="832" t="s">
        <v>2710</v>
      </c>
      <c r="K673" s="832" t="s">
        <v>2713</v>
      </c>
      <c r="L673" s="835">
        <v>36.909999999999997</v>
      </c>
      <c r="M673" s="835">
        <v>36.909999999999997</v>
      </c>
      <c r="N673" s="832">
        <v>1</v>
      </c>
      <c r="O673" s="836">
        <v>1</v>
      </c>
      <c r="P673" s="835">
        <v>36.909999999999997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8</v>
      </c>
      <c r="B674" s="832" t="s">
        <v>2035</v>
      </c>
      <c r="C674" s="832" t="s">
        <v>2042</v>
      </c>
      <c r="D674" s="833" t="s">
        <v>4375</v>
      </c>
      <c r="E674" s="834" t="s">
        <v>2058</v>
      </c>
      <c r="F674" s="832" t="s">
        <v>2036</v>
      </c>
      <c r="G674" s="832" t="s">
        <v>2390</v>
      </c>
      <c r="H674" s="832" t="s">
        <v>660</v>
      </c>
      <c r="I674" s="832" t="s">
        <v>2714</v>
      </c>
      <c r="J674" s="832" t="s">
        <v>2715</v>
      </c>
      <c r="K674" s="832" t="s">
        <v>2716</v>
      </c>
      <c r="L674" s="835">
        <v>0</v>
      </c>
      <c r="M674" s="835">
        <v>0</v>
      </c>
      <c r="N674" s="832">
        <v>1</v>
      </c>
      <c r="O674" s="836">
        <v>0.5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8</v>
      </c>
      <c r="B675" s="832" t="s">
        <v>2035</v>
      </c>
      <c r="C675" s="832" t="s">
        <v>2042</v>
      </c>
      <c r="D675" s="833" t="s">
        <v>4375</v>
      </c>
      <c r="E675" s="834" t="s">
        <v>2058</v>
      </c>
      <c r="F675" s="832" t="s">
        <v>2036</v>
      </c>
      <c r="G675" s="832" t="s">
        <v>2138</v>
      </c>
      <c r="H675" s="832" t="s">
        <v>601</v>
      </c>
      <c r="I675" s="832" t="s">
        <v>2479</v>
      </c>
      <c r="J675" s="832" t="s">
        <v>1393</v>
      </c>
      <c r="K675" s="832" t="s">
        <v>2480</v>
      </c>
      <c r="L675" s="835">
        <v>138.86000000000001</v>
      </c>
      <c r="M675" s="835">
        <v>138.86000000000001</v>
      </c>
      <c r="N675" s="832">
        <v>1</v>
      </c>
      <c r="O675" s="836">
        <v>0.5</v>
      </c>
      <c r="P675" s="835">
        <v>138.86000000000001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8</v>
      </c>
      <c r="B676" s="832" t="s">
        <v>2035</v>
      </c>
      <c r="C676" s="832" t="s">
        <v>2042</v>
      </c>
      <c r="D676" s="833" t="s">
        <v>4375</v>
      </c>
      <c r="E676" s="834" t="s">
        <v>2058</v>
      </c>
      <c r="F676" s="832" t="s">
        <v>2036</v>
      </c>
      <c r="G676" s="832" t="s">
        <v>2138</v>
      </c>
      <c r="H676" s="832" t="s">
        <v>601</v>
      </c>
      <c r="I676" s="832" t="s">
        <v>2139</v>
      </c>
      <c r="J676" s="832" t="s">
        <v>1393</v>
      </c>
      <c r="K676" s="832" t="s">
        <v>2140</v>
      </c>
      <c r="L676" s="835">
        <v>55.54</v>
      </c>
      <c r="M676" s="835">
        <v>277.7</v>
      </c>
      <c r="N676" s="832">
        <v>5</v>
      </c>
      <c r="O676" s="836">
        <v>5</v>
      </c>
      <c r="P676" s="835">
        <v>55.54</v>
      </c>
      <c r="Q676" s="837">
        <v>0.2</v>
      </c>
      <c r="R676" s="832">
        <v>1</v>
      </c>
      <c r="S676" s="837">
        <v>0.2</v>
      </c>
      <c r="T676" s="836">
        <v>1</v>
      </c>
      <c r="U676" s="838">
        <v>0.2</v>
      </c>
    </row>
    <row r="677" spans="1:21" ht="14.4" customHeight="1" x14ac:dyDescent="0.3">
      <c r="A677" s="831">
        <v>8</v>
      </c>
      <c r="B677" s="832" t="s">
        <v>2035</v>
      </c>
      <c r="C677" s="832" t="s">
        <v>2042</v>
      </c>
      <c r="D677" s="833" t="s">
        <v>4375</v>
      </c>
      <c r="E677" s="834" t="s">
        <v>2058</v>
      </c>
      <c r="F677" s="832" t="s">
        <v>2036</v>
      </c>
      <c r="G677" s="832" t="s">
        <v>2520</v>
      </c>
      <c r="H677" s="832" t="s">
        <v>601</v>
      </c>
      <c r="I677" s="832" t="s">
        <v>2717</v>
      </c>
      <c r="J677" s="832" t="s">
        <v>2522</v>
      </c>
      <c r="K677" s="832" t="s">
        <v>2718</v>
      </c>
      <c r="L677" s="835">
        <v>0</v>
      </c>
      <c r="M677" s="835">
        <v>0</v>
      </c>
      <c r="N677" s="832">
        <v>1</v>
      </c>
      <c r="O677" s="836">
        <v>1</v>
      </c>
      <c r="P677" s="835">
        <v>0</v>
      </c>
      <c r="Q677" s="837"/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8</v>
      </c>
      <c r="B678" s="832" t="s">
        <v>2035</v>
      </c>
      <c r="C678" s="832" t="s">
        <v>2042</v>
      </c>
      <c r="D678" s="833" t="s">
        <v>4375</v>
      </c>
      <c r="E678" s="834" t="s">
        <v>2058</v>
      </c>
      <c r="F678" s="832" t="s">
        <v>2036</v>
      </c>
      <c r="G678" s="832" t="s">
        <v>2719</v>
      </c>
      <c r="H678" s="832" t="s">
        <v>601</v>
      </c>
      <c r="I678" s="832" t="s">
        <v>2720</v>
      </c>
      <c r="J678" s="832" t="s">
        <v>2721</v>
      </c>
      <c r="K678" s="832" t="s">
        <v>2722</v>
      </c>
      <c r="L678" s="835">
        <v>0</v>
      </c>
      <c r="M678" s="835">
        <v>0</v>
      </c>
      <c r="N678" s="832">
        <v>1</v>
      </c>
      <c r="O678" s="836">
        <v>1</v>
      </c>
      <c r="P678" s="835">
        <v>0</v>
      </c>
      <c r="Q678" s="837"/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8</v>
      </c>
      <c r="B679" s="832" t="s">
        <v>2035</v>
      </c>
      <c r="C679" s="832" t="s">
        <v>2042</v>
      </c>
      <c r="D679" s="833" t="s">
        <v>4375</v>
      </c>
      <c r="E679" s="834" t="s">
        <v>2059</v>
      </c>
      <c r="F679" s="832" t="s">
        <v>2036</v>
      </c>
      <c r="G679" s="832" t="s">
        <v>2101</v>
      </c>
      <c r="H679" s="832" t="s">
        <v>660</v>
      </c>
      <c r="I679" s="832" t="s">
        <v>1858</v>
      </c>
      <c r="J679" s="832" t="s">
        <v>867</v>
      </c>
      <c r="K679" s="832" t="s">
        <v>1859</v>
      </c>
      <c r="L679" s="835">
        <v>154.36000000000001</v>
      </c>
      <c r="M679" s="835">
        <v>308.72000000000003</v>
      </c>
      <c r="N679" s="832">
        <v>2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8</v>
      </c>
      <c r="B680" s="832" t="s">
        <v>2035</v>
      </c>
      <c r="C680" s="832" t="s">
        <v>2042</v>
      </c>
      <c r="D680" s="833" t="s">
        <v>4375</v>
      </c>
      <c r="E680" s="834" t="s">
        <v>2059</v>
      </c>
      <c r="F680" s="832" t="s">
        <v>2036</v>
      </c>
      <c r="G680" s="832" t="s">
        <v>2723</v>
      </c>
      <c r="H680" s="832" t="s">
        <v>601</v>
      </c>
      <c r="I680" s="832" t="s">
        <v>2724</v>
      </c>
      <c r="J680" s="832" t="s">
        <v>2725</v>
      </c>
      <c r="K680" s="832" t="s">
        <v>2726</v>
      </c>
      <c r="L680" s="835">
        <v>0</v>
      </c>
      <c r="M680" s="835">
        <v>0</v>
      </c>
      <c r="N680" s="832">
        <v>1</v>
      </c>
      <c r="O680" s="836">
        <v>1</v>
      </c>
      <c r="P680" s="835">
        <v>0</v>
      </c>
      <c r="Q680" s="837"/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8</v>
      </c>
      <c r="B681" s="832" t="s">
        <v>2035</v>
      </c>
      <c r="C681" s="832" t="s">
        <v>2042</v>
      </c>
      <c r="D681" s="833" t="s">
        <v>4375</v>
      </c>
      <c r="E681" s="834" t="s">
        <v>2059</v>
      </c>
      <c r="F681" s="832" t="s">
        <v>2036</v>
      </c>
      <c r="G681" s="832" t="s">
        <v>2674</v>
      </c>
      <c r="H681" s="832" t="s">
        <v>601</v>
      </c>
      <c r="I681" s="832" t="s">
        <v>2727</v>
      </c>
      <c r="J681" s="832" t="s">
        <v>2728</v>
      </c>
      <c r="K681" s="832" t="s">
        <v>2729</v>
      </c>
      <c r="L681" s="835">
        <v>0</v>
      </c>
      <c r="M681" s="835">
        <v>0</v>
      </c>
      <c r="N681" s="832">
        <v>1</v>
      </c>
      <c r="O681" s="836">
        <v>1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8</v>
      </c>
      <c r="B682" s="832" t="s">
        <v>2035</v>
      </c>
      <c r="C682" s="832" t="s">
        <v>2042</v>
      </c>
      <c r="D682" s="833" t="s">
        <v>4375</v>
      </c>
      <c r="E682" s="834" t="s">
        <v>2059</v>
      </c>
      <c r="F682" s="832" t="s">
        <v>2036</v>
      </c>
      <c r="G682" s="832" t="s">
        <v>2730</v>
      </c>
      <c r="H682" s="832" t="s">
        <v>601</v>
      </c>
      <c r="I682" s="832" t="s">
        <v>2731</v>
      </c>
      <c r="J682" s="832" t="s">
        <v>2732</v>
      </c>
      <c r="K682" s="832" t="s">
        <v>2733</v>
      </c>
      <c r="L682" s="835">
        <v>0</v>
      </c>
      <c r="M682" s="835">
        <v>0</v>
      </c>
      <c r="N682" s="832">
        <v>2</v>
      </c>
      <c r="O682" s="836">
        <v>2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8</v>
      </c>
      <c r="B683" s="832" t="s">
        <v>2035</v>
      </c>
      <c r="C683" s="832" t="s">
        <v>2042</v>
      </c>
      <c r="D683" s="833" t="s">
        <v>4375</v>
      </c>
      <c r="E683" s="834" t="s">
        <v>2059</v>
      </c>
      <c r="F683" s="832" t="s">
        <v>2036</v>
      </c>
      <c r="G683" s="832" t="s">
        <v>2272</v>
      </c>
      <c r="H683" s="832" t="s">
        <v>601</v>
      </c>
      <c r="I683" s="832" t="s">
        <v>2273</v>
      </c>
      <c r="J683" s="832" t="s">
        <v>2274</v>
      </c>
      <c r="K683" s="832" t="s">
        <v>2275</v>
      </c>
      <c r="L683" s="835">
        <v>1135.05</v>
      </c>
      <c r="M683" s="835">
        <v>1135.05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8</v>
      </c>
      <c r="B684" s="832" t="s">
        <v>2035</v>
      </c>
      <c r="C684" s="832" t="s">
        <v>2042</v>
      </c>
      <c r="D684" s="833" t="s">
        <v>4375</v>
      </c>
      <c r="E684" s="834" t="s">
        <v>2059</v>
      </c>
      <c r="F684" s="832" t="s">
        <v>2036</v>
      </c>
      <c r="G684" s="832" t="s">
        <v>2102</v>
      </c>
      <c r="H684" s="832" t="s">
        <v>601</v>
      </c>
      <c r="I684" s="832" t="s">
        <v>2103</v>
      </c>
      <c r="J684" s="832" t="s">
        <v>685</v>
      </c>
      <c r="K684" s="832" t="s">
        <v>2104</v>
      </c>
      <c r="L684" s="835">
        <v>91.11</v>
      </c>
      <c r="M684" s="835">
        <v>182.22</v>
      </c>
      <c r="N684" s="832">
        <v>2</v>
      </c>
      <c r="O684" s="836">
        <v>0.5</v>
      </c>
      <c r="P684" s="835">
        <v>182.22</v>
      </c>
      <c r="Q684" s="837">
        <v>1</v>
      </c>
      <c r="R684" s="832">
        <v>2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8</v>
      </c>
      <c r="B685" s="832" t="s">
        <v>2035</v>
      </c>
      <c r="C685" s="832" t="s">
        <v>2042</v>
      </c>
      <c r="D685" s="833" t="s">
        <v>4375</v>
      </c>
      <c r="E685" s="834" t="s">
        <v>2059</v>
      </c>
      <c r="F685" s="832" t="s">
        <v>2036</v>
      </c>
      <c r="G685" s="832" t="s">
        <v>2105</v>
      </c>
      <c r="H685" s="832" t="s">
        <v>601</v>
      </c>
      <c r="I685" s="832" t="s">
        <v>2276</v>
      </c>
      <c r="J685" s="832" t="s">
        <v>849</v>
      </c>
      <c r="K685" s="832" t="s">
        <v>2277</v>
      </c>
      <c r="L685" s="835">
        <v>208.39</v>
      </c>
      <c r="M685" s="835">
        <v>208.39</v>
      </c>
      <c r="N685" s="832">
        <v>1</v>
      </c>
      <c r="O685" s="836">
        <v>1</v>
      </c>
      <c r="P685" s="835">
        <v>208.39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8</v>
      </c>
      <c r="B686" s="832" t="s">
        <v>2035</v>
      </c>
      <c r="C686" s="832" t="s">
        <v>2042</v>
      </c>
      <c r="D686" s="833" t="s">
        <v>4375</v>
      </c>
      <c r="E686" s="834" t="s">
        <v>2059</v>
      </c>
      <c r="F686" s="832" t="s">
        <v>2036</v>
      </c>
      <c r="G686" s="832" t="s">
        <v>2105</v>
      </c>
      <c r="H686" s="832" t="s">
        <v>601</v>
      </c>
      <c r="I686" s="832" t="s">
        <v>2106</v>
      </c>
      <c r="J686" s="832" t="s">
        <v>849</v>
      </c>
      <c r="K686" s="832" t="s">
        <v>2107</v>
      </c>
      <c r="L686" s="835">
        <v>83.35</v>
      </c>
      <c r="M686" s="835">
        <v>83.35</v>
      </c>
      <c r="N686" s="832">
        <v>1</v>
      </c>
      <c r="O686" s="836">
        <v>1</v>
      </c>
      <c r="P686" s="835">
        <v>83.35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8</v>
      </c>
      <c r="B687" s="832" t="s">
        <v>2035</v>
      </c>
      <c r="C687" s="832" t="s">
        <v>2042</v>
      </c>
      <c r="D687" s="833" t="s">
        <v>4375</v>
      </c>
      <c r="E687" s="834" t="s">
        <v>2059</v>
      </c>
      <c r="F687" s="832" t="s">
        <v>2036</v>
      </c>
      <c r="G687" s="832" t="s">
        <v>2734</v>
      </c>
      <c r="H687" s="832" t="s">
        <v>660</v>
      </c>
      <c r="I687" s="832" t="s">
        <v>2735</v>
      </c>
      <c r="J687" s="832" t="s">
        <v>2736</v>
      </c>
      <c r="K687" s="832" t="s">
        <v>2737</v>
      </c>
      <c r="L687" s="835">
        <v>394.64</v>
      </c>
      <c r="M687" s="835">
        <v>394.64</v>
      </c>
      <c r="N687" s="832">
        <v>1</v>
      </c>
      <c r="O687" s="836">
        <v>0.5</v>
      </c>
      <c r="P687" s="835">
        <v>394.64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8</v>
      </c>
      <c r="B688" s="832" t="s">
        <v>2035</v>
      </c>
      <c r="C688" s="832" t="s">
        <v>2042</v>
      </c>
      <c r="D688" s="833" t="s">
        <v>4375</v>
      </c>
      <c r="E688" s="834" t="s">
        <v>2059</v>
      </c>
      <c r="F688" s="832" t="s">
        <v>2036</v>
      </c>
      <c r="G688" s="832" t="s">
        <v>2734</v>
      </c>
      <c r="H688" s="832" t="s">
        <v>660</v>
      </c>
      <c r="I688" s="832" t="s">
        <v>2735</v>
      </c>
      <c r="J688" s="832" t="s">
        <v>2736</v>
      </c>
      <c r="K688" s="832" t="s">
        <v>2737</v>
      </c>
      <c r="L688" s="835">
        <v>300.31</v>
      </c>
      <c r="M688" s="835">
        <v>600.62</v>
      </c>
      <c r="N688" s="832">
        <v>2</v>
      </c>
      <c r="O688" s="836">
        <v>1</v>
      </c>
      <c r="P688" s="835">
        <v>600.62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8</v>
      </c>
      <c r="B689" s="832" t="s">
        <v>2035</v>
      </c>
      <c r="C689" s="832" t="s">
        <v>2042</v>
      </c>
      <c r="D689" s="833" t="s">
        <v>4375</v>
      </c>
      <c r="E689" s="834" t="s">
        <v>2059</v>
      </c>
      <c r="F689" s="832" t="s">
        <v>2036</v>
      </c>
      <c r="G689" s="832" t="s">
        <v>2278</v>
      </c>
      <c r="H689" s="832" t="s">
        <v>601</v>
      </c>
      <c r="I689" s="832" t="s">
        <v>2738</v>
      </c>
      <c r="J689" s="832" t="s">
        <v>2739</v>
      </c>
      <c r="K689" s="832" t="s">
        <v>2740</v>
      </c>
      <c r="L689" s="835">
        <v>93.49</v>
      </c>
      <c r="M689" s="835">
        <v>560.93999999999994</v>
      </c>
      <c r="N689" s="832">
        <v>6</v>
      </c>
      <c r="O689" s="836">
        <v>2</v>
      </c>
      <c r="P689" s="835">
        <v>280.46999999999997</v>
      </c>
      <c r="Q689" s="837">
        <v>0.5</v>
      </c>
      <c r="R689" s="832">
        <v>3</v>
      </c>
      <c r="S689" s="837">
        <v>0.5</v>
      </c>
      <c r="T689" s="836">
        <v>1</v>
      </c>
      <c r="U689" s="838">
        <v>0.5</v>
      </c>
    </row>
    <row r="690" spans="1:21" ht="14.4" customHeight="1" x14ac:dyDescent="0.3">
      <c r="A690" s="831">
        <v>8</v>
      </c>
      <c r="B690" s="832" t="s">
        <v>2035</v>
      </c>
      <c r="C690" s="832" t="s">
        <v>2042</v>
      </c>
      <c r="D690" s="833" t="s">
        <v>4375</v>
      </c>
      <c r="E690" s="834" t="s">
        <v>2059</v>
      </c>
      <c r="F690" s="832" t="s">
        <v>2036</v>
      </c>
      <c r="G690" s="832" t="s">
        <v>2278</v>
      </c>
      <c r="H690" s="832" t="s">
        <v>601</v>
      </c>
      <c r="I690" s="832" t="s">
        <v>2279</v>
      </c>
      <c r="J690" s="832" t="s">
        <v>2280</v>
      </c>
      <c r="K690" s="832" t="s">
        <v>2281</v>
      </c>
      <c r="L690" s="835">
        <v>93.49</v>
      </c>
      <c r="M690" s="835">
        <v>373.96</v>
      </c>
      <c r="N690" s="832">
        <v>4</v>
      </c>
      <c r="O690" s="836">
        <v>1</v>
      </c>
      <c r="P690" s="835">
        <v>373.96</v>
      </c>
      <c r="Q690" s="837">
        <v>1</v>
      </c>
      <c r="R690" s="832">
        <v>4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8</v>
      </c>
      <c r="B691" s="832" t="s">
        <v>2035</v>
      </c>
      <c r="C691" s="832" t="s">
        <v>2042</v>
      </c>
      <c r="D691" s="833" t="s">
        <v>4375</v>
      </c>
      <c r="E691" s="834" t="s">
        <v>2059</v>
      </c>
      <c r="F691" s="832" t="s">
        <v>2036</v>
      </c>
      <c r="G691" s="832" t="s">
        <v>2741</v>
      </c>
      <c r="H691" s="832" t="s">
        <v>601</v>
      </c>
      <c r="I691" s="832" t="s">
        <v>2742</v>
      </c>
      <c r="J691" s="832" t="s">
        <v>2743</v>
      </c>
      <c r="K691" s="832" t="s">
        <v>2744</v>
      </c>
      <c r="L691" s="835">
        <v>0</v>
      </c>
      <c r="M691" s="835">
        <v>0</v>
      </c>
      <c r="N691" s="832">
        <v>3</v>
      </c>
      <c r="O691" s="836">
        <v>3</v>
      </c>
      <c r="P691" s="835"/>
      <c r="Q691" s="837"/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8</v>
      </c>
      <c r="B692" s="832" t="s">
        <v>2035</v>
      </c>
      <c r="C692" s="832" t="s">
        <v>2042</v>
      </c>
      <c r="D692" s="833" t="s">
        <v>4375</v>
      </c>
      <c r="E692" s="834" t="s">
        <v>2059</v>
      </c>
      <c r="F692" s="832" t="s">
        <v>2036</v>
      </c>
      <c r="G692" s="832" t="s">
        <v>2741</v>
      </c>
      <c r="H692" s="832" t="s">
        <v>601</v>
      </c>
      <c r="I692" s="832" t="s">
        <v>2745</v>
      </c>
      <c r="J692" s="832" t="s">
        <v>2746</v>
      </c>
      <c r="K692" s="832" t="s">
        <v>2747</v>
      </c>
      <c r="L692" s="835">
        <v>0</v>
      </c>
      <c r="M692" s="835">
        <v>0</v>
      </c>
      <c r="N692" s="832">
        <v>3</v>
      </c>
      <c r="O692" s="836">
        <v>2</v>
      </c>
      <c r="P692" s="835">
        <v>0</v>
      </c>
      <c r="Q692" s="837"/>
      <c r="R692" s="832">
        <v>1</v>
      </c>
      <c r="S692" s="837">
        <v>0.33333333333333331</v>
      </c>
      <c r="T692" s="836">
        <v>1</v>
      </c>
      <c r="U692" s="838">
        <v>0.5</v>
      </c>
    </row>
    <row r="693" spans="1:21" ht="14.4" customHeight="1" x14ac:dyDescent="0.3">
      <c r="A693" s="831">
        <v>8</v>
      </c>
      <c r="B693" s="832" t="s">
        <v>2035</v>
      </c>
      <c r="C693" s="832" t="s">
        <v>2042</v>
      </c>
      <c r="D693" s="833" t="s">
        <v>4375</v>
      </c>
      <c r="E693" s="834" t="s">
        <v>2059</v>
      </c>
      <c r="F693" s="832" t="s">
        <v>2036</v>
      </c>
      <c r="G693" s="832" t="s">
        <v>2741</v>
      </c>
      <c r="H693" s="832" t="s">
        <v>601</v>
      </c>
      <c r="I693" s="832" t="s">
        <v>2748</v>
      </c>
      <c r="J693" s="832" t="s">
        <v>2749</v>
      </c>
      <c r="K693" s="832" t="s">
        <v>2750</v>
      </c>
      <c r="L693" s="835">
        <v>0</v>
      </c>
      <c r="M693" s="835">
        <v>0</v>
      </c>
      <c r="N693" s="832">
        <v>11</v>
      </c>
      <c r="O693" s="836">
        <v>7</v>
      </c>
      <c r="P693" s="835">
        <v>0</v>
      </c>
      <c r="Q693" s="837"/>
      <c r="R693" s="832">
        <v>6</v>
      </c>
      <c r="S693" s="837">
        <v>0.54545454545454541</v>
      </c>
      <c r="T693" s="836">
        <v>4</v>
      </c>
      <c r="U693" s="838">
        <v>0.5714285714285714</v>
      </c>
    </row>
    <row r="694" spans="1:21" ht="14.4" customHeight="1" x14ac:dyDescent="0.3">
      <c r="A694" s="831">
        <v>8</v>
      </c>
      <c r="B694" s="832" t="s">
        <v>2035</v>
      </c>
      <c r="C694" s="832" t="s">
        <v>2042</v>
      </c>
      <c r="D694" s="833" t="s">
        <v>4375</v>
      </c>
      <c r="E694" s="834" t="s">
        <v>2059</v>
      </c>
      <c r="F694" s="832" t="s">
        <v>2036</v>
      </c>
      <c r="G694" s="832" t="s">
        <v>2162</v>
      </c>
      <c r="H694" s="832" t="s">
        <v>601</v>
      </c>
      <c r="I694" s="832" t="s">
        <v>2163</v>
      </c>
      <c r="J694" s="832" t="s">
        <v>958</v>
      </c>
      <c r="K694" s="832" t="s">
        <v>2164</v>
      </c>
      <c r="L694" s="835">
        <v>736.33</v>
      </c>
      <c r="M694" s="835">
        <v>6626.9700000000012</v>
      </c>
      <c r="N694" s="832">
        <v>9</v>
      </c>
      <c r="O694" s="836">
        <v>3</v>
      </c>
      <c r="P694" s="835">
        <v>6626.9700000000012</v>
      </c>
      <c r="Q694" s="837">
        <v>1</v>
      </c>
      <c r="R694" s="832">
        <v>9</v>
      </c>
      <c r="S694" s="837">
        <v>1</v>
      </c>
      <c r="T694" s="836">
        <v>3</v>
      </c>
      <c r="U694" s="838">
        <v>1</v>
      </c>
    </row>
    <row r="695" spans="1:21" ht="14.4" customHeight="1" x14ac:dyDescent="0.3">
      <c r="A695" s="831">
        <v>8</v>
      </c>
      <c r="B695" s="832" t="s">
        <v>2035</v>
      </c>
      <c r="C695" s="832" t="s">
        <v>2042</v>
      </c>
      <c r="D695" s="833" t="s">
        <v>4375</v>
      </c>
      <c r="E695" s="834" t="s">
        <v>2059</v>
      </c>
      <c r="F695" s="832" t="s">
        <v>2036</v>
      </c>
      <c r="G695" s="832" t="s">
        <v>2751</v>
      </c>
      <c r="H695" s="832" t="s">
        <v>601</v>
      </c>
      <c r="I695" s="832" t="s">
        <v>2752</v>
      </c>
      <c r="J695" s="832" t="s">
        <v>1014</v>
      </c>
      <c r="K695" s="832" t="s">
        <v>2753</v>
      </c>
      <c r="L695" s="835">
        <v>477.5</v>
      </c>
      <c r="M695" s="835">
        <v>4297.5</v>
      </c>
      <c r="N695" s="832">
        <v>9</v>
      </c>
      <c r="O695" s="836">
        <v>2.5</v>
      </c>
      <c r="P695" s="835">
        <v>4297.5</v>
      </c>
      <c r="Q695" s="837">
        <v>1</v>
      </c>
      <c r="R695" s="832">
        <v>9</v>
      </c>
      <c r="S695" s="837">
        <v>1</v>
      </c>
      <c r="T695" s="836">
        <v>2.5</v>
      </c>
      <c r="U695" s="838">
        <v>1</v>
      </c>
    </row>
    <row r="696" spans="1:21" ht="14.4" customHeight="1" x14ac:dyDescent="0.3">
      <c r="A696" s="831">
        <v>8</v>
      </c>
      <c r="B696" s="832" t="s">
        <v>2035</v>
      </c>
      <c r="C696" s="832" t="s">
        <v>2042</v>
      </c>
      <c r="D696" s="833" t="s">
        <v>4375</v>
      </c>
      <c r="E696" s="834" t="s">
        <v>2059</v>
      </c>
      <c r="F696" s="832" t="s">
        <v>2036</v>
      </c>
      <c r="G696" s="832" t="s">
        <v>2754</v>
      </c>
      <c r="H696" s="832" t="s">
        <v>601</v>
      </c>
      <c r="I696" s="832" t="s">
        <v>2755</v>
      </c>
      <c r="J696" s="832" t="s">
        <v>2756</v>
      </c>
      <c r="K696" s="832" t="s">
        <v>2757</v>
      </c>
      <c r="L696" s="835">
        <v>36.39</v>
      </c>
      <c r="M696" s="835">
        <v>36.39</v>
      </c>
      <c r="N696" s="832">
        <v>1</v>
      </c>
      <c r="O696" s="836">
        <v>1</v>
      </c>
      <c r="P696" s="835">
        <v>36.39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8</v>
      </c>
      <c r="B697" s="832" t="s">
        <v>2035</v>
      </c>
      <c r="C697" s="832" t="s">
        <v>2042</v>
      </c>
      <c r="D697" s="833" t="s">
        <v>4375</v>
      </c>
      <c r="E697" s="834" t="s">
        <v>2059</v>
      </c>
      <c r="F697" s="832" t="s">
        <v>2036</v>
      </c>
      <c r="G697" s="832" t="s">
        <v>2581</v>
      </c>
      <c r="H697" s="832" t="s">
        <v>601</v>
      </c>
      <c r="I697" s="832" t="s">
        <v>2758</v>
      </c>
      <c r="J697" s="832" t="s">
        <v>2759</v>
      </c>
      <c r="K697" s="832" t="s">
        <v>2760</v>
      </c>
      <c r="L697" s="835">
        <v>83.97</v>
      </c>
      <c r="M697" s="835">
        <v>419.85</v>
      </c>
      <c r="N697" s="832">
        <v>5</v>
      </c>
      <c r="O697" s="836">
        <v>2</v>
      </c>
      <c r="P697" s="835">
        <v>419.85</v>
      </c>
      <c r="Q697" s="837">
        <v>1</v>
      </c>
      <c r="R697" s="832">
        <v>5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8</v>
      </c>
      <c r="B698" s="832" t="s">
        <v>2035</v>
      </c>
      <c r="C698" s="832" t="s">
        <v>2042</v>
      </c>
      <c r="D698" s="833" t="s">
        <v>4375</v>
      </c>
      <c r="E698" s="834" t="s">
        <v>2059</v>
      </c>
      <c r="F698" s="832" t="s">
        <v>2036</v>
      </c>
      <c r="G698" s="832" t="s">
        <v>2581</v>
      </c>
      <c r="H698" s="832" t="s">
        <v>601</v>
      </c>
      <c r="I698" s="832" t="s">
        <v>2761</v>
      </c>
      <c r="J698" s="832" t="s">
        <v>2762</v>
      </c>
      <c r="K698" s="832" t="s">
        <v>2763</v>
      </c>
      <c r="L698" s="835">
        <v>36.74</v>
      </c>
      <c r="M698" s="835">
        <v>110.22</v>
      </c>
      <c r="N698" s="832">
        <v>3</v>
      </c>
      <c r="O698" s="836">
        <v>0.5</v>
      </c>
      <c r="P698" s="835">
        <v>110.22</v>
      </c>
      <c r="Q698" s="837">
        <v>1</v>
      </c>
      <c r="R698" s="832">
        <v>3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8</v>
      </c>
      <c r="B699" s="832" t="s">
        <v>2035</v>
      </c>
      <c r="C699" s="832" t="s">
        <v>2042</v>
      </c>
      <c r="D699" s="833" t="s">
        <v>4375</v>
      </c>
      <c r="E699" s="834" t="s">
        <v>2059</v>
      </c>
      <c r="F699" s="832" t="s">
        <v>2036</v>
      </c>
      <c r="G699" s="832" t="s">
        <v>2764</v>
      </c>
      <c r="H699" s="832" t="s">
        <v>601</v>
      </c>
      <c r="I699" s="832" t="s">
        <v>2765</v>
      </c>
      <c r="J699" s="832" t="s">
        <v>2766</v>
      </c>
      <c r="K699" s="832" t="s">
        <v>2767</v>
      </c>
      <c r="L699" s="835">
        <v>717.59</v>
      </c>
      <c r="M699" s="835">
        <v>717.59</v>
      </c>
      <c r="N699" s="832">
        <v>1</v>
      </c>
      <c r="O699" s="836">
        <v>0.5</v>
      </c>
      <c r="P699" s="835">
        <v>717.59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8</v>
      </c>
      <c r="B700" s="832" t="s">
        <v>2035</v>
      </c>
      <c r="C700" s="832" t="s">
        <v>2042</v>
      </c>
      <c r="D700" s="833" t="s">
        <v>4375</v>
      </c>
      <c r="E700" s="834" t="s">
        <v>2059</v>
      </c>
      <c r="F700" s="832" t="s">
        <v>2036</v>
      </c>
      <c r="G700" s="832" t="s">
        <v>2497</v>
      </c>
      <c r="H700" s="832" t="s">
        <v>601</v>
      </c>
      <c r="I700" s="832" t="s">
        <v>2768</v>
      </c>
      <c r="J700" s="832" t="s">
        <v>2769</v>
      </c>
      <c r="K700" s="832" t="s">
        <v>2770</v>
      </c>
      <c r="L700" s="835">
        <v>136.04</v>
      </c>
      <c r="M700" s="835">
        <v>2312.6799999999998</v>
      </c>
      <c r="N700" s="832">
        <v>17</v>
      </c>
      <c r="O700" s="836">
        <v>4.5</v>
      </c>
      <c r="P700" s="835">
        <v>952.28</v>
      </c>
      <c r="Q700" s="837">
        <v>0.41176470588235298</v>
      </c>
      <c r="R700" s="832">
        <v>7</v>
      </c>
      <c r="S700" s="837">
        <v>0.41176470588235292</v>
      </c>
      <c r="T700" s="836">
        <v>2</v>
      </c>
      <c r="U700" s="838">
        <v>0.44444444444444442</v>
      </c>
    </row>
    <row r="701" spans="1:21" ht="14.4" customHeight="1" x14ac:dyDescent="0.3">
      <c r="A701" s="831">
        <v>8</v>
      </c>
      <c r="B701" s="832" t="s">
        <v>2035</v>
      </c>
      <c r="C701" s="832" t="s">
        <v>2042</v>
      </c>
      <c r="D701" s="833" t="s">
        <v>4375</v>
      </c>
      <c r="E701" s="834" t="s">
        <v>2059</v>
      </c>
      <c r="F701" s="832" t="s">
        <v>2036</v>
      </c>
      <c r="G701" s="832" t="s">
        <v>2686</v>
      </c>
      <c r="H701" s="832" t="s">
        <v>601</v>
      </c>
      <c r="I701" s="832" t="s">
        <v>2687</v>
      </c>
      <c r="J701" s="832" t="s">
        <v>2688</v>
      </c>
      <c r="K701" s="832" t="s">
        <v>2689</v>
      </c>
      <c r="L701" s="835">
        <v>121.07</v>
      </c>
      <c r="M701" s="835">
        <v>484.28</v>
      </c>
      <c r="N701" s="832">
        <v>4</v>
      </c>
      <c r="O701" s="836">
        <v>2</v>
      </c>
      <c r="P701" s="835">
        <v>484.28</v>
      </c>
      <c r="Q701" s="837">
        <v>1</v>
      </c>
      <c r="R701" s="832">
        <v>4</v>
      </c>
      <c r="S701" s="837">
        <v>1</v>
      </c>
      <c r="T701" s="836">
        <v>2</v>
      </c>
      <c r="U701" s="838">
        <v>1</v>
      </c>
    </row>
    <row r="702" spans="1:21" ht="14.4" customHeight="1" x14ac:dyDescent="0.3">
      <c r="A702" s="831">
        <v>8</v>
      </c>
      <c r="B702" s="832" t="s">
        <v>2035</v>
      </c>
      <c r="C702" s="832" t="s">
        <v>2042</v>
      </c>
      <c r="D702" s="833" t="s">
        <v>4375</v>
      </c>
      <c r="E702" s="834" t="s">
        <v>2059</v>
      </c>
      <c r="F702" s="832" t="s">
        <v>2036</v>
      </c>
      <c r="G702" s="832" t="s">
        <v>2594</v>
      </c>
      <c r="H702" s="832" t="s">
        <v>601</v>
      </c>
      <c r="I702" s="832" t="s">
        <v>2692</v>
      </c>
      <c r="J702" s="832" t="s">
        <v>2693</v>
      </c>
      <c r="K702" s="832" t="s">
        <v>2694</v>
      </c>
      <c r="L702" s="835">
        <v>0</v>
      </c>
      <c r="M702" s="835">
        <v>0</v>
      </c>
      <c r="N702" s="832">
        <v>3</v>
      </c>
      <c r="O702" s="836">
        <v>3</v>
      </c>
      <c r="P702" s="835">
        <v>0</v>
      </c>
      <c r="Q702" s="837"/>
      <c r="R702" s="832">
        <v>1</v>
      </c>
      <c r="S702" s="837">
        <v>0.33333333333333331</v>
      </c>
      <c r="T702" s="836">
        <v>1</v>
      </c>
      <c r="U702" s="838">
        <v>0.33333333333333331</v>
      </c>
    </row>
    <row r="703" spans="1:21" ht="14.4" customHeight="1" x14ac:dyDescent="0.3">
      <c r="A703" s="831">
        <v>8</v>
      </c>
      <c r="B703" s="832" t="s">
        <v>2035</v>
      </c>
      <c r="C703" s="832" t="s">
        <v>2042</v>
      </c>
      <c r="D703" s="833" t="s">
        <v>4375</v>
      </c>
      <c r="E703" s="834" t="s">
        <v>2059</v>
      </c>
      <c r="F703" s="832" t="s">
        <v>2036</v>
      </c>
      <c r="G703" s="832" t="s">
        <v>2594</v>
      </c>
      <c r="H703" s="832" t="s">
        <v>601</v>
      </c>
      <c r="I703" s="832" t="s">
        <v>2771</v>
      </c>
      <c r="J703" s="832" t="s">
        <v>2772</v>
      </c>
      <c r="K703" s="832" t="s">
        <v>2773</v>
      </c>
      <c r="L703" s="835">
        <v>0</v>
      </c>
      <c r="M703" s="835">
        <v>0</v>
      </c>
      <c r="N703" s="832">
        <v>1</v>
      </c>
      <c r="O703" s="836">
        <v>1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8</v>
      </c>
      <c r="B704" s="832" t="s">
        <v>2035</v>
      </c>
      <c r="C704" s="832" t="s">
        <v>2042</v>
      </c>
      <c r="D704" s="833" t="s">
        <v>4375</v>
      </c>
      <c r="E704" s="834" t="s">
        <v>2059</v>
      </c>
      <c r="F704" s="832" t="s">
        <v>2036</v>
      </c>
      <c r="G704" s="832" t="s">
        <v>2594</v>
      </c>
      <c r="H704" s="832" t="s">
        <v>601</v>
      </c>
      <c r="I704" s="832" t="s">
        <v>2774</v>
      </c>
      <c r="J704" s="832" t="s">
        <v>2693</v>
      </c>
      <c r="K704" s="832" t="s">
        <v>2694</v>
      </c>
      <c r="L704" s="835">
        <v>0</v>
      </c>
      <c r="M704" s="835">
        <v>0</v>
      </c>
      <c r="N704" s="832">
        <v>1</v>
      </c>
      <c r="O704" s="836">
        <v>1</v>
      </c>
      <c r="P704" s="835">
        <v>0</v>
      </c>
      <c r="Q704" s="837"/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8</v>
      </c>
      <c r="B705" s="832" t="s">
        <v>2035</v>
      </c>
      <c r="C705" s="832" t="s">
        <v>2042</v>
      </c>
      <c r="D705" s="833" t="s">
        <v>4375</v>
      </c>
      <c r="E705" s="834" t="s">
        <v>2059</v>
      </c>
      <c r="F705" s="832" t="s">
        <v>2036</v>
      </c>
      <c r="G705" s="832" t="s">
        <v>2288</v>
      </c>
      <c r="H705" s="832" t="s">
        <v>601</v>
      </c>
      <c r="I705" s="832" t="s">
        <v>2289</v>
      </c>
      <c r="J705" s="832" t="s">
        <v>1104</v>
      </c>
      <c r="K705" s="832" t="s">
        <v>2290</v>
      </c>
      <c r="L705" s="835">
        <v>107.27</v>
      </c>
      <c r="M705" s="835">
        <v>1072.7</v>
      </c>
      <c r="N705" s="832">
        <v>10</v>
      </c>
      <c r="O705" s="836">
        <v>2.5</v>
      </c>
      <c r="P705" s="835">
        <v>643.62</v>
      </c>
      <c r="Q705" s="837">
        <v>0.6</v>
      </c>
      <c r="R705" s="832">
        <v>6</v>
      </c>
      <c r="S705" s="837">
        <v>0.6</v>
      </c>
      <c r="T705" s="836">
        <v>1</v>
      </c>
      <c r="U705" s="838">
        <v>0.4</v>
      </c>
    </row>
    <row r="706" spans="1:21" ht="14.4" customHeight="1" x14ac:dyDescent="0.3">
      <c r="A706" s="831">
        <v>8</v>
      </c>
      <c r="B706" s="832" t="s">
        <v>2035</v>
      </c>
      <c r="C706" s="832" t="s">
        <v>2042</v>
      </c>
      <c r="D706" s="833" t="s">
        <v>4375</v>
      </c>
      <c r="E706" s="834" t="s">
        <v>2059</v>
      </c>
      <c r="F706" s="832" t="s">
        <v>2036</v>
      </c>
      <c r="G706" s="832" t="s">
        <v>2288</v>
      </c>
      <c r="H706" s="832" t="s">
        <v>601</v>
      </c>
      <c r="I706" s="832" t="s">
        <v>2498</v>
      </c>
      <c r="J706" s="832" t="s">
        <v>1104</v>
      </c>
      <c r="K706" s="832" t="s">
        <v>2290</v>
      </c>
      <c r="L706" s="835">
        <v>107.27</v>
      </c>
      <c r="M706" s="835">
        <v>321.81</v>
      </c>
      <c r="N706" s="832">
        <v>3</v>
      </c>
      <c r="O706" s="836">
        <v>0.5</v>
      </c>
      <c r="P706" s="835">
        <v>321.81</v>
      </c>
      <c r="Q706" s="837">
        <v>1</v>
      </c>
      <c r="R706" s="832">
        <v>3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8</v>
      </c>
      <c r="B707" s="832" t="s">
        <v>2035</v>
      </c>
      <c r="C707" s="832" t="s">
        <v>2042</v>
      </c>
      <c r="D707" s="833" t="s">
        <v>4375</v>
      </c>
      <c r="E707" s="834" t="s">
        <v>2059</v>
      </c>
      <c r="F707" s="832" t="s">
        <v>2036</v>
      </c>
      <c r="G707" s="832" t="s">
        <v>2775</v>
      </c>
      <c r="H707" s="832" t="s">
        <v>601</v>
      </c>
      <c r="I707" s="832" t="s">
        <v>2776</v>
      </c>
      <c r="J707" s="832" t="s">
        <v>1455</v>
      </c>
      <c r="K707" s="832" t="s">
        <v>2777</v>
      </c>
      <c r="L707" s="835">
        <v>0</v>
      </c>
      <c r="M707" s="835">
        <v>0</v>
      </c>
      <c r="N707" s="832">
        <v>11</v>
      </c>
      <c r="O707" s="836">
        <v>5</v>
      </c>
      <c r="P707" s="835"/>
      <c r="Q707" s="837"/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8</v>
      </c>
      <c r="B708" s="832" t="s">
        <v>2035</v>
      </c>
      <c r="C708" s="832" t="s">
        <v>2042</v>
      </c>
      <c r="D708" s="833" t="s">
        <v>4375</v>
      </c>
      <c r="E708" s="834" t="s">
        <v>2059</v>
      </c>
      <c r="F708" s="832" t="s">
        <v>2036</v>
      </c>
      <c r="G708" s="832" t="s">
        <v>2778</v>
      </c>
      <c r="H708" s="832" t="s">
        <v>601</v>
      </c>
      <c r="I708" s="832" t="s">
        <v>2779</v>
      </c>
      <c r="J708" s="832" t="s">
        <v>2780</v>
      </c>
      <c r="K708" s="832" t="s">
        <v>2781</v>
      </c>
      <c r="L708" s="835">
        <v>0</v>
      </c>
      <c r="M708" s="835">
        <v>0</v>
      </c>
      <c r="N708" s="832">
        <v>1</v>
      </c>
      <c r="O708" s="836">
        <v>1</v>
      </c>
      <c r="P708" s="835"/>
      <c r="Q708" s="837"/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8</v>
      </c>
      <c r="B709" s="832" t="s">
        <v>2035</v>
      </c>
      <c r="C709" s="832" t="s">
        <v>2042</v>
      </c>
      <c r="D709" s="833" t="s">
        <v>4375</v>
      </c>
      <c r="E709" s="834" t="s">
        <v>2059</v>
      </c>
      <c r="F709" s="832" t="s">
        <v>2036</v>
      </c>
      <c r="G709" s="832" t="s">
        <v>2782</v>
      </c>
      <c r="H709" s="832" t="s">
        <v>660</v>
      </c>
      <c r="I709" s="832" t="s">
        <v>2783</v>
      </c>
      <c r="J709" s="832" t="s">
        <v>2784</v>
      </c>
      <c r="K709" s="832" t="s">
        <v>2785</v>
      </c>
      <c r="L709" s="835">
        <v>765.48</v>
      </c>
      <c r="M709" s="835">
        <v>1530.96</v>
      </c>
      <c r="N709" s="832">
        <v>2</v>
      </c>
      <c r="O709" s="836">
        <v>0.5</v>
      </c>
      <c r="P709" s="835">
        <v>1530.96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8</v>
      </c>
      <c r="B710" s="832" t="s">
        <v>2035</v>
      </c>
      <c r="C710" s="832" t="s">
        <v>2042</v>
      </c>
      <c r="D710" s="833" t="s">
        <v>4375</v>
      </c>
      <c r="E710" s="834" t="s">
        <v>2059</v>
      </c>
      <c r="F710" s="832" t="s">
        <v>2036</v>
      </c>
      <c r="G710" s="832" t="s">
        <v>2111</v>
      </c>
      <c r="H710" s="832" t="s">
        <v>601</v>
      </c>
      <c r="I710" s="832" t="s">
        <v>2112</v>
      </c>
      <c r="J710" s="832" t="s">
        <v>1408</v>
      </c>
      <c r="K710" s="832" t="s">
        <v>2113</v>
      </c>
      <c r="L710" s="835">
        <v>72.47</v>
      </c>
      <c r="M710" s="835">
        <v>72.47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8</v>
      </c>
      <c r="B711" s="832" t="s">
        <v>2035</v>
      </c>
      <c r="C711" s="832" t="s">
        <v>2042</v>
      </c>
      <c r="D711" s="833" t="s">
        <v>4375</v>
      </c>
      <c r="E711" s="834" t="s">
        <v>2059</v>
      </c>
      <c r="F711" s="832" t="s">
        <v>2036</v>
      </c>
      <c r="G711" s="832" t="s">
        <v>2114</v>
      </c>
      <c r="H711" s="832" t="s">
        <v>601</v>
      </c>
      <c r="I711" s="832" t="s">
        <v>2299</v>
      </c>
      <c r="J711" s="832" t="s">
        <v>928</v>
      </c>
      <c r="K711" s="832" t="s">
        <v>2300</v>
      </c>
      <c r="L711" s="835">
        <v>0</v>
      </c>
      <c r="M711" s="835">
        <v>0</v>
      </c>
      <c r="N711" s="832">
        <v>2</v>
      </c>
      <c r="O711" s="836">
        <v>1.5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8</v>
      </c>
      <c r="B712" s="832" t="s">
        <v>2035</v>
      </c>
      <c r="C712" s="832" t="s">
        <v>2042</v>
      </c>
      <c r="D712" s="833" t="s">
        <v>4375</v>
      </c>
      <c r="E712" s="834" t="s">
        <v>2059</v>
      </c>
      <c r="F712" s="832" t="s">
        <v>2036</v>
      </c>
      <c r="G712" s="832" t="s">
        <v>2114</v>
      </c>
      <c r="H712" s="832" t="s">
        <v>601</v>
      </c>
      <c r="I712" s="832" t="s">
        <v>2115</v>
      </c>
      <c r="J712" s="832" t="s">
        <v>928</v>
      </c>
      <c r="K712" s="832" t="s">
        <v>2116</v>
      </c>
      <c r="L712" s="835">
        <v>132.19</v>
      </c>
      <c r="M712" s="835">
        <v>528.76</v>
      </c>
      <c r="N712" s="832">
        <v>4</v>
      </c>
      <c r="O712" s="836">
        <v>2.5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8</v>
      </c>
      <c r="B713" s="832" t="s">
        <v>2035</v>
      </c>
      <c r="C713" s="832" t="s">
        <v>2042</v>
      </c>
      <c r="D713" s="833" t="s">
        <v>4375</v>
      </c>
      <c r="E713" s="834" t="s">
        <v>2059</v>
      </c>
      <c r="F713" s="832" t="s">
        <v>2036</v>
      </c>
      <c r="G713" s="832" t="s">
        <v>2167</v>
      </c>
      <c r="H713" s="832" t="s">
        <v>601</v>
      </c>
      <c r="I713" s="832" t="s">
        <v>2168</v>
      </c>
      <c r="J713" s="832" t="s">
        <v>1322</v>
      </c>
      <c r="K713" s="832" t="s">
        <v>2169</v>
      </c>
      <c r="L713" s="835">
        <v>98.75</v>
      </c>
      <c r="M713" s="835">
        <v>790</v>
      </c>
      <c r="N713" s="832">
        <v>8</v>
      </c>
      <c r="O713" s="836">
        <v>2</v>
      </c>
      <c r="P713" s="835">
        <v>296.25</v>
      </c>
      <c r="Q713" s="837">
        <v>0.375</v>
      </c>
      <c r="R713" s="832">
        <v>3</v>
      </c>
      <c r="S713" s="837">
        <v>0.375</v>
      </c>
      <c r="T713" s="836">
        <v>0.5</v>
      </c>
      <c r="U713" s="838">
        <v>0.25</v>
      </c>
    </row>
    <row r="714" spans="1:21" ht="14.4" customHeight="1" x14ac:dyDescent="0.3">
      <c r="A714" s="831">
        <v>8</v>
      </c>
      <c r="B714" s="832" t="s">
        <v>2035</v>
      </c>
      <c r="C714" s="832" t="s">
        <v>2042</v>
      </c>
      <c r="D714" s="833" t="s">
        <v>4375</v>
      </c>
      <c r="E714" s="834" t="s">
        <v>2059</v>
      </c>
      <c r="F714" s="832" t="s">
        <v>2036</v>
      </c>
      <c r="G714" s="832" t="s">
        <v>2167</v>
      </c>
      <c r="H714" s="832" t="s">
        <v>601</v>
      </c>
      <c r="I714" s="832" t="s">
        <v>2786</v>
      </c>
      <c r="J714" s="832" t="s">
        <v>1322</v>
      </c>
      <c r="K714" s="832" t="s">
        <v>2169</v>
      </c>
      <c r="L714" s="835">
        <v>98.75</v>
      </c>
      <c r="M714" s="835">
        <v>296.25</v>
      </c>
      <c r="N714" s="832">
        <v>3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8</v>
      </c>
      <c r="B715" s="832" t="s">
        <v>2035</v>
      </c>
      <c r="C715" s="832" t="s">
        <v>2042</v>
      </c>
      <c r="D715" s="833" t="s">
        <v>4375</v>
      </c>
      <c r="E715" s="834" t="s">
        <v>2059</v>
      </c>
      <c r="F715" s="832" t="s">
        <v>2036</v>
      </c>
      <c r="G715" s="832" t="s">
        <v>2167</v>
      </c>
      <c r="H715" s="832" t="s">
        <v>601</v>
      </c>
      <c r="I715" s="832" t="s">
        <v>2787</v>
      </c>
      <c r="J715" s="832" t="s">
        <v>2464</v>
      </c>
      <c r="K715" s="832" t="s">
        <v>2788</v>
      </c>
      <c r="L715" s="835">
        <v>98.75</v>
      </c>
      <c r="M715" s="835">
        <v>98.75</v>
      </c>
      <c r="N715" s="832">
        <v>1</v>
      </c>
      <c r="O715" s="836">
        <v>0.5</v>
      </c>
      <c r="P715" s="835">
        <v>98.75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8</v>
      </c>
      <c r="B716" s="832" t="s">
        <v>2035</v>
      </c>
      <c r="C716" s="832" t="s">
        <v>2042</v>
      </c>
      <c r="D716" s="833" t="s">
        <v>4375</v>
      </c>
      <c r="E716" s="834" t="s">
        <v>2059</v>
      </c>
      <c r="F716" s="832" t="s">
        <v>2036</v>
      </c>
      <c r="G716" s="832" t="s">
        <v>2117</v>
      </c>
      <c r="H716" s="832" t="s">
        <v>601</v>
      </c>
      <c r="I716" s="832" t="s">
        <v>2118</v>
      </c>
      <c r="J716" s="832" t="s">
        <v>2119</v>
      </c>
      <c r="K716" s="832" t="s">
        <v>2120</v>
      </c>
      <c r="L716" s="835">
        <v>132.97999999999999</v>
      </c>
      <c r="M716" s="835">
        <v>398.93999999999994</v>
      </c>
      <c r="N716" s="832">
        <v>3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8</v>
      </c>
      <c r="B717" s="832" t="s">
        <v>2035</v>
      </c>
      <c r="C717" s="832" t="s">
        <v>2042</v>
      </c>
      <c r="D717" s="833" t="s">
        <v>4375</v>
      </c>
      <c r="E717" s="834" t="s">
        <v>2059</v>
      </c>
      <c r="F717" s="832" t="s">
        <v>2036</v>
      </c>
      <c r="G717" s="832" t="s">
        <v>2789</v>
      </c>
      <c r="H717" s="832" t="s">
        <v>601</v>
      </c>
      <c r="I717" s="832" t="s">
        <v>2790</v>
      </c>
      <c r="J717" s="832" t="s">
        <v>2791</v>
      </c>
      <c r="K717" s="832" t="s">
        <v>2792</v>
      </c>
      <c r="L717" s="835">
        <v>76.709999999999994</v>
      </c>
      <c r="M717" s="835">
        <v>76.709999999999994</v>
      </c>
      <c r="N717" s="832">
        <v>1</v>
      </c>
      <c r="O717" s="836">
        <v>0.5</v>
      </c>
      <c r="P717" s="835">
        <v>76.709999999999994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8</v>
      </c>
      <c r="B718" s="832" t="s">
        <v>2035</v>
      </c>
      <c r="C718" s="832" t="s">
        <v>2042</v>
      </c>
      <c r="D718" s="833" t="s">
        <v>4375</v>
      </c>
      <c r="E718" s="834" t="s">
        <v>2059</v>
      </c>
      <c r="F718" s="832" t="s">
        <v>2036</v>
      </c>
      <c r="G718" s="832" t="s">
        <v>2611</v>
      </c>
      <c r="H718" s="832" t="s">
        <v>601</v>
      </c>
      <c r="I718" s="832" t="s">
        <v>2612</v>
      </c>
      <c r="J718" s="832" t="s">
        <v>2613</v>
      </c>
      <c r="K718" s="832" t="s">
        <v>2614</v>
      </c>
      <c r="L718" s="835">
        <v>130.69999999999999</v>
      </c>
      <c r="M718" s="835">
        <v>130.69999999999999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8</v>
      </c>
      <c r="B719" s="832" t="s">
        <v>2035</v>
      </c>
      <c r="C719" s="832" t="s">
        <v>2042</v>
      </c>
      <c r="D719" s="833" t="s">
        <v>4375</v>
      </c>
      <c r="E719" s="834" t="s">
        <v>2059</v>
      </c>
      <c r="F719" s="832" t="s">
        <v>2036</v>
      </c>
      <c r="G719" s="832" t="s">
        <v>2170</v>
      </c>
      <c r="H719" s="832" t="s">
        <v>601</v>
      </c>
      <c r="I719" s="832" t="s">
        <v>2309</v>
      </c>
      <c r="J719" s="832" t="s">
        <v>962</v>
      </c>
      <c r="K719" s="832" t="s">
        <v>2310</v>
      </c>
      <c r="L719" s="835">
        <v>0</v>
      </c>
      <c r="M719" s="835">
        <v>0</v>
      </c>
      <c r="N719" s="832">
        <v>1</v>
      </c>
      <c r="O719" s="836">
        <v>1</v>
      </c>
      <c r="P719" s="835"/>
      <c r="Q719" s="837"/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8</v>
      </c>
      <c r="B720" s="832" t="s">
        <v>2035</v>
      </c>
      <c r="C720" s="832" t="s">
        <v>2042</v>
      </c>
      <c r="D720" s="833" t="s">
        <v>4375</v>
      </c>
      <c r="E720" s="834" t="s">
        <v>2059</v>
      </c>
      <c r="F720" s="832" t="s">
        <v>2036</v>
      </c>
      <c r="G720" s="832" t="s">
        <v>2170</v>
      </c>
      <c r="H720" s="832" t="s">
        <v>601</v>
      </c>
      <c r="I720" s="832" t="s">
        <v>2171</v>
      </c>
      <c r="J720" s="832" t="s">
        <v>964</v>
      </c>
      <c r="K720" s="832" t="s">
        <v>2172</v>
      </c>
      <c r="L720" s="835">
        <v>0</v>
      </c>
      <c r="M720" s="835">
        <v>0</v>
      </c>
      <c r="N720" s="832">
        <v>1</v>
      </c>
      <c r="O720" s="836">
        <v>0.5</v>
      </c>
      <c r="P720" s="835"/>
      <c r="Q720" s="837"/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8</v>
      </c>
      <c r="B721" s="832" t="s">
        <v>2035</v>
      </c>
      <c r="C721" s="832" t="s">
        <v>2042</v>
      </c>
      <c r="D721" s="833" t="s">
        <v>4375</v>
      </c>
      <c r="E721" s="834" t="s">
        <v>2059</v>
      </c>
      <c r="F721" s="832" t="s">
        <v>2036</v>
      </c>
      <c r="G721" s="832" t="s">
        <v>2170</v>
      </c>
      <c r="H721" s="832" t="s">
        <v>601</v>
      </c>
      <c r="I721" s="832" t="s">
        <v>2311</v>
      </c>
      <c r="J721" s="832" t="s">
        <v>2312</v>
      </c>
      <c r="K721" s="832" t="s">
        <v>2313</v>
      </c>
      <c r="L721" s="835">
        <v>0</v>
      </c>
      <c r="M721" s="835">
        <v>0</v>
      </c>
      <c r="N721" s="832">
        <v>1</v>
      </c>
      <c r="O721" s="836">
        <v>1</v>
      </c>
      <c r="P721" s="835">
        <v>0</v>
      </c>
      <c r="Q721" s="837"/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8</v>
      </c>
      <c r="B722" s="832" t="s">
        <v>2035</v>
      </c>
      <c r="C722" s="832" t="s">
        <v>2042</v>
      </c>
      <c r="D722" s="833" t="s">
        <v>4375</v>
      </c>
      <c r="E722" s="834" t="s">
        <v>2059</v>
      </c>
      <c r="F722" s="832" t="s">
        <v>2036</v>
      </c>
      <c r="G722" s="832" t="s">
        <v>2469</v>
      </c>
      <c r="H722" s="832" t="s">
        <v>601</v>
      </c>
      <c r="I722" s="832" t="s">
        <v>2470</v>
      </c>
      <c r="J722" s="832" t="s">
        <v>2471</v>
      </c>
      <c r="K722" s="832" t="s">
        <v>2472</v>
      </c>
      <c r="L722" s="835">
        <v>77.14</v>
      </c>
      <c r="M722" s="835">
        <v>154.28</v>
      </c>
      <c r="N722" s="832">
        <v>2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8</v>
      </c>
      <c r="B723" s="832" t="s">
        <v>2035</v>
      </c>
      <c r="C723" s="832" t="s">
        <v>2042</v>
      </c>
      <c r="D723" s="833" t="s">
        <v>4375</v>
      </c>
      <c r="E723" s="834" t="s">
        <v>2059</v>
      </c>
      <c r="F723" s="832" t="s">
        <v>2036</v>
      </c>
      <c r="G723" s="832" t="s">
        <v>2314</v>
      </c>
      <c r="H723" s="832" t="s">
        <v>601</v>
      </c>
      <c r="I723" s="832" t="s">
        <v>2315</v>
      </c>
      <c r="J723" s="832" t="s">
        <v>2316</v>
      </c>
      <c r="K723" s="832" t="s">
        <v>2317</v>
      </c>
      <c r="L723" s="835">
        <v>88.76</v>
      </c>
      <c r="M723" s="835">
        <v>177.52</v>
      </c>
      <c r="N723" s="832">
        <v>2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8</v>
      </c>
      <c r="B724" s="832" t="s">
        <v>2035</v>
      </c>
      <c r="C724" s="832" t="s">
        <v>2042</v>
      </c>
      <c r="D724" s="833" t="s">
        <v>4375</v>
      </c>
      <c r="E724" s="834" t="s">
        <v>2059</v>
      </c>
      <c r="F724" s="832" t="s">
        <v>2036</v>
      </c>
      <c r="G724" s="832" t="s">
        <v>2793</v>
      </c>
      <c r="H724" s="832" t="s">
        <v>601</v>
      </c>
      <c r="I724" s="832" t="s">
        <v>2794</v>
      </c>
      <c r="J724" s="832" t="s">
        <v>2795</v>
      </c>
      <c r="K724" s="832" t="s">
        <v>2796</v>
      </c>
      <c r="L724" s="835">
        <v>0</v>
      </c>
      <c r="M724" s="835">
        <v>0</v>
      </c>
      <c r="N724" s="832">
        <v>1</v>
      </c>
      <c r="O724" s="836">
        <v>1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8</v>
      </c>
      <c r="B725" s="832" t="s">
        <v>2035</v>
      </c>
      <c r="C725" s="832" t="s">
        <v>2042</v>
      </c>
      <c r="D725" s="833" t="s">
        <v>4375</v>
      </c>
      <c r="E725" s="834" t="s">
        <v>2059</v>
      </c>
      <c r="F725" s="832" t="s">
        <v>2036</v>
      </c>
      <c r="G725" s="832" t="s">
        <v>2797</v>
      </c>
      <c r="H725" s="832" t="s">
        <v>660</v>
      </c>
      <c r="I725" s="832" t="s">
        <v>1948</v>
      </c>
      <c r="J725" s="832" t="s">
        <v>1949</v>
      </c>
      <c r="K725" s="832" t="s">
        <v>1950</v>
      </c>
      <c r="L725" s="835">
        <v>207.45</v>
      </c>
      <c r="M725" s="835">
        <v>414.9</v>
      </c>
      <c r="N725" s="832">
        <v>2</v>
      </c>
      <c r="O725" s="836">
        <v>1</v>
      </c>
      <c r="P725" s="835">
        <v>414.9</v>
      </c>
      <c r="Q725" s="837">
        <v>1</v>
      </c>
      <c r="R725" s="832">
        <v>2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8</v>
      </c>
      <c r="B726" s="832" t="s">
        <v>2035</v>
      </c>
      <c r="C726" s="832" t="s">
        <v>2042</v>
      </c>
      <c r="D726" s="833" t="s">
        <v>4375</v>
      </c>
      <c r="E726" s="834" t="s">
        <v>2059</v>
      </c>
      <c r="F726" s="832" t="s">
        <v>2036</v>
      </c>
      <c r="G726" s="832" t="s">
        <v>2798</v>
      </c>
      <c r="H726" s="832" t="s">
        <v>601</v>
      </c>
      <c r="I726" s="832" t="s">
        <v>2799</v>
      </c>
      <c r="J726" s="832" t="s">
        <v>2800</v>
      </c>
      <c r="K726" s="832" t="s">
        <v>2801</v>
      </c>
      <c r="L726" s="835">
        <v>257.52</v>
      </c>
      <c r="M726" s="835">
        <v>257.52</v>
      </c>
      <c r="N726" s="832">
        <v>1</v>
      </c>
      <c r="O726" s="836">
        <v>1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8</v>
      </c>
      <c r="B727" s="832" t="s">
        <v>2035</v>
      </c>
      <c r="C727" s="832" t="s">
        <v>2042</v>
      </c>
      <c r="D727" s="833" t="s">
        <v>4375</v>
      </c>
      <c r="E727" s="834" t="s">
        <v>2059</v>
      </c>
      <c r="F727" s="832" t="s">
        <v>2036</v>
      </c>
      <c r="G727" s="832" t="s">
        <v>2187</v>
      </c>
      <c r="H727" s="832" t="s">
        <v>601</v>
      </c>
      <c r="I727" s="832" t="s">
        <v>2188</v>
      </c>
      <c r="J727" s="832" t="s">
        <v>1158</v>
      </c>
      <c r="K727" s="832" t="s">
        <v>2189</v>
      </c>
      <c r="L727" s="835">
        <v>0</v>
      </c>
      <c r="M727" s="835">
        <v>0</v>
      </c>
      <c r="N727" s="832">
        <v>2</v>
      </c>
      <c r="O727" s="836">
        <v>0.5</v>
      </c>
      <c r="P727" s="835">
        <v>0</v>
      </c>
      <c r="Q727" s="837"/>
      <c r="R727" s="832">
        <v>2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8</v>
      </c>
      <c r="B728" s="832" t="s">
        <v>2035</v>
      </c>
      <c r="C728" s="832" t="s">
        <v>2042</v>
      </c>
      <c r="D728" s="833" t="s">
        <v>4375</v>
      </c>
      <c r="E728" s="834" t="s">
        <v>2059</v>
      </c>
      <c r="F728" s="832" t="s">
        <v>2036</v>
      </c>
      <c r="G728" s="832" t="s">
        <v>2144</v>
      </c>
      <c r="H728" s="832" t="s">
        <v>601</v>
      </c>
      <c r="I728" s="832" t="s">
        <v>2145</v>
      </c>
      <c r="J728" s="832" t="s">
        <v>692</v>
      </c>
      <c r="K728" s="832" t="s">
        <v>2146</v>
      </c>
      <c r="L728" s="835">
        <v>158.76</v>
      </c>
      <c r="M728" s="835">
        <v>158.76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8</v>
      </c>
      <c r="B729" s="832" t="s">
        <v>2035</v>
      </c>
      <c r="C729" s="832" t="s">
        <v>2042</v>
      </c>
      <c r="D729" s="833" t="s">
        <v>4375</v>
      </c>
      <c r="E729" s="834" t="s">
        <v>2059</v>
      </c>
      <c r="F729" s="832" t="s">
        <v>2036</v>
      </c>
      <c r="G729" s="832" t="s">
        <v>2222</v>
      </c>
      <c r="H729" s="832" t="s">
        <v>660</v>
      </c>
      <c r="I729" s="832" t="s">
        <v>2334</v>
      </c>
      <c r="J729" s="832" t="s">
        <v>855</v>
      </c>
      <c r="K729" s="832" t="s">
        <v>1686</v>
      </c>
      <c r="L729" s="835">
        <v>27.5</v>
      </c>
      <c r="M729" s="835">
        <v>27.5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8</v>
      </c>
      <c r="B730" s="832" t="s">
        <v>2035</v>
      </c>
      <c r="C730" s="832" t="s">
        <v>2042</v>
      </c>
      <c r="D730" s="833" t="s">
        <v>4375</v>
      </c>
      <c r="E730" s="834" t="s">
        <v>2059</v>
      </c>
      <c r="F730" s="832" t="s">
        <v>2036</v>
      </c>
      <c r="G730" s="832" t="s">
        <v>2335</v>
      </c>
      <c r="H730" s="832" t="s">
        <v>601</v>
      </c>
      <c r="I730" s="832" t="s">
        <v>2336</v>
      </c>
      <c r="J730" s="832" t="s">
        <v>1012</v>
      </c>
      <c r="K730" s="832" t="s">
        <v>2337</v>
      </c>
      <c r="L730" s="835">
        <v>34.19</v>
      </c>
      <c r="M730" s="835">
        <v>170.95</v>
      </c>
      <c r="N730" s="832">
        <v>5</v>
      </c>
      <c r="O730" s="836">
        <v>2</v>
      </c>
      <c r="P730" s="835">
        <v>102.57</v>
      </c>
      <c r="Q730" s="837">
        <v>0.6</v>
      </c>
      <c r="R730" s="832">
        <v>3</v>
      </c>
      <c r="S730" s="837">
        <v>0.6</v>
      </c>
      <c r="T730" s="836">
        <v>1</v>
      </c>
      <c r="U730" s="838">
        <v>0.5</v>
      </c>
    </row>
    <row r="731" spans="1:21" ht="14.4" customHeight="1" x14ac:dyDescent="0.3">
      <c r="A731" s="831">
        <v>8</v>
      </c>
      <c r="B731" s="832" t="s">
        <v>2035</v>
      </c>
      <c r="C731" s="832" t="s">
        <v>2042</v>
      </c>
      <c r="D731" s="833" t="s">
        <v>4375</v>
      </c>
      <c r="E731" s="834" t="s">
        <v>2059</v>
      </c>
      <c r="F731" s="832" t="s">
        <v>2036</v>
      </c>
      <c r="G731" s="832" t="s">
        <v>2121</v>
      </c>
      <c r="H731" s="832" t="s">
        <v>660</v>
      </c>
      <c r="I731" s="832" t="s">
        <v>2195</v>
      </c>
      <c r="J731" s="832" t="s">
        <v>735</v>
      </c>
      <c r="K731" s="832" t="s">
        <v>1777</v>
      </c>
      <c r="L731" s="835">
        <v>368.16</v>
      </c>
      <c r="M731" s="835">
        <v>736.32</v>
      </c>
      <c r="N731" s="832">
        <v>2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8</v>
      </c>
      <c r="B732" s="832" t="s">
        <v>2035</v>
      </c>
      <c r="C732" s="832" t="s">
        <v>2042</v>
      </c>
      <c r="D732" s="833" t="s">
        <v>4375</v>
      </c>
      <c r="E732" s="834" t="s">
        <v>2059</v>
      </c>
      <c r="F732" s="832" t="s">
        <v>2036</v>
      </c>
      <c r="G732" s="832" t="s">
        <v>2121</v>
      </c>
      <c r="H732" s="832" t="s">
        <v>660</v>
      </c>
      <c r="I732" s="832" t="s">
        <v>2123</v>
      </c>
      <c r="J732" s="832" t="s">
        <v>735</v>
      </c>
      <c r="K732" s="832" t="s">
        <v>1991</v>
      </c>
      <c r="L732" s="835">
        <v>736.33</v>
      </c>
      <c r="M732" s="835">
        <v>2208.9900000000002</v>
      </c>
      <c r="N732" s="832">
        <v>3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8</v>
      </c>
      <c r="B733" s="832" t="s">
        <v>2035</v>
      </c>
      <c r="C733" s="832" t="s">
        <v>2042</v>
      </c>
      <c r="D733" s="833" t="s">
        <v>4375</v>
      </c>
      <c r="E733" s="834" t="s">
        <v>2059</v>
      </c>
      <c r="F733" s="832" t="s">
        <v>2036</v>
      </c>
      <c r="G733" s="832" t="s">
        <v>2642</v>
      </c>
      <c r="H733" s="832" t="s">
        <v>601</v>
      </c>
      <c r="I733" s="832" t="s">
        <v>2802</v>
      </c>
      <c r="J733" s="832" t="s">
        <v>2644</v>
      </c>
      <c r="K733" s="832" t="s">
        <v>2645</v>
      </c>
      <c r="L733" s="835">
        <v>0</v>
      </c>
      <c r="M733" s="835">
        <v>0</v>
      </c>
      <c r="N733" s="832">
        <v>2</v>
      </c>
      <c r="O733" s="836">
        <v>0.5</v>
      </c>
      <c r="P733" s="835"/>
      <c r="Q733" s="837"/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8</v>
      </c>
      <c r="B734" s="832" t="s">
        <v>2035</v>
      </c>
      <c r="C734" s="832" t="s">
        <v>2042</v>
      </c>
      <c r="D734" s="833" t="s">
        <v>4375</v>
      </c>
      <c r="E734" s="834" t="s">
        <v>2059</v>
      </c>
      <c r="F734" s="832" t="s">
        <v>2036</v>
      </c>
      <c r="G734" s="832" t="s">
        <v>2803</v>
      </c>
      <c r="H734" s="832" t="s">
        <v>660</v>
      </c>
      <c r="I734" s="832" t="s">
        <v>1724</v>
      </c>
      <c r="J734" s="832" t="s">
        <v>672</v>
      </c>
      <c r="K734" s="832" t="s">
        <v>1725</v>
      </c>
      <c r="L734" s="835">
        <v>48.42</v>
      </c>
      <c r="M734" s="835">
        <v>96.84</v>
      </c>
      <c r="N734" s="832">
        <v>2</v>
      </c>
      <c r="O734" s="836">
        <v>0.5</v>
      </c>
      <c r="P734" s="835">
        <v>96.84</v>
      </c>
      <c r="Q734" s="837">
        <v>1</v>
      </c>
      <c r="R734" s="832">
        <v>2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8</v>
      </c>
      <c r="B735" s="832" t="s">
        <v>2035</v>
      </c>
      <c r="C735" s="832" t="s">
        <v>2042</v>
      </c>
      <c r="D735" s="833" t="s">
        <v>4375</v>
      </c>
      <c r="E735" s="834" t="s">
        <v>2059</v>
      </c>
      <c r="F735" s="832" t="s">
        <v>2036</v>
      </c>
      <c r="G735" s="832" t="s">
        <v>2803</v>
      </c>
      <c r="H735" s="832" t="s">
        <v>601</v>
      </c>
      <c r="I735" s="832" t="s">
        <v>2804</v>
      </c>
      <c r="J735" s="832" t="s">
        <v>672</v>
      </c>
      <c r="K735" s="832" t="s">
        <v>2805</v>
      </c>
      <c r="L735" s="835">
        <v>48.42</v>
      </c>
      <c r="M735" s="835">
        <v>290.52</v>
      </c>
      <c r="N735" s="832">
        <v>6</v>
      </c>
      <c r="O735" s="836">
        <v>2.5</v>
      </c>
      <c r="P735" s="835">
        <v>242.1</v>
      </c>
      <c r="Q735" s="837">
        <v>0.83333333333333337</v>
      </c>
      <c r="R735" s="832">
        <v>5</v>
      </c>
      <c r="S735" s="837">
        <v>0.83333333333333337</v>
      </c>
      <c r="T735" s="836">
        <v>1.5</v>
      </c>
      <c r="U735" s="838">
        <v>0.6</v>
      </c>
    </row>
    <row r="736" spans="1:21" ht="14.4" customHeight="1" x14ac:dyDescent="0.3">
      <c r="A736" s="831">
        <v>8</v>
      </c>
      <c r="B736" s="832" t="s">
        <v>2035</v>
      </c>
      <c r="C736" s="832" t="s">
        <v>2042</v>
      </c>
      <c r="D736" s="833" t="s">
        <v>4375</v>
      </c>
      <c r="E736" s="834" t="s">
        <v>2059</v>
      </c>
      <c r="F736" s="832" t="s">
        <v>2036</v>
      </c>
      <c r="G736" s="832" t="s">
        <v>2440</v>
      </c>
      <c r="H736" s="832" t="s">
        <v>601</v>
      </c>
      <c r="I736" s="832" t="s">
        <v>2441</v>
      </c>
      <c r="J736" s="832" t="s">
        <v>1431</v>
      </c>
      <c r="K736" s="832" t="s">
        <v>1813</v>
      </c>
      <c r="L736" s="835">
        <v>0</v>
      </c>
      <c r="M736" s="835">
        <v>0</v>
      </c>
      <c r="N736" s="832">
        <v>2</v>
      </c>
      <c r="O736" s="836">
        <v>1.5</v>
      </c>
      <c r="P736" s="835">
        <v>0</v>
      </c>
      <c r="Q736" s="837"/>
      <c r="R736" s="832">
        <v>2</v>
      </c>
      <c r="S736" s="837">
        <v>1</v>
      </c>
      <c r="T736" s="836">
        <v>1.5</v>
      </c>
      <c r="U736" s="838">
        <v>1</v>
      </c>
    </row>
    <row r="737" spans="1:21" ht="14.4" customHeight="1" x14ac:dyDescent="0.3">
      <c r="A737" s="831">
        <v>8</v>
      </c>
      <c r="B737" s="832" t="s">
        <v>2035</v>
      </c>
      <c r="C737" s="832" t="s">
        <v>2042</v>
      </c>
      <c r="D737" s="833" t="s">
        <v>4375</v>
      </c>
      <c r="E737" s="834" t="s">
        <v>2059</v>
      </c>
      <c r="F737" s="832" t="s">
        <v>2036</v>
      </c>
      <c r="G737" s="832" t="s">
        <v>2440</v>
      </c>
      <c r="H737" s="832" t="s">
        <v>601</v>
      </c>
      <c r="I737" s="832" t="s">
        <v>2806</v>
      </c>
      <c r="J737" s="832" t="s">
        <v>1431</v>
      </c>
      <c r="K737" s="832" t="s">
        <v>2807</v>
      </c>
      <c r="L737" s="835">
        <v>71.3</v>
      </c>
      <c r="M737" s="835">
        <v>285.2</v>
      </c>
      <c r="N737" s="832">
        <v>4</v>
      </c>
      <c r="O737" s="836">
        <v>2.5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8</v>
      </c>
      <c r="B738" s="832" t="s">
        <v>2035</v>
      </c>
      <c r="C738" s="832" t="s">
        <v>2042</v>
      </c>
      <c r="D738" s="833" t="s">
        <v>4375</v>
      </c>
      <c r="E738" s="834" t="s">
        <v>2059</v>
      </c>
      <c r="F738" s="832" t="s">
        <v>2036</v>
      </c>
      <c r="G738" s="832" t="s">
        <v>2129</v>
      </c>
      <c r="H738" s="832" t="s">
        <v>601</v>
      </c>
      <c r="I738" s="832" t="s">
        <v>2228</v>
      </c>
      <c r="J738" s="832" t="s">
        <v>1328</v>
      </c>
      <c r="K738" s="832" t="s">
        <v>2229</v>
      </c>
      <c r="L738" s="835">
        <v>168.9</v>
      </c>
      <c r="M738" s="835">
        <v>1013.4</v>
      </c>
      <c r="N738" s="832">
        <v>6</v>
      </c>
      <c r="O738" s="836">
        <v>3</v>
      </c>
      <c r="P738" s="835">
        <v>168.9</v>
      </c>
      <c r="Q738" s="837">
        <v>0.16666666666666669</v>
      </c>
      <c r="R738" s="832">
        <v>1</v>
      </c>
      <c r="S738" s="837">
        <v>0.16666666666666666</v>
      </c>
      <c r="T738" s="836">
        <v>0.5</v>
      </c>
      <c r="U738" s="838">
        <v>0.16666666666666666</v>
      </c>
    </row>
    <row r="739" spans="1:21" ht="14.4" customHeight="1" x14ac:dyDescent="0.3">
      <c r="A739" s="831">
        <v>8</v>
      </c>
      <c r="B739" s="832" t="s">
        <v>2035</v>
      </c>
      <c r="C739" s="832" t="s">
        <v>2042</v>
      </c>
      <c r="D739" s="833" t="s">
        <v>4375</v>
      </c>
      <c r="E739" s="834" t="s">
        <v>2059</v>
      </c>
      <c r="F739" s="832" t="s">
        <v>2036</v>
      </c>
      <c r="G739" s="832" t="s">
        <v>2129</v>
      </c>
      <c r="H739" s="832" t="s">
        <v>601</v>
      </c>
      <c r="I739" s="832" t="s">
        <v>2808</v>
      </c>
      <c r="J739" s="832" t="s">
        <v>2809</v>
      </c>
      <c r="K739" s="832" t="s">
        <v>2810</v>
      </c>
      <c r="L739" s="835">
        <v>84.45</v>
      </c>
      <c r="M739" s="835">
        <v>2111.25</v>
      </c>
      <c r="N739" s="832">
        <v>25</v>
      </c>
      <c r="O739" s="836">
        <v>6</v>
      </c>
      <c r="P739" s="835">
        <v>506.70000000000005</v>
      </c>
      <c r="Q739" s="837">
        <v>0.24000000000000002</v>
      </c>
      <c r="R739" s="832">
        <v>6</v>
      </c>
      <c r="S739" s="837">
        <v>0.24</v>
      </c>
      <c r="T739" s="836">
        <v>2</v>
      </c>
      <c r="U739" s="838">
        <v>0.33333333333333331</v>
      </c>
    </row>
    <row r="740" spans="1:21" ht="14.4" customHeight="1" x14ac:dyDescent="0.3">
      <c r="A740" s="831">
        <v>8</v>
      </c>
      <c r="B740" s="832" t="s">
        <v>2035</v>
      </c>
      <c r="C740" s="832" t="s">
        <v>2042</v>
      </c>
      <c r="D740" s="833" t="s">
        <v>4375</v>
      </c>
      <c r="E740" s="834" t="s">
        <v>2059</v>
      </c>
      <c r="F740" s="832" t="s">
        <v>2036</v>
      </c>
      <c r="G740" s="832" t="s">
        <v>2387</v>
      </c>
      <c r="H740" s="832" t="s">
        <v>601</v>
      </c>
      <c r="I740" s="832" t="s">
        <v>2388</v>
      </c>
      <c r="J740" s="832" t="s">
        <v>805</v>
      </c>
      <c r="K740" s="832" t="s">
        <v>2389</v>
      </c>
      <c r="L740" s="835">
        <v>0</v>
      </c>
      <c r="M740" s="835">
        <v>0</v>
      </c>
      <c r="N740" s="832">
        <v>2</v>
      </c>
      <c r="O740" s="836">
        <v>0.5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8</v>
      </c>
      <c r="B741" s="832" t="s">
        <v>2035</v>
      </c>
      <c r="C741" s="832" t="s">
        <v>2042</v>
      </c>
      <c r="D741" s="833" t="s">
        <v>4375</v>
      </c>
      <c r="E741" s="834" t="s">
        <v>2059</v>
      </c>
      <c r="F741" s="832" t="s">
        <v>2036</v>
      </c>
      <c r="G741" s="832" t="s">
        <v>2646</v>
      </c>
      <c r="H741" s="832" t="s">
        <v>601</v>
      </c>
      <c r="I741" s="832" t="s">
        <v>2811</v>
      </c>
      <c r="J741" s="832" t="s">
        <v>2812</v>
      </c>
      <c r="K741" s="832" t="s">
        <v>2813</v>
      </c>
      <c r="L741" s="835">
        <v>256.67</v>
      </c>
      <c r="M741" s="835">
        <v>1796.69</v>
      </c>
      <c r="N741" s="832">
        <v>7</v>
      </c>
      <c r="O741" s="836">
        <v>7</v>
      </c>
      <c r="P741" s="835">
        <v>1026.68</v>
      </c>
      <c r="Q741" s="837">
        <v>0.5714285714285714</v>
      </c>
      <c r="R741" s="832">
        <v>4</v>
      </c>
      <c r="S741" s="837">
        <v>0.5714285714285714</v>
      </c>
      <c r="T741" s="836">
        <v>4</v>
      </c>
      <c r="U741" s="838">
        <v>0.5714285714285714</v>
      </c>
    </row>
    <row r="742" spans="1:21" ht="14.4" customHeight="1" x14ac:dyDescent="0.3">
      <c r="A742" s="831">
        <v>8</v>
      </c>
      <c r="B742" s="832" t="s">
        <v>2035</v>
      </c>
      <c r="C742" s="832" t="s">
        <v>2042</v>
      </c>
      <c r="D742" s="833" t="s">
        <v>4375</v>
      </c>
      <c r="E742" s="834" t="s">
        <v>2059</v>
      </c>
      <c r="F742" s="832" t="s">
        <v>2036</v>
      </c>
      <c r="G742" s="832" t="s">
        <v>2199</v>
      </c>
      <c r="H742" s="832" t="s">
        <v>601</v>
      </c>
      <c r="I742" s="832" t="s">
        <v>2200</v>
      </c>
      <c r="J742" s="832" t="s">
        <v>1219</v>
      </c>
      <c r="K742" s="832" t="s">
        <v>2201</v>
      </c>
      <c r="L742" s="835">
        <v>130.36000000000001</v>
      </c>
      <c r="M742" s="835">
        <v>2607.2000000000003</v>
      </c>
      <c r="N742" s="832">
        <v>20</v>
      </c>
      <c r="O742" s="836">
        <v>6.5</v>
      </c>
      <c r="P742" s="835">
        <v>912.5200000000001</v>
      </c>
      <c r="Q742" s="837">
        <v>0.35</v>
      </c>
      <c r="R742" s="832">
        <v>7</v>
      </c>
      <c r="S742" s="837">
        <v>0.35</v>
      </c>
      <c r="T742" s="836">
        <v>4</v>
      </c>
      <c r="U742" s="838">
        <v>0.61538461538461542</v>
      </c>
    </row>
    <row r="743" spans="1:21" ht="14.4" customHeight="1" x14ac:dyDescent="0.3">
      <c r="A743" s="831">
        <v>8</v>
      </c>
      <c r="B743" s="832" t="s">
        <v>2035</v>
      </c>
      <c r="C743" s="832" t="s">
        <v>2042</v>
      </c>
      <c r="D743" s="833" t="s">
        <v>4375</v>
      </c>
      <c r="E743" s="834" t="s">
        <v>2059</v>
      </c>
      <c r="F743" s="832" t="s">
        <v>2036</v>
      </c>
      <c r="G743" s="832" t="s">
        <v>2199</v>
      </c>
      <c r="H743" s="832" t="s">
        <v>601</v>
      </c>
      <c r="I743" s="832" t="s">
        <v>2202</v>
      </c>
      <c r="J743" s="832" t="s">
        <v>1219</v>
      </c>
      <c r="K743" s="832" t="s">
        <v>2201</v>
      </c>
      <c r="L743" s="835">
        <v>130.36000000000001</v>
      </c>
      <c r="M743" s="835">
        <v>391.08000000000004</v>
      </c>
      <c r="N743" s="832">
        <v>3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8</v>
      </c>
      <c r="B744" s="832" t="s">
        <v>2035</v>
      </c>
      <c r="C744" s="832" t="s">
        <v>2042</v>
      </c>
      <c r="D744" s="833" t="s">
        <v>4375</v>
      </c>
      <c r="E744" s="834" t="s">
        <v>2059</v>
      </c>
      <c r="F744" s="832" t="s">
        <v>2036</v>
      </c>
      <c r="G744" s="832" t="s">
        <v>2814</v>
      </c>
      <c r="H744" s="832" t="s">
        <v>601</v>
      </c>
      <c r="I744" s="832" t="s">
        <v>2815</v>
      </c>
      <c r="J744" s="832" t="s">
        <v>2816</v>
      </c>
      <c r="K744" s="832" t="s">
        <v>2817</v>
      </c>
      <c r="L744" s="835">
        <v>0</v>
      </c>
      <c r="M744" s="835">
        <v>0</v>
      </c>
      <c r="N744" s="832">
        <v>1</v>
      </c>
      <c r="O744" s="836">
        <v>0.5</v>
      </c>
      <c r="P744" s="835">
        <v>0</v>
      </c>
      <c r="Q744" s="837"/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8</v>
      </c>
      <c r="B745" s="832" t="s">
        <v>2035</v>
      </c>
      <c r="C745" s="832" t="s">
        <v>2042</v>
      </c>
      <c r="D745" s="833" t="s">
        <v>4375</v>
      </c>
      <c r="E745" s="834" t="s">
        <v>2059</v>
      </c>
      <c r="F745" s="832" t="s">
        <v>2036</v>
      </c>
      <c r="G745" s="832" t="s">
        <v>2147</v>
      </c>
      <c r="H745" s="832" t="s">
        <v>601</v>
      </c>
      <c r="I745" s="832" t="s">
        <v>2148</v>
      </c>
      <c r="J745" s="832" t="s">
        <v>825</v>
      </c>
      <c r="K745" s="832" t="s">
        <v>2149</v>
      </c>
      <c r="L745" s="835">
        <v>0</v>
      </c>
      <c r="M745" s="835">
        <v>0</v>
      </c>
      <c r="N745" s="832">
        <v>1</v>
      </c>
      <c r="O745" s="836">
        <v>1</v>
      </c>
      <c r="P745" s="835">
        <v>0</v>
      </c>
      <c r="Q745" s="837"/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8</v>
      </c>
      <c r="B746" s="832" t="s">
        <v>2035</v>
      </c>
      <c r="C746" s="832" t="s">
        <v>2042</v>
      </c>
      <c r="D746" s="833" t="s">
        <v>4375</v>
      </c>
      <c r="E746" s="834" t="s">
        <v>2059</v>
      </c>
      <c r="F746" s="832" t="s">
        <v>2036</v>
      </c>
      <c r="G746" s="832" t="s">
        <v>2818</v>
      </c>
      <c r="H746" s="832" t="s">
        <v>660</v>
      </c>
      <c r="I746" s="832" t="s">
        <v>1748</v>
      </c>
      <c r="J746" s="832" t="s">
        <v>857</v>
      </c>
      <c r="K746" s="832" t="s">
        <v>1749</v>
      </c>
      <c r="L746" s="835">
        <v>63.75</v>
      </c>
      <c r="M746" s="835">
        <v>127.5</v>
      </c>
      <c r="N746" s="832">
        <v>2</v>
      </c>
      <c r="O746" s="836">
        <v>1</v>
      </c>
      <c r="P746" s="835">
        <v>127.5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8</v>
      </c>
      <c r="B747" s="832" t="s">
        <v>2035</v>
      </c>
      <c r="C747" s="832" t="s">
        <v>2042</v>
      </c>
      <c r="D747" s="833" t="s">
        <v>4375</v>
      </c>
      <c r="E747" s="834" t="s">
        <v>2059</v>
      </c>
      <c r="F747" s="832" t="s">
        <v>2036</v>
      </c>
      <c r="G747" s="832" t="s">
        <v>2819</v>
      </c>
      <c r="H747" s="832" t="s">
        <v>601</v>
      </c>
      <c r="I747" s="832" t="s">
        <v>2820</v>
      </c>
      <c r="J747" s="832" t="s">
        <v>2821</v>
      </c>
      <c r="K747" s="832" t="s">
        <v>2822</v>
      </c>
      <c r="L747" s="835">
        <v>54.13</v>
      </c>
      <c r="M747" s="835">
        <v>162.39000000000001</v>
      </c>
      <c r="N747" s="832">
        <v>3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8</v>
      </c>
      <c r="B748" s="832" t="s">
        <v>2035</v>
      </c>
      <c r="C748" s="832" t="s">
        <v>2042</v>
      </c>
      <c r="D748" s="833" t="s">
        <v>4375</v>
      </c>
      <c r="E748" s="834" t="s">
        <v>2059</v>
      </c>
      <c r="F748" s="832" t="s">
        <v>2036</v>
      </c>
      <c r="G748" s="832" t="s">
        <v>2819</v>
      </c>
      <c r="H748" s="832" t="s">
        <v>601</v>
      </c>
      <c r="I748" s="832" t="s">
        <v>2823</v>
      </c>
      <c r="J748" s="832" t="s">
        <v>2824</v>
      </c>
      <c r="K748" s="832" t="s">
        <v>2825</v>
      </c>
      <c r="L748" s="835">
        <v>108.28</v>
      </c>
      <c r="M748" s="835">
        <v>324.84000000000003</v>
      </c>
      <c r="N748" s="832">
        <v>3</v>
      </c>
      <c r="O748" s="836">
        <v>1</v>
      </c>
      <c r="P748" s="835">
        <v>324.84000000000003</v>
      </c>
      <c r="Q748" s="837">
        <v>1</v>
      </c>
      <c r="R748" s="832">
        <v>3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8</v>
      </c>
      <c r="B749" s="832" t="s">
        <v>2035</v>
      </c>
      <c r="C749" s="832" t="s">
        <v>2042</v>
      </c>
      <c r="D749" s="833" t="s">
        <v>4375</v>
      </c>
      <c r="E749" s="834" t="s">
        <v>2059</v>
      </c>
      <c r="F749" s="832" t="s">
        <v>2036</v>
      </c>
      <c r="G749" s="832" t="s">
        <v>2826</v>
      </c>
      <c r="H749" s="832" t="s">
        <v>601</v>
      </c>
      <c r="I749" s="832" t="s">
        <v>2827</v>
      </c>
      <c r="J749" s="832" t="s">
        <v>2828</v>
      </c>
      <c r="K749" s="832" t="s">
        <v>2829</v>
      </c>
      <c r="L749" s="835">
        <v>139.63999999999999</v>
      </c>
      <c r="M749" s="835">
        <v>418.91999999999996</v>
      </c>
      <c r="N749" s="832">
        <v>3</v>
      </c>
      <c r="O749" s="836">
        <v>2.5</v>
      </c>
      <c r="P749" s="835">
        <v>279.27999999999997</v>
      </c>
      <c r="Q749" s="837">
        <v>0.66666666666666663</v>
      </c>
      <c r="R749" s="832">
        <v>2</v>
      </c>
      <c r="S749" s="837">
        <v>0.66666666666666663</v>
      </c>
      <c r="T749" s="836">
        <v>2</v>
      </c>
      <c r="U749" s="838">
        <v>0.8</v>
      </c>
    </row>
    <row r="750" spans="1:21" ht="14.4" customHeight="1" x14ac:dyDescent="0.3">
      <c r="A750" s="831">
        <v>8</v>
      </c>
      <c r="B750" s="832" t="s">
        <v>2035</v>
      </c>
      <c r="C750" s="832" t="s">
        <v>2042</v>
      </c>
      <c r="D750" s="833" t="s">
        <v>4375</v>
      </c>
      <c r="E750" s="834" t="s">
        <v>2059</v>
      </c>
      <c r="F750" s="832" t="s">
        <v>2036</v>
      </c>
      <c r="G750" s="832" t="s">
        <v>2133</v>
      </c>
      <c r="H750" s="832" t="s">
        <v>601</v>
      </c>
      <c r="I750" s="832" t="s">
        <v>2707</v>
      </c>
      <c r="J750" s="832" t="s">
        <v>1379</v>
      </c>
      <c r="K750" s="832" t="s">
        <v>2135</v>
      </c>
      <c r="L750" s="835">
        <v>42.54</v>
      </c>
      <c r="M750" s="835">
        <v>85.08</v>
      </c>
      <c r="N750" s="832">
        <v>2</v>
      </c>
      <c r="O750" s="836">
        <v>1</v>
      </c>
      <c r="P750" s="835">
        <v>85.08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8</v>
      </c>
      <c r="B751" s="832" t="s">
        <v>2035</v>
      </c>
      <c r="C751" s="832" t="s">
        <v>2042</v>
      </c>
      <c r="D751" s="833" t="s">
        <v>4375</v>
      </c>
      <c r="E751" s="834" t="s">
        <v>2059</v>
      </c>
      <c r="F751" s="832" t="s">
        <v>2036</v>
      </c>
      <c r="G751" s="832" t="s">
        <v>2830</v>
      </c>
      <c r="H751" s="832" t="s">
        <v>601</v>
      </c>
      <c r="I751" s="832" t="s">
        <v>2831</v>
      </c>
      <c r="J751" s="832" t="s">
        <v>1192</v>
      </c>
      <c r="K751" s="832" t="s">
        <v>2832</v>
      </c>
      <c r="L751" s="835">
        <v>68.819999999999993</v>
      </c>
      <c r="M751" s="835">
        <v>137.63999999999999</v>
      </c>
      <c r="N751" s="832">
        <v>2</v>
      </c>
      <c r="O751" s="836">
        <v>1</v>
      </c>
      <c r="P751" s="835">
        <v>137.63999999999999</v>
      </c>
      <c r="Q751" s="837">
        <v>1</v>
      </c>
      <c r="R751" s="832">
        <v>2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8</v>
      </c>
      <c r="B752" s="832" t="s">
        <v>2035</v>
      </c>
      <c r="C752" s="832" t="s">
        <v>2042</v>
      </c>
      <c r="D752" s="833" t="s">
        <v>4375</v>
      </c>
      <c r="E752" s="834" t="s">
        <v>2059</v>
      </c>
      <c r="F752" s="832" t="s">
        <v>2036</v>
      </c>
      <c r="G752" s="832" t="s">
        <v>2833</v>
      </c>
      <c r="H752" s="832" t="s">
        <v>601</v>
      </c>
      <c r="I752" s="832" t="s">
        <v>2834</v>
      </c>
      <c r="J752" s="832" t="s">
        <v>2835</v>
      </c>
      <c r="K752" s="832" t="s">
        <v>2836</v>
      </c>
      <c r="L752" s="835">
        <v>0</v>
      </c>
      <c r="M752" s="835">
        <v>0</v>
      </c>
      <c r="N752" s="832">
        <v>1</v>
      </c>
      <c r="O752" s="836">
        <v>1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8</v>
      </c>
      <c r="B753" s="832" t="s">
        <v>2035</v>
      </c>
      <c r="C753" s="832" t="s">
        <v>2042</v>
      </c>
      <c r="D753" s="833" t="s">
        <v>4375</v>
      </c>
      <c r="E753" s="834" t="s">
        <v>2059</v>
      </c>
      <c r="F753" s="832" t="s">
        <v>2036</v>
      </c>
      <c r="G753" s="832" t="s">
        <v>2837</v>
      </c>
      <c r="H753" s="832" t="s">
        <v>601</v>
      </c>
      <c r="I753" s="832" t="s">
        <v>2838</v>
      </c>
      <c r="J753" s="832" t="s">
        <v>2839</v>
      </c>
      <c r="K753" s="832" t="s">
        <v>1813</v>
      </c>
      <c r="L753" s="835">
        <v>47.53</v>
      </c>
      <c r="M753" s="835">
        <v>47.53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8</v>
      </c>
      <c r="B754" s="832" t="s">
        <v>2035</v>
      </c>
      <c r="C754" s="832" t="s">
        <v>2042</v>
      </c>
      <c r="D754" s="833" t="s">
        <v>4375</v>
      </c>
      <c r="E754" s="834" t="s">
        <v>2059</v>
      </c>
      <c r="F754" s="832" t="s">
        <v>2036</v>
      </c>
      <c r="G754" s="832" t="s">
        <v>2840</v>
      </c>
      <c r="H754" s="832" t="s">
        <v>601</v>
      </c>
      <c r="I754" s="832" t="s">
        <v>2841</v>
      </c>
      <c r="J754" s="832" t="s">
        <v>2842</v>
      </c>
      <c r="K754" s="832" t="s">
        <v>2843</v>
      </c>
      <c r="L754" s="835">
        <v>0</v>
      </c>
      <c r="M754" s="835">
        <v>0</v>
      </c>
      <c r="N754" s="832">
        <v>2</v>
      </c>
      <c r="O754" s="836">
        <v>2</v>
      </c>
      <c r="P754" s="835">
        <v>0</v>
      </c>
      <c r="Q754" s="837"/>
      <c r="R754" s="832">
        <v>1</v>
      </c>
      <c r="S754" s="837">
        <v>0.5</v>
      </c>
      <c r="T754" s="836">
        <v>1</v>
      </c>
      <c r="U754" s="838">
        <v>0.5</v>
      </c>
    </row>
    <row r="755" spans="1:21" ht="14.4" customHeight="1" x14ac:dyDescent="0.3">
      <c r="A755" s="831">
        <v>8</v>
      </c>
      <c r="B755" s="832" t="s">
        <v>2035</v>
      </c>
      <c r="C755" s="832" t="s">
        <v>2042</v>
      </c>
      <c r="D755" s="833" t="s">
        <v>4375</v>
      </c>
      <c r="E755" s="834" t="s">
        <v>2059</v>
      </c>
      <c r="F755" s="832" t="s">
        <v>2036</v>
      </c>
      <c r="G755" s="832" t="s">
        <v>2844</v>
      </c>
      <c r="H755" s="832" t="s">
        <v>601</v>
      </c>
      <c r="I755" s="832" t="s">
        <v>2845</v>
      </c>
      <c r="J755" s="832" t="s">
        <v>2846</v>
      </c>
      <c r="K755" s="832" t="s">
        <v>2847</v>
      </c>
      <c r="L755" s="835">
        <v>3821.77</v>
      </c>
      <c r="M755" s="835">
        <v>38217.699999999997</v>
      </c>
      <c r="N755" s="832">
        <v>10</v>
      </c>
      <c r="O755" s="836">
        <v>4</v>
      </c>
      <c r="P755" s="835">
        <v>11465.31</v>
      </c>
      <c r="Q755" s="837">
        <v>0.3</v>
      </c>
      <c r="R755" s="832">
        <v>3</v>
      </c>
      <c r="S755" s="837">
        <v>0.3</v>
      </c>
      <c r="T755" s="836">
        <v>1</v>
      </c>
      <c r="U755" s="838">
        <v>0.25</v>
      </c>
    </row>
    <row r="756" spans="1:21" ht="14.4" customHeight="1" x14ac:dyDescent="0.3">
      <c r="A756" s="831">
        <v>8</v>
      </c>
      <c r="B756" s="832" t="s">
        <v>2035</v>
      </c>
      <c r="C756" s="832" t="s">
        <v>2042</v>
      </c>
      <c r="D756" s="833" t="s">
        <v>4375</v>
      </c>
      <c r="E756" s="834" t="s">
        <v>2059</v>
      </c>
      <c r="F756" s="832" t="s">
        <v>2036</v>
      </c>
      <c r="G756" s="832" t="s">
        <v>2848</v>
      </c>
      <c r="H756" s="832" t="s">
        <v>601</v>
      </c>
      <c r="I756" s="832" t="s">
        <v>2849</v>
      </c>
      <c r="J756" s="832" t="s">
        <v>2850</v>
      </c>
      <c r="K756" s="832" t="s">
        <v>2851</v>
      </c>
      <c r="L756" s="835">
        <v>707.67</v>
      </c>
      <c r="M756" s="835">
        <v>2830.68</v>
      </c>
      <c r="N756" s="832">
        <v>4</v>
      </c>
      <c r="O756" s="836">
        <v>1.5</v>
      </c>
      <c r="P756" s="835">
        <v>2830.68</v>
      </c>
      <c r="Q756" s="837">
        <v>1</v>
      </c>
      <c r="R756" s="832">
        <v>4</v>
      </c>
      <c r="S756" s="837">
        <v>1</v>
      </c>
      <c r="T756" s="836">
        <v>1.5</v>
      </c>
      <c r="U756" s="838">
        <v>1</v>
      </c>
    </row>
    <row r="757" spans="1:21" ht="14.4" customHeight="1" x14ac:dyDescent="0.3">
      <c r="A757" s="831">
        <v>8</v>
      </c>
      <c r="B757" s="832" t="s">
        <v>2035</v>
      </c>
      <c r="C757" s="832" t="s">
        <v>2042</v>
      </c>
      <c r="D757" s="833" t="s">
        <v>4375</v>
      </c>
      <c r="E757" s="834" t="s">
        <v>2059</v>
      </c>
      <c r="F757" s="832" t="s">
        <v>2036</v>
      </c>
      <c r="G757" s="832" t="s">
        <v>2852</v>
      </c>
      <c r="H757" s="832" t="s">
        <v>660</v>
      </c>
      <c r="I757" s="832" t="s">
        <v>2853</v>
      </c>
      <c r="J757" s="832" t="s">
        <v>2854</v>
      </c>
      <c r="K757" s="832" t="s">
        <v>2855</v>
      </c>
      <c r="L757" s="835">
        <v>842.31</v>
      </c>
      <c r="M757" s="835">
        <v>1684.62</v>
      </c>
      <c r="N757" s="832">
        <v>2</v>
      </c>
      <c r="O757" s="836">
        <v>1</v>
      </c>
      <c r="P757" s="835">
        <v>1684.62</v>
      </c>
      <c r="Q757" s="837">
        <v>1</v>
      </c>
      <c r="R757" s="832">
        <v>2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8</v>
      </c>
      <c r="B758" s="832" t="s">
        <v>2035</v>
      </c>
      <c r="C758" s="832" t="s">
        <v>2042</v>
      </c>
      <c r="D758" s="833" t="s">
        <v>4375</v>
      </c>
      <c r="E758" s="834" t="s">
        <v>2059</v>
      </c>
      <c r="F758" s="832" t="s">
        <v>2036</v>
      </c>
      <c r="G758" s="832" t="s">
        <v>2852</v>
      </c>
      <c r="H758" s="832" t="s">
        <v>660</v>
      </c>
      <c r="I758" s="832" t="s">
        <v>2853</v>
      </c>
      <c r="J758" s="832" t="s">
        <v>2854</v>
      </c>
      <c r="K758" s="832" t="s">
        <v>2855</v>
      </c>
      <c r="L758" s="835">
        <v>654.95000000000005</v>
      </c>
      <c r="M758" s="835">
        <v>654.95000000000005</v>
      </c>
      <c r="N758" s="832">
        <v>1</v>
      </c>
      <c r="O758" s="836">
        <v>0.5</v>
      </c>
      <c r="P758" s="835">
        <v>654.95000000000005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8</v>
      </c>
      <c r="B759" s="832" t="s">
        <v>2035</v>
      </c>
      <c r="C759" s="832" t="s">
        <v>2042</v>
      </c>
      <c r="D759" s="833" t="s">
        <v>4375</v>
      </c>
      <c r="E759" s="834" t="s">
        <v>2059</v>
      </c>
      <c r="F759" s="832" t="s">
        <v>2036</v>
      </c>
      <c r="G759" s="832" t="s">
        <v>2719</v>
      </c>
      <c r="H759" s="832" t="s">
        <v>601</v>
      </c>
      <c r="I759" s="832" t="s">
        <v>2720</v>
      </c>
      <c r="J759" s="832" t="s">
        <v>2721</v>
      </c>
      <c r="K759" s="832" t="s">
        <v>2722</v>
      </c>
      <c r="L759" s="835">
        <v>0</v>
      </c>
      <c r="M759" s="835">
        <v>0</v>
      </c>
      <c r="N759" s="832">
        <v>1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8</v>
      </c>
      <c r="B760" s="832" t="s">
        <v>2035</v>
      </c>
      <c r="C760" s="832" t="s">
        <v>2042</v>
      </c>
      <c r="D760" s="833" t="s">
        <v>4375</v>
      </c>
      <c r="E760" s="834" t="s">
        <v>2062</v>
      </c>
      <c r="F760" s="832" t="s">
        <v>2036</v>
      </c>
      <c r="G760" s="832" t="s">
        <v>2141</v>
      </c>
      <c r="H760" s="832" t="s">
        <v>601</v>
      </c>
      <c r="I760" s="832" t="s">
        <v>2856</v>
      </c>
      <c r="J760" s="832" t="s">
        <v>847</v>
      </c>
      <c r="K760" s="832" t="s">
        <v>2151</v>
      </c>
      <c r="L760" s="835">
        <v>0</v>
      </c>
      <c r="M760" s="835">
        <v>0</v>
      </c>
      <c r="N760" s="832">
        <v>3</v>
      </c>
      <c r="O760" s="836">
        <v>1</v>
      </c>
      <c r="P760" s="835">
        <v>0</v>
      </c>
      <c r="Q760" s="837"/>
      <c r="R760" s="832">
        <v>1</v>
      </c>
      <c r="S760" s="837">
        <v>0.33333333333333331</v>
      </c>
      <c r="T760" s="836">
        <v>0.5</v>
      </c>
      <c r="U760" s="838">
        <v>0.5</v>
      </c>
    </row>
    <row r="761" spans="1:21" ht="14.4" customHeight="1" x14ac:dyDescent="0.3">
      <c r="A761" s="831">
        <v>8</v>
      </c>
      <c r="B761" s="832" t="s">
        <v>2035</v>
      </c>
      <c r="C761" s="832" t="s">
        <v>2042</v>
      </c>
      <c r="D761" s="833" t="s">
        <v>4375</v>
      </c>
      <c r="E761" s="834" t="s">
        <v>2062</v>
      </c>
      <c r="F761" s="832" t="s">
        <v>2036</v>
      </c>
      <c r="G761" s="832" t="s">
        <v>2141</v>
      </c>
      <c r="H761" s="832" t="s">
        <v>601</v>
      </c>
      <c r="I761" s="832" t="s">
        <v>2142</v>
      </c>
      <c r="J761" s="832" t="s">
        <v>847</v>
      </c>
      <c r="K761" s="832" t="s">
        <v>2143</v>
      </c>
      <c r="L761" s="835">
        <v>385.3</v>
      </c>
      <c r="M761" s="835">
        <v>4238.3</v>
      </c>
      <c r="N761" s="832">
        <v>11</v>
      </c>
      <c r="O761" s="836">
        <v>2.5</v>
      </c>
      <c r="P761" s="835">
        <v>1541.2</v>
      </c>
      <c r="Q761" s="837">
        <v>0.36363636363636365</v>
      </c>
      <c r="R761" s="832">
        <v>4</v>
      </c>
      <c r="S761" s="837">
        <v>0.36363636363636365</v>
      </c>
      <c r="T761" s="836">
        <v>1</v>
      </c>
      <c r="U761" s="838">
        <v>0.4</v>
      </c>
    </row>
    <row r="762" spans="1:21" ht="14.4" customHeight="1" x14ac:dyDescent="0.3">
      <c r="A762" s="831">
        <v>8</v>
      </c>
      <c r="B762" s="832" t="s">
        <v>2035</v>
      </c>
      <c r="C762" s="832" t="s">
        <v>2042</v>
      </c>
      <c r="D762" s="833" t="s">
        <v>4375</v>
      </c>
      <c r="E762" s="834" t="s">
        <v>2062</v>
      </c>
      <c r="F762" s="832" t="s">
        <v>2036</v>
      </c>
      <c r="G762" s="832" t="s">
        <v>2259</v>
      </c>
      <c r="H762" s="832" t="s">
        <v>601</v>
      </c>
      <c r="I762" s="832" t="s">
        <v>2262</v>
      </c>
      <c r="J762" s="832" t="s">
        <v>2261</v>
      </c>
      <c r="K762" s="832" t="s">
        <v>2263</v>
      </c>
      <c r="L762" s="835">
        <v>61.44</v>
      </c>
      <c r="M762" s="835">
        <v>61.44</v>
      </c>
      <c r="N762" s="832">
        <v>1</v>
      </c>
      <c r="O762" s="836">
        <v>1</v>
      </c>
      <c r="P762" s="835">
        <v>61.44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8</v>
      </c>
      <c r="B763" s="832" t="s">
        <v>2035</v>
      </c>
      <c r="C763" s="832" t="s">
        <v>2042</v>
      </c>
      <c r="D763" s="833" t="s">
        <v>4375</v>
      </c>
      <c r="E763" s="834" t="s">
        <v>2062</v>
      </c>
      <c r="F763" s="832" t="s">
        <v>2036</v>
      </c>
      <c r="G763" s="832" t="s">
        <v>2259</v>
      </c>
      <c r="H763" s="832" t="s">
        <v>601</v>
      </c>
      <c r="I763" s="832" t="s">
        <v>2857</v>
      </c>
      <c r="J763" s="832" t="s">
        <v>2261</v>
      </c>
      <c r="K763" s="832" t="s">
        <v>2858</v>
      </c>
      <c r="L763" s="835">
        <v>54.53</v>
      </c>
      <c r="M763" s="835">
        <v>109.06</v>
      </c>
      <c r="N763" s="832">
        <v>2</v>
      </c>
      <c r="O763" s="836">
        <v>0.5</v>
      </c>
      <c r="P763" s="835">
        <v>109.06</v>
      </c>
      <c r="Q763" s="837">
        <v>1</v>
      </c>
      <c r="R763" s="832">
        <v>2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8</v>
      </c>
      <c r="B764" s="832" t="s">
        <v>2035</v>
      </c>
      <c r="C764" s="832" t="s">
        <v>2042</v>
      </c>
      <c r="D764" s="833" t="s">
        <v>4375</v>
      </c>
      <c r="E764" s="834" t="s">
        <v>2062</v>
      </c>
      <c r="F764" s="832" t="s">
        <v>2036</v>
      </c>
      <c r="G764" s="832" t="s">
        <v>2101</v>
      </c>
      <c r="H764" s="832" t="s">
        <v>660</v>
      </c>
      <c r="I764" s="832" t="s">
        <v>1860</v>
      </c>
      <c r="J764" s="832" t="s">
        <v>1861</v>
      </c>
      <c r="K764" s="832" t="s">
        <v>1862</v>
      </c>
      <c r="L764" s="835">
        <v>149.52000000000001</v>
      </c>
      <c r="M764" s="835">
        <v>299.04000000000002</v>
      </c>
      <c r="N764" s="832">
        <v>2</v>
      </c>
      <c r="O764" s="836">
        <v>0.5</v>
      </c>
      <c r="P764" s="835">
        <v>299.04000000000002</v>
      </c>
      <c r="Q764" s="837">
        <v>1</v>
      </c>
      <c r="R764" s="832">
        <v>2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8</v>
      </c>
      <c r="B765" s="832" t="s">
        <v>2035</v>
      </c>
      <c r="C765" s="832" t="s">
        <v>2042</v>
      </c>
      <c r="D765" s="833" t="s">
        <v>4375</v>
      </c>
      <c r="E765" s="834" t="s">
        <v>2062</v>
      </c>
      <c r="F765" s="832" t="s">
        <v>2036</v>
      </c>
      <c r="G765" s="832" t="s">
        <v>2101</v>
      </c>
      <c r="H765" s="832" t="s">
        <v>601</v>
      </c>
      <c r="I765" s="832" t="s">
        <v>2398</v>
      </c>
      <c r="J765" s="832" t="s">
        <v>867</v>
      </c>
      <c r="K765" s="832" t="s">
        <v>1859</v>
      </c>
      <c r="L765" s="835">
        <v>154.36000000000001</v>
      </c>
      <c r="M765" s="835">
        <v>154.36000000000001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8</v>
      </c>
      <c r="B766" s="832" t="s">
        <v>2035</v>
      </c>
      <c r="C766" s="832" t="s">
        <v>2042</v>
      </c>
      <c r="D766" s="833" t="s">
        <v>4375</v>
      </c>
      <c r="E766" s="834" t="s">
        <v>2062</v>
      </c>
      <c r="F766" s="832" t="s">
        <v>2036</v>
      </c>
      <c r="G766" s="832" t="s">
        <v>2101</v>
      </c>
      <c r="H766" s="832" t="s">
        <v>660</v>
      </c>
      <c r="I766" s="832" t="s">
        <v>1701</v>
      </c>
      <c r="J766" s="832" t="s">
        <v>867</v>
      </c>
      <c r="K766" s="832" t="s">
        <v>1702</v>
      </c>
      <c r="L766" s="835">
        <v>225.06</v>
      </c>
      <c r="M766" s="835">
        <v>225.06</v>
      </c>
      <c r="N766" s="832">
        <v>1</v>
      </c>
      <c r="O766" s="836">
        <v>0.5</v>
      </c>
      <c r="P766" s="835">
        <v>225.06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8</v>
      </c>
      <c r="B767" s="832" t="s">
        <v>2035</v>
      </c>
      <c r="C767" s="832" t="s">
        <v>2042</v>
      </c>
      <c r="D767" s="833" t="s">
        <v>4375</v>
      </c>
      <c r="E767" s="834" t="s">
        <v>2062</v>
      </c>
      <c r="F767" s="832" t="s">
        <v>2036</v>
      </c>
      <c r="G767" s="832" t="s">
        <v>2101</v>
      </c>
      <c r="H767" s="832" t="s">
        <v>601</v>
      </c>
      <c r="I767" s="832" t="s">
        <v>2859</v>
      </c>
      <c r="J767" s="832" t="s">
        <v>867</v>
      </c>
      <c r="K767" s="832" t="s">
        <v>1859</v>
      </c>
      <c r="L767" s="835">
        <v>154.36000000000001</v>
      </c>
      <c r="M767" s="835">
        <v>154.36000000000001</v>
      </c>
      <c r="N767" s="832">
        <v>1</v>
      </c>
      <c r="O767" s="836">
        <v>1</v>
      </c>
      <c r="P767" s="835">
        <v>154.36000000000001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8</v>
      </c>
      <c r="B768" s="832" t="s">
        <v>2035</v>
      </c>
      <c r="C768" s="832" t="s">
        <v>2042</v>
      </c>
      <c r="D768" s="833" t="s">
        <v>4375</v>
      </c>
      <c r="E768" s="834" t="s">
        <v>2062</v>
      </c>
      <c r="F768" s="832" t="s">
        <v>2036</v>
      </c>
      <c r="G768" s="832" t="s">
        <v>2239</v>
      </c>
      <c r="H768" s="832" t="s">
        <v>660</v>
      </c>
      <c r="I768" s="832" t="s">
        <v>1880</v>
      </c>
      <c r="J768" s="832" t="s">
        <v>1881</v>
      </c>
      <c r="K768" s="832" t="s">
        <v>1882</v>
      </c>
      <c r="L768" s="835">
        <v>70.540000000000006</v>
      </c>
      <c r="M768" s="835">
        <v>141.08000000000001</v>
      </c>
      <c r="N768" s="832">
        <v>2</v>
      </c>
      <c r="O768" s="836">
        <v>1.5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8</v>
      </c>
      <c r="B769" s="832" t="s">
        <v>2035</v>
      </c>
      <c r="C769" s="832" t="s">
        <v>2042</v>
      </c>
      <c r="D769" s="833" t="s">
        <v>4375</v>
      </c>
      <c r="E769" s="834" t="s">
        <v>2062</v>
      </c>
      <c r="F769" s="832" t="s">
        <v>2036</v>
      </c>
      <c r="G769" s="832" t="s">
        <v>2155</v>
      </c>
      <c r="H769" s="832" t="s">
        <v>601</v>
      </c>
      <c r="I769" s="832" t="s">
        <v>2860</v>
      </c>
      <c r="J769" s="832" t="s">
        <v>1712</v>
      </c>
      <c r="K769" s="832" t="s">
        <v>2861</v>
      </c>
      <c r="L769" s="835">
        <v>0</v>
      </c>
      <c r="M769" s="835">
        <v>0</v>
      </c>
      <c r="N769" s="832">
        <v>1</v>
      </c>
      <c r="O769" s="836">
        <v>0.5</v>
      </c>
      <c r="P769" s="835"/>
      <c r="Q769" s="837"/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8</v>
      </c>
      <c r="B770" s="832" t="s">
        <v>2035</v>
      </c>
      <c r="C770" s="832" t="s">
        <v>2042</v>
      </c>
      <c r="D770" s="833" t="s">
        <v>4375</v>
      </c>
      <c r="E770" s="834" t="s">
        <v>2062</v>
      </c>
      <c r="F770" s="832" t="s">
        <v>2036</v>
      </c>
      <c r="G770" s="832" t="s">
        <v>2155</v>
      </c>
      <c r="H770" s="832" t="s">
        <v>601</v>
      </c>
      <c r="I770" s="832" t="s">
        <v>2267</v>
      </c>
      <c r="J770" s="832" t="s">
        <v>1712</v>
      </c>
      <c r="K770" s="832" t="s">
        <v>2169</v>
      </c>
      <c r="L770" s="835">
        <v>238.72</v>
      </c>
      <c r="M770" s="835">
        <v>477.44</v>
      </c>
      <c r="N770" s="832">
        <v>2</v>
      </c>
      <c r="O770" s="836">
        <v>0.5</v>
      </c>
      <c r="P770" s="835">
        <v>477.44</v>
      </c>
      <c r="Q770" s="837">
        <v>1</v>
      </c>
      <c r="R770" s="832">
        <v>2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8</v>
      </c>
      <c r="B771" s="832" t="s">
        <v>2035</v>
      </c>
      <c r="C771" s="832" t="s">
        <v>2042</v>
      </c>
      <c r="D771" s="833" t="s">
        <v>4375</v>
      </c>
      <c r="E771" s="834" t="s">
        <v>2062</v>
      </c>
      <c r="F771" s="832" t="s">
        <v>2036</v>
      </c>
      <c r="G771" s="832" t="s">
        <v>2155</v>
      </c>
      <c r="H771" s="832" t="s">
        <v>601</v>
      </c>
      <c r="I771" s="832" t="s">
        <v>2862</v>
      </c>
      <c r="J771" s="832" t="s">
        <v>1709</v>
      </c>
      <c r="K771" s="832" t="s">
        <v>2863</v>
      </c>
      <c r="L771" s="835">
        <v>0</v>
      </c>
      <c r="M771" s="835">
        <v>0</v>
      </c>
      <c r="N771" s="832">
        <v>1</v>
      </c>
      <c r="O771" s="836">
        <v>1</v>
      </c>
      <c r="P771" s="835"/>
      <c r="Q771" s="837"/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8</v>
      </c>
      <c r="B772" s="832" t="s">
        <v>2035</v>
      </c>
      <c r="C772" s="832" t="s">
        <v>2042</v>
      </c>
      <c r="D772" s="833" t="s">
        <v>4375</v>
      </c>
      <c r="E772" s="834" t="s">
        <v>2062</v>
      </c>
      <c r="F772" s="832" t="s">
        <v>2036</v>
      </c>
      <c r="G772" s="832" t="s">
        <v>2864</v>
      </c>
      <c r="H772" s="832" t="s">
        <v>601</v>
      </c>
      <c r="I772" s="832" t="s">
        <v>2865</v>
      </c>
      <c r="J772" s="832" t="s">
        <v>2866</v>
      </c>
      <c r="K772" s="832" t="s">
        <v>2867</v>
      </c>
      <c r="L772" s="835">
        <v>0</v>
      </c>
      <c r="M772" s="835">
        <v>0</v>
      </c>
      <c r="N772" s="832">
        <v>1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8</v>
      </c>
      <c r="B773" s="832" t="s">
        <v>2035</v>
      </c>
      <c r="C773" s="832" t="s">
        <v>2042</v>
      </c>
      <c r="D773" s="833" t="s">
        <v>4375</v>
      </c>
      <c r="E773" s="834" t="s">
        <v>2062</v>
      </c>
      <c r="F773" s="832" t="s">
        <v>2036</v>
      </c>
      <c r="G773" s="832" t="s">
        <v>2864</v>
      </c>
      <c r="H773" s="832" t="s">
        <v>601</v>
      </c>
      <c r="I773" s="832" t="s">
        <v>2868</v>
      </c>
      <c r="J773" s="832" t="s">
        <v>2866</v>
      </c>
      <c r="K773" s="832" t="s">
        <v>2014</v>
      </c>
      <c r="L773" s="835">
        <v>0</v>
      </c>
      <c r="M773" s="835">
        <v>0</v>
      </c>
      <c r="N773" s="832">
        <v>1</v>
      </c>
      <c r="O773" s="836">
        <v>0.5</v>
      </c>
      <c r="P773" s="835">
        <v>0</v>
      </c>
      <c r="Q773" s="837"/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8</v>
      </c>
      <c r="B774" s="832" t="s">
        <v>2035</v>
      </c>
      <c r="C774" s="832" t="s">
        <v>2042</v>
      </c>
      <c r="D774" s="833" t="s">
        <v>4375</v>
      </c>
      <c r="E774" s="834" t="s">
        <v>2062</v>
      </c>
      <c r="F774" s="832" t="s">
        <v>2036</v>
      </c>
      <c r="G774" s="832" t="s">
        <v>2730</v>
      </c>
      <c r="H774" s="832" t="s">
        <v>601</v>
      </c>
      <c r="I774" s="832" t="s">
        <v>2869</v>
      </c>
      <c r="J774" s="832" t="s">
        <v>2732</v>
      </c>
      <c r="K774" s="832" t="s">
        <v>2870</v>
      </c>
      <c r="L774" s="835">
        <v>0</v>
      </c>
      <c r="M774" s="835">
        <v>0</v>
      </c>
      <c r="N774" s="832">
        <v>1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8</v>
      </c>
      <c r="B775" s="832" t="s">
        <v>2035</v>
      </c>
      <c r="C775" s="832" t="s">
        <v>2042</v>
      </c>
      <c r="D775" s="833" t="s">
        <v>4375</v>
      </c>
      <c r="E775" s="834" t="s">
        <v>2062</v>
      </c>
      <c r="F775" s="832" t="s">
        <v>2036</v>
      </c>
      <c r="G775" s="832" t="s">
        <v>2871</v>
      </c>
      <c r="H775" s="832" t="s">
        <v>601</v>
      </c>
      <c r="I775" s="832" t="s">
        <v>2872</v>
      </c>
      <c r="J775" s="832" t="s">
        <v>1106</v>
      </c>
      <c r="K775" s="832" t="s">
        <v>1107</v>
      </c>
      <c r="L775" s="835">
        <v>42.05</v>
      </c>
      <c r="M775" s="835">
        <v>126.14999999999999</v>
      </c>
      <c r="N775" s="832">
        <v>3</v>
      </c>
      <c r="O775" s="836">
        <v>1</v>
      </c>
      <c r="P775" s="835">
        <v>84.1</v>
      </c>
      <c r="Q775" s="837">
        <v>0.66666666666666663</v>
      </c>
      <c r="R775" s="832">
        <v>2</v>
      </c>
      <c r="S775" s="837">
        <v>0.66666666666666663</v>
      </c>
      <c r="T775" s="836">
        <v>0.5</v>
      </c>
      <c r="U775" s="838">
        <v>0.5</v>
      </c>
    </row>
    <row r="776" spans="1:21" ht="14.4" customHeight="1" x14ac:dyDescent="0.3">
      <c r="A776" s="831">
        <v>8</v>
      </c>
      <c r="B776" s="832" t="s">
        <v>2035</v>
      </c>
      <c r="C776" s="832" t="s">
        <v>2042</v>
      </c>
      <c r="D776" s="833" t="s">
        <v>4375</v>
      </c>
      <c r="E776" s="834" t="s">
        <v>2062</v>
      </c>
      <c r="F776" s="832" t="s">
        <v>2036</v>
      </c>
      <c r="G776" s="832" t="s">
        <v>2871</v>
      </c>
      <c r="H776" s="832" t="s">
        <v>601</v>
      </c>
      <c r="I776" s="832" t="s">
        <v>2873</v>
      </c>
      <c r="J776" s="832" t="s">
        <v>1106</v>
      </c>
      <c r="K776" s="832" t="s">
        <v>2874</v>
      </c>
      <c r="L776" s="835">
        <v>42.05</v>
      </c>
      <c r="M776" s="835">
        <v>42.05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8</v>
      </c>
      <c r="B777" s="832" t="s">
        <v>2035</v>
      </c>
      <c r="C777" s="832" t="s">
        <v>2042</v>
      </c>
      <c r="D777" s="833" t="s">
        <v>4375</v>
      </c>
      <c r="E777" s="834" t="s">
        <v>2062</v>
      </c>
      <c r="F777" s="832" t="s">
        <v>2036</v>
      </c>
      <c r="G777" s="832" t="s">
        <v>2875</v>
      </c>
      <c r="H777" s="832" t="s">
        <v>601</v>
      </c>
      <c r="I777" s="832" t="s">
        <v>2876</v>
      </c>
      <c r="J777" s="832" t="s">
        <v>687</v>
      </c>
      <c r="K777" s="832" t="s">
        <v>2877</v>
      </c>
      <c r="L777" s="835">
        <v>18.809999999999999</v>
      </c>
      <c r="M777" s="835">
        <v>18.809999999999999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8</v>
      </c>
      <c r="B778" s="832" t="s">
        <v>2035</v>
      </c>
      <c r="C778" s="832" t="s">
        <v>2042</v>
      </c>
      <c r="D778" s="833" t="s">
        <v>4375</v>
      </c>
      <c r="E778" s="834" t="s">
        <v>2062</v>
      </c>
      <c r="F778" s="832" t="s">
        <v>2036</v>
      </c>
      <c r="G778" s="832" t="s">
        <v>2678</v>
      </c>
      <c r="H778" s="832" t="s">
        <v>601</v>
      </c>
      <c r="I778" s="832" t="s">
        <v>2878</v>
      </c>
      <c r="J778" s="832" t="s">
        <v>2879</v>
      </c>
      <c r="K778" s="832" t="s">
        <v>2880</v>
      </c>
      <c r="L778" s="835">
        <v>64.56</v>
      </c>
      <c r="M778" s="835">
        <v>64.56</v>
      </c>
      <c r="N778" s="832">
        <v>1</v>
      </c>
      <c r="O778" s="836">
        <v>0.5</v>
      </c>
      <c r="P778" s="835">
        <v>64.56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8</v>
      </c>
      <c r="B779" s="832" t="s">
        <v>2035</v>
      </c>
      <c r="C779" s="832" t="s">
        <v>2042</v>
      </c>
      <c r="D779" s="833" t="s">
        <v>4375</v>
      </c>
      <c r="E779" s="834" t="s">
        <v>2062</v>
      </c>
      <c r="F779" s="832" t="s">
        <v>2036</v>
      </c>
      <c r="G779" s="832" t="s">
        <v>2102</v>
      </c>
      <c r="H779" s="832" t="s">
        <v>601</v>
      </c>
      <c r="I779" s="832" t="s">
        <v>2220</v>
      </c>
      <c r="J779" s="832" t="s">
        <v>685</v>
      </c>
      <c r="K779" s="832" t="s">
        <v>2221</v>
      </c>
      <c r="L779" s="835">
        <v>182.22</v>
      </c>
      <c r="M779" s="835">
        <v>182.22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8</v>
      </c>
      <c r="B780" s="832" t="s">
        <v>2035</v>
      </c>
      <c r="C780" s="832" t="s">
        <v>2042</v>
      </c>
      <c r="D780" s="833" t="s">
        <v>4375</v>
      </c>
      <c r="E780" s="834" t="s">
        <v>2062</v>
      </c>
      <c r="F780" s="832" t="s">
        <v>2036</v>
      </c>
      <c r="G780" s="832" t="s">
        <v>2102</v>
      </c>
      <c r="H780" s="832" t="s">
        <v>601</v>
      </c>
      <c r="I780" s="832" t="s">
        <v>2881</v>
      </c>
      <c r="J780" s="832" t="s">
        <v>685</v>
      </c>
      <c r="K780" s="832" t="s">
        <v>2221</v>
      </c>
      <c r="L780" s="835">
        <v>0</v>
      </c>
      <c r="M780" s="835">
        <v>0</v>
      </c>
      <c r="N780" s="832">
        <v>1</v>
      </c>
      <c r="O780" s="836">
        <v>1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8</v>
      </c>
      <c r="B781" s="832" t="s">
        <v>2035</v>
      </c>
      <c r="C781" s="832" t="s">
        <v>2042</v>
      </c>
      <c r="D781" s="833" t="s">
        <v>4375</v>
      </c>
      <c r="E781" s="834" t="s">
        <v>2062</v>
      </c>
      <c r="F781" s="832" t="s">
        <v>2036</v>
      </c>
      <c r="G781" s="832" t="s">
        <v>2102</v>
      </c>
      <c r="H781" s="832" t="s">
        <v>601</v>
      </c>
      <c r="I781" s="832" t="s">
        <v>2493</v>
      </c>
      <c r="J781" s="832" t="s">
        <v>685</v>
      </c>
      <c r="K781" s="832" t="s">
        <v>2221</v>
      </c>
      <c r="L781" s="835">
        <v>182.22</v>
      </c>
      <c r="M781" s="835">
        <v>1822.2</v>
      </c>
      <c r="N781" s="832">
        <v>10</v>
      </c>
      <c r="O781" s="836">
        <v>6.5</v>
      </c>
      <c r="P781" s="835">
        <v>364.44</v>
      </c>
      <c r="Q781" s="837">
        <v>0.19999999999999998</v>
      </c>
      <c r="R781" s="832">
        <v>2</v>
      </c>
      <c r="S781" s="837">
        <v>0.2</v>
      </c>
      <c r="T781" s="836">
        <v>1.5</v>
      </c>
      <c r="U781" s="838">
        <v>0.23076923076923078</v>
      </c>
    </row>
    <row r="782" spans="1:21" ht="14.4" customHeight="1" x14ac:dyDescent="0.3">
      <c r="A782" s="831">
        <v>8</v>
      </c>
      <c r="B782" s="832" t="s">
        <v>2035</v>
      </c>
      <c r="C782" s="832" t="s">
        <v>2042</v>
      </c>
      <c r="D782" s="833" t="s">
        <v>4375</v>
      </c>
      <c r="E782" s="834" t="s">
        <v>2062</v>
      </c>
      <c r="F782" s="832" t="s">
        <v>2036</v>
      </c>
      <c r="G782" s="832" t="s">
        <v>2102</v>
      </c>
      <c r="H782" s="832" t="s">
        <v>601</v>
      </c>
      <c r="I782" s="832" t="s">
        <v>2882</v>
      </c>
      <c r="J782" s="832" t="s">
        <v>685</v>
      </c>
      <c r="K782" s="832" t="s">
        <v>2104</v>
      </c>
      <c r="L782" s="835">
        <v>91.11</v>
      </c>
      <c r="M782" s="835">
        <v>91.11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8</v>
      </c>
      <c r="B783" s="832" t="s">
        <v>2035</v>
      </c>
      <c r="C783" s="832" t="s">
        <v>2042</v>
      </c>
      <c r="D783" s="833" t="s">
        <v>4375</v>
      </c>
      <c r="E783" s="834" t="s">
        <v>2062</v>
      </c>
      <c r="F783" s="832" t="s">
        <v>2036</v>
      </c>
      <c r="G783" s="832" t="s">
        <v>2883</v>
      </c>
      <c r="H783" s="832" t="s">
        <v>601</v>
      </c>
      <c r="I783" s="832" t="s">
        <v>2884</v>
      </c>
      <c r="J783" s="832" t="s">
        <v>2885</v>
      </c>
      <c r="K783" s="832" t="s">
        <v>2886</v>
      </c>
      <c r="L783" s="835">
        <v>0</v>
      </c>
      <c r="M783" s="835">
        <v>0</v>
      </c>
      <c r="N783" s="832">
        <v>8</v>
      </c>
      <c r="O783" s="836">
        <v>8</v>
      </c>
      <c r="P783" s="835">
        <v>0</v>
      </c>
      <c r="Q783" s="837"/>
      <c r="R783" s="832">
        <v>4</v>
      </c>
      <c r="S783" s="837">
        <v>0.5</v>
      </c>
      <c r="T783" s="836">
        <v>4</v>
      </c>
      <c r="U783" s="838">
        <v>0.5</v>
      </c>
    </row>
    <row r="784" spans="1:21" ht="14.4" customHeight="1" x14ac:dyDescent="0.3">
      <c r="A784" s="831">
        <v>8</v>
      </c>
      <c r="B784" s="832" t="s">
        <v>2035</v>
      </c>
      <c r="C784" s="832" t="s">
        <v>2042</v>
      </c>
      <c r="D784" s="833" t="s">
        <v>4375</v>
      </c>
      <c r="E784" s="834" t="s">
        <v>2062</v>
      </c>
      <c r="F784" s="832" t="s">
        <v>2036</v>
      </c>
      <c r="G784" s="832" t="s">
        <v>2883</v>
      </c>
      <c r="H784" s="832" t="s">
        <v>601</v>
      </c>
      <c r="I784" s="832" t="s">
        <v>2887</v>
      </c>
      <c r="J784" s="832" t="s">
        <v>2888</v>
      </c>
      <c r="K784" s="832" t="s">
        <v>2889</v>
      </c>
      <c r="L784" s="835">
        <v>0</v>
      </c>
      <c r="M784" s="835">
        <v>0</v>
      </c>
      <c r="N784" s="832">
        <v>6</v>
      </c>
      <c r="O784" s="836">
        <v>5.5</v>
      </c>
      <c r="P784" s="835">
        <v>0</v>
      </c>
      <c r="Q784" s="837"/>
      <c r="R784" s="832">
        <v>3</v>
      </c>
      <c r="S784" s="837">
        <v>0.5</v>
      </c>
      <c r="T784" s="836">
        <v>2.5</v>
      </c>
      <c r="U784" s="838">
        <v>0.45454545454545453</v>
      </c>
    </row>
    <row r="785" spans="1:21" ht="14.4" customHeight="1" x14ac:dyDescent="0.3">
      <c r="A785" s="831">
        <v>8</v>
      </c>
      <c r="B785" s="832" t="s">
        <v>2035</v>
      </c>
      <c r="C785" s="832" t="s">
        <v>2042</v>
      </c>
      <c r="D785" s="833" t="s">
        <v>4375</v>
      </c>
      <c r="E785" s="834" t="s">
        <v>2062</v>
      </c>
      <c r="F785" s="832" t="s">
        <v>2036</v>
      </c>
      <c r="G785" s="832" t="s">
        <v>2162</v>
      </c>
      <c r="H785" s="832" t="s">
        <v>601</v>
      </c>
      <c r="I785" s="832" t="s">
        <v>2163</v>
      </c>
      <c r="J785" s="832" t="s">
        <v>958</v>
      </c>
      <c r="K785" s="832" t="s">
        <v>2164</v>
      </c>
      <c r="L785" s="835">
        <v>736.33</v>
      </c>
      <c r="M785" s="835">
        <v>2945.32</v>
      </c>
      <c r="N785" s="832">
        <v>4</v>
      </c>
      <c r="O785" s="836">
        <v>1</v>
      </c>
      <c r="P785" s="835">
        <v>2945.32</v>
      </c>
      <c r="Q785" s="837">
        <v>1</v>
      </c>
      <c r="R785" s="832">
        <v>4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8</v>
      </c>
      <c r="B786" s="832" t="s">
        <v>2035</v>
      </c>
      <c r="C786" s="832" t="s">
        <v>2042</v>
      </c>
      <c r="D786" s="833" t="s">
        <v>4375</v>
      </c>
      <c r="E786" s="834" t="s">
        <v>2062</v>
      </c>
      <c r="F786" s="832" t="s">
        <v>2036</v>
      </c>
      <c r="G786" s="832" t="s">
        <v>2162</v>
      </c>
      <c r="H786" s="832" t="s">
        <v>601</v>
      </c>
      <c r="I786" s="832" t="s">
        <v>2890</v>
      </c>
      <c r="J786" s="832" t="s">
        <v>958</v>
      </c>
      <c r="K786" s="832" t="s">
        <v>2164</v>
      </c>
      <c r="L786" s="835">
        <v>3681.61</v>
      </c>
      <c r="M786" s="835">
        <v>3681.61</v>
      </c>
      <c r="N786" s="832">
        <v>1</v>
      </c>
      <c r="O786" s="836">
        <v>1</v>
      </c>
      <c r="P786" s="835">
        <v>3681.61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8</v>
      </c>
      <c r="B787" s="832" t="s">
        <v>2035</v>
      </c>
      <c r="C787" s="832" t="s">
        <v>2042</v>
      </c>
      <c r="D787" s="833" t="s">
        <v>4375</v>
      </c>
      <c r="E787" s="834" t="s">
        <v>2062</v>
      </c>
      <c r="F787" s="832" t="s">
        <v>2036</v>
      </c>
      <c r="G787" s="832" t="s">
        <v>2581</v>
      </c>
      <c r="H787" s="832" t="s">
        <v>601</v>
      </c>
      <c r="I787" s="832" t="s">
        <v>2582</v>
      </c>
      <c r="J787" s="832" t="s">
        <v>2583</v>
      </c>
      <c r="K787" s="832" t="s">
        <v>2584</v>
      </c>
      <c r="L787" s="835">
        <v>113.81</v>
      </c>
      <c r="M787" s="835">
        <v>1024.29</v>
      </c>
      <c r="N787" s="832">
        <v>9</v>
      </c>
      <c r="O787" s="836">
        <v>3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8</v>
      </c>
      <c r="B788" s="832" t="s">
        <v>2035</v>
      </c>
      <c r="C788" s="832" t="s">
        <v>2042</v>
      </c>
      <c r="D788" s="833" t="s">
        <v>4375</v>
      </c>
      <c r="E788" s="834" t="s">
        <v>2062</v>
      </c>
      <c r="F788" s="832" t="s">
        <v>2036</v>
      </c>
      <c r="G788" s="832" t="s">
        <v>2288</v>
      </c>
      <c r="H788" s="832" t="s">
        <v>601</v>
      </c>
      <c r="I788" s="832" t="s">
        <v>2289</v>
      </c>
      <c r="J788" s="832" t="s">
        <v>1104</v>
      </c>
      <c r="K788" s="832" t="s">
        <v>2290</v>
      </c>
      <c r="L788" s="835">
        <v>107.27</v>
      </c>
      <c r="M788" s="835">
        <v>4183.53</v>
      </c>
      <c r="N788" s="832">
        <v>39</v>
      </c>
      <c r="O788" s="836">
        <v>16</v>
      </c>
      <c r="P788" s="835">
        <v>2038.1299999999999</v>
      </c>
      <c r="Q788" s="837">
        <v>0.48717948717948717</v>
      </c>
      <c r="R788" s="832">
        <v>19</v>
      </c>
      <c r="S788" s="837">
        <v>0.48717948717948717</v>
      </c>
      <c r="T788" s="836">
        <v>8</v>
      </c>
      <c r="U788" s="838">
        <v>0.5</v>
      </c>
    </row>
    <row r="789" spans="1:21" ht="14.4" customHeight="1" x14ac:dyDescent="0.3">
      <c r="A789" s="831">
        <v>8</v>
      </c>
      <c r="B789" s="832" t="s">
        <v>2035</v>
      </c>
      <c r="C789" s="832" t="s">
        <v>2042</v>
      </c>
      <c r="D789" s="833" t="s">
        <v>4375</v>
      </c>
      <c r="E789" s="834" t="s">
        <v>2062</v>
      </c>
      <c r="F789" s="832" t="s">
        <v>2036</v>
      </c>
      <c r="G789" s="832" t="s">
        <v>2288</v>
      </c>
      <c r="H789" s="832" t="s">
        <v>601</v>
      </c>
      <c r="I789" s="832" t="s">
        <v>2498</v>
      </c>
      <c r="J789" s="832" t="s">
        <v>1104</v>
      </c>
      <c r="K789" s="832" t="s">
        <v>2290</v>
      </c>
      <c r="L789" s="835">
        <v>107.27</v>
      </c>
      <c r="M789" s="835">
        <v>1179.97</v>
      </c>
      <c r="N789" s="832">
        <v>11</v>
      </c>
      <c r="O789" s="836">
        <v>4</v>
      </c>
      <c r="P789" s="835">
        <v>643.62</v>
      </c>
      <c r="Q789" s="837">
        <v>0.54545454545454541</v>
      </c>
      <c r="R789" s="832">
        <v>6</v>
      </c>
      <c r="S789" s="837">
        <v>0.54545454545454541</v>
      </c>
      <c r="T789" s="836">
        <v>3</v>
      </c>
      <c r="U789" s="838">
        <v>0.75</v>
      </c>
    </row>
    <row r="790" spans="1:21" ht="14.4" customHeight="1" x14ac:dyDescent="0.3">
      <c r="A790" s="831">
        <v>8</v>
      </c>
      <c r="B790" s="832" t="s">
        <v>2035</v>
      </c>
      <c r="C790" s="832" t="s">
        <v>2042</v>
      </c>
      <c r="D790" s="833" t="s">
        <v>4375</v>
      </c>
      <c r="E790" s="834" t="s">
        <v>2062</v>
      </c>
      <c r="F790" s="832" t="s">
        <v>2036</v>
      </c>
      <c r="G790" s="832" t="s">
        <v>2291</v>
      </c>
      <c r="H790" s="832" t="s">
        <v>601</v>
      </c>
      <c r="I790" s="832" t="s">
        <v>2891</v>
      </c>
      <c r="J790" s="832" t="s">
        <v>2293</v>
      </c>
      <c r="K790" s="832" t="s">
        <v>2892</v>
      </c>
      <c r="L790" s="835">
        <v>0</v>
      </c>
      <c r="M790" s="835">
        <v>0</v>
      </c>
      <c r="N790" s="832">
        <v>1</v>
      </c>
      <c r="O790" s="836">
        <v>1</v>
      </c>
      <c r="P790" s="835">
        <v>0</v>
      </c>
      <c r="Q790" s="837"/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8</v>
      </c>
      <c r="B791" s="832" t="s">
        <v>2035</v>
      </c>
      <c r="C791" s="832" t="s">
        <v>2042</v>
      </c>
      <c r="D791" s="833" t="s">
        <v>4375</v>
      </c>
      <c r="E791" s="834" t="s">
        <v>2062</v>
      </c>
      <c r="F791" s="832" t="s">
        <v>2036</v>
      </c>
      <c r="G791" s="832" t="s">
        <v>2108</v>
      </c>
      <c r="H791" s="832" t="s">
        <v>601</v>
      </c>
      <c r="I791" s="832" t="s">
        <v>2297</v>
      </c>
      <c r="J791" s="832" t="s">
        <v>657</v>
      </c>
      <c r="K791" s="832" t="s">
        <v>2298</v>
      </c>
      <c r="L791" s="835">
        <v>0</v>
      </c>
      <c r="M791" s="835">
        <v>0</v>
      </c>
      <c r="N791" s="832">
        <v>1</v>
      </c>
      <c r="O791" s="836">
        <v>0.5</v>
      </c>
      <c r="P791" s="835"/>
      <c r="Q791" s="837"/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8</v>
      </c>
      <c r="B792" s="832" t="s">
        <v>2035</v>
      </c>
      <c r="C792" s="832" t="s">
        <v>2042</v>
      </c>
      <c r="D792" s="833" t="s">
        <v>4375</v>
      </c>
      <c r="E792" s="834" t="s">
        <v>2062</v>
      </c>
      <c r="F792" s="832" t="s">
        <v>2036</v>
      </c>
      <c r="G792" s="832" t="s">
        <v>2167</v>
      </c>
      <c r="H792" s="832" t="s">
        <v>601</v>
      </c>
      <c r="I792" s="832" t="s">
        <v>2893</v>
      </c>
      <c r="J792" s="832" t="s">
        <v>1558</v>
      </c>
      <c r="K792" s="832" t="s">
        <v>2861</v>
      </c>
      <c r="L792" s="835">
        <v>49.38</v>
      </c>
      <c r="M792" s="835">
        <v>49.38</v>
      </c>
      <c r="N792" s="832">
        <v>1</v>
      </c>
      <c r="O792" s="836">
        <v>1</v>
      </c>
      <c r="P792" s="835">
        <v>49.38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8</v>
      </c>
      <c r="B793" s="832" t="s">
        <v>2035</v>
      </c>
      <c r="C793" s="832" t="s">
        <v>2042</v>
      </c>
      <c r="D793" s="833" t="s">
        <v>4375</v>
      </c>
      <c r="E793" s="834" t="s">
        <v>2062</v>
      </c>
      <c r="F793" s="832" t="s">
        <v>2036</v>
      </c>
      <c r="G793" s="832" t="s">
        <v>2789</v>
      </c>
      <c r="H793" s="832" t="s">
        <v>601</v>
      </c>
      <c r="I793" s="832" t="s">
        <v>2790</v>
      </c>
      <c r="J793" s="832" t="s">
        <v>2791</v>
      </c>
      <c r="K793" s="832" t="s">
        <v>2792</v>
      </c>
      <c r="L793" s="835">
        <v>76.709999999999994</v>
      </c>
      <c r="M793" s="835">
        <v>76.709999999999994</v>
      </c>
      <c r="N793" s="832">
        <v>1</v>
      </c>
      <c r="O793" s="836">
        <v>0.5</v>
      </c>
      <c r="P793" s="835">
        <v>76.709999999999994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8</v>
      </c>
      <c r="B794" s="832" t="s">
        <v>2035</v>
      </c>
      <c r="C794" s="832" t="s">
        <v>2042</v>
      </c>
      <c r="D794" s="833" t="s">
        <v>4375</v>
      </c>
      <c r="E794" s="834" t="s">
        <v>2062</v>
      </c>
      <c r="F794" s="832" t="s">
        <v>2036</v>
      </c>
      <c r="G794" s="832" t="s">
        <v>2894</v>
      </c>
      <c r="H794" s="832" t="s">
        <v>601</v>
      </c>
      <c r="I794" s="832" t="s">
        <v>2895</v>
      </c>
      <c r="J794" s="832" t="s">
        <v>2896</v>
      </c>
      <c r="K794" s="832" t="s">
        <v>2897</v>
      </c>
      <c r="L794" s="835">
        <v>73.989999999999995</v>
      </c>
      <c r="M794" s="835">
        <v>813.88999999999987</v>
      </c>
      <c r="N794" s="832">
        <v>11</v>
      </c>
      <c r="O794" s="836">
        <v>3</v>
      </c>
      <c r="P794" s="835">
        <v>591.91999999999996</v>
      </c>
      <c r="Q794" s="837">
        <v>0.72727272727272729</v>
      </c>
      <c r="R794" s="832">
        <v>8</v>
      </c>
      <c r="S794" s="837">
        <v>0.72727272727272729</v>
      </c>
      <c r="T794" s="836">
        <v>2</v>
      </c>
      <c r="U794" s="838">
        <v>0.66666666666666663</v>
      </c>
    </row>
    <row r="795" spans="1:21" ht="14.4" customHeight="1" x14ac:dyDescent="0.3">
      <c r="A795" s="831">
        <v>8</v>
      </c>
      <c r="B795" s="832" t="s">
        <v>2035</v>
      </c>
      <c r="C795" s="832" t="s">
        <v>2042</v>
      </c>
      <c r="D795" s="833" t="s">
        <v>4375</v>
      </c>
      <c r="E795" s="834" t="s">
        <v>2062</v>
      </c>
      <c r="F795" s="832" t="s">
        <v>2036</v>
      </c>
      <c r="G795" s="832" t="s">
        <v>2469</v>
      </c>
      <c r="H795" s="832" t="s">
        <v>601</v>
      </c>
      <c r="I795" s="832" t="s">
        <v>2470</v>
      </c>
      <c r="J795" s="832" t="s">
        <v>2471</v>
      </c>
      <c r="K795" s="832" t="s">
        <v>2472</v>
      </c>
      <c r="L795" s="835">
        <v>77.14</v>
      </c>
      <c r="M795" s="835">
        <v>308.56</v>
      </c>
      <c r="N795" s="832">
        <v>4</v>
      </c>
      <c r="O795" s="836">
        <v>2.5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8</v>
      </c>
      <c r="B796" s="832" t="s">
        <v>2035</v>
      </c>
      <c r="C796" s="832" t="s">
        <v>2042</v>
      </c>
      <c r="D796" s="833" t="s">
        <v>4375</v>
      </c>
      <c r="E796" s="834" t="s">
        <v>2062</v>
      </c>
      <c r="F796" s="832" t="s">
        <v>2036</v>
      </c>
      <c r="G796" s="832" t="s">
        <v>2413</v>
      </c>
      <c r="H796" s="832" t="s">
        <v>601</v>
      </c>
      <c r="I796" s="832" t="s">
        <v>2898</v>
      </c>
      <c r="J796" s="832" t="s">
        <v>2899</v>
      </c>
      <c r="K796" s="832" t="s">
        <v>2900</v>
      </c>
      <c r="L796" s="835">
        <v>58.63</v>
      </c>
      <c r="M796" s="835">
        <v>58.63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8</v>
      </c>
      <c r="B797" s="832" t="s">
        <v>2035</v>
      </c>
      <c r="C797" s="832" t="s">
        <v>2042</v>
      </c>
      <c r="D797" s="833" t="s">
        <v>4375</v>
      </c>
      <c r="E797" s="834" t="s">
        <v>2062</v>
      </c>
      <c r="F797" s="832" t="s">
        <v>2036</v>
      </c>
      <c r="G797" s="832" t="s">
        <v>2413</v>
      </c>
      <c r="H797" s="832" t="s">
        <v>601</v>
      </c>
      <c r="I797" s="832" t="s">
        <v>2414</v>
      </c>
      <c r="J797" s="832" t="s">
        <v>2415</v>
      </c>
      <c r="K797" s="832" t="s">
        <v>2416</v>
      </c>
      <c r="L797" s="835">
        <v>58.62</v>
      </c>
      <c r="M797" s="835">
        <v>293.09999999999997</v>
      </c>
      <c r="N797" s="832">
        <v>5</v>
      </c>
      <c r="O797" s="836">
        <v>4</v>
      </c>
      <c r="P797" s="835">
        <v>293.09999999999997</v>
      </c>
      <c r="Q797" s="837">
        <v>1</v>
      </c>
      <c r="R797" s="832">
        <v>5</v>
      </c>
      <c r="S797" s="837">
        <v>1</v>
      </c>
      <c r="T797" s="836">
        <v>4</v>
      </c>
      <c r="U797" s="838">
        <v>1</v>
      </c>
    </row>
    <row r="798" spans="1:21" ht="14.4" customHeight="1" x14ac:dyDescent="0.3">
      <c r="A798" s="831">
        <v>8</v>
      </c>
      <c r="B798" s="832" t="s">
        <v>2035</v>
      </c>
      <c r="C798" s="832" t="s">
        <v>2042</v>
      </c>
      <c r="D798" s="833" t="s">
        <v>4375</v>
      </c>
      <c r="E798" s="834" t="s">
        <v>2062</v>
      </c>
      <c r="F798" s="832" t="s">
        <v>2036</v>
      </c>
      <c r="G798" s="832" t="s">
        <v>2175</v>
      </c>
      <c r="H798" s="832" t="s">
        <v>601</v>
      </c>
      <c r="I798" s="832" t="s">
        <v>2176</v>
      </c>
      <c r="J798" s="832" t="s">
        <v>850</v>
      </c>
      <c r="K798" s="832" t="s">
        <v>2177</v>
      </c>
      <c r="L798" s="835">
        <v>0</v>
      </c>
      <c r="M798" s="835">
        <v>0</v>
      </c>
      <c r="N798" s="832">
        <v>6</v>
      </c>
      <c r="O798" s="836">
        <v>3</v>
      </c>
      <c r="P798" s="835">
        <v>0</v>
      </c>
      <c r="Q798" s="837"/>
      <c r="R798" s="832">
        <v>4</v>
      </c>
      <c r="S798" s="837">
        <v>0.66666666666666663</v>
      </c>
      <c r="T798" s="836">
        <v>2</v>
      </c>
      <c r="U798" s="838">
        <v>0.66666666666666663</v>
      </c>
    </row>
    <row r="799" spans="1:21" ht="14.4" customHeight="1" x14ac:dyDescent="0.3">
      <c r="A799" s="831">
        <v>8</v>
      </c>
      <c r="B799" s="832" t="s">
        <v>2035</v>
      </c>
      <c r="C799" s="832" t="s">
        <v>2042</v>
      </c>
      <c r="D799" s="833" t="s">
        <v>4375</v>
      </c>
      <c r="E799" s="834" t="s">
        <v>2062</v>
      </c>
      <c r="F799" s="832" t="s">
        <v>2036</v>
      </c>
      <c r="G799" s="832" t="s">
        <v>2178</v>
      </c>
      <c r="H799" s="832" t="s">
        <v>601</v>
      </c>
      <c r="I799" s="832" t="s">
        <v>2179</v>
      </c>
      <c r="J799" s="832" t="s">
        <v>716</v>
      </c>
      <c r="K799" s="832" t="s">
        <v>2180</v>
      </c>
      <c r="L799" s="835">
        <v>0</v>
      </c>
      <c r="M799" s="835">
        <v>0</v>
      </c>
      <c r="N799" s="832">
        <v>7</v>
      </c>
      <c r="O799" s="836">
        <v>3.5</v>
      </c>
      <c r="P799" s="835">
        <v>0</v>
      </c>
      <c r="Q799" s="837"/>
      <c r="R799" s="832">
        <v>3</v>
      </c>
      <c r="S799" s="837">
        <v>0.42857142857142855</v>
      </c>
      <c r="T799" s="836">
        <v>1.5</v>
      </c>
      <c r="U799" s="838">
        <v>0.42857142857142855</v>
      </c>
    </row>
    <row r="800" spans="1:21" ht="14.4" customHeight="1" x14ac:dyDescent="0.3">
      <c r="A800" s="831">
        <v>8</v>
      </c>
      <c r="B800" s="832" t="s">
        <v>2035</v>
      </c>
      <c r="C800" s="832" t="s">
        <v>2042</v>
      </c>
      <c r="D800" s="833" t="s">
        <v>4375</v>
      </c>
      <c r="E800" s="834" t="s">
        <v>2062</v>
      </c>
      <c r="F800" s="832" t="s">
        <v>2036</v>
      </c>
      <c r="G800" s="832" t="s">
        <v>2178</v>
      </c>
      <c r="H800" s="832" t="s">
        <v>601</v>
      </c>
      <c r="I800" s="832" t="s">
        <v>2181</v>
      </c>
      <c r="J800" s="832" t="s">
        <v>2182</v>
      </c>
      <c r="K800" s="832" t="s">
        <v>2183</v>
      </c>
      <c r="L800" s="835">
        <v>0</v>
      </c>
      <c r="M800" s="835">
        <v>0</v>
      </c>
      <c r="N800" s="832">
        <v>1</v>
      </c>
      <c r="O800" s="836">
        <v>1</v>
      </c>
      <c r="P800" s="835">
        <v>0</v>
      </c>
      <c r="Q800" s="837"/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8</v>
      </c>
      <c r="B801" s="832" t="s">
        <v>2035</v>
      </c>
      <c r="C801" s="832" t="s">
        <v>2042</v>
      </c>
      <c r="D801" s="833" t="s">
        <v>4375</v>
      </c>
      <c r="E801" s="834" t="s">
        <v>2062</v>
      </c>
      <c r="F801" s="832" t="s">
        <v>2036</v>
      </c>
      <c r="G801" s="832" t="s">
        <v>2184</v>
      </c>
      <c r="H801" s="832" t="s">
        <v>660</v>
      </c>
      <c r="I801" s="832" t="s">
        <v>1698</v>
      </c>
      <c r="J801" s="832" t="s">
        <v>1696</v>
      </c>
      <c r="K801" s="832" t="s">
        <v>1699</v>
      </c>
      <c r="L801" s="835">
        <v>49.08</v>
      </c>
      <c r="M801" s="835">
        <v>49.08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8</v>
      </c>
      <c r="B802" s="832" t="s">
        <v>2035</v>
      </c>
      <c r="C802" s="832" t="s">
        <v>2042</v>
      </c>
      <c r="D802" s="833" t="s">
        <v>4375</v>
      </c>
      <c r="E802" s="834" t="s">
        <v>2062</v>
      </c>
      <c r="F802" s="832" t="s">
        <v>2036</v>
      </c>
      <c r="G802" s="832" t="s">
        <v>2144</v>
      </c>
      <c r="H802" s="832" t="s">
        <v>601</v>
      </c>
      <c r="I802" s="832" t="s">
        <v>2145</v>
      </c>
      <c r="J802" s="832" t="s">
        <v>692</v>
      </c>
      <c r="K802" s="832" t="s">
        <v>2146</v>
      </c>
      <c r="L802" s="835">
        <v>158.76</v>
      </c>
      <c r="M802" s="835">
        <v>1905.12</v>
      </c>
      <c r="N802" s="832">
        <v>12</v>
      </c>
      <c r="O802" s="836">
        <v>11</v>
      </c>
      <c r="P802" s="835">
        <v>952.56</v>
      </c>
      <c r="Q802" s="837">
        <v>0.5</v>
      </c>
      <c r="R802" s="832">
        <v>6</v>
      </c>
      <c r="S802" s="837">
        <v>0.5</v>
      </c>
      <c r="T802" s="836">
        <v>5.5</v>
      </c>
      <c r="U802" s="838">
        <v>0.5</v>
      </c>
    </row>
    <row r="803" spans="1:21" ht="14.4" customHeight="1" x14ac:dyDescent="0.3">
      <c r="A803" s="831">
        <v>8</v>
      </c>
      <c r="B803" s="832" t="s">
        <v>2035</v>
      </c>
      <c r="C803" s="832" t="s">
        <v>2042</v>
      </c>
      <c r="D803" s="833" t="s">
        <v>4375</v>
      </c>
      <c r="E803" s="834" t="s">
        <v>2062</v>
      </c>
      <c r="F803" s="832" t="s">
        <v>2036</v>
      </c>
      <c r="G803" s="832" t="s">
        <v>2121</v>
      </c>
      <c r="H803" s="832" t="s">
        <v>660</v>
      </c>
      <c r="I803" s="832" t="s">
        <v>2195</v>
      </c>
      <c r="J803" s="832" t="s">
        <v>735</v>
      </c>
      <c r="K803" s="832" t="s">
        <v>1777</v>
      </c>
      <c r="L803" s="835">
        <v>368.16</v>
      </c>
      <c r="M803" s="835">
        <v>8099.5199999999986</v>
      </c>
      <c r="N803" s="832">
        <v>22</v>
      </c>
      <c r="O803" s="836">
        <v>7.5</v>
      </c>
      <c r="P803" s="835">
        <v>8099.5199999999986</v>
      </c>
      <c r="Q803" s="837">
        <v>1</v>
      </c>
      <c r="R803" s="832">
        <v>22</v>
      </c>
      <c r="S803" s="837">
        <v>1</v>
      </c>
      <c r="T803" s="836">
        <v>7.5</v>
      </c>
      <c r="U803" s="838">
        <v>1</v>
      </c>
    </row>
    <row r="804" spans="1:21" ht="14.4" customHeight="1" x14ac:dyDescent="0.3">
      <c r="A804" s="831">
        <v>8</v>
      </c>
      <c r="B804" s="832" t="s">
        <v>2035</v>
      </c>
      <c r="C804" s="832" t="s">
        <v>2042</v>
      </c>
      <c r="D804" s="833" t="s">
        <v>4375</v>
      </c>
      <c r="E804" s="834" t="s">
        <v>2062</v>
      </c>
      <c r="F804" s="832" t="s">
        <v>2036</v>
      </c>
      <c r="G804" s="832" t="s">
        <v>2121</v>
      </c>
      <c r="H804" s="832" t="s">
        <v>660</v>
      </c>
      <c r="I804" s="832" t="s">
        <v>2122</v>
      </c>
      <c r="J804" s="832" t="s">
        <v>735</v>
      </c>
      <c r="K804" s="832" t="s">
        <v>1680</v>
      </c>
      <c r="L804" s="835">
        <v>490.89</v>
      </c>
      <c r="M804" s="835">
        <v>3927.12</v>
      </c>
      <c r="N804" s="832">
        <v>8</v>
      </c>
      <c r="O804" s="836">
        <v>2.5</v>
      </c>
      <c r="P804" s="835">
        <v>2454.4499999999998</v>
      </c>
      <c r="Q804" s="837">
        <v>0.625</v>
      </c>
      <c r="R804" s="832">
        <v>5</v>
      </c>
      <c r="S804" s="837">
        <v>0.625</v>
      </c>
      <c r="T804" s="836">
        <v>1.5</v>
      </c>
      <c r="U804" s="838">
        <v>0.6</v>
      </c>
    </row>
    <row r="805" spans="1:21" ht="14.4" customHeight="1" x14ac:dyDescent="0.3">
      <c r="A805" s="831">
        <v>8</v>
      </c>
      <c r="B805" s="832" t="s">
        <v>2035</v>
      </c>
      <c r="C805" s="832" t="s">
        <v>2042</v>
      </c>
      <c r="D805" s="833" t="s">
        <v>4375</v>
      </c>
      <c r="E805" s="834" t="s">
        <v>2062</v>
      </c>
      <c r="F805" s="832" t="s">
        <v>2036</v>
      </c>
      <c r="G805" s="832" t="s">
        <v>2121</v>
      </c>
      <c r="H805" s="832" t="s">
        <v>660</v>
      </c>
      <c r="I805" s="832" t="s">
        <v>2123</v>
      </c>
      <c r="J805" s="832" t="s">
        <v>735</v>
      </c>
      <c r="K805" s="832" t="s">
        <v>1991</v>
      </c>
      <c r="L805" s="835">
        <v>736.33</v>
      </c>
      <c r="M805" s="835">
        <v>5890.6400000000012</v>
      </c>
      <c r="N805" s="832">
        <v>8</v>
      </c>
      <c r="O805" s="836">
        <v>2.5</v>
      </c>
      <c r="P805" s="835">
        <v>3681.6500000000005</v>
      </c>
      <c r="Q805" s="837">
        <v>0.625</v>
      </c>
      <c r="R805" s="832">
        <v>5</v>
      </c>
      <c r="S805" s="837">
        <v>0.625</v>
      </c>
      <c r="T805" s="836">
        <v>2</v>
      </c>
      <c r="U805" s="838">
        <v>0.8</v>
      </c>
    </row>
    <row r="806" spans="1:21" ht="14.4" customHeight="1" x14ac:dyDescent="0.3">
      <c r="A806" s="831">
        <v>8</v>
      </c>
      <c r="B806" s="832" t="s">
        <v>2035</v>
      </c>
      <c r="C806" s="832" t="s">
        <v>2042</v>
      </c>
      <c r="D806" s="833" t="s">
        <v>4375</v>
      </c>
      <c r="E806" s="834" t="s">
        <v>2062</v>
      </c>
      <c r="F806" s="832" t="s">
        <v>2036</v>
      </c>
      <c r="G806" s="832" t="s">
        <v>2121</v>
      </c>
      <c r="H806" s="832" t="s">
        <v>660</v>
      </c>
      <c r="I806" s="832" t="s">
        <v>1679</v>
      </c>
      <c r="J806" s="832" t="s">
        <v>735</v>
      </c>
      <c r="K806" s="832" t="s">
        <v>1680</v>
      </c>
      <c r="L806" s="835">
        <v>490.89</v>
      </c>
      <c r="M806" s="835">
        <v>490.89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8</v>
      </c>
      <c r="B807" s="832" t="s">
        <v>2035</v>
      </c>
      <c r="C807" s="832" t="s">
        <v>2042</v>
      </c>
      <c r="D807" s="833" t="s">
        <v>4375</v>
      </c>
      <c r="E807" s="834" t="s">
        <v>2062</v>
      </c>
      <c r="F807" s="832" t="s">
        <v>2036</v>
      </c>
      <c r="G807" s="832" t="s">
        <v>2803</v>
      </c>
      <c r="H807" s="832" t="s">
        <v>601</v>
      </c>
      <c r="I807" s="832" t="s">
        <v>2804</v>
      </c>
      <c r="J807" s="832" t="s">
        <v>672</v>
      </c>
      <c r="K807" s="832" t="s">
        <v>2805</v>
      </c>
      <c r="L807" s="835">
        <v>48.42</v>
      </c>
      <c r="M807" s="835">
        <v>48.42</v>
      </c>
      <c r="N807" s="832">
        <v>1</v>
      </c>
      <c r="O807" s="836">
        <v>1</v>
      </c>
      <c r="P807" s="835">
        <v>48.42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8</v>
      </c>
      <c r="B808" s="832" t="s">
        <v>2035</v>
      </c>
      <c r="C808" s="832" t="s">
        <v>2042</v>
      </c>
      <c r="D808" s="833" t="s">
        <v>4375</v>
      </c>
      <c r="E808" s="834" t="s">
        <v>2062</v>
      </c>
      <c r="F808" s="832" t="s">
        <v>2036</v>
      </c>
      <c r="G808" s="832" t="s">
        <v>2440</v>
      </c>
      <c r="H808" s="832" t="s">
        <v>601</v>
      </c>
      <c r="I808" s="832" t="s">
        <v>2441</v>
      </c>
      <c r="J808" s="832" t="s">
        <v>1431</v>
      </c>
      <c r="K808" s="832" t="s">
        <v>1813</v>
      </c>
      <c r="L808" s="835">
        <v>0</v>
      </c>
      <c r="M808" s="835">
        <v>0</v>
      </c>
      <c r="N808" s="832">
        <v>1</v>
      </c>
      <c r="O808" s="836">
        <v>1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8</v>
      </c>
      <c r="B809" s="832" t="s">
        <v>2035</v>
      </c>
      <c r="C809" s="832" t="s">
        <v>2042</v>
      </c>
      <c r="D809" s="833" t="s">
        <v>4375</v>
      </c>
      <c r="E809" s="834" t="s">
        <v>2062</v>
      </c>
      <c r="F809" s="832" t="s">
        <v>2036</v>
      </c>
      <c r="G809" s="832" t="s">
        <v>2247</v>
      </c>
      <c r="H809" s="832" t="s">
        <v>601</v>
      </c>
      <c r="I809" s="832" t="s">
        <v>2901</v>
      </c>
      <c r="J809" s="832" t="s">
        <v>2902</v>
      </c>
      <c r="K809" s="832" t="s">
        <v>2903</v>
      </c>
      <c r="L809" s="835">
        <v>61.76</v>
      </c>
      <c r="M809" s="835">
        <v>61.76</v>
      </c>
      <c r="N809" s="832">
        <v>1</v>
      </c>
      <c r="O809" s="836">
        <v>1</v>
      </c>
      <c r="P809" s="835">
        <v>61.76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8</v>
      </c>
      <c r="B810" s="832" t="s">
        <v>2035</v>
      </c>
      <c r="C810" s="832" t="s">
        <v>2042</v>
      </c>
      <c r="D810" s="833" t="s">
        <v>4375</v>
      </c>
      <c r="E810" s="834" t="s">
        <v>2062</v>
      </c>
      <c r="F810" s="832" t="s">
        <v>2036</v>
      </c>
      <c r="G810" s="832" t="s">
        <v>2904</v>
      </c>
      <c r="H810" s="832" t="s">
        <v>660</v>
      </c>
      <c r="I810" s="832" t="s">
        <v>2905</v>
      </c>
      <c r="J810" s="832" t="s">
        <v>2906</v>
      </c>
      <c r="K810" s="832" t="s">
        <v>2907</v>
      </c>
      <c r="L810" s="835">
        <v>437.23</v>
      </c>
      <c r="M810" s="835">
        <v>1311.69</v>
      </c>
      <c r="N810" s="832">
        <v>3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8</v>
      </c>
      <c r="B811" s="832" t="s">
        <v>2035</v>
      </c>
      <c r="C811" s="832" t="s">
        <v>2042</v>
      </c>
      <c r="D811" s="833" t="s">
        <v>4375</v>
      </c>
      <c r="E811" s="834" t="s">
        <v>2062</v>
      </c>
      <c r="F811" s="832" t="s">
        <v>2036</v>
      </c>
      <c r="G811" s="832" t="s">
        <v>2908</v>
      </c>
      <c r="H811" s="832" t="s">
        <v>601</v>
      </c>
      <c r="I811" s="832" t="s">
        <v>2909</v>
      </c>
      <c r="J811" s="832" t="s">
        <v>2910</v>
      </c>
      <c r="K811" s="832" t="s">
        <v>2911</v>
      </c>
      <c r="L811" s="835">
        <v>82.17</v>
      </c>
      <c r="M811" s="835">
        <v>246.51</v>
      </c>
      <c r="N811" s="832">
        <v>3</v>
      </c>
      <c r="O811" s="836">
        <v>2</v>
      </c>
      <c r="P811" s="835">
        <v>164.34</v>
      </c>
      <c r="Q811" s="837">
        <v>0.66666666666666674</v>
      </c>
      <c r="R811" s="832">
        <v>2</v>
      </c>
      <c r="S811" s="837">
        <v>0.66666666666666663</v>
      </c>
      <c r="T811" s="836">
        <v>1</v>
      </c>
      <c r="U811" s="838">
        <v>0.5</v>
      </c>
    </row>
    <row r="812" spans="1:21" ht="14.4" customHeight="1" x14ac:dyDescent="0.3">
      <c r="A812" s="831">
        <v>8</v>
      </c>
      <c r="B812" s="832" t="s">
        <v>2035</v>
      </c>
      <c r="C812" s="832" t="s">
        <v>2042</v>
      </c>
      <c r="D812" s="833" t="s">
        <v>4375</v>
      </c>
      <c r="E812" s="834" t="s">
        <v>2062</v>
      </c>
      <c r="F812" s="832" t="s">
        <v>2036</v>
      </c>
      <c r="G812" s="832" t="s">
        <v>2199</v>
      </c>
      <c r="H812" s="832" t="s">
        <v>601</v>
      </c>
      <c r="I812" s="832" t="s">
        <v>2200</v>
      </c>
      <c r="J812" s="832" t="s">
        <v>1219</v>
      </c>
      <c r="K812" s="832" t="s">
        <v>2201</v>
      </c>
      <c r="L812" s="835">
        <v>130.36000000000001</v>
      </c>
      <c r="M812" s="835">
        <v>3128.6400000000003</v>
      </c>
      <c r="N812" s="832">
        <v>24</v>
      </c>
      <c r="O812" s="836">
        <v>10.5</v>
      </c>
      <c r="P812" s="835">
        <v>651.80000000000007</v>
      </c>
      <c r="Q812" s="837">
        <v>0.20833333333333334</v>
      </c>
      <c r="R812" s="832">
        <v>5</v>
      </c>
      <c r="S812" s="837">
        <v>0.20833333333333334</v>
      </c>
      <c r="T812" s="836">
        <v>2</v>
      </c>
      <c r="U812" s="838">
        <v>0.19047619047619047</v>
      </c>
    </row>
    <row r="813" spans="1:21" ht="14.4" customHeight="1" x14ac:dyDescent="0.3">
      <c r="A813" s="831">
        <v>8</v>
      </c>
      <c r="B813" s="832" t="s">
        <v>2035</v>
      </c>
      <c r="C813" s="832" t="s">
        <v>2042</v>
      </c>
      <c r="D813" s="833" t="s">
        <v>4375</v>
      </c>
      <c r="E813" s="834" t="s">
        <v>2062</v>
      </c>
      <c r="F813" s="832" t="s">
        <v>2036</v>
      </c>
      <c r="G813" s="832" t="s">
        <v>2199</v>
      </c>
      <c r="H813" s="832" t="s">
        <v>601</v>
      </c>
      <c r="I813" s="832" t="s">
        <v>2202</v>
      </c>
      <c r="J813" s="832" t="s">
        <v>1219</v>
      </c>
      <c r="K813" s="832" t="s">
        <v>2201</v>
      </c>
      <c r="L813" s="835">
        <v>130.36000000000001</v>
      </c>
      <c r="M813" s="835">
        <v>1042.8800000000001</v>
      </c>
      <c r="N813" s="832">
        <v>8</v>
      </c>
      <c r="O813" s="836">
        <v>5.5</v>
      </c>
      <c r="P813" s="835">
        <v>130.36000000000001</v>
      </c>
      <c r="Q813" s="837">
        <v>0.125</v>
      </c>
      <c r="R813" s="832">
        <v>1</v>
      </c>
      <c r="S813" s="837">
        <v>0.125</v>
      </c>
      <c r="T813" s="836">
        <v>1</v>
      </c>
      <c r="U813" s="838">
        <v>0.18181818181818182</v>
      </c>
    </row>
    <row r="814" spans="1:21" ht="14.4" customHeight="1" x14ac:dyDescent="0.3">
      <c r="A814" s="831">
        <v>8</v>
      </c>
      <c r="B814" s="832" t="s">
        <v>2035</v>
      </c>
      <c r="C814" s="832" t="s">
        <v>2042</v>
      </c>
      <c r="D814" s="833" t="s">
        <v>4375</v>
      </c>
      <c r="E814" s="834" t="s">
        <v>2062</v>
      </c>
      <c r="F814" s="832" t="s">
        <v>2036</v>
      </c>
      <c r="G814" s="832" t="s">
        <v>2550</v>
      </c>
      <c r="H814" s="832" t="s">
        <v>601</v>
      </c>
      <c r="I814" s="832" t="s">
        <v>2912</v>
      </c>
      <c r="J814" s="832" t="s">
        <v>2913</v>
      </c>
      <c r="K814" s="832" t="s">
        <v>1662</v>
      </c>
      <c r="L814" s="835">
        <v>41.63</v>
      </c>
      <c r="M814" s="835">
        <v>41.63</v>
      </c>
      <c r="N814" s="832">
        <v>1</v>
      </c>
      <c r="O814" s="836">
        <v>0.5</v>
      </c>
      <c r="P814" s="835">
        <v>41.63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8</v>
      </c>
      <c r="B815" s="832" t="s">
        <v>2035</v>
      </c>
      <c r="C815" s="832" t="s">
        <v>2042</v>
      </c>
      <c r="D815" s="833" t="s">
        <v>4375</v>
      </c>
      <c r="E815" s="834" t="s">
        <v>2062</v>
      </c>
      <c r="F815" s="832" t="s">
        <v>2036</v>
      </c>
      <c r="G815" s="832" t="s">
        <v>2206</v>
      </c>
      <c r="H815" s="832" t="s">
        <v>601</v>
      </c>
      <c r="I815" s="832" t="s">
        <v>2207</v>
      </c>
      <c r="J815" s="832" t="s">
        <v>2208</v>
      </c>
      <c r="K815" s="832" t="s">
        <v>2209</v>
      </c>
      <c r="L815" s="835">
        <v>0</v>
      </c>
      <c r="M815" s="835">
        <v>0</v>
      </c>
      <c r="N815" s="832">
        <v>1</v>
      </c>
      <c r="O815" s="836">
        <v>1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8</v>
      </c>
      <c r="B816" s="832" t="s">
        <v>2035</v>
      </c>
      <c r="C816" s="832" t="s">
        <v>2042</v>
      </c>
      <c r="D816" s="833" t="s">
        <v>4375</v>
      </c>
      <c r="E816" s="834" t="s">
        <v>2062</v>
      </c>
      <c r="F816" s="832" t="s">
        <v>2036</v>
      </c>
      <c r="G816" s="832" t="s">
        <v>2147</v>
      </c>
      <c r="H816" s="832" t="s">
        <v>601</v>
      </c>
      <c r="I816" s="832" t="s">
        <v>2250</v>
      </c>
      <c r="J816" s="832" t="s">
        <v>825</v>
      </c>
      <c r="K816" s="832" t="s">
        <v>2251</v>
      </c>
      <c r="L816" s="835">
        <v>128.69999999999999</v>
      </c>
      <c r="M816" s="835">
        <v>257.39999999999998</v>
      </c>
      <c r="N816" s="832">
        <v>2</v>
      </c>
      <c r="O816" s="836">
        <v>2</v>
      </c>
      <c r="P816" s="835">
        <v>128.69999999999999</v>
      </c>
      <c r="Q816" s="837">
        <v>0.5</v>
      </c>
      <c r="R816" s="832">
        <v>1</v>
      </c>
      <c r="S816" s="837">
        <v>0.5</v>
      </c>
      <c r="T816" s="836">
        <v>1</v>
      </c>
      <c r="U816" s="838">
        <v>0.5</v>
      </c>
    </row>
    <row r="817" spans="1:21" ht="14.4" customHeight="1" x14ac:dyDescent="0.3">
      <c r="A817" s="831">
        <v>8</v>
      </c>
      <c r="B817" s="832" t="s">
        <v>2035</v>
      </c>
      <c r="C817" s="832" t="s">
        <v>2042</v>
      </c>
      <c r="D817" s="833" t="s">
        <v>4375</v>
      </c>
      <c r="E817" s="834" t="s">
        <v>2062</v>
      </c>
      <c r="F817" s="832" t="s">
        <v>2036</v>
      </c>
      <c r="G817" s="832" t="s">
        <v>2147</v>
      </c>
      <c r="H817" s="832" t="s">
        <v>601</v>
      </c>
      <c r="I817" s="832" t="s">
        <v>2224</v>
      </c>
      <c r="J817" s="832" t="s">
        <v>825</v>
      </c>
      <c r="K817" s="832" t="s">
        <v>2225</v>
      </c>
      <c r="L817" s="835">
        <v>181.04</v>
      </c>
      <c r="M817" s="835">
        <v>181.04</v>
      </c>
      <c r="N817" s="832">
        <v>1</v>
      </c>
      <c r="O817" s="836">
        <v>1</v>
      </c>
      <c r="P817" s="835">
        <v>181.04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8</v>
      </c>
      <c r="B818" s="832" t="s">
        <v>2035</v>
      </c>
      <c r="C818" s="832" t="s">
        <v>2042</v>
      </c>
      <c r="D818" s="833" t="s">
        <v>4375</v>
      </c>
      <c r="E818" s="834" t="s">
        <v>2062</v>
      </c>
      <c r="F818" s="832" t="s">
        <v>2036</v>
      </c>
      <c r="G818" s="832" t="s">
        <v>2147</v>
      </c>
      <c r="H818" s="832" t="s">
        <v>601</v>
      </c>
      <c r="I818" s="832" t="s">
        <v>2210</v>
      </c>
      <c r="J818" s="832" t="s">
        <v>825</v>
      </c>
      <c r="K818" s="832" t="s">
        <v>2149</v>
      </c>
      <c r="L818" s="835">
        <v>0</v>
      </c>
      <c r="M818" s="835">
        <v>0</v>
      </c>
      <c r="N818" s="832">
        <v>2</v>
      </c>
      <c r="O818" s="836">
        <v>2</v>
      </c>
      <c r="P818" s="835">
        <v>0</v>
      </c>
      <c r="Q818" s="837"/>
      <c r="R818" s="832">
        <v>1</v>
      </c>
      <c r="S818" s="837">
        <v>0.5</v>
      </c>
      <c r="T818" s="836">
        <v>1</v>
      </c>
      <c r="U818" s="838">
        <v>0.5</v>
      </c>
    </row>
    <row r="819" spans="1:21" ht="14.4" customHeight="1" x14ac:dyDescent="0.3">
      <c r="A819" s="831">
        <v>8</v>
      </c>
      <c r="B819" s="832" t="s">
        <v>2035</v>
      </c>
      <c r="C819" s="832" t="s">
        <v>2042</v>
      </c>
      <c r="D819" s="833" t="s">
        <v>4375</v>
      </c>
      <c r="E819" s="834" t="s">
        <v>2062</v>
      </c>
      <c r="F819" s="832" t="s">
        <v>2036</v>
      </c>
      <c r="G819" s="832" t="s">
        <v>2147</v>
      </c>
      <c r="H819" s="832" t="s">
        <v>601</v>
      </c>
      <c r="I819" s="832" t="s">
        <v>2210</v>
      </c>
      <c r="J819" s="832" t="s">
        <v>825</v>
      </c>
      <c r="K819" s="832" t="s">
        <v>2149</v>
      </c>
      <c r="L819" s="835">
        <v>90.53</v>
      </c>
      <c r="M819" s="835">
        <v>90.53</v>
      </c>
      <c r="N819" s="832">
        <v>1</v>
      </c>
      <c r="O819" s="836">
        <v>1</v>
      </c>
      <c r="P819" s="835">
        <v>90.53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8</v>
      </c>
      <c r="B820" s="832" t="s">
        <v>2035</v>
      </c>
      <c r="C820" s="832" t="s">
        <v>2042</v>
      </c>
      <c r="D820" s="833" t="s">
        <v>4375</v>
      </c>
      <c r="E820" s="834" t="s">
        <v>2062</v>
      </c>
      <c r="F820" s="832" t="s">
        <v>2036</v>
      </c>
      <c r="G820" s="832" t="s">
        <v>2914</v>
      </c>
      <c r="H820" s="832" t="s">
        <v>601</v>
      </c>
      <c r="I820" s="832" t="s">
        <v>2915</v>
      </c>
      <c r="J820" s="832" t="s">
        <v>1091</v>
      </c>
      <c r="K820" s="832" t="s">
        <v>668</v>
      </c>
      <c r="L820" s="835">
        <v>0</v>
      </c>
      <c r="M820" s="835">
        <v>0</v>
      </c>
      <c r="N820" s="832">
        <v>1</v>
      </c>
      <c r="O820" s="836">
        <v>0.5</v>
      </c>
      <c r="P820" s="835"/>
      <c r="Q820" s="837"/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8</v>
      </c>
      <c r="B821" s="832" t="s">
        <v>2035</v>
      </c>
      <c r="C821" s="832" t="s">
        <v>2042</v>
      </c>
      <c r="D821" s="833" t="s">
        <v>4375</v>
      </c>
      <c r="E821" s="834" t="s">
        <v>2062</v>
      </c>
      <c r="F821" s="832" t="s">
        <v>2036</v>
      </c>
      <c r="G821" s="832" t="s">
        <v>2132</v>
      </c>
      <c r="H821" s="832" t="s">
        <v>660</v>
      </c>
      <c r="I821" s="832" t="s">
        <v>1731</v>
      </c>
      <c r="J821" s="832" t="s">
        <v>1732</v>
      </c>
      <c r="K821" s="832" t="s">
        <v>1733</v>
      </c>
      <c r="L821" s="835">
        <v>0</v>
      </c>
      <c r="M821" s="835">
        <v>0</v>
      </c>
      <c r="N821" s="832">
        <v>3</v>
      </c>
      <c r="O821" s="836">
        <v>0.5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8</v>
      </c>
      <c r="B822" s="832" t="s">
        <v>2035</v>
      </c>
      <c r="C822" s="832" t="s">
        <v>2042</v>
      </c>
      <c r="D822" s="833" t="s">
        <v>4375</v>
      </c>
      <c r="E822" s="834" t="s">
        <v>2062</v>
      </c>
      <c r="F822" s="832" t="s">
        <v>2036</v>
      </c>
      <c r="G822" s="832" t="s">
        <v>2916</v>
      </c>
      <c r="H822" s="832" t="s">
        <v>601</v>
      </c>
      <c r="I822" s="832" t="s">
        <v>2917</v>
      </c>
      <c r="J822" s="832" t="s">
        <v>2918</v>
      </c>
      <c r="K822" s="832" t="s">
        <v>2919</v>
      </c>
      <c r="L822" s="835">
        <v>1543.27</v>
      </c>
      <c r="M822" s="835">
        <v>4629.8099999999995</v>
      </c>
      <c r="N822" s="832">
        <v>3</v>
      </c>
      <c r="O822" s="836">
        <v>1.5</v>
      </c>
      <c r="P822" s="835">
        <v>4629.8099999999995</v>
      </c>
      <c r="Q822" s="837">
        <v>1</v>
      </c>
      <c r="R822" s="832">
        <v>3</v>
      </c>
      <c r="S822" s="837">
        <v>1</v>
      </c>
      <c r="T822" s="836">
        <v>1.5</v>
      </c>
      <c r="U822" s="838">
        <v>1</v>
      </c>
    </row>
    <row r="823" spans="1:21" ht="14.4" customHeight="1" x14ac:dyDescent="0.3">
      <c r="A823" s="831">
        <v>8</v>
      </c>
      <c r="B823" s="832" t="s">
        <v>2035</v>
      </c>
      <c r="C823" s="832" t="s">
        <v>2042</v>
      </c>
      <c r="D823" s="833" t="s">
        <v>4375</v>
      </c>
      <c r="E823" s="834" t="s">
        <v>2062</v>
      </c>
      <c r="F823" s="832" t="s">
        <v>2036</v>
      </c>
      <c r="G823" s="832" t="s">
        <v>2370</v>
      </c>
      <c r="H823" s="832" t="s">
        <v>601</v>
      </c>
      <c r="I823" s="832" t="s">
        <v>2920</v>
      </c>
      <c r="J823" s="832" t="s">
        <v>1223</v>
      </c>
      <c r="K823" s="832" t="s">
        <v>2921</v>
      </c>
      <c r="L823" s="835">
        <v>210.38</v>
      </c>
      <c r="M823" s="835">
        <v>210.38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8</v>
      </c>
      <c r="B824" s="832" t="s">
        <v>2035</v>
      </c>
      <c r="C824" s="832" t="s">
        <v>2042</v>
      </c>
      <c r="D824" s="833" t="s">
        <v>4375</v>
      </c>
      <c r="E824" s="834" t="s">
        <v>2062</v>
      </c>
      <c r="F824" s="832" t="s">
        <v>2036</v>
      </c>
      <c r="G824" s="832" t="s">
        <v>2833</v>
      </c>
      <c r="H824" s="832" t="s">
        <v>601</v>
      </c>
      <c r="I824" s="832" t="s">
        <v>2922</v>
      </c>
      <c r="J824" s="832" t="s">
        <v>2835</v>
      </c>
      <c r="K824" s="832" t="s">
        <v>2923</v>
      </c>
      <c r="L824" s="835">
        <v>0</v>
      </c>
      <c r="M824" s="835">
        <v>0</v>
      </c>
      <c r="N824" s="832">
        <v>1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8</v>
      </c>
      <c r="B825" s="832" t="s">
        <v>2035</v>
      </c>
      <c r="C825" s="832" t="s">
        <v>2042</v>
      </c>
      <c r="D825" s="833" t="s">
        <v>4375</v>
      </c>
      <c r="E825" s="834" t="s">
        <v>2062</v>
      </c>
      <c r="F825" s="832" t="s">
        <v>2036</v>
      </c>
      <c r="G825" s="832" t="s">
        <v>2924</v>
      </c>
      <c r="H825" s="832" t="s">
        <v>601</v>
      </c>
      <c r="I825" s="832" t="s">
        <v>2925</v>
      </c>
      <c r="J825" s="832" t="s">
        <v>2926</v>
      </c>
      <c r="K825" s="832" t="s">
        <v>2014</v>
      </c>
      <c r="L825" s="835">
        <v>0</v>
      </c>
      <c r="M825" s="835">
        <v>0</v>
      </c>
      <c r="N825" s="832">
        <v>2</v>
      </c>
      <c r="O825" s="836">
        <v>1</v>
      </c>
      <c r="P825" s="835"/>
      <c r="Q825" s="837"/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8</v>
      </c>
      <c r="B826" s="832" t="s">
        <v>2035</v>
      </c>
      <c r="C826" s="832" t="s">
        <v>2042</v>
      </c>
      <c r="D826" s="833" t="s">
        <v>4375</v>
      </c>
      <c r="E826" s="834" t="s">
        <v>2062</v>
      </c>
      <c r="F826" s="832" t="s">
        <v>2036</v>
      </c>
      <c r="G826" s="832" t="s">
        <v>2924</v>
      </c>
      <c r="H826" s="832" t="s">
        <v>601</v>
      </c>
      <c r="I826" s="832" t="s">
        <v>2927</v>
      </c>
      <c r="J826" s="832" t="s">
        <v>2926</v>
      </c>
      <c r="K826" s="832" t="s">
        <v>2014</v>
      </c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8</v>
      </c>
      <c r="B827" s="832" t="s">
        <v>2035</v>
      </c>
      <c r="C827" s="832" t="s">
        <v>2042</v>
      </c>
      <c r="D827" s="833" t="s">
        <v>4375</v>
      </c>
      <c r="E827" s="834" t="s">
        <v>2062</v>
      </c>
      <c r="F827" s="832" t="s">
        <v>2036</v>
      </c>
      <c r="G827" s="832" t="s">
        <v>2520</v>
      </c>
      <c r="H827" s="832" t="s">
        <v>601</v>
      </c>
      <c r="I827" s="832" t="s">
        <v>2928</v>
      </c>
      <c r="J827" s="832" t="s">
        <v>2929</v>
      </c>
      <c r="K827" s="832" t="s">
        <v>2930</v>
      </c>
      <c r="L827" s="835">
        <v>0</v>
      </c>
      <c r="M827" s="835">
        <v>0</v>
      </c>
      <c r="N827" s="832">
        <v>7</v>
      </c>
      <c r="O827" s="836">
        <v>5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8</v>
      </c>
      <c r="B828" s="832" t="s">
        <v>2035</v>
      </c>
      <c r="C828" s="832" t="s">
        <v>2042</v>
      </c>
      <c r="D828" s="833" t="s">
        <v>4375</v>
      </c>
      <c r="E828" s="834" t="s">
        <v>2062</v>
      </c>
      <c r="F828" s="832" t="s">
        <v>2036</v>
      </c>
      <c r="G828" s="832" t="s">
        <v>2520</v>
      </c>
      <c r="H828" s="832" t="s">
        <v>601</v>
      </c>
      <c r="I828" s="832" t="s">
        <v>2931</v>
      </c>
      <c r="J828" s="832" t="s">
        <v>2929</v>
      </c>
      <c r="K828" s="832" t="s">
        <v>2930</v>
      </c>
      <c r="L828" s="835">
        <v>0</v>
      </c>
      <c r="M828" s="835">
        <v>0</v>
      </c>
      <c r="N828" s="832">
        <v>1</v>
      </c>
      <c r="O828" s="836">
        <v>1</v>
      </c>
      <c r="P828" s="835"/>
      <c r="Q828" s="837"/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8</v>
      </c>
      <c r="B829" s="832" t="s">
        <v>2035</v>
      </c>
      <c r="C829" s="832" t="s">
        <v>2042</v>
      </c>
      <c r="D829" s="833" t="s">
        <v>4375</v>
      </c>
      <c r="E829" s="834" t="s">
        <v>2062</v>
      </c>
      <c r="F829" s="832" t="s">
        <v>2036</v>
      </c>
      <c r="G829" s="832" t="s">
        <v>2520</v>
      </c>
      <c r="H829" s="832" t="s">
        <v>601</v>
      </c>
      <c r="I829" s="832" t="s">
        <v>2932</v>
      </c>
      <c r="J829" s="832" t="s">
        <v>2929</v>
      </c>
      <c r="K829" s="832" t="s">
        <v>2933</v>
      </c>
      <c r="L829" s="835">
        <v>0</v>
      </c>
      <c r="M829" s="835">
        <v>0</v>
      </c>
      <c r="N829" s="832">
        <v>1</v>
      </c>
      <c r="O829" s="836">
        <v>0.5</v>
      </c>
      <c r="P829" s="835"/>
      <c r="Q829" s="837"/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8</v>
      </c>
      <c r="B830" s="832" t="s">
        <v>2035</v>
      </c>
      <c r="C830" s="832" t="s">
        <v>2042</v>
      </c>
      <c r="D830" s="833" t="s">
        <v>4375</v>
      </c>
      <c r="E830" s="834" t="s">
        <v>2062</v>
      </c>
      <c r="F830" s="832" t="s">
        <v>2036</v>
      </c>
      <c r="G830" s="832" t="s">
        <v>2424</v>
      </c>
      <c r="H830" s="832" t="s">
        <v>601</v>
      </c>
      <c r="I830" s="832" t="s">
        <v>2481</v>
      </c>
      <c r="J830" s="832" t="s">
        <v>859</v>
      </c>
      <c r="K830" s="832" t="s">
        <v>2482</v>
      </c>
      <c r="L830" s="835">
        <v>33.549999999999997</v>
      </c>
      <c r="M830" s="835">
        <v>33.549999999999997</v>
      </c>
      <c r="N830" s="832">
        <v>1</v>
      </c>
      <c r="O830" s="836">
        <v>0.5</v>
      </c>
      <c r="P830" s="835">
        <v>33.549999999999997</v>
      </c>
      <c r="Q830" s="837">
        <v>1</v>
      </c>
      <c r="R830" s="832">
        <v>1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8</v>
      </c>
      <c r="B831" s="832" t="s">
        <v>2035</v>
      </c>
      <c r="C831" s="832" t="s">
        <v>2042</v>
      </c>
      <c r="D831" s="833" t="s">
        <v>4375</v>
      </c>
      <c r="E831" s="834" t="s">
        <v>2062</v>
      </c>
      <c r="F831" s="832" t="s">
        <v>2036</v>
      </c>
      <c r="G831" s="832" t="s">
        <v>2663</v>
      </c>
      <c r="H831" s="832" t="s">
        <v>601</v>
      </c>
      <c r="I831" s="832" t="s">
        <v>2664</v>
      </c>
      <c r="J831" s="832" t="s">
        <v>2665</v>
      </c>
      <c r="K831" s="832" t="s">
        <v>2666</v>
      </c>
      <c r="L831" s="835">
        <v>0</v>
      </c>
      <c r="M831" s="835">
        <v>0</v>
      </c>
      <c r="N831" s="832">
        <v>21</v>
      </c>
      <c r="O831" s="836">
        <v>17</v>
      </c>
      <c r="P831" s="835">
        <v>0</v>
      </c>
      <c r="Q831" s="837"/>
      <c r="R831" s="832">
        <v>5</v>
      </c>
      <c r="S831" s="837">
        <v>0.23809523809523808</v>
      </c>
      <c r="T831" s="836">
        <v>4</v>
      </c>
      <c r="U831" s="838">
        <v>0.23529411764705882</v>
      </c>
    </row>
    <row r="832" spans="1:21" ht="14.4" customHeight="1" x14ac:dyDescent="0.3">
      <c r="A832" s="831">
        <v>8</v>
      </c>
      <c r="B832" s="832" t="s">
        <v>2035</v>
      </c>
      <c r="C832" s="832" t="s">
        <v>2042</v>
      </c>
      <c r="D832" s="833" t="s">
        <v>4375</v>
      </c>
      <c r="E832" s="834" t="s">
        <v>2063</v>
      </c>
      <c r="F832" s="832" t="s">
        <v>2036</v>
      </c>
      <c r="G832" s="832" t="s">
        <v>2934</v>
      </c>
      <c r="H832" s="832" t="s">
        <v>601</v>
      </c>
      <c r="I832" s="832" t="s">
        <v>2935</v>
      </c>
      <c r="J832" s="832" t="s">
        <v>2936</v>
      </c>
      <c r="K832" s="832" t="s">
        <v>2937</v>
      </c>
      <c r="L832" s="835">
        <v>0</v>
      </c>
      <c r="M832" s="835">
        <v>0</v>
      </c>
      <c r="N832" s="832">
        <v>1</v>
      </c>
      <c r="O832" s="836">
        <v>0.5</v>
      </c>
      <c r="P832" s="835">
        <v>0</v>
      </c>
      <c r="Q832" s="837"/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8</v>
      </c>
      <c r="B833" s="832" t="s">
        <v>2035</v>
      </c>
      <c r="C833" s="832" t="s">
        <v>2042</v>
      </c>
      <c r="D833" s="833" t="s">
        <v>4375</v>
      </c>
      <c r="E833" s="834" t="s">
        <v>2063</v>
      </c>
      <c r="F833" s="832" t="s">
        <v>2036</v>
      </c>
      <c r="G833" s="832" t="s">
        <v>2254</v>
      </c>
      <c r="H833" s="832" t="s">
        <v>601</v>
      </c>
      <c r="I833" s="832" t="s">
        <v>2938</v>
      </c>
      <c r="J833" s="832" t="s">
        <v>2256</v>
      </c>
      <c r="K833" s="832" t="s">
        <v>2416</v>
      </c>
      <c r="L833" s="835">
        <v>72.55</v>
      </c>
      <c r="M833" s="835">
        <v>72.55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8</v>
      </c>
      <c r="B834" s="832" t="s">
        <v>2035</v>
      </c>
      <c r="C834" s="832" t="s">
        <v>2042</v>
      </c>
      <c r="D834" s="833" t="s">
        <v>4375</v>
      </c>
      <c r="E834" s="834" t="s">
        <v>2063</v>
      </c>
      <c r="F834" s="832" t="s">
        <v>2036</v>
      </c>
      <c r="G834" s="832" t="s">
        <v>2254</v>
      </c>
      <c r="H834" s="832" t="s">
        <v>601</v>
      </c>
      <c r="I834" s="832" t="s">
        <v>2939</v>
      </c>
      <c r="J834" s="832" t="s">
        <v>2256</v>
      </c>
      <c r="K834" s="832" t="s">
        <v>2021</v>
      </c>
      <c r="L834" s="835">
        <v>42.86</v>
      </c>
      <c r="M834" s="835">
        <v>42.86</v>
      </c>
      <c r="N834" s="832">
        <v>1</v>
      </c>
      <c r="O834" s="836">
        <v>0.5</v>
      </c>
      <c r="P834" s="835">
        <v>42.86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8</v>
      </c>
      <c r="B835" s="832" t="s">
        <v>2035</v>
      </c>
      <c r="C835" s="832" t="s">
        <v>2042</v>
      </c>
      <c r="D835" s="833" t="s">
        <v>4375</v>
      </c>
      <c r="E835" s="834" t="s">
        <v>2063</v>
      </c>
      <c r="F835" s="832" t="s">
        <v>2036</v>
      </c>
      <c r="G835" s="832" t="s">
        <v>2101</v>
      </c>
      <c r="H835" s="832" t="s">
        <v>601</v>
      </c>
      <c r="I835" s="832" t="s">
        <v>2940</v>
      </c>
      <c r="J835" s="832" t="s">
        <v>2941</v>
      </c>
      <c r="K835" s="832" t="s">
        <v>2942</v>
      </c>
      <c r="L835" s="835">
        <v>154.36000000000001</v>
      </c>
      <c r="M835" s="835">
        <v>154.36000000000001</v>
      </c>
      <c r="N835" s="832">
        <v>1</v>
      </c>
      <c r="O835" s="836">
        <v>1</v>
      </c>
      <c r="P835" s="835">
        <v>154.36000000000001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8</v>
      </c>
      <c r="B836" s="832" t="s">
        <v>2035</v>
      </c>
      <c r="C836" s="832" t="s">
        <v>2042</v>
      </c>
      <c r="D836" s="833" t="s">
        <v>4375</v>
      </c>
      <c r="E836" s="834" t="s">
        <v>2063</v>
      </c>
      <c r="F836" s="832" t="s">
        <v>2036</v>
      </c>
      <c r="G836" s="832" t="s">
        <v>2101</v>
      </c>
      <c r="H836" s="832" t="s">
        <v>601</v>
      </c>
      <c r="I836" s="832" t="s">
        <v>2398</v>
      </c>
      <c r="J836" s="832" t="s">
        <v>867</v>
      </c>
      <c r="K836" s="832" t="s">
        <v>1859</v>
      </c>
      <c r="L836" s="835">
        <v>154.36000000000001</v>
      </c>
      <c r="M836" s="835">
        <v>308.72000000000003</v>
      </c>
      <c r="N836" s="832">
        <v>2</v>
      </c>
      <c r="O836" s="836">
        <v>2</v>
      </c>
      <c r="P836" s="835">
        <v>308.72000000000003</v>
      </c>
      <c r="Q836" s="837">
        <v>1</v>
      </c>
      <c r="R836" s="832">
        <v>2</v>
      </c>
      <c r="S836" s="837">
        <v>1</v>
      </c>
      <c r="T836" s="836">
        <v>2</v>
      </c>
      <c r="U836" s="838">
        <v>1</v>
      </c>
    </row>
    <row r="837" spans="1:21" ht="14.4" customHeight="1" x14ac:dyDescent="0.3">
      <c r="A837" s="831">
        <v>8</v>
      </c>
      <c r="B837" s="832" t="s">
        <v>2035</v>
      </c>
      <c r="C837" s="832" t="s">
        <v>2042</v>
      </c>
      <c r="D837" s="833" t="s">
        <v>4375</v>
      </c>
      <c r="E837" s="834" t="s">
        <v>2063</v>
      </c>
      <c r="F837" s="832" t="s">
        <v>2036</v>
      </c>
      <c r="G837" s="832" t="s">
        <v>2239</v>
      </c>
      <c r="H837" s="832" t="s">
        <v>601</v>
      </c>
      <c r="I837" s="832" t="s">
        <v>2943</v>
      </c>
      <c r="J837" s="832" t="s">
        <v>1878</v>
      </c>
      <c r="K837" s="832" t="s">
        <v>1882</v>
      </c>
      <c r="L837" s="835">
        <v>119.7</v>
      </c>
      <c r="M837" s="835">
        <v>119.7</v>
      </c>
      <c r="N837" s="832">
        <v>1</v>
      </c>
      <c r="O837" s="836">
        <v>1</v>
      </c>
      <c r="P837" s="835">
        <v>119.7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8</v>
      </c>
      <c r="B838" s="832" t="s">
        <v>2035</v>
      </c>
      <c r="C838" s="832" t="s">
        <v>2042</v>
      </c>
      <c r="D838" s="833" t="s">
        <v>4375</v>
      </c>
      <c r="E838" s="834" t="s">
        <v>2063</v>
      </c>
      <c r="F838" s="832" t="s">
        <v>2036</v>
      </c>
      <c r="G838" s="832" t="s">
        <v>2226</v>
      </c>
      <c r="H838" s="832" t="s">
        <v>601</v>
      </c>
      <c r="I838" s="832" t="s">
        <v>2227</v>
      </c>
      <c r="J838" s="832" t="s">
        <v>1097</v>
      </c>
      <c r="K838" s="832" t="s">
        <v>1098</v>
      </c>
      <c r="L838" s="835">
        <v>0</v>
      </c>
      <c r="M838" s="835">
        <v>0</v>
      </c>
      <c r="N838" s="832">
        <v>3</v>
      </c>
      <c r="O838" s="836">
        <v>1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8</v>
      </c>
      <c r="B839" s="832" t="s">
        <v>2035</v>
      </c>
      <c r="C839" s="832" t="s">
        <v>2042</v>
      </c>
      <c r="D839" s="833" t="s">
        <v>4375</v>
      </c>
      <c r="E839" s="834" t="s">
        <v>2063</v>
      </c>
      <c r="F839" s="832" t="s">
        <v>2036</v>
      </c>
      <c r="G839" s="832" t="s">
        <v>2155</v>
      </c>
      <c r="H839" s="832" t="s">
        <v>601</v>
      </c>
      <c r="I839" s="832" t="s">
        <v>2267</v>
      </c>
      <c r="J839" s="832" t="s">
        <v>1712</v>
      </c>
      <c r="K839" s="832" t="s">
        <v>2169</v>
      </c>
      <c r="L839" s="835">
        <v>238.72</v>
      </c>
      <c r="M839" s="835">
        <v>238.72</v>
      </c>
      <c r="N839" s="832">
        <v>1</v>
      </c>
      <c r="O839" s="836">
        <v>1</v>
      </c>
      <c r="P839" s="835">
        <v>238.72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8</v>
      </c>
      <c r="B840" s="832" t="s">
        <v>2035</v>
      </c>
      <c r="C840" s="832" t="s">
        <v>2042</v>
      </c>
      <c r="D840" s="833" t="s">
        <v>4375</v>
      </c>
      <c r="E840" s="834" t="s">
        <v>2063</v>
      </c>
      <c r="F840" s="832" t="s">
        <v>2036</v>
      </c>
      <c r="G840" s="832" t="s">
        <v>2944</v>
      </c>
      <c r="H840" s="832" t="s">
        <v>601</v>
      </c>
      <c r="I840" s="832" t="s">
        <v>2945</v>
      </c>
      <c r="J840" s="832" t="s">
        <v>2946</v>
      </c>
      <c r="K840" s="832" t="s">
        <v>2947</v>
      </c>
      <c r="L840" s="835">
        <v>885.66</v>
      </c>
      <c r="M840" s="835">
        <v>14170.56</v>
      </c>
      <c r="N840" s="832">
        <v>16</v>
      </c>
      <c r="O840" s="836">
        <v>5</v>
      </c>
      <c r="P840" s="835">
        <v>14170.56</v>
      </c>
      <c r="Q840" s="837">
        <v>1</v>
      </c>
      <c r="R840" s="832">
        <v>16</v>
      </c>
      <c r="S840" s="837">
        <v>1</v>
      </c>
      <c r="T840" s="836">
        <v>5</v>
      </c>
      <c r="U840" s="838">
        <v>1</v>
      </c>
    </row>
    <row r="841" spans="1:21" ht="14.4" customHeight="1" x14ac:dyDescent="0.3">
      <c r="A841" s="831">
        <v>8</v>
      </c>
      <c r="B841" s="832" t="s">
        <v>2035</v>
      </c>
      <c r="C841" s="832" t="s">
        <v>2042</v>
      </c>
      <c r="D841" s="833" t="s">
        <v>4375</v>
      </c>
      <c r="E841" s="834" t="s">
        <v>2063</v>
      </c>
      <c r="F841" s="832" t="s">
        <v>2036</v>
      </c>
      <c r="G841" s="832" t="s">
        <v>2567</v>
      </c>
      <c r="H841" s="832" t="s">
        <v>601</v>
      </c>
      <c r="I841" s="832" t="s">
        <v>2948</v>
      </c>
      <c r="J841" s="832" t="s">
        <v>2949</v>
      </c>
      <c r="K841" s="832" t="s">
        <v>2016</v>
      </c>
      <c r="L841" s="835">
        <v>69.16</v>
      </c>
      <c r="M841" s="835">
        <v>69.16</v>
      </c>
      <c r="N841" s="832">
        <v>1</v>
      </c>
      <c r="O841" s="836">
        <v>0.5</v>
      </c>
      <c r="P841" s="835">
        <v>69.16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8</v>
      </c>
      <c r="B842" s="832" t="s">
        <v>2035</v>
      </c>
      <c r="C842" s="832" t="s">
        <v>2042</v>
      </c>
      <c r="D842" s="833" t="s">
        <v>4375</v>
      </c>
      <c r="E842" s="834" t="s">
        <v>2063</v>
      </c>
      <c r="F842" s="832" t="s">
        <v>2036</v>
      </c>
      <c r="G842" s="832" t="s">
        <v>2950</v>
      </c>
      <c r="H842" s="832" t="s">
        <v>601</v>
      </c>
      <c r="I842" s="832" t="s">
        <v>2951</v>
      </c>
      <c r="J842" s="832" t="s">
        <v>2952</v>
      </c>
      <c r="K842" s="832" t="s">
        <v>2953</v>
      </c>
      <c r="L842" s="835">
        <v>2223.14</v>
      </c>
      <c r="M842" s="835">
        <v>2223.14</v>
      </c>
      <c r="N842" s="832">
        <v>1</v>
      </c>
      <c r="O842" s="836">
        <v>0.5</v>
      </c>
      <c r="P842" s="835">
        <v>2223.14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8</v>
      </c>
      <c r="B843" s="832" t="s">
        <v>2035</v>
      </c>
      <c r="C843" s="832" t="s">
        <v>2042</v>
      </c>
      <c r="D843" s="833" t="s">
        <v>4375</v>
      </c>
      <c r="E843" s="834" t="s">
        <v>2063</v>
      </c>
      <c r="F843" s="832" t="s">
        <v>2036</v>
      </c>
      <c r="G843" s="832" t="s">
        <v>2674</v>
      </c>
      <c r="H843" s="832" t="s">
        <v>601</v>
      </c>
      <c r="I843" s="832" t="s">
        <v>2954</v>
      </c>
      <c r="J843" s="832" t="s">
        <v>2955</v>
      </c>
      <c r="K843" s="832" t="s">
        <v>2956</v>
      </c>
      <c r="L843" s="835">
        <v>0</v>
      </c>
      <c r="M843" s="835">
        <v>0</v>
      </c>
      <c r="N843" s="832">
        <v>3</v>
      </c>
      <c r="O843" s="836">
        <v>3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8</v>
      </c>
      <c r="B844" s="832" t="s">
        <v>2035</v>
      </c>
      <c r="C844" s="832" t="s">
        <v>2042</v>
      </c>
      <c r="D844" s="833" t="s">
        <v>4375</v>
      </c>
      <c r="E844" s="834" t="s">
        <v>2063</v>
      </c>
      <c r="F844" s="832" t="s">
        <v>2036</v>
      </c>
      <c r="G844" s="832" t="s">
        <v>2674</v>
      </c>
      <c r="H844" s="832" t="s">
        <v>601</v>
      </c>
      <c r="I844" s="832" t="s">
        <v>2957</v>
      </c>
      <c r="J844" s="832" t="s">
        <v>2955</v>
      </c>
      <c r="K844" s="832" t="s">
        <v>2956</v>
      </c>
      <c r="L844" s="835">
        <v>0</v>
      </c>
      <c r="M844" s="835">
        <v>0</v>
      </c>
      <c r="N844" s="832">
        <v>1</v>
      </c>
      <c r="O844" s="836">
        <v>1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8</v>
      </c>
      <c r="B845" s="832" t="s">
        <v>2035</v>
      </c>
      <c r="C845" s="832" t="s">
        <v>2042</v>
      </c>
      <c r="D845" s="833" t="s">
        <v>4375</v>
      </c>
      <c r="E845" s="834" t="s">
        <v>2063</v>
      </c>
      <c r="F845" s="832" t="s">
        <v>2036</v>
      </c>
      <c r="G845" s="832" t="s">
        <v>2730</v>
      </c>
      <c r="H845" s="832" t="s">
        <v>601</v>
      </c>
      <c r="I845" s="832" t="s">
        <v>2958</v>
      </c>
      <c r="J845" s="832" t="s">
        <v>2732</v>
      </c>
      <c r="K845" s="832" t="s">
        <v>2959</v>
      </c>
      <c r="L845" s="835">
        <v>0</v>
      </c>
      <c r="M845" s="835">
        <v>0</v>
      </c>
      <c r="N845" s="832">
        <v>1</v>
      </c>
      <c r="O845" s="836">
        <v>1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8</v>
      </c>
      <c r="B846" s="832" t="s">
        <v>2035</v>
      </c>
      <c r="C846" s="832" t="s">
        <v>2042</v>
      </c>
      <c r="D846" s="833" t="s">
        <v>4375</v>
      </c>
      <c r="E846" s="834" t="s">
        <v>2063</v>
      </c>
      <c r="F846" s="832" t="s">
        <v>2036</v>
      </c>
      <c r="G846" s="832" t="s">
        <v>2730</v>
      </c>
      <c r="H846" s="832" t="s">
        <v>601</v>
      </c>
      <c r="I846" s="832" t="s">
        <v>2731</v>
      </c>
      <c r="J846" s="832" t="s">
        <v>2732</v>
      </c>
      <c r="K846" s="832" t="s">
        <v>2733</v>
      </c>
      <c r="L846" s="835">
        <v>0</v>
      </c>
      <c r="M846" s="835">
        <v>0</v>
      </c>
      <c r="N846" s="832">
        <v>1</v>
      </c>
      <c r="O846" s="836">
        <v>1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8</v>
      </c>
      <c r="B847" s="832" t="s">
        <v>2035</v>
      </c>
      <c r="C847" s="832" t="s">
        <v>2042</v>
      </c>
      <c r="D847" s="833" t="s">
        <v>4375</v>
      </c>
      <c r="E847" s="834" t="s">
        <v>2063</v>
      </c>
      <c r="F847" s="832" t="s">
        <v>2036</v>
      </c>
      <c r="G847" s="832" t="s">
        <v>2730</v>
      </c>
      <c r="H847" s="832" t="s">
        <v>601</v>
      </c>
      <c r="I847" s="832" t="s">
        <v>2960</v>
      </c>
      <c r="J847" s="832" t="s">
        <v>2961</v>
      </c>
      <c r="K847" s="832" t="s">
        <v>2962</v>
      </c>
      <c r="L847" s="835">
        <v>0</v>
      </c>
      <c r="M847" s="835">
        <v>0</v>
      </c>
      <c r="N847" s="832">
        <v>1</v>
      </c>
      <c r="O847" s="836">
        <v>1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8</v>
      </c>
      <c r="B848" s="832" t="s">
        <v>2035</v>
      </c>
      <c r="C848" s="832" t="s">
        <v>2042</v>
      </c>
      <c r="D848" s="833" t="s">
        <v>4375</v>
      </c>
      <c r="E848" s="834" t="s">
        <v>2063</v>
      </c>
      <c r="F848" s="832" t="s">
        <v>2036</v>
      </c>
      <c r="G848" s="832" t="s">
        <v>2730</v>
      </c>
      <c r="H848" s="832" t="s">
        <v>601</v>
      </c>
      <c r="I848" s="832" t="s">
        <v>2963</v>
      </c>
      <c r="J848" s="832" t="s">
        <v>2961</v>
      </c>
      <c r="K848" s="832" t="s">
        <v>2962</v>
      </c>
      <c r="L848" s="835">
        <v>0</v>
      </c>
      <c r="M848" s="835">
        <v>0</v>
      </c>
      <c r="N848" s="832">
        <v>1</v>
      </c>
      <c r="O848" s="836">
        <v>1</v>
      </c>
      <c r="P848" s="835"/>
      <c r="Q848" s="837"/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8</v>
      </c>
      <c r="B849" s="832" t="s">
        <v>2035</v>
      </c>
      <c r="C849" s="832" t="s">
        <v>2042</v>
      </c>
      <c r="D849" s="833" t="s">
        <v>4375</v>
      </c>
      <c r="E849" s="834" t="s">
        <v>2063</v>
      </c>
      <c r="F849" s="832" t="s">
        <v>2036</v>
      </c>
      <c r="G849" s="832" t="s">
        <v>2875</v>
      </c>
      <c r="H849" s="832" t="s">
        <v>601</v>
      </c>
      <c r="I849" s="832" t="s">
        <v>2964</v>
      </c>
      <c r="J849" s="832" t="s">
        <v>687</v>
      </c>
      <c r="K849" s="832" t="s">
        <v>2965</v>
      </c>
      <c r="L849" s="835">
        <v>18.809999999999999</v>
      </c>
      <c r="M849" s="835">
        <v>56.429999999999993</v>
      </c>
      <c r="N849" s="832">
        <v>3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8</v>
      </c>
      <c r="B850" s="832" t="s">
        <v>2035</v>
      </c>
      <c r="C850" s="832" t="s">
        <v>2042</v>
      </c>
      <c r="D850" s="833" t="s">
        <v>4375</v>
      </c>
      <c r="E850" s="834" t="s">
        <v>2063</v>
      </c>
      <c r="F850" s="832" t="s">
        <v>2036</v>
      </c>
      <c r="G850" s="832" t="s">
        <v>2102</v>
      </c>
      <c r="H850" s="832" t="s">
        <v>601</v>
      </c>
      <c r="I850" s="832" t="s">
        <v>2160</v>
      </c>
      <c r="J850" s="832" t="s">
        <v>685</v>
      </c>
      <c r="K850" s="832" t="s">
        <v>2161</v>
      </c>
      <c r="L850" s="835">
        <v>45.56</v>
      </c>
      <c r="M850" s="835">
        <v>45.56</v>
      </c>
      <c r="N850" s="832">
        <v>1</v>
      </c>
      <c r="O850" s="836">
        <v>0.5</v>
      </c>
      <c r="P850" s="835">
        <v>45.56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8</v>
      </c>
      <c r="B851" s="832" t="s">
        <v>2035</v>
      </c>
      <c r="C851" s="832" t="s">
        <v>2042</v>
      </c>
      <c r="D851" s="833" t="s">
        <v>4375</v>
      </c>
      <c r="E851" s="834" t="s">
        <v>2063</v>
      </c>
      <c r="F851" s="832" t="s">
        <v>2036</v>
      </c>
      <c r="G851" s="832" t="s">
        <v>2278</v>
      </c>
      <c r="H851" s="832" t="s">
        <v>601</v>
      </c>
      <c r="I851" s="832" t="s">
        <v>2279</v>
      </c>
      <c r="J851" s="832" t="s">
        <v>2280</v>
      </c>
      <c r="K851" s="832" t="s">
        <v>2281</v>
      </c>
      <c r="L851" s="835">
        <v>93.49</v>
      </c>
      <c r="M851" s="835">
        <v>841.40999999999985</v>
      </c>
      <c r="N851" s="832">
        <v>9</v>
      </c>
      <c r="O851" s="836">
        <v>3</v>
      </c>
      <c r="P851" s="835">
        <v>467.44999999999993</v>
      </c>
      <c r="Q851" s="837">
        <v>0.55555555555555558</v>
      </c>
      <c r="R851" s="832">
        <v>5</v>
      </c>
      <c r="S851" s="837">
        <v>0.55555555555555558</v>
      </c>
      <c r="T851" s="836">
        <v>2</v>
      </c>
      <c r="U851" s="838">
        <v>0.66666666666666663</v>
      </c>
    </row>
    <row r="852" spans="1:21" ht="14.4" customHeight="1" x14ac:dyDescent="0.3">
      <c r="A852" s="831">
        <v>8</v>
      </c>
      <c r="B852" s="832" t="s">
        <v>2035</v>
      </c>
      <c r="C852" s="832" t="s">
        <v>2042</v>
      </c>
      <c r="D852" s="833" t="s">
        <v>4375</v>
      </c>
      <c r="E852" s="834" t="s">
        <v>2063</v>
      </c>
      <c r="F852" s="832" t="s">
        <v>2036</v>
      </c>
      <c r="G852" s="832" t="s">
        <v>2278</v>
      </c>
      <c r="H852" s="832" t="s">
        <v>601</v>
      </c>
      <c r="I852" s="832" t="s">
        <v>2966</v>
      </c>
      <c r="J852" s="832" t="s">
        <v>2280</v>
      </c>
      <c r="K852" s="832" t="s">
        <v>2967</v>
      </c>
      <c r="L852" s="835">
        <v>0</v>
      </c>
      <c r="M852" s="835">
        <v>0</v>
      </c>
      <c r="N852" s="832">
        <v>8</v>
      </c>
      <c r="O852" s="836">
        <v>4</v>
      </c>
      <c r="P852" s="835">
        <v>0</v>
      </c>
      <c r="Q852" s="837"/>
      <c r="R852" s="832">
        <v>6</v>
      </c>
      <c r="S852" s="837">
        <v>0.75</v>
      </c>
      <c r="T852" s="836">
        <v>3</v>
      </c>
      <c r="U852" s="838">
        <v>0.75</v>
      </c>
    </row>
    <row r="853" spans="1:21" ht="14.4" customHeight="1" x14ac:dyDescent="0.3">
      <c r="A853" s="831">
        <v>8</v>
      </c>
      <c r="B853" s="832" t="s">
        <v>2035</v>
      </c>
      <c r="C853" s="832" t="s">
        <v>2042</v>
      </c>
      <c r="D853" s="833" t="s">
        <v>4375</v>
      </c>
      <c r="E853" s="834" t="s">
        <v>2063</v>
      </c>
      <c r="F853" s="832" t="s">
        <v>2036</v>
      </c>
      <c r="G853" s="832" t="s">
        <v>2278</v>
      </c>
      <c r="H853" s="832" t="s">
        <v>601</v>
      </c>
      <c r="I853" s="832" t="s">
        <v>2968</v>
      </c>
      <c r="J853" s="832" t="s">
        <v>2280</v>
      </c>
      <c r="K853" s="832" t="s">
        <v>2969</v>
      </c>
      <c r="L853" s="835">
        <v>0</v>
      </c>
      <c r="M853" s="835">
        <v>0</v>
      </c>
      <c r="N853" s="832">
        <v>1</v>
      </c>
      <c r="O853" s="836">
        <v>1</v>
      </c>
      <c r="P853" s="835"/>
      <c r="Q853" s="837"/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8</v>
      </c>
      <c r="B854" s="832" t="s">
        <v>2035</v>
      </c>
      <c r="C854" s="832" t="s">
        <v>2042</v>
      </c>
      <c r="D854" s="833" t="s">
        <v>4375</v>
      </c>
      <c r="E854" s="834" t="s">
        <v>2063</v>
      </c>
      <c r="F854" s="832" t="s">
        <v>2036</v>
      </c>
      <c r="G854" s="832" t="s">
        <v>2278</v>
      </c>
      <c r="H854" s="832" t="s">
        <v>601</v>
      </c>
      <c r="I854" s="832" t="s">
        <v>2970</v>
      </c>
      <c r="J854" s="832" t="s">
        <v>2509</v>
      </c>
      <c r="K854" s="832" t="s">
        <v>2967</v>
      </c>
      <c r="L854" s="835">
        <v>186.99</v>
      </c>
      <c r="M854" s="835">
        <v>1121.94</v>
      </c>
      <c r="N854" s="832">
        <v>6</v>
      </c>
      <c r="O854" s="836">
        <v>3</v>
      </c>
      <c r="P854" s="835">
        <v>373.98</v>
      </c>
      <c r="Q854" s="837">
        <v>0.33333333333333331</v>
      </c>
      <c r="R854" s="832">
        <v>2</v>
      </c>
      <c r="S854" s="837">
        <v>0.33333333333333331</v>
      </c>
      <c r="T854" s="836">
        <v>1</v>
      </c>
      <c r="U854" s="838">
        <v>0.33333333333333331</v>
      </c>
    </row>
    <row r="855" spans="1:21" ht="14.4" customHeight="1" x14ac:dyDescent="0.3">
      <c r="A855" s="831">
        <v>8</v>
      </c>
      <c r="B855" s="832" t="s">
        <v>2035</v>
      </c>
      <c r="C855" s="832" t="s">
        <v>2042</v>
      </c>
      <c r="D855" s="833" t="s">
        <v>4375</v>
      </c>
      <c r="E855" s="834" t="s">
        <v>2063</v>
      </c>
      <c r="F855" s="832" t="s">
        <v>2036</v>
      </c>
      <c r="G855" s="832" t="s">
        <v>2741</v>
      </c>
      <c r="H855" s="832" t="s">
        <v>601</v>
      </c>
      <c r="I855" s="832" t="s">
        <v>2971</v>
      </c>
      <c r="J855" s="832" t="s">
        <v>2972</v>
      </c>
      <c r="K855" s="832" t="s">
        <v>2973</v>
      </c>
      <c r="L855" s="835">
        <v>0</v>
      </c>
      <c r="M855" s="835">
        <v>0</v>
      </c>
      <c r="N855" s="832">
        <v>5</v>
      </c>
      <c r="O855" s="836">
        <v>3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8</v>
      </c>
      <c r="B856" s="832" t="s">
        <v>2035</v>
      </c>
      <c r="C856" s="832" t="s">
        <v>2042</v>
      </c>
      <c r="D856" s="833" t="s">
        <v>4375</v>
      </c>
      <c r="E856" s="834" t="s">
        <v>2063</v>
      </c>
      <c r="F856" s="832" t="s">
        <v>2036</v>
      </c>
      <c r="G856" s="832" t="s">
        <v>2741</v>
      </c>
      <c r="H856" s="832" t="s">
        <v>601</v>
      </c>
      <c r="I856" s="832" t="s">
        <v>2974</v>
      </c>
      <c r="J856" s="832" t="s">
        <v>2975</v>
      </c>
      <c r="K856" s="832" t="s">
        <v>2976</v>
      </c>
      <c r="L856" s="835">
        <v>0</v>
      </c>
      <c r="M856" s="835">
        <v>0</v>
      </c>
      <c r="N856" s="832">
        <v>2</v>
      </c>
      <c r="O856" s="836">
        <v>1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8</v>
      </c>
      <c r="B857" s="832" t="s">
        <v>2035</v>
      </c>
      <c r="C857" s="832" t="s">
        <v>2042</v>
      </c>
      <c r="D857" s="833" t="s">
        <v>4375</v>
      </c>
      <c r="E857" s="834" t="s">
        <v>2063</v>
      </c>
      <c r="F857" s="832" t="s">
        <v>2036</v>
      </c>
      <c r="G857" s="832" t="s">
        <v>2741</v>
      </c>
      <c r="H857" s="832" t="s">
        <v>601</v>
      </c>
      <c r="I857" s="832" t="s">
        <v>2748</v>
      </c>
      <c r="J857" s="832" t="s">
        <v>2749</v>
      </c>
      <c r="K857" s="832" t="s">
        <v>2750</v>
      </c>
      <c r="L857" s="835">
        <v>0</v>
      </c>
      <c r="M857" s="835">
        <v>0</v>
      </c>
      <c r="N857" s="832">
        <v>4</v>
      </c>
      <c r="O857" s="836">
        <v>3</v>
      </c>
      <c r="P857" s="835"/>
      <c r="Q857" s="837"/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8</v>
      </c>
      <c r="B858" s="832" t="s">
        <v>2035</v>
      </c>
      <c r="C858" s="832" t="s">
        <v>2042</v>
      </c>
      <c r="D858" s="833" t="s">
        <v>4375</v>
      </c>
      <c r="E858" s="834" t="s">
        <v>2063</v>
      </c>
      <c r="F858" s="832" t="s">
        <v>2036</v>
      </c>
      <c r="G858" s="832" t="s">
        <v>2741</v>
      </c>
      <c r="H858" s="832" t="s">
        <v>601</v>
      </c>
      <c r="I858" s="832" t="s">
        <v>2977</v>
      </c>
      <c r="J858" s="832" t="s">
        <v>2975</v>
      </c>
      <c r="K858" s="832" t="s">
        <v>2976</v>
      </c>
      <c r="L858" s="835">
        <v>0</v>
      </c>
      <c r="M858" s="835">
        <v>0</v>
      </c>
      <c r="N858" s="832">
        <v>1</v>
      </c>
      <c r="O858" s="836">
        <v>1</v>
      </c>
      <c r="P858" s="835"/>
      <c r="Q858" s="837"/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8</v>
      </c>
      <c r="B859" s="832" t="s">
        <v>2035</v>
      </c>
      <c r="C859" s="832" t="s">
        <v>2042</v>
      </c>
      <c r="D859" s="833" t="s">
        <v>4375</v>
      </c>
      <c r="E859" s="834" t="s">
        <v>2063</v>
      </c>
      <c r="F859" s="832" t="s">
        <v>2036</v>
      </c>
      <c r="G859" s="832" t="s">
        <v>2573</v>
      </c>
      <c r="H859" s="832" t="s">
        <v>601</v>
      </c>
      <c r="I859" s="832" t="s">
        <v>2574</v>
      </c>
      <c r="J859" s="832" t="s">
        <v>789</v>
      </c>
      <c r="K859" s="832" t="s">
        <v>2575</v>
      </c>
      <c r="L859" s="835">
        <v>37.520000000000003</v>
      </c>
      <c r="M859" s="835">
        <v>37.520000000000003</v>
      </c>
      <c r="N859" s="832">
        <v>1</v>
      </c>
      <c r="O859" s="836">
        <v>1</v>
      </c>
      <c r="P859" s="835">
        <v>37.520000000000003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8</v>
      </c>
      <c r="B860" s="832" t="s">
        <v>2035</v>
      </c>
      <c r="C860" s="832" t="s">
        <v>2042</v>
      </c>
      <c r="D860" s="833" t="s">
        <v>4375</v>
      </c>
      <c r="E860" s="834" t="s">
        <v>2063</v>
      </c>
      <c r="F860" s="832" t="s">
        <v>2036</v>
      </c>
      <c r="G860" s="832" t="s">
        <v>2576</v>
      </c>
      <c r="H860" s="832" t="s">
        <v>601</v>
      </c>
      <c r="I860" s="832" t="s">
        <v>2577</v>
      </c>
      <c r="J860" s="832" t="s">
        <v>2578</v>
      </c>
      <c r="K860" s="832" t="s">
        <v>2014</v>
      </c>
      <c r="L860" s="835">
        <v>88.97</v>
      </c>
      <c r="M860" s="835">
        <v>3914.68</v>
      </c>
      <c r="N860" s="832">
        <v>44</v>
      </c>
      <c r="O860" s="836">
        <v>18</v>
      </c>
      <c r="P860" s="835">
        <v>2758.0699999999997</v>
      </c>
      <c r="Q860" s="837">
        <v>0.70454545454545447</v>
      </c>
      <c r="R860" s="832">
        <v>31</v>
      </c>
      <c r="S860" s="837">
        <v>0.70454545454545459</v>
      </c>
      <c r="T860" s="836">
        <v>10.5</v>
      </c>
      <c r="U860" s="838">
        <v>0.58333333333333337</v>
      </c>
    </row>
    <row r="861" spans="1:21" ht="14.4" customHeight="1" x14ac:dyDescent="0.3">
      <c r="A861" s="831">
        <v>8</v>
      </c>
      <c r="B861" s="832" t="s">
        <v>2035</v>
      </c>
      <c r="C861" s="832" t="s">
        <v>2042</v>
      </c>
      <c r="D861" s="833" t="s">
        <v>4375</v>
      </c>
      <c r="E861" s="834" t="s">
        <v>2063</v>
      </c>
      <c r="F861" s="832" t="s">
        <v>2036</v>
      </c>
      <c r="G861" s="832" t="s">
        <v>2162</v>
      </c>
      <c r="H861" s="832" t="s">
        <v>601</v>
      </c>
      <c r="I861" s="832" t="s">
        <v>2163</v>
      </c>
      <c r="J861" s="832" t="s">
        <v>958</v>
      </c>
      <c r="K861" s="832" t="s">
        <v>2164</v>
      </c>
      <c r="L861" s="835">
        <v>736.33</v>
      </c>
      <c r="M861" s="835">
        <v>1472.66</v>
      </c>
      <c r="N861" s="832">
        <v>2</v>
      </c>
      <c r="O861" s="836">
        <v>1</v>
      </c>
      <c r="P861" s="835">
        <v>1472.66</v>
      </c>
      <c r="Q861" s="837">
        <v>1</v>
      </c>
      <c r="R861" s="832">
        <v>2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8</v>
      </c>
      <c r="B862" s="832" t="s">
        <v>2035</v>
      </c>
      <c r="C862" s="832" t="s">
        <v>2042</v>
      </c>
      <c r="D862" s="833" t="s">
        <v>4375</v>
      </c>
      <c r="E862" s="834" t="s">
        <v>2063</v>
      </c>
      <c r="F862" s="832" t="s">
        <v>2036</v>
      </c>
      <c r="G862" s="832" t="s">
        <v>2162</v>
      </c>
      <c r="H862" s="832" t="s">
        <v>601</v>
      </c>
      <c r="I862" s="832" t="s">
        <v>2978</v>
      </c>
      <c r="J862" s="832" t="s">
        <v>958</v>
      </c>
      <c r="K862" s="832" t="s">
        <v>2979</v>
      </c>
      <c r="L862" s="835">
        <v>368.16</v>
      </c>
      <c r="M862" s="835">
        <v>1104.48</v>
      </c>
      <c r="N862" s="832">
        <v>3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8</v>
      </c>
      <c r="B863" s="832" t="s">
        <v>2035</v>
      </c>
      <c r="C863" s="832" t="s">
        <v>2042</v>
      </c>
      <c r="D863" s="833" t="s">
        <v>4375</v>
      </c>
      <c r="E863" s="834" t="s">
        <v>2063</v>
      </c>
      <c r="F863" s="832" t="s">
        <v>2036</v>
      </c>
      <c r="G863" s="832" t="s">
        <v>2751</v>
      </c>
      <c r="H863" s="832" t="s">
        <v>601</v>
      </c>
      <c r="I863" s="832" t="s">
        <v>2980</v>
      </c>
      <c r="J863" s="832" t="s">
        <v>1014</v>
      </c>
      <c r="K863" s="832" t="s">
        <v>2981</v>
      </c>
      <c r="L863" s="835">
        <v>159.16999999999999</v>
      </c>
      <c r="M863" s="835">
        <v>159.16999999999999</v>
      </c>
      <c r="N863" s="832">
        <v>1</v>
      </c>
      <c r="O863" s="836">
        <v>1</v>
      </c>
      <c r="P863" s="835">
        <v>159.16999999999999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8</v>
      </c>
      <c r="B864" s="832" t="s">
        <v>2035</v>
      </c>
      <c r="C864" s="832" t="s">
        <v>2042</v>
      </c>
      <c r="D864" s="833" t="s">
        <v>4375</v>
      </c>
      <c r="E864" s="834" t="s">
        <v>2063</v>
      </c>
      <c r="F864" s="832" t="s">
        <v>2036</v>
      </c>
      <c r="G864" s="832" t="s">
        <v>2581</v>
      </c>
      <c r="H864" s="832" t="s">
        <v>601</v>
      </c>
      <c r="I864" s="832" t="s">
        <v>2982</v>
      </c>
      <c r="J864" s="832" t="s">
        <v>2583</v>
      </c>
      <c r="K864" s="832" t="s">
        <v>2983</v>
      </c>
      <c r="L864" s="835">
        <v>0</v>
      </c>
      <c r="M864" s="835">
        <v>0</v>
      </c>
      <c r="N864" s="832">
        <v>4</v>
      </c>
      <c r="O864" s="836">
        <v>2</v>
      </c>
      <c r="P864" s="835">
        <v>0</v>
      </c>
      <c r="Q864" s="837"/>
      <c r="R864" s="832">
        <v>3</v>
      </c>
      <c r="S864" s="837">
        <v>0.75</v>
      </c>
      <c r="T864" s="836">
        <v>1.5</v>
      </c>
      <c r="U864" s="838">
        <v>0.75</v>
      </c>
    </row>
    <row r="865" spans="1:21" ht="14.4" customHeight="1" x14ac:dyDescent="0.3">
      <c r="A865" s="831">
        <v>8</v>
      </c>
      <c r="B865" s="832" t="s">
        <v>2035</v>
      </c>
      <c r="C865" s="832" t="s">
        <v>2042</v>
      </c>
      <c r="D865" s="833" t="s">
        <v>4375</v>
      </c>
      <c r="E865" s="834" t="s">
        <v>2063</v>
      </c>
      <c r="F865" s="832" t="s">
        <v>2036</v>
      </c>
      <c r="G865" s="832" t="s">
        <v>2581</v>
      </c>
      <c r="H865" s="832" t="s">
        <v>601</v>
      </c>
      <c r="I865" s="832" t="s">
        <v>2984</v>
      </c>
      <c r="J865" s="832" t="s">
        <v>2583</v>
      </c>
      <c r="K865" s="832" t="s">
        <v>2985</v>
      </c>
      <c r="L865" s="835">
        <v>0</v>
      </c>
      <c r="M865" s="835">
        <v>0</v>
      </c>
      <c r="N865" s="832">
        <v>1</v>
      </c>
      <c r="O865" s="836">
        <v>1</v>
      </c>
      <c r="P865" s="835">
        <v>0</v>
      </c>
      <c r="Q865" s="837"/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8</v>
      </c>
      <c r="B866" s="832" t="s">
        <v>2035</v>
      </c>
      <c r="C866" s="832" t="s">
        <v>2042</v>
      </c>
      <c r="D866" s="833" t="s">
        <v>4375</v>
      </c>
      <c r="E866" s="834" t="s">
        <v>2063</v>
      </c>
      <c r="F866" s="832" t="s">
        <v>2036</v>
      </c>
      <c r="G866" s="832" t="s">
        <v>2581</v>
      </c>
      <c r="H866" s="832" t="s">
        <v>601</v>
      </c>
      <c r="I866" s="832" t="s">
        <v>2582</v>
      </c>
      <c r="J866" s="832" t="s">
        <v>2583</v>
      </c>
      <c r="K866" s="832" t="s">
        <v>2584</v>
      </c>
      <c r="L866" s="835">
        <v>113.81</v>
      </c>
      <c r="M866" s="835">
        <v>13315.77</v>
      </c>
      <c r="N866" s="832">
        <v>117</v>
      </c>
      <c r="O866" s="836">
        <v>43.5</v>
      </c>
      <c r="P866" s="835">
        <v>10015.280000000002</v>
      </c>
      <c r="Q866" s="837">
        <v>0.75213675213675235</v>
      </c>
      <c r="R866" s="832">
        <v>88</v>
      </c>
      <c r="S866" s="837">
        <v>0.75213675213675213</v>
      </c>
      <c r="T866" s="836">
        <v>31</v>
      </c>
      <c r="U866" s="838">
        <v>0.71264367816091956</v>
      </c>
    </row>
    <row r="867" spans="1:21" ht="14.4" customHeight="1" x14ac:dyDescent="0.3">
      <c r="A867" s="831">
        <v>8</v>
      </c>
      <c r="B867" s="832" t="s">
        <v>2035</v>
      </c>
      <c r="C867" s="832" t="s">
        <v>2042</v>
      </c>
      <c r="D867" s="833" t="s">
        <v>4375</v>
      </c>
      <c r="E867" s="834" t="s">
        <v>2063</v>
      </c>
      <c r="F867" s="832" t="s">
        <v>2036</v>
      </c>
      <c r="G867" s="832" t="s">
        <v>2581</v>
      </c>
      <c r="H867" s="832" t="s">
        <v>601</v>
      </c>
      <c r="I867" s="832" t="s">
        <v>2585</v>
      </c>
      <c r="J867" s="832" t="s">
        <v>2583</v>
      </c>
      <c r="K867" s="832" t="s">
        <v>2586</v>
      </c>
      <c r="L867" s="835">
        <v>56.9</v>
      </c>
      <c r="M867" s="835">
        <v>853.5</v>
      </c>
      <c r="N867" s="832">
        <v>15</v>
      </c>
      <c r="O867" s="836">
        <v>5.5</v>
      </c>
      <c r="P867" s="835">
        <v>625.9</v>
      </c>
      <c r="Q867" s="837">
        <v>0.73333333333333328</v>
      </c>
      <c r="R867" s="832">
        <v>11</v>
      </c>
      <c r="S867" s="837">
        <v>0.73333333333333328</v>
      </c>
      <c r="T867" s="836">
        <v>4</v>
      </c>
      <c r="U867" s="838">
        <v>0.72727272727272729</v>
      </c>
    </row>
    <row r="868" spans="1:21" ht="14.4" customHeight="1" x14ac:dyDescent="0.3">
      <c r="A868" s="831">
        <v>8</v>
      </c>
      <c r="B868" s="832" t="s">
        <v>2035</v>
      </c>
      <c r="C868" s="832" t="s">
        <v>2042</v>
      </c>
      <c r="D868" s="833" t="s">
        <v>4375</v>
      </c>
      <c r="E868" s="834" t="s">
        <v>2063</v>
      </c>
      <c r="F868" s="832" t="s">
        <v>2036</v>
      </c>
      <c r="G868" s="832" t="s">
        <v>2581</v>
      </c>
      <c r="H868" s="832" t="s">
        <v>601</v>
      </c>
      <c r="I868" s="832" t="s">
        <v>2986</v>
      </c>
      <c r="J868" s="832" t="s">
        <v>2987</v>
      </c>
      <c r="K868" s="832" t="s">
        <v>2988</v>
      </c>
      <c r="L868" s="835">
        <v>149.88999999999999</v>
      </c>
      <c r="M868" s="835">
        <v>10492.299999999997</v>
      </c>
      <c r="N868" s="832">
        <v>70</v>
      </c>
      <c r="O868" s="836">
        <v>27.5</v>
      </c>
      <c r="P868" s="835">
        <v>9143.2899999999972</v>
      </c>
      <c r="Q868" s="837">
        <v>0.87142857142857133</v>
      </c>
      <c r="R868" s="832">
        <v>61</v>
      </c>
      <c r="S868" s="837">
        <v>0.87142857142857144</v>
      </c>
      <c r="T868" s="836">
        <v>23</v>
      </c>
      <c r="U868" s="838">
        <v>0.83636363636363631</v>
      </c>
    </row>
    <row r="869" spans="1:21" ht="14.4" customHeight="1" x14ac:dyDescent="0.3">
      <c r="A869" s="831">
        <v>8</v>
      </c>
      <c r="B869" s="832" t="s">
        <v>2035</v>
      </c>
      <c r="C869" s="832" t="s">
        <v>2042</v>
      </c>
      <c r="D869" s="833" t="s">
        <v>4375</v>
      </c>
      <c r="E869" s="834" t="s">
        <v>2063</v>
      </c>
      <c r="F869" s="832" t="s">
        <v>2036</v>
      </c>
      <c r="G869" s="832" t="s">
        <v>2764</v>
      </c>
      <c r="H869" s="832" t="s">
        <v>601</v>
      </c>
      <c r="I869" s="832" t="s">
        <v>2989</v>
      </c>
      <c r="J869" s="832" t="s">
        <v>2766</v>
      </c>
      <c r="K869" s="832" t="s">
        <v>2990</v>
      </c>
      <c r="L869" s="835">
        <v>864.23</v>
      </c>
      <c r="M869" s="835">
        <v>864.23</v>
      </c>
      <c r="N869" s="832">
        <v>1</v>
      </c>
      <c r="O869" s="836">
        <v>0.5</v>
      </c>
      <c r="P869" s="835">
        <v>864.23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8</v>
      </c>
      <c r="B870" s="832" t="s">
        <v>2035</v>
      </c>
      <c r="C870" s="832" t="s">
        <v>2042</v>
      </c>
      <c r="D870" s="833" t="s">
        <v>4375</v>
      </c>
      <c r="E870" s="834" t="s">
        <v>2063</v>
      </c>
      <c r="F870" s="832" t="s">
        <v>2036</v>
      </c>
      <c r="G870" s="832" t="s">
        <v>2991</v>
      </c>
      <c r="H870" s="832" t="s">
        <v>601</v>
      </c>
      <c r="I870" s="832" t="s">
        <v>2992</v>
      </c>
      <c r="J870" s="832" t="s">
        <v>2993</v>
      </c>
      <c r="K870" s="832" t="s">
        <v>2994</v>
      </c>
      <c r="L870" s="835">
        <v>0</v>
      </c>
      <c r="M870" s="835">
        <v>0</v>
      </c>
      <c r="N870" s="832">
        <v>1</v>
      </c>
      <c r="O870" s="836">
        <v>1</v>
      </c>
      <c r="P870" s="835">
        <v>0</v>
      </c>
      <c r="Q870" s="837"/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8</v>
      </c>
      <c r="B871" s="832" t="s">
        <v>2035</v>
      </c>
      <c r="C871" s="832" t="s">
        <v>2042</v>
      </c>
      <c r="D871" s="833" t="s">
        <v>4375</v>
      </c>
      <c r="E871" s="834" t="s">
        <v>2063</v>
      </c>
      <c r="F871" s="832" t="s">
        <v>2036</v>
      </c>
      <c r="G871" s="832" t="s">
        <v>2991</v>
      </c>
      <c r="H871" s="832" t="s">
        <v>601</v>
      </c>
      <c r="I871" s="832" t="s">
        <v>2995</v>
      </c>
      <c r="J871" s="832" t="s">
        <v>1503</v>
      </c>
      <c r="K871" s="832" t="s">
        <v>2996</v>
      </c>
      <c r="L871" s="835">
        <v>867.71</v>
      </c>
      <c r="M871" s="835">
        <v>6073.97</v>
      </c>
      <c r="N871" s="832">
        <v>7</v>
      </c>
      <c r="O871" s="836">
        <v>1.5</v>
      </c>
      <c r="P871" s="835">
        <v>6073.97</v>
      </c>
      <c r="Q871" s="837">
        <v>1</v>
      </c>
      <c r="R871" s="832">
        <v>7</v>
      </c>
      <c r="S871" s="837">
        <v>1</v>
      </c>
      <c r="T871" s="836">
        <v>1.5</v>
      </c>
      <c r="U871" s="838">
        <v>1</v>
      </c>
    </row>
    <row r="872" spans="1:21" ht="14.4" customHeight="1" x14ac:dyDescent="0.3">
      <c r="A872" s="831">
        <v>8</v>
      </c>
      <c r="B872" s="832" t="s">
        <v>2035</v>
      </c>
      <c r="C872" s="832" t="s">
        <v>2042</v>
      </c>
      <c r="D872" s="833" t="s">
        <v>4375</v>
      </c>
      <c r="E872" s="834" t="s">
        <v>2063</v>
      </c>
      <c r="F872" s="832" t="s">
        <v>2036</v>
      </c>
      <c r="G872" s="832" t="s">
        <v>2991</v>
      </c>
      <c r="H872" s="832" t="s">
        <v>601</v>
      </c>
      <c r="I872" s="832" t="s">
        <v>2997</v>
      </c>
      <c r="J872" s="832" t="s">
        <v>1503</v>
      </c>
      <c r="K872" s="832" t="s">
        <v>2998</v>
      </c>
      <c r="L872" s="835">
        <v>1301.57</v>
      </c>
      <c r="M872" s="835">
        <v>1301.57</v>
      </c>
      <c r="N872" s="832">
        <v>1</v>
      </c>
      <c r="O872" s="836">
        <v>0.5</v>
      </c>
      <c r="P872" s="835">
        <v>1301.57</v>
      </c>
      <c r="Q872" s="837">
        <v>1</v>
      </c>
      <c r="R872" s="832">
        <v>1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8</v>
      </c>
      <c r="B873" s="832" t="s">
        <v>2035</v>
      </c>
      <c r="C873" s="832" t="s">
        <v>2042</v>
      </c>
      <c r="D873" s="833" t="s">
        <v>4375</v>
      </c>
      <c r="E873" s="834" t="s">
        <v>2063</v>
      </c>
      <c r="F873" s="832" t="s">
        <v>2036</v>
      </c>
      <c r="G873" s="832" t="s">
        <v>2991</v>
      </c>
      <c r="H873" s="832" t="s">
        <v>601</v>
      </c>
      <c r="I873" s="832" t="s">
        <v>2999</v>
      </c>
      <c r="J873" s="832" t="s">
        <v>1503</v>
      </c>
      <c r="K873" s="832" t="s">
        <v>3000</v>
      </c>
      <c r="L873" s="835">
        <v>433.86</v>
      </c>
      <c r="M873" s="835">
        <v>1735.44</v>
      </c>
      <c r="N873" s="832">
        <v>4</v>
      </c>
      <c r="O873" s="836">
        <v>1.5</v>
      </c>
      <c r="P873" s="835">
        <v>1735.44</v>
      </c>
      <c r="Q873" s="837">
        <v>1</v>
      </c>
      <c r="R873" s="832">
        <v>4</v>
      </c>
      <c r="S873" s="837">
        <v>1</v>
      </c>
      <c r="T873" s="836">
        <v>1.5</v>
      </c>
      <c r="U873" s="838">
        <v>1</v>
      </c>
    </row>
    <row r="874" spans="1:21" ht="14.4" customHeight="1" x14ac:dyDescent="0.3">
      <c r="A874" s="831">
        <v>8</v>
      </c>
      <c r="B874" s="832" t="s">
        <v>2035</v>
      </c>
      <c r="C874" s="832" t="s">
        <v>2042</v>
      </c>
      <c r="D874" s="833" t="s">
        <v>4375</v>
      </c>
      <c r="E874" s="834" t="s">
        <v>2063</v>
      </c>
      <c r="F874" s="832" t="s">
        <v>2036</v>
      </c>
      <c r="G874" s="832" t="s">
        <v>2991</v>
      </c>
      <c r="H874" s="832" t="s">
        <v>601</v>
      </c>
      <c r="I874" s="832" t="s">
        <v>3001</v>
      </c>
      <c r="J874" s="832" t="s">
        <v>1503</v>
      </c>
      <c r="K874" s="832" t="s">
        <v>3002</v>
      </c>
      <c r="L874" s="835">
        <v>1735.42</v>
      </c>
      <c r="M874" s="835">
        <v>13883.36</v>
      </c>
      <c r="N874" s="832">
        <v>8</v>
      </c>
      <c r="O874" s="836">
        <v>3</v>
      </c>
      <c r="P874" s="835">
        <v>13883.36</v>
      </c>
      <c r="Q874" s="837">
        <v>1</v>
      </c>
      <c r="R874" s="832">
        <v>8</v>
      </c>
      <c r="S874" s="837">
        <v>1</v>
      </c>
      <c r="T874" s="836">
        <v>3</v>
      </c>
      <c r="U874" s="838">
        <v>1</v>
      </c>
    </row>
    <row r="875" spans="1:21" ht="14.4" customHeight="1" x14ac:dyDescent="0.3">
      <c r="A875" s="831">
        <v>8</v>
      </c>
      <c r="B875" s="832" t="s">
        <v>2035</v>
      </c>
      <c r="C875" s="832" t="s">
        <v>2042</v>
      </c>
      <c r="D875" s="833" t="s">
        <v>4375</v>
      </c>
      <c r="E875" s="834" t="s">
        <v>2063</v>
      </c>
      <c r="F875" s="832" t="s">
        <v>2036</v>
      </c>
      <c r="G875" s="832" t="s">
        <v>2590</v>
      </c>
      <c r="H875" s="832" t="s">
        <v>601</v>
      </c>
      <c r="I875" s="832" t="s">
        <v>2591</v>
      </c>
      <c r="J875" s="832" t="s">
        <v>2592</v>
      </c>
      <c r="K875" s="832" t="s">
        <v>2593</v>
      </c>
      <c r="L875" s="835">
        <v>885.66</v>
      </c>
      <c r="M875" s="835">
        <v>55796.580000000016</v>
      </c>
      <c r="N875" s="832">
        <v>63</v>
      </c>
      <c r="O875" s="836">
        <v>22</v>
      </c>
      <c r="P875" s="835">
        <v>53139.600000000013</v>
      </c>
      <c r="Q875" s="837">
        <v>0.95238095238095233</v>
      </c>
      <c r="R875" s="832">
        <v>60</v>
      </c>
      <c r="S875" s="837">
        <v>0.95238095238095233</v>
      </c>
      <c r="T875" s="836">
        <v>21</v>
      </c>
      <c r="U875" s="838">
        <v>0.95454545454545459</v>
      </c>
    </row>
    <row r="876" spans="1:21" ht="14.4" customHeight="1" x14ac:dyDescent="0.3">
      <c r="A876" s="831">
        <v>8</v>
      </c>
      <c r="B876" s="832" t="s">
        <v>2035</v>
      </c>
      <c r="C876" s="832" t="s">
        <v>2042</v>
      </c>
      <c r="D876" s="833" t="s">
        <v>4375</v>
      </c>
      <c r="E876" s="834" t="s">
        <v>2063</v>
      </c>
      <c r="F876" s="832" t="s">
        <v>2036</v>
      </c>
      <c r="G876" s="832" t="s">
        <v>2594</v>
      </c>
      <c r="H876" s="832" t="s">
        <v>601</v>
      </c>
      <c r="I876" s="832" t="s">
        <v>3003</v>
      </c>
      <c r="J876" s="832" t="s">
        <v>3004</v>
      </c>
      <c r="K876" s="832" t="s">
        <v>3005</v>
      </c>
      <c r="L876" s="835">
        <v>0</v>
      </c>
      <c r="M876" s="835">
        <v>0</v>
      </c>
      <c r="N876" s="832">
        <v>1</v>
      </c>
      <c r="O876" s="836">
        <v>1</v>
      </c>
      <c r="P876" s="835">
        <v>0</v>
      </c>
      <c r="Q876" s="837"/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8</v>
      </c>
      <c r="B877" s="832" t="s">
        <v>2035</v>
      </c>
      <c r="C877" s="832" t="s">
        <v>2042</v>
      </c>
      <c r="D877" s="833" t="s">
        <v>4375</v>
      </c>
      <c r="E877" s="834" t="s">
        <v>2063</v>
      </c>
      <c r="F877" s="832" t="s">
        <v>2036</v>
      </c>
      <c r="G877" s="832" t="s">
        <v>2594</v>
      </c>
      <c r="H877" s="832" t="s">
        <v>601</v>
      </c>
      <c r="I877" s="832" t="s">
        <v>3006</v>
      </c>
      <c r="J877" s="832" t="s">
        <v>3004</v>
      </c>
      <c r="K877" s="832" t="s">
        <v>3005</v>
      </c>
      <c r="L877" s="835">
        <v>0</v>
      </c>
      <c r="M877" s="835">
        <v>0</v>
      </c>
      <c r="N877" s="832">
        <v>1</v>
      </c>
      <c r="O877" s="836">
        <v>1</v>
      </c>
      <c r="P877" s="835">
        <v>0</v>
      </c>
      <c r="Q877" s="837"/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8</v>
      </c>
      <c r="B878" s="832" t="s">
        <v>2035</v>
      </c>
      <c r="C878" s="832" t="s">
        <v>2042</v>
      </c>
      <c r="D878" s="833" t="s">
        <v>4375</v>
      </c>
      <c r="E878" s="834" t="s">
        <v>2063</v>
      </c>
      <c r="F878" s="832" t="s">
        <v>2036</v>
      </c>
      <c r="G878" s="832" t="s">
        <v>2594</v>
      </c>
      <c r="H878" s="832" t="s">
        <v>601</v>
      </c>
      <c r="I878" s="832" t="s">
        <v>3007</v>
      </c>
      <c r="J878" s="832" t="s">
        <v>3004</v>
      </c>
      <c r="K878" s="832" t="s">
        <v>3005</v>
      </c>
      <c r="L878" s="835">
        <v>0</v>
      </c>
      <c r="M878" s="835">
        <v>0</v>
      </c>
      <c r="N878" s="832">
        <v>1</v>
      </c>
      <c r="O878" s="836">
        <v>1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8</v>
      </c>
      <c r="B879" s="832" t="s">
        <v>2035</v>
      </c>
      <c r="C879" s="832" t="s">
        <v>2042</v>
      </c>
      <c r="D879" s="833" t="s">
        <v>4375</v>
      </c>
      <c r="E879" s="834" t="s">
        <v>2063</v>
      </c>
      <c r="F879" s="832" t="s">
        <v>2036</v>
      </c>
      <c r="G879" s="832" t="s">
        <v>2594</v>
      </c>
      <c r="H879" s="832" t="s">
        <v>601</v>
      </c>
      <c r="I879" s="832" t="s">
        <v>3008</v>
      </c>
      <c r="J879" s="832" t="s">
        <v>3004</v>
      </c>
      <c r="K879" s="832" t="s">
        <v>3009</v>
      </c>
      <c r="L879" s="835">
        <v>0</v>
      </c>
      <c r="M879" s="835">
        <v>0</v>
      </c>
      <c r="N879" s="832">
        <v>1</v>
      </c>
      <c r="O879" s="836">
        <v>1</v>
      </c>
      <c r="P879" s="835">
        <v>0</v>
      </c>
      <c r="Q879" s="837"/>
      <c r="R879" s="832">
        <v>1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8</v>
      </c>
      <c r="B880" s="832" t="s">
        <v>2035</v>
      </c>
      <c r="C880" s="832" t="s">
        <v>2042</v>
      </c>
      <c r="D880" s="833" t="s">
        <v>4375</v>
      </c>
      <c r="E880" s="834" t="s">
        <v>2063</v>
      </c>
      <c r="F880" s="832" t="s">
        <v>2036</v>
      </c>
      <c r="G880" s="832" t="s">
        <v>2288</v>
      </c>
      <c r="H880" s="832" t="s">
        <v>601</v>
      </c>
      <c r="I880" s="832" t="s">
        <v>2289</v>
      </c>
      <c r="J880" s="832" t="s">
        <v>1104</v>
      </c>
      <c r="K880" s="832" t="s">
        <v>2290</v>
      </c>
      <c r="L880" s="835">
        <v>107.27</v>
      </c>
      <c r="M880" s="835">
        <v>2252.67</v>
      </c>
      <c r="N880" s="832">
        <v>21</v>
      </c>
      <c r="O880" s="836">
        <v>11</v>
      </c>
      <c r="P880" s="835">
        <v>750.89</v>
      </c>
      <c r="Q880" s="837">
        <v>0.33333333333333331</v>
      </c>
      <c r="R880" s="832">
        <v>7</v>
      </c>
      <c r="S880" s="837">
        <v>0.33333333333333331</v>
      </c>
      <c r="T880" s="836">
        <v>3.5</v>
      </c>
      <c r="U880" s="838">
        <v>0.31818181818181818</v>
      </c>
    </row>
    <row r="881" spans="1:21" ht="14.4" customHeight="1" x14ac:dyDescent="0.3">
      <c r="A881" s="831">
        <v>8</v>
      </c>
      <c r="B881" s="832" t="s">
        <v>2035</v>
      </c>
      <c r="C881" s="832" t="s">
        <v>2042</v>
      </c>
      <c r="D881" s="833" t="s">
        <v>4375</v>
      </c>
      <c r="E881" s="834" t="s">
        <v>2063</v>
      </c>
      <c r="F881" s="832" t="s">
        <v>2036</v>
      </c>
      <c r="G881" s="832" t="s">
        <v>2288</v>
      </c>
      <c r="H881" s="832" t="s">
        <v>601</v>
      </c>
      <c r="I881" s="832" t="s">
        <v>2498</v>
      </c>
      <c r="J881" s="832" t="s">
        <v>1104</v>
      </c>
      <c r="K881" s="832" t="s">
        <v>2290</v>
      </c>
      <c r="L881" s="835">
        <v>107.27</v>
      </c>
      <c r="M881" s="835">
        <v>1072.7</v>
      </c>
      <c r="N881" s="832">
        <v>10</v>
      </c>
      <c r="O881" s="836">
        <v>4.5</v>
      </c>
      <c r="P881" s="835">
        <v>643.62</v>
      </c>
      <c r="Q881" s="837">
        <v>0.6</v>
      </c>
      <c r="R881" s="832">
        <v>6</v>
      </c>
      <c r="S881" s="837">
        <v>0.6</v>
      </c>
      <c r="T881" s="836">
        <v>2.5</v>
      </c>
      <c r="U881" s="838">
        <v>0.55555555555555558</v>
      </c>
    </row>
    <row r="882" spans="1:21" ht="14.4" customHeight="1" x14ac:dyDescent="0.3">
      <c r="A882" s="831">
        <v>8</v>
      </c>
      <c r="B882" s="832" t="s">
        <v>2035</v>
      </c>
      <c r="C882" s="832" t="s">
        <v>2042</v>
      </c>
      <c r="D882" s="833" t="s">
        <v>4375</v>
      </c>
      <c r="E882" s="834" t="s">
        <v>2063</v>
      </c>
      <c r="F882" s="832" t="s">
        <v>2036</v>
      </c>
      <c r="G882" s="832" t="s">
        <v>2602</v>
      </c>
      <c r="H882" s="832" t="s">
        <v>601</v>
      </c>
      <c r="I882" s="832" t="s">
        <v>2603</v>
      </c>
      <c r="J882" s="832" t="s">
        <v>2604</v>
      </c>
      <c r="K882" s="832" t="s">
        <v>2605</v>
      </c>
      <c r="L882" s="835">
        <v>250.67</v>
      </c>
      <c r="M882" s="835">
        <v>41861.889999999912</v>
      </c>
      <c r="N882" s="832">
        <v>167</v>
      </c>
      <c r="O882" s="836">
        <v>77</v>
      </c>
      <c r="P882" s="835">
        <v>40608.539999999914</v>
      </c>
      <c r="Q882" s="837">
        <v>0.97005988023952094</v>
      </c>
      <c r="R882" s="832">
        <v>162</v>
      </c>
      <c r="S882" s="837">
        <v>0.97005988023952094</v>
      </c>
      <c r="T882" s="836">
        <v>73</v>
      </c>
      <c r="U882" s="838">
        <v>0.94805194805194803</v>
      </c>
    </row>
    <row r="883" spans="1:21" ht="14.4" customHeight="1" x14ac:dyDescent="0.3">
      <c r="A883" s="831">
        <v>8</v>
      </c>
      <c r="B883" s="832" t="s">
        <v>2035</v>
      </c>
      <c r="C883" s="832" t="s">
        <v>2042</v>
      </c>
      <c r="D883" s="833" t="s">
        <v>4375</v>
      </c>
      <c r="E883" s="834" t="s">
        <v>2063</v>
      </c>
      <c r="F883" s="832" t="s">
        <v>2036</v>
      </c>
      <c r="G883" s="832" t="s">
        <v>2602</v>
      </c>
      <c r="H883" s="832" t="s">
        <v>601</v>
      </c>
      <c r="I883" s="832" t="s">
        <v>2603</v>
      </c>
      <c r="J883" s="832" t="s">
        <v>2604</v>
      </c>
      <c r="K883" s="832" t="s">
        <v>2605</v>
      </c>
      <c r="L883" s="835">
        <v>555.42999999999995</v>
      </c>
      <c r="M883" s="835">
        <v>38880.100000000013</v>
      </c>
      <c r="N883" s="832">
        <v>70</v>
      </c>
      <c r="O883" s="836">
        <v>33</v>
      </c>
      <c r="P883" s="835">
        <v>37213.810000000012</v>
      </c>
      <c r="Q883" s="837">
        <v>0.95714285714285718</v>
      </c>
      <c r="R883" s="832">
        <v>67</v>
      </c>
      <c r="S883" s="837">
        <v>0.95714285714285718</v>
      </c>
      <c r="T883" s="836">
        <v>31</v>
      </c>
      <c r="U883" s="838">
        <v>0.93939393939393945</v>
      </c>
    </row>
    <row r="884" spans="1:21" ht="14.4" customHeight="1" x14ac:dyDescent="0.3">
      <c r="A884" s="831">
        <v>8</v>
      </c>
      <c r="B884" s="832" t="s">
        <v>2035</v>
      </c>
      <c r="C884" s="832" t="s">
        <v>2042</v>
      </c>
      <c r="D884" s="833" t="s">
        <v>4375</v>
      </c>
      <c r="E884" s="834" t="s">
        <v>2063</v>
      </c>
      <c r="F884" s="832" t="s">
        <v>2036</v>
      </c>
      <c r="G884" s="832" t="s">
        <v>2606</v>
      </c>
      <c r="H884" s="832" t="s">
        <v>601</v>
      </c>
      <c r="I884" s="832" t="s">
        <v>2607</v>
      </c>
      <c r="J884" s="832" t="s">
        <v>2608</v>
      </c>
      <c r="K884" s="832" t="s">
        <v>2609</v>
      </c>
      <c r="L884" s="835">
        <v>125.34</v>
      </c>
      <c r="M884" s="835">
        <v>18926.340000000015</v>
      </c>
      <c r="N884" s="832">
        <v>151</v>
      </c>
      <c r="O884" s="836">
        <v>66.5</v>
      </c>
      <c r="P884" s="835">
        <v>18174.300000000014</v>
      </c>
      <c r="Q884" s="837">
        <v>0.96026490066225167</v>
      </c>
      <c r="R884" s="832">
        <v>145</v>
      </c>
      <c r="S884" s="837">
        <v>0.96026490066225167</v>
      </c>
      <c r="T884" s="836">
        <v>62.5</v>
      </c>
      <c r="U884" s="838">
        <v>0.93984962406015038</v>
      </c>
    </row>
    <row r="885" spans="1:21" ht="14.4" customHeight="1" x14ac:dyDescent="0.3">
      <c r="A885" s="831">
        <v>8</v>
      </c>
      <c r="B885" s="832" t="s">
        <v>2035</v>
      </c>
      <c r="C885" s="832" t="s">
        <v>2042</v>
      </c>
      <c r="D885" s="833" t="s">
        <v>4375</v>
      </c>
      <c r="E885" s="834" t="s">
        <v>2063</v>
      </c>
      <c r="F885" s="832" t="s">
        <v>2036</v>
      </c>
      <c r="G885" s="832" t="s">
        <v>2606</v>
      </c>
      <c r="H885" s="832" t="s">
        <v>601</v>
      </c>
      <c r="I885" s="832" t="s">
        <v>3010</v>
      </c>
      <c r="J885" s="832" t="s">
        <v>2608</v>
      </c>
      <c r="K885" s="832" t="s">
        <v>3011</v>
      </c>
      <c r="L885" s="835">
        <v>0</v>
      </c>
      <c r="M885" s="835">
        <v>0</v>
      </c>
      <c r="N885" s="832">
        <v>2</v>
      </c>
      <c r="O885" s="836">
        <v>0.5</v>
      </c>
      <c r="P885" s="835">
        <v>0</v>
      </c>
      <c r="Q885" s="837"/>
      <c r="R885" s="832">
        <v>2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8</v>
      </c>
      <c r="B886" s="832" t="s">
        <v>2035</v>
      </c>
      <c r="C886" s="832" t="s">
        <v>2042</v>
      </c>
      <c r="D886" s="833" t="s">
        <v>4375</v>
      </c>
      <c r="E886" s="834" t="s">
        <v>2063</v>
      </c>
      <c r="F886" s="832" t="s">
        <v>2036</v>
      </c>
      <c r="G886" s="832" t="s">
        <v>2606</v>
      </c>
      <c r="H886" s="832" t="s">
        <v>601</v>
      </c>
      <c r="I886" s="832" t="s">
        <v>3012</v>
      </c>
      <c r="J886" s="832" t="s">
        <v>3013</v>
      </c>
      <c r="K886" s="832" t="s">
        <v>3014</v>
      </c>
      <c r="L886" s="835">
        <v>0</v>
      </c>
      <c r="M886" s="835">
        <v>0</v>
      </c>
      <c r="N886" s="832">
        <v>5</v>
      </c>
      <c r="O886" s="836">
        <v>2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8</v>
      </c>
      <c r="B887" s="832" t="s">
        <v>2035</v>
      </c>
      <c r="C887" s="832" t="s">
        <v>2042</v>
      </c>
      <c r="D887" s="833" t="s">
        <v>4375</v>
      </c>
      <c r="E887" s="834" t="s">
        <v>2063</v>
      </c>
      <c r="F887" s="832" t="s">
        <v>2036</v>
      </c>
      <c r="G887" s="832" t="s">
        <v>2407</v>
      </c>
      <c r="H887" s="832" t="s">
        <v>601</v>
      </c>
      <c r="I887" s="832" t="s">
        <v>3015</v>
      </c>
      <c r="J887" s="832" t="s">
        <v>883</v>
      </c>
      <c r="K887" s="832" t="s">
        <v>3016</v>
      </c>
      <c r="L887" s="835">
        <v>16.09</v>
      </c>
      <c r="M887" s="835">
        <v>32.18</v>
      </c>
      <c r="N887" s="832">
        <v>2</v>
      </c>
      <c r="O887" s="836">
        <v>2</v>
      </c>
      <c r="P887" s="835">
        <v>16.09</v>
      </c>
      <c r="Q887" s="837">
        <v>0.5</v>
      </c>
      <c r="R887" s="832">
        <v>1</v>
      </c>
      <c r="S887" s="837">
        <v>0.5</v>
      </c>
      <c r="T887" s="836">
        <v>1</v>
      </c>
      <c r="U887" s="838">
        <v>0.5</v>
      </c>
    </row>
    <row r="888" spans="1:21" ht="14.4" customHeight="1" x14ac:dyDescent="0.3">
      <c r="A888" s="831">
        <v>8</v>
      </c>
      <c r="B888" s="832" t="s">
        <v>2035</v>
      </c>
      <c r="C888" s="832" t="s">
        <v>2042</v>
      </c>
      <c r="D888" s="833" t="s">
        <v>4375</v>
      </c>
      <c r="E888" s="834" t="s">
        <v>2063</v>
      </c>
      <c r="F888" s="832" t="s">
        <v>2036</v>
      </c>
      <c r="G888" s="832" t="s">
        <v>2108</v>
      </c>
      <c r="H888" s="832" t="s">
        <v>601</v>
      </c>
      <c r="I888" s="832" t="s">
        <v>2109</v>
      </c>
      <c r="J888" s="832" t="s">
        <v>657</v>
      </c>
      <c r="K888" s="832" t="s">
        <v>2110</v>
      </c>
      <c r="L888" s="835">
        <v>0</v>
      </c>
      <c r="M888" s="835">
        <v>0</v>
      </c>
      <c r="N888" s="832">
        <v>3</v>
      </c>
      <c r="O888" s="836">
        <v>2</v>
      </c>
      <c r="P888" s="835">
        <v>0</v>
      </c>
      <c r="Q888" s="837"/>
      <c r="R888" s="832">
        <v>1</v>
      </c>
      <c r="S888" s="837">
        <v>0.33333333333333331</v>
      </c>
      <c r="T888" s="836">
        <v>1</v>
      </c>
      <c r="U888" s="838">
        <v>0.5</v>
      </c>
    </row>
    <row r="889" spans="1:21" ht="14.4" customHeight="1" x14ac:dyDescent="0.3">
      <c r="A889" s="831">
        <v>8</v>
      </c>
      <c r="B889" s="832" t="s">
        <v>2035</v>
      </c>
      <c r="C889" s="832" t="s">
        <v>2042</v>
      </c>
      <c r="D889" s="833" t="s">
        <v>4375</v>
      </c>
      <c r="E889" s="834" t="s">
        <v>2063</v>
      </c>
      <c r="F889" s="832" t="s">
        <v>2036</v>
      </c>
      <c r="G889" s="832" t="s">
        <v>2610</v>
      </c>
      <c r="H889" s="832" t="s">
        <v>660</v>
      </c>
      <c r="I889" s="832" t="s">
        <v>1691</v>
      </c>
      <c r="J889" s="832" t="s">
        <v>1692</v>
      </c>
      <c r="K889" s="832" t="s">
        <v>1693</v>
      </c>
      <c r="L889" s="835">
        <v>654.6</v>
      </c>
      <c r="M889" s="835">
        <v>1309.2</v>
      </c>
      <c r="N889" s="832">
        <v>2</v>
      </c>
      <c r="O889" s="836">
        <v>2</v>
      </c>
      <c r="P889" s="835">
        <v>654.6</v>
      </c>
      <c r="Q889" s="837">
        <v>0.5</v>
      </c>
      <c r="R889" s="832">
        <v>1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8</v>
      </c>
      <c r="B890" s="832" t="s">
        <v>2035</v>
      </c>
      <c r="C890" s="832" t="s">
        <v>2042</v>
      </c>
      <c r="D890" s="833" t="s">
        <v>4375</v>
      </c>
      <c r="E890" s="834" t="s">
        <v>2063</v>
      </c>
      <c r="F890" s="832" t="s">
        <v>2036</v>
      </c>
      <c r="G890" s="832" t="s">
        <v>2610</v>
      </c>
      <c r="H890" s="832" t="s">
        <v>601</v>
      </c>
      <c r="I890" s="832" t="s">
        <v>3017</v>
      </c>
      <c r="J890" s="832" t="s">
        <v>1692</v>
      </c>
      <c r="K890" s="832" t="s">
        <v>3018</v>
      </c>
      <c r="L890" s="835">
        <v>654.6</v>
      </c>
      <c r="M890" s="835">
        <v>2618.4</v>
      </c>
      <c r="N890" s="832">
        <v>4</v>
      </c>
      <c r="O890" s="836">
        <v>4</v>
      </c>
      <c r="P890" s="835">
        <v>2618.4</v>
      </c>
      <c r="Q890" s="837">
        <v>1</v>
      </c>
      <c r="R890" s="832">
        <v>4</v>
      </c>
      <c r="S890" s="837">
        <v>1</v>
      </c>
      <c r="T890" s="836">
        <v>4</v>
      </c>
      <c r="U890" s="838">
        <v>1</v>
      </c>
    </row>
    <row r="891" spans="1:21" ht="14.4" customHeight="1" x14ac:dyDescent="0.3">
      <c r="A891" s="831">
        <v>8</v>
      </c>
      <c r="B891" s="832" t="s">
        <v>2035</v>
      </c>
      <c r="C891" s="832" t="s">
        <v>2042</v>
      </c>
      <c r="D891" s="833" t="s">
        <v>4375</v>
      </c>
      <c r="E891" s="834" t="s">
        <v>2063</v>
      </c>
      <c r="F891" s="832" t="s">
        <v>2036</v>
      </c>
      <c r="G891" s="832" t="s">
        <v>2611</v>
      </c>
      <c r="H891" s="832" t="s">
        <v>601</v>
      </c>
      <c r="I891" s="832" t="s">
        <v>3019</v>
      </c>
      <c r="J891" s="832" t="s">
        <v>2613</v>
      </c>
      <c r="K891" s="832" t="s">
        <v>2614</v>
      </c>
      <c r="L891" s="835">
        <v>0</v>
      </c>
      <c r="M891" s="835">
        <v>0</v>
      </c>
      <c r="N891" s="832">
        <v>12</v>
      </c>
      <c r="O891" s="836">
        <v>6.5</v>
      </c>
      <c r="P891" s="835">
        <v>0</v>
      </c>
      <c r="Q891" s="837"/>
      <c r="R891" s="832">
        <v>7</v>
      </c>
      <c r="S891" s="837">
        <v>0.58333333333333337</v>
      </c>
      <c r="T891" s="836">
        <v>3</v>
      </c>
      <c r="U891" s="838">
        <v>0.46153846153846156</v>
      </c>
    </row>
    <row r="892" spans="1:21" ht="14.4" customHeight="1" x14ac:dyDescent="0.3">
      <c r="A892" s="831">
        <v>8</v>
      </c>
      <c r="B892" s="832" t="s">
        <v>2035</v>
      </c>
      <c r="C892" s="832" t="s">
        <v>2042</v>
      </c>
      <c r="D892" s="833" t="s">
        <v>4375</v>
      </c>
      <c r="E892" s="834" t="s">
        <v>2063</v>
      </c>
      <c r="F892" s="832" t="s">
        <v>2036</v>
      </c>
      <c r="G892" s="832" t="s">
        <v>2611</v>
      </c>
      <c r="H892" s="832" t="s">
        <v>601</v>
      </c>
      <c r="I892" s="832" t="s">
        <v>2612</v>
      </c>
      <c r="J892" s="832" t="s">
        <v>2613</v>
      </c>
      <c r="K892" s="832" t="s">
        <v>2614</v>
      </c>
      <c r="L892" s="835">
        <v>101.39</v>
      </c>
      <c r="M892" s="835">
        <v>8009.8099999999995</v>
      </c>
      <c r="N892" s="832">
        <v>79</v>
      </c>
      <c r="O892" s="836">
        <v>42</v>
      </c>
      <c r="P892" s="835">
        <v>4765.329999999999</v>
      </c>
      <c r="Q892" s="837">
        <v>0.59493670886075944</v>
      </c>
      <c r="R892" s="832">
        <v>47</v>
      </c>
      <c r="S892" s="837">
        <v>0.59493670886075944</v>
      </c>
      <c r="T892" s="836">
        <v>23.5</v>
      </c>
      <c r="U892" s="838">
        <v>0.55952380952380953</v>
      </c>
    </row>
    <row r="893" spans="1:21" ht="14.4" customHeight="1" x14ac:dyDescent="0.3">
      <c r="A893" s="831">
        <v>8</v>
      </c>
      <c r="B893" s="832" t="s">
        <v>2035</v>
      </c>
      <c r="C893" s="832" t="s">
        <v>2042</v>
      </c>
      <c r="D893" s="833" t="s">
        <v>4375</v>
      </c>
      <c r="E893" s="834" t="s">
        <v>2063</v>
      </c>
      <c r="F893" s="832" t="s">
        <v>2036</v>
      </c>
      <c r="G893" s="832" t="s">
        <v>2611</v>
      </c>
      <c r="H893" s="832" t="s">
        <v>601</v>
      </c>
      <c r="I893" s="832" t="s">
        <v>2612</v>
      </c>
      <c r="J893" s="832" t="s">
        <v>2613</v>
      </c>
      <c r="K893" s="832" t="s">
        <v>2614</v>
      </c>
      <c r="L893" s="835">
        <v>130.69999999999999</v>
      </c>
      <c r="M893" s="835">
        <v>3006.1000000000004</v>
      </c>
      <c r="N893" s="832">
        <v>23</v>
      </c>
      <c r="O893" s="836">
        <v>18</v>
      </c>
      <c r="P893" s="835">
        <v>1568.4</v>
      </c>
      <c r="Q893" s="837">
        <v>0.52173913043478259</v>
      </c>
      <c r="R893" s="832">
        <v>12</v>
      </c>
      <c r="S893" s="837">
        <v>0.52173913043478259</v>
      </c>
      <c r="T893" s="836">
        <v>7</v>
      </c>
      <c r="U893" s="838">
        <v>0.3888888888888889</v>
      </c>
    </row>
    <row r="894" spans="1:21" ht="14.4" customHeight="1" x14ac:dyDescent="0.3">
      <c r="A894" s="831">
        <v>8</v>
      </c>
      <c r="B894" s="832" t="s">
        <v>2035</v>
      </c>
      <c r="C894" s="832" t="s">
        <v>2042</v>
      </c>
      <c r="D894" s="833" t="s">
        <v>4375</v>
      </c>
      <c r="E894" s="834" t="s">
        <v>2063</v>
      </c>
      <c r="F894" s="832" t="s">
        <v>2036</v>
      </c>
      <c r="G894" s="832" t="s">
        <v>2170</v>
      </c>
      <c r="H894" s="832" t="s">
        <v>601</v>
      </c>
      <c r="I894" s="832" t="s">
        <v>2615</v>
      </c>
      <c r="J894" s="832" t="s">
        <v>1356</v>
      </c>
      <c r="K894" s="832" t="s">
        <v>2616</v>
      </c>
      <c r="L894" s="835">
        <v>0</v>
      </c>
      <c r="M894" s="835">
        <v>0</v>
      </c>
      <c r="N894" s="832">
        <v>2</v>
      </c>
      <c r="O894" s="836">
        <v>1.5</v>
      </c>
      <c r="P894" s="835">
        <v>0</v>
      </c>
      <c r="Q894" s="837"/>
      <c r="R894" s="832">
        <v>2</v>
      </c>
      <c r="S894" s="837">
        <v>1</v>
      </c>
      <c r="T894" s="836">
        <v>1.5</v>
      </c>
      <c r="U894" s="838">
        <v>1</v>
      </c>
    </row>
    <row r="895" spans="1:21" ht="14.4" customHeight="1" x14ac:dyDescent="0.3">
      <c r="A895" s="831">
        <v>8</v>
      </c>
      <c r="B895" s="832" t="s">
        <v>2035</v>
      </c>
      <c r="C895" s="832" t="s">
        <v>2042</v>
      </c>
      <c r="D895" s="833" t="s">
        <v>4375</v>
      </c>
      <c r="E895" s="834" t="s">
        <v>2063</v>
      </c>
      <c r="F895" s="832" t="s">
        <v>2036</v>
      </c>
      <c r="G895" s="832" t="s">
        <v>2170</v>
      </c>
      <c r="H895" s="832" t="s">
        <v>601</v>
      </c>
      <c r="I895" s="832" t="s">
        <v>3020</v>
      </c>
      <c r="J895" s="832" t="s">
        <v>3021</v>
      </c>
      <c r="K895" s="832" t="s">
        <v>3022</v>
      </c>
      <c r="L895" s="835">
        <v>0</v>
      </c>
      <c r="M895" s="835">
        <v>0</v>
      </c>
      <c r="N895" s="832">
        <v>2</v>
      </c>
      <c r="O895" s="836">
        <v>2</v>
      </c>
      <c r="P895" s="835">
        <v>0</v>
      </c>
      <c r="Q895" s="837"/>
      <c r="R895" s="832">
        <v>2</v>
      </c>
      <c r="S895" s="837">
        <v>1</v>
      </c>
      <c r="T895" s="836">
        <v>2</v>
      </c>
      <c r="U895" s="838">
        <v>1</v>
      </c>
    </row>
    <row r="896" spans="1:21" ht="14.4" customHeight="1" x14ac:dyDescent="0.3">
      <c r="A896" s="831">
        <v>8</v>
      </c>
      <c r="B896" s="832" t="s">
        <v>2035</v>
      </c>
      <c r="C896" s="832" t="s">
        <v>2042</v>
      </c>
      <c r="D896" s="833" t="s">
        <v>4375</v>
      </c>
      <c r="E896" s="834" t="s">
        <v>2063</v>
      </c>
      <c r="F896" s="832" t="s">
        <v>2036</v>
      </c>
      <c r="G896" s="832" t="s">
        <v>2413</v>
      </c>
      <c r="H896" s="832" t="s">
        <v>601</v>
      </c>
      <c r="I896" s="832" t="s">
        <v>2702</v>
      </c>
      <c r="J896" s="832" t="s">
        <v>2415</v>
      </c>
      <c r="K896" s="832" t="s">
        <v>1725</v>
      </c>
      <c r="L896" s="835">
        <v>0</v>
      </c>
      <c r="M896" s="835">
        <v>0</v>
      </c>
      <c r="N896" s="832">
        <v>1</v>
      </c>
      <c r="O896" s="836">
        <v>0.5</v>
      </c>
      <c r="P896" s="835">
        <v>0</v>
      </c>
      <c r="Q896" s="837"/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8</v>
      </c>
      <c r="B897" s="832" t="s">
        <v>2035</v>
      </c>
      <c r="C897" s="832" t="s">
        <v>2042</v>
      </c>
      <c r="D897" s="833" t="s">
        <v>4375</v>
      </c>
      <c r="E897" s="834" t="s">
        <v>2063</v>
      </c>
      <c r="F897" s="832" t="s">
        <v>2036</v>
      </c>
      <c r="G897" s="832" t="s">
        <v>2413</v>
      </c>
      <c r="H897" s="832" t="s">
        <v>601</v>
      </c>
      <c r="I897" s="832" t="s">
        <v>2510</v>
      </c>
      <c r="J897" s="832" t="s">
        <v>2415</v>
      </c>
      <c r="K897" s="832" t="s">
        <v>2511</v>
      </c>
      <c r="L897" s="835">
        <v>11.73</v>
      </c>
      <c r="M897" s="835">
        <v>46.92</v>
      </c>
      <c r="N897" s="832">
        <v>4</v>
      </c>
      <c r="O897" s="836">
        <v>2</v>
      </c>
      <c r="P897" s="835">
        <v>46.92</v>
      </c>
      <c r="Q897" s="837">
        <v>1</v>
      </c>
      <c r="R897" s="832">
        <v>4</v>
      </c>
      <c r="S897" s="837">
        <v>1</v>
      </c>
      <c r="T897" s="836">
        <v>2</v>
      </c>
      <c r="U897" s="838">
        <v>1</v>
      </c>
    </row>
    <row r="898" spans="1:21" ht="14.4" customHeight="1" x14ac:dyDescent="0.3">
      <c r="A898" s="831">
        <v>8</v>
      </c>
      <c r="B898" s="832" t="s">
        <v>2035</v>
      </c>
      <c r="C898" s="832" t="s">
        <v>2042</v>
      </c>
      <c r="D898" s="833" t="s">
        <v>4375</v>
      </c>
      <c r="E898" s="834" t="s">
        <v>2063</v>
      </c>
      <c r="F898" s="832" t="s">
        <v>2036</v>
      </c>
      <c r="G898" s="832" t="s">
        <v>2413</v>
      </c>
      <c r="H898" s="832" t="s">
        <v>601</v>
      </c>
      <c r="I898" s="832" t="s">
        <v>2414</v>
      </c>
      <c r="J898" s="832" t="s">
        <v>2415</v>
      </c>
      <c r="K898" s="832" t="s">
        <v>2416</v>
      </c>
      <c r="L898" s="835">
        <v>58.62</v>
      </c>
      <c r="M898" s="835">
        <v>58.62</v>
      </c>
      <c r="N898" s="832">
        <v>1</v>
      </c>
      <c r="O898" s="836">
        <v>0.5</v>
      </c>
      <c r="P898" s="835">
        <v>58.62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8</v>
      </c>
      <c r="B899" s="832" t="s">
        <v>2035</v>
      </c>
      <c r="C899" s="832" t="s">
        <v>2042</v>
      </c>
      <c r="D899" s="833" t="s">
        <v>4375</v>
      </c>
      <c r="E899" s="834" t="s">
        <v>2063</v>
      </c>
      <c r="F899" s="832" t="s">
        <v>2036</v>
      </c>
      <c r="G899" s="832" t="s">
        <v>2413</v>
      </c>
      <c r="H899" s="832" t="s">
        <v>601</v>
      </c>
      <c r="I899" s="832" t="s">
        <v>2438</v>
      </c>
      <c r="J899" s="832" t="s">
        <v>2415</v>
      </c>
      <c r="K899" s="832" t="s">
        <v>2439</v>
      </c>
      <c r="L899" s="835">
        <v>0</v>
      </c>
      <c r="M899" s="835">
        <v>0</v>
      </c>
      <c r="N899" s="832">
        <v>15</v>
      </c>
      <c r="O899" s="836">
        <v>7</v>
      </c>
      <c r="P899" s="835">
        <v>0</v>
      </c>
      <c r="Q899" s="837"/>
      <c r="R899" s="832">
        <v>15</v>
      </c>
      <c r="S899" s="837">
        <v>1</v>
      </c>
      <c r="T899" s="836">
        <v>7</v>
      </c>
      <c r="U899" s="838">
        <v>1</v>
      </c>
    </row>
    <row r="900" spans="1:21" ht="14.4" customHeight="1" x14ac:dyDescent="0.3">
      <c r="A900" s="831">
        <v>8</v>
      </c>
      <c r="B900" s="832" t="s">
        <v>2035</v>
      </c>
      <c r="C900" s="832" t="s">
        <v>2042</v>
      </c>
      <c r="D900" s="833" t="s">
        <v>4375</v>
      </c>
      <c r="E900" s="834" t="s">
        <v>2063</v>
      </c>
      <c r="F900" s="832" t="s">
        <v>2036</v>
      </c>
      <c r="G900" s="832" t="s">
        <v>2413</v>
      </c>
      <c r="H900" s="832" t="s">
        <v>601</v>
      </c>
      <c r="I900" s="832" t="s">
        <v>3023</v>
      </c>
      <c r="J900" s="832" t="s">
        <v>3024</v>
      </c>
      <c r="K900" s="832" t="s">
        <v>3025</v>
      </c>
      <c r="L900" s="835">
        <v>58.62</v>
      </c>
      <c r="M900" s="835">
        <v>58.62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8</v>
      </c>
      <c r="B901" s="832" t="s">
        <v>2035</v>
      </c>
      <c r="C901" s="832" t="s">
        <v>2042</v>
      </c>
      <c r="D901" s="833" t="s">
        <v>4375</v>
      </c>
      <c r="E901" s="834" t="s">
        <v>2063</v>
      </c>
      <c r="F901" s="832" t="s">
        <v>2036</v>
      </c>
      <c r="G901" s="832" t="s">
        <v>2314</v>
      </c>
      <c r="H901" s="832" t="s">
        <v>601</v>
      </c>
      <c r="I901" s="832" t="s">
        <v>2315</v>
      </c>
      <c r="J901" s="832" t="s">
        <v>2316</v>
      </c>
      <c r="K901" s="832" t="s">
        <v>2317</v>
      </c>
      <c r="L901" s="835">
        <v>88.76</v>
      </c>
      <c r="M901" s="835">
        <v>43403.639999999941</v>
      </c>
      <c r="N901" s="832">
        <v>489</v>
      </c>
      <c r="O901" s="836">
        <v>218.5</v>
      </c>
      <c r="P901" s="835">
        <v>35148.959999999934</v>
      </c>
      <c r="Q901" s="837">
        <v>0.80981595092024494</v>
      </c>
      <c r="R901" s="832">
        <v>396</v>
      </c>
      <c r="S901" s="837">
        <v>0.80981595092024539</v>
      </c>
      <c r="T901" s="836">
        <v>175.5</v>
      </c>
      <c r="U901" s="838">
        <v>0.80320366132723109</v>
      </c>
    </row>
    <row r="902" spans="1:21" ht="14.4" customHeight="1" x14ac:dyDescent="0.3">
      <c r="A902" s="831">
        <v>8</v>
      </c>
      <c r="B902" s="832" t="s">
        <v>2035</v>
      </c>
      <c r="C902" s="832" t="s">
        <v>2042</v>
      </c>
      <c r="D902" s="833" t="s">
        <v>4375</v>
      </c>
      <c r="E902" s="834" t="s">
        <v>2063</v>
      </c>
      <c r="F902" s="832" t="s">
        <v>2036</v>
      </c>
      <c r="G902" s="832" t="s">
        <v>2178</v>
      </c>
      <c r="H902" s="832" t="s">
        <v>601</v>
      </c>
      <c r="I902" s="832" t="s">
        <v>2179</v>
      </c>
      <c r="J902" s="832" t="s">
        <v>716</v>
      </c>
      <c r="K902" s="832" t="s">
        <v>2180</v>
      </c>
      <c r="L902" s="835">
        <v>0</v>
      </c>
      <c r="M902" s="835">
        <v>0</v>
      </c>
      <c r="N902" s="832">
        <v>1</v>
      </c>
      <c r="O902" s="836">
        <v>0.5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8</v>
      </c>
      <c r="B903" s="832" t="s">
        <v>2035</v>
      </c>
      <c r="C903" s="832" t="s">
        <v>2042</v>
      </c>
      <c r="D903" s="833" t="s">
        <v>4375</v>
      </c>
      <c r="E903" s="834" t="s">
        <v>2063</v>
      </c>
      <c r="F903" s="832" t="s">
        <v>2036</v>
      </c>
      <c r="G903" s="832" t="s">
        <v>3026</v>
      </c>
      <c r="H903" s="832" t="s">
        <v>601</v>
      </c>
      <c r="I903" s="832" t="s">
        <v>3027</v>
      </c>
      <c r="J903" s="832" t="s">
        <v>3028</v>
      </c>
      <c r="K903" s="832" t="s">
        <v>3029</v>
      </c>
      <c r="L903" s="835">
        <v>550.39</v>
      </c>
      <c r="M903" s="835">
        <v>550.39</v>
      </c>
      <c r="N903" s="832">
        <v>1</v>
      </c>
      <c r="O903" s="836">
        <v>0.5</v>
      </c>
      <c r="P903" s="835">
        <v>550.39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8</v>
      </c>
      <c r="B904" s="832" t="s">
        <v>2035</v>
      </c>
      <c r="C904" s="832" t="s">
        <v>2042</v>
      </c>
      <c r="D904" s="833" t="s">
        <v>4375</v>
      </c>
      <c r="E904" s="834" t="s">
        <v>2063</v>
      </c>
      <c r="F904" s="832" t="s">
        <v>2036</v>
      </c>
      <c r="G904" s="832" t="s">
        <v>2184</v>
      </c>
      <c r="H904" s="832" t="s">
        <v>660</v>
      </c>
      <c r="I904" s="832" t="s">
        <v>1698</v>
      </c>
      <c r="J904" s="832" t="s">
        <v>1696</v>
      </c>
      <c r="K904" s="832" t="s">
        <v>1699</v>
      </c>
      <c r="L904" s="835">
        <v>46.07</v>
      </c>
      <c r="M904" s="835">
        <v>46.07</v>
      </c>
      <c r="N904" s="832">
        <v>1</v>
      </c>
      <c r="O904" s="836">
        <v>1</v>
      </c>
      <c r="P904" s="835">
        <v>46.07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8</v>
      </c>
      <c r="B905" s="832" t="s">
        <v>2035</v>
      </c>
      <c r="C905" s="832" t="s">
        <v>2042</v>
      </c>
      <c r="D905" s="833" t="s">
        <v>4375</v>
      </c>
      <c r="E905" s="834" t="s">
        <v>2063</v>
      </c>
      <c r="F905" s="832" t="s">
        <v>2036</v>
      </c>
      <c r="G905" s="832" t="s">
        <v>2184</v>
      </c>
      <c r="H905" s="832" t="s">
        <v>660</v>
      </c>
      <c r="I905" s="832" t="s">
        <v>1698</v>
      </c>
      <c r="J905" s="832" t="s">
        <v>1696</v>
      </c>
      <c r="K905" s="832" t="s">
        <v>1699</v>
      </c>
      <c r="L905" s="835">
        <v>49.08</v>
      </c>
      <c r="M905" s="835">
        <v>98.16</v>
      </c>
      <c r="N905" s="832">
        <v>2</v>
      </c>
      <c r="O905" s="836">
        <v>2</v>
      </c>
      <c r="P905" s="835">
        <v>98.16</v>
      </c>
      <c r="Q905" s="837">
        <v>1</v>
      </c>
      <c r="R905" s="832">
        <v>2</v>
      </c>
      <c r="S905" s="837">
        <v>1</v>
      </c>
      <c r="T905" s="836">
        <v>2</v>
      </c>
      <c r="U905" s="838">
        <v>1</v>
      </c>
    </row>
    <row r="906" spans="1:21" ht="14.4" customHeight="1" x14ac:dyDescent="0.3">
      <c r="A906" s="831">
        <v>8</v>
      </c>
      <c r="B906" s="832" t="s">
        <v>2035</v>
      </c>
      <c r="C906" s="832" t="s">
        <v>2042</v>
      </c>
      <c r="D906" s="833" t="s">
        <v>4375</v>
      </c>
      <c r="E906" s="834" t="s">
        <v>2063</v>
      </c>
      <c r="F906" s="832" t="s">
        <v>2036</v>
      </c>
      <c r="G906" s="832" t="s">
        <v>2184</v>
      </c>
      <c r="H906" s="832" t="s">
        <v>601</v>
      </c>
      <c r="I906" s="832" t="s">
        <v>2512</v>
      </c>
      <c r="J906" s="832" t="s">
        <v>1696</v>
      </c>
      <c r="K906" s="832" t="s">
        <v>2113</v>
      </c>
      <c r="L906" s="835">
        <v>84.18</v>
      </c>
      <c r="M906" s="835">
        <v>84.18</v>
      </c>
      <c r="N906" s="832">
        <v>1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8</v>
      </c>
      <c r="B907" s="832" t="s">
        <v>2035</v>
      </c>
      <c r="C907" s="832" t="s">
        <v>2042</v>
      </c>
      <c r="D907" s="833" t="s">
        <v>4375</v>
      </c>
      <c r="E907" s="834" t="s">
        <v>2063</v>
      </c>
      <c r="F907" s="832" t="s">
        <v>2036</v>
      </c>
      <c r="G907" s="832" t="s">
        <v>2190</v>
      </c>
      <c r="H907" s="832" t="s">
        <v>601</v>
      </c>
      <c r="I907" s="832" t="s">
        <v>2191</v>
      </c>
      <c r="J907" s="832" t="s">
        <v>773</v>
      </c>
      <c r="K907" s="832" t="s">
        <v>2192</v>
      </c>
      <c r="L907" s="835">
        <v>0</v>
      </c>
      <c r="M907" s="835">
        <v>0</v>
      </c>
      <c r="N907" s="832">
        <v>2</v>
      </c>
      <c r="O907" s="836">
        <v>0.5</v>
      </c>
      <c r="P907" s="835">
        <v>0</v>
      </c>
      <c r="Q907" s="837"/>
      <c r="R907" s="832">
        <v>2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8</v>
      </c>
      <c r="B908" s="832" t="s">
        <v>2035</v>
      </c>
      <c r="C908" s="832" t="s">
        <v>2042</v>
      </c>
      <c r="D908" s="833" t="s">
        <v>4375</v>
      </c>
      <c r="E908" s="834" t="s">
        <v>2063</v>
      </c>
      <c r="F908" s="832" t="s">
        <v>2036</v>
      </c>
      <c r="G908" s="832" t="s">
        <v>2476</v>
      </c>
      <c r="H908" s="832" t="s">
        <v>601</v>
      </c>
      <c r="I908" s="832" t="s">
        <v>2477</v>
      </c>
      <c r="J908" s="832" t="s">
        <v>1029</v>
      </c>
      <c r="K908" s="832" t="s">
        <v>2478</v>
      </c>
      <c r="L908" s="835">
        <v>256.67</v>
      </c>
      <c r="M908" s="835">
        <v>513.34</v>
      </c>
      <c r="N908" s="832">
        <v>2</v>
      </c>
      <c r="O908" s="836">
        <v>2</v>
      </c>
      <c r="P908" s="835">
        <v>256.67</v>
      </c>
      <c r="Q908" s="837">
        <v>0.5</v>
      </c>
      <c r="R908" s="832">
        <v>1</v>
      </c>
      <c r="S908" s="837">
        <v>0.5</v>
      </c>
      <c r="T908" s="836">
        <v>1</v>
      </c>
      <c r="U908" s="838">
        <v>0.5</v>
      </c>
    </row>
    <row r="909" spans="1:21" ht="14.4" customHeight="1" x14ac:dyDescent="0.3">
      <c r="A909" s="831">
        <v>8</v>
      </c>
      <c r="B909" s="832" t="s">
        <v>2035</v>
      </c>
      <c r="C909" s="832" t="s">
        <v>2042</v>
      </c>
      <c r="D909" s="833" t="s">
        <v>4375</v>
      </c>
      <c r="E909" s="834" t="s">
        <v>2063</v>
      </c>
      <c r="F909" s="832" t="s">
        <v>2036</v>
      </c>
      <c r="G909" s="832" t="s">
        <v>3030</v>
      </c>
      <c r="H909" s="832" t="s">
        <v>601</v>
      </c>
      <c r="I909" s="832" t="s">
        <v>3031</v>
      </c>
      <c r="J909" s="832" t="s">
        <v>3032</v>
      </c>
      <c r="K909" s="832" t="s">
        <v>3033</v>
      </c>
      <c r="L909" s="835">
        <v>90.95</v>
      </c>
      <c r="M909" s="835">
        <v>272.85000000000002</v>
      </c>
      <c r="N909" s="832">
        <v>3</v>
      </c>
      <c r="O909" s="836">
        <v>2</v>
      </c>
      <c r="P909" s="835">
        <v>90.95</v>
      </c>
      <c r="Q909" s="837">
        <v>0.33333333333333331</v>
      </c>
      <c r="R909" s="832">
        <v>1</v>
      </c>
      <c r="S909" s="837">
        <v>0.33333333333333331</v>
      </c>
      <c r="T909" s="836">
        <v>1</v>
      </c>
      <c r="U909" s="838">
        <v>0.5</v>
      </c>
    </row>
    <row r="910" spans="1:21" ht="14.4" customHeight="1" x14ac:dyDescent="0.3">
      <c r="A910" s="831">
        <v>8</v>
      </c>
      <c r="B910" s="832" t="s">
        <v>2035</v>
      </c>
      <c r="C910" s="832" t="s">
        <v>2042</v>
      </c>
      <c r="D910" s="833" t="s">
        <v>4375</v>
      </c>
      <c r="E910" s="834" t="s">
        <v>2063</v>
      </c>
      <c r="F910" s="832" t="s">
        <v>2036</v>
      </c>
      <c r="G910" s="832" t="s">
        <v>3034</v>
      </c>
      <c r="H910" s="832" t="s">
        <v>601</v>
      </c>
      <c r="I910" s="832" t="s">
        <v>3035</v>
      </c>
      <c r="J910" s="832" t="s">
        <v>3036</v>
      </c>
      <c r="K910" s="832" t="s">
        <v>3037</v>
      </c>
      <c r="L910" s="835">
        <v>195.77</v>
      </c>
      <c r="M910" s="835">
        <v>195.77</v>
      </c>
      <c r="N910" s="832">
        <v>1</v>
      </c>
      <c r="O910" s="836">
        <v>1</v>
      </c>
      <c r="P910" s="835">
        <v>195.77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8</v>
      </c>
      <c r="B911" s="832" t="s">
        <v>2035</v>
      </c>
      <c r="C911" s="832" t="s">
        <v>2042</v>
      </c>
      <c r="D911" s="833" t="s">
        <v>4375</v>
      </c>
      <c r="E911" s="834" t="s">
        <v>2063</v>
      </c>
      <c r="F911" s="832" t="s">
        <v>2036</v>
      </c>
      <c r="G911" s="832" t="s">
        <v>2633</v>
      </c>
      <c r="H911" s="832" t="s">
        <v>601</v>
      </c>
      <c r="I911" s="832" t="s">
        <v>3038</v>
      </c>
      <c r="J911" s="832" t="s">
        <v>3039</v>
      </c>
      <c r="K911" s="832" t="s">
        <v>2660</v>
      </c>
      <c r="L911" s="835">
        <v>289.23</v>
      </c>
      <c r="M911" s="835">
        <v>7809.2100000000009</v>
      </c>
      <c r="N911" s="832">
        <v>27</v>
      </c>
      <c r="O911" s="836">
        <v>5.5</v>
      </c>
      <c r="P911" s="835">
        <v>7809.2100000000009</v>
      </c>
      <c r="Q911" s="837">
        <v>1</v>
      </c>
      <c r="R911" s="832">
        <v>27</v>
      </c>
      <c r="S911" s="837">
        <v>1</v>
      </c>
      <c r="T911" s="836">
        <v>5.5</v>
      </c>
      <c r="U911" s="838">
        <v>1</v>
      </c>
    </row>
    <row r="912" spans="1:21" ht="14.4" customHeight="1" x14ac:dyDescent="0.3">
      <c r="A912" s="831">
        <v>8</v>
      </c>
      <c r="B912" s="832" t="s">
        <v>2035</v>
      </c>
      <c r="C912" s="832" t="s">
        <v>2042</v>
      </c>
      <c r="D912" s="833" t="s">
        <v>4375</v>
      </c>
      <c r="E912" s="834" t="s">
        <v>2063</v>
      </c>
      <c r="F912" s="832" t="s">
        <v>2036</v>
      </c>
      <c r="G912" s="832" t="s">
        <v>2633</v>
      </c>
      <c r="H912" s="832" t="s">
        <v>601</v>
      </c>
      <c r="I912" s="832" t="s">
        <v>2634</v>
      </c>
      <c r="J912" s="832" t="s">
        <v>2635</v>
      </c>
      <c r="K912" s="832" t="s">
        <v>2636</v>
      </c>
      <c r="L912" s="835">
        <v>2892.38</v>
      </c>
      <c r="M912" s="835">
        <v>138834.23999999999</v>
      </c>
      <c r="N912" s="832">
        <v>48</v>
      </c>
      <c r="O912" s="836">
        <v>13</v>
      </c>
      <c r="P912" s="835">
        <v>138834.23999999999</v>
      </c>
      <c r="Q912" s="837">
        <v>1</v>
      </c>
      <c r="R912" s="832">
        <v>48</v>
      </c>
      <c r="S912" s="837">
        <v>1</v>
      </c>
      <c r="T912" s="836">
        <v>13</v>
      </c>
      <c r="U912" s="838">
        <v>1</v>
      </c>
    </row>
    <row r="913" spans="1:21" ht="14.4" customHeight="1" x14ac:dyDescent="0.3">
      <c r="A913" s="831">
        <v>8</v>
      </c>
      <c r="B913" s="832" t="s">
        <v>2035</v>
      </c>
      <c r="C913" s="832" t="s">
        <v>2042</v>
      </c>
      <c r="D913" s="833" t="s">
        <v>4375</v>
      </c>
      <c r="E913" s="834" t="s">
        <v>2063</v>
      </c>
      <c r="F913" s="832" t="s">
        <v>2036</v>
      </c>
      <c r="G913" s="832" t="s">
        <v>2633</v>
      </c>
      <c r="H913" s="832" t="s">
        <v>601</v>
      </c>
      <c r="I913" s="832" t="s">
        <v>3040</v>
      </c>
      <c r="J913" s="832" t="s">
        <v>2635</v>
      </c>
      <c r="K913" s="832" t="s">
        <v>3041</v>
      </c>
      <c r="L913" s="835">
        <v>1446.19</v>
      </c>
      <c r="M913" s="835">
        <v>17354.28</v>
      </c>
      <c r="N913" s="832">
        <v>12</v>
      </c>
      <c r="O913" s="836">
        <v>1</v>
      </c>
      <c r="P913" s="835">
        <v>17354.28</v>
      </c>
      <c r="Q913" s="837">
        <v>1</v>
      </c>
      <c r="R913" s="832">
        <v>12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8</v>
      </c>
      <c r="B914" s="832" t="s">
        <v>2035</v>
      </c>
      <c r="C914" s="832" t="s">
        <v>2042</v>
      </c>
      <c r="D914" s="833" t="s">
        <v>4375</v>
      </c>
      <c r="E914" s="834" t="s">
        <v>2063</v>
      </c>
      <c r="F914" s="832" t="s">
        <v>2036</v>
      </c>
      <c r="G914" s="832" t="s">
        <v>3042</v>
      </c>
      <c r="H914" s="832" t="s">
        <v>601</v>
      </c>
      <c r="I914" s="832" t="s">
        <v>3043</v>
      </c>
      <c r="J914" s="832" t="s">
        <v>3044</v>
      </c>
      <c r="K914" s="832" t="s">
        <v>2104</v>
      </c>
      <c r="L914" s="835">
        <v>43.21</v>
      </c>
      <c r="M914" s="835">
        <v>43.21</v>
      </c>
      <c r="N914" s="832">
        <v>1</v>
      </c>
      <c r="O914" s="836">
        <v>0.5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8</v>
      </c>
      <c r="B915" s="832" t="s">
        <v>2035</v>
      </c>
      <c r="C915" s="832" t="s">
        <v>2042</v>
      </c>
      <c r="D915" s="833" t="s">
        <v>4375</v>
      </c>
      <c r="E915" s="834" t="s">
        <v>2063</v>
      </c>
      <c r="F915" s="832" t="s">
        <v>2036</v>
      </c>
      <c r="G915" s="832" t="s">
        <v>3042</v>
      </c>
      <c r="H915" s="832" t="s">
        <v>601</v>
      </c>
      <c r="I915" s="832" t="s">
        <v>3045</v>
      </c>
      <c r="J915" s="832" t="s">
        <v>3046</v>
      </c>
      <c r="K915" s="832" t="s">
        <v>3047</v>
      </c>
      <c r="L915" s="835">
        <v>0</v>
      </c>
      <c r="M915" s="835">
        <v>0</v>
      </c>
      <c r="N915" s="832">
        <v>1</v>
      </c>
      <c r="O915" s="836">
        <v>0.5</v>
      </c>
      <c r="P915" s="835">
        <v>0</v>
      </c>
      <c r="Q915" s="837"/>
      <c r="R915" s="832">
        <v>1</v>
      </c>
      <c r="S915" s="837">
        <v>1</v>
      </c>
      <c r="T915" s="836">
        <v>0.5</v>
      </c>
      <c r="U915" s="838">
        <v>1</v>
      </c>
    </row>
    <row r="916" spans="1:21" ht="14.4" customHeight="1" x14ac:dyDescent="0.3">
      <c r="A916" s="831">
        <v>8</v>
      </c>
      <c r="B916" s="832" t="s">
        <v>2035</v>
      </c>
      <c r="C916" s="832" t="s">
        <v>2042</v>
      </c>
      <c r="D916" s="833" t="s">
        <v>4375</v>
      </c>
      <c r="E916" s="834" t="s">
        <v>2063</v>
      </c>
      <c r="F916" s="832" t="s">
        <v>2036</v>
      </c>
      <c r="G916" s="832" t="s">
        <v>2144</v>
      </c>
      <c r="H916" s="832" t="s">
        <v>601</v>
      </c>
      <c r="I916" s="832" t="s">
        <v>2145</v>
      </c>
      <c r="J916" s="832" t="s">
        <v>692</v>
      </c>
      <c r="K916" s="832" t="s">
        <v>2146</v>
      </c>
      <c r="L916" s="835">
        <v>158.76</v>
      </c>
      <c r="M916" s="835">
        <v>317.52</v>
      </c>
      <c r="N916" s="832">
        <v>2</v>
      </c>
      <c r="O916" s="836">
        <v>2</v>
      </c>
      <c r="P916" s="835">
        <v>317.52</v>
      </c>
      <c r="Q916" s="837">
        <v>1</v>
      </c>
      <c r="R916" s="832">
        <v>2</v>
      </c>
      <c r="S916" s="837">
        <v>1</v>
      </c>
      <c r="T916" s="836">
        <v>2</v>
      </c>
      <c r="U916" s="838">
        <v>1</v>
      </c>
    </row>
    <row r="917" spans="1:21" ht="14.4" customHeight="1" x14ac:dyDescent="0.3">
      <c r="A917" s="831">
        <v>8</v>
      </c>
      <c r="B917" s="832" t="s">
        <v>2035</v>
      </c>
      <c r="C917" s="832" t="s">
        <v>2042</v>
      </c>
      <c r="D917" s="833" t="s">
        <v>4375</v>
      </c>
      <c r="E917" s="834" t="s">
        <v>2063</v>
      </c>
      <c r="F917" s="832" t="s">
        <v>2036</v>
      </c>
      <c r="G917" s="832" t="s">
        <v>3048</v>
      </c>
      <c r="H917" s="832" t="s">
        <v>601</v>
      </c>
      <c r="I917" s="832" t="s">
        <v>3049</v>
      </c>
      <c r="J917" s="832" t="s">
        <v>1837</v>
      </c>
      <c r="K917" s="832" t="s">
        <v>3050</v>
      </c>
      <c r="L917" s="835">
        <v>0</v>
      </c>
      <c r="M917" s="835">
        <v>0</v>
      </c>
      <c r="N917" s="832">
        <v>4</v>
      </c>
      <c r="O917" s="836">
        <v>1.5</v>
      </c>
      <c r="P917" s="835">
        <v>0</v>
      </c>
      <c r="Q917" s="837"/>
      <c r="R917" s="832">
        <v>4</v>
      </c>
      <c r="S917" s="837">
        <v>1</v>
      </c>
      <c r="T917" s="836">
        <v>1.5</v>
      </c>
      <c r="U917" s="838">
        <v>1</v>
      </c>
    </row>
    <row r="918" spans="1:21" ht="14.4" customHeight="1" x14ac:dyDescent="0.3">
      <c r="A918" s="831">
        <v>8</v>
      </c>
      <c r="B918" s="832" t="s">
        <v>2035</v>
      </c>
      <c r="C918" s="832" t="s">
        <v>2042</v>
      </c>
      <c r="D918" s="833" t="s">
        <v>4375</v>
      </c>
      <c r="E918" s="834" t="s">
        <v>2063</v>
      </c>
      <c r="F918" s="832" t="s">
        <v>2036</v>
      </c>
      <c r="G918" s="832" t="s">
        <v>3048</v>
      </c>
      <c r="H918" s="832" t="s">
        <v>660</v>
      </c>
      <c r="I918" s="832" t="s">
        <v>1836</v>
      </c>
      <c r="J918" s="832" t="s">
        <v>1837</v>
      </c>
      <c r="K918" s="832" t="s">
        <v>1838</v>
      </c>
      <c r="L918" s="835">
        <v>32.869999999999997</v>
      </c>
      <c r="M918" s="835">
        <v>65.739999999999995</v>
      </c>
      <c r="N918" s="832">
        <v>2</v>
      </c>
      <c r="O918" s="836">
        <v>1</v>
      </c>
      <c r="P918" s="835">
        <v>32.869999999999997</v>
      </c>
      <c r="Q918" s="837">
        <v>0.5</v>
      </c>
      <c r="R918" s="832">
        <v>1</v>
      </c>
      <c r="S918" s="837">
        <v>0.5</v>
      </c>
      <c r="T918" s="836">
        <v>0.5</v>
      </c>
      <c r="U918" s="838">
        <v>0.5</v>
      </c>
    </row>
    <row r="919" spans="1:21" ht="14.4" customHeight="1" x14ac:dyDescent="0.3">
      <c r="A919" s="831">
        <v>8</v>
      </c>
      <c r="B919" s="832" t="s">
        <v>2035</v>
      </c>
      <c r="C919" s="832" t="s">
        <v>2042</v>
      </c>
      <c r="D919" s="833" t="s">
        <v>4375</v>
      </c>
      <c r="E919" s="834" t="s">
        <v>2063</v>
      </c>
      <c r="F919" s="832" t="s">
        <v>2036</v>
      </c>
      <c r="G919" s="832" t="s">
        <v>3048</v>
      </c>
      <c r="H919" s="832" t="s">
        <v>660</v>
      </c>
      <c r="I919" s="832" t="s">
        <v>1836</v>
      </c>
      <c r="J919" s="832" t="s">
        <v>1837</v>
      </c>
      <c r="K919" s="832" t="s">
        <v>1838</v>
      </c>
      <c r="L919" s="835">
        <v>37.159999999999997</v>
      </c>
      <c r="M919" s="835">
        <v>37.159999999999997</v>
      </c>
      <c r="N919" s="832">
        <v>1</v>
      </c>
      <c r="O919" s="836">
        <v>0.5</v>
      </c>
      <c r="P919" s="835">
        <v>37.159999999999997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8</v>
      </c>
      <c r="B920" s="832" t="s">
        <v>2035</v>
      </c>
      <c r="C920" s="832" t="s">
        <v>2042</v>
      </c>
      <c r="D920" s="833" t="s">
        <v>4375</v>
      </c>
      <c r="E920" s="834" t="s">
        <v>2063</v>
      </c>
      <c r="F920" s="832" t="s">
        <v>2036</v>
      </c>
      <c r="G920" s="832" t="s">
        <v>3051</v>
      </c>
      <c r="H920" s="832" t="s">
        <v>601</v>
      </c>
      <c r="I920" s="832" t="s">
        <v>3052</v>
      </c>
      <c r="J920" s="832" t="s">
        <v>3053</v>
      </c>
      <c r="K920" s="832" t="s">
        <v>3054</v>
      </c>
      <c r="L920" s="835">
        <v>420.75</v>
      </c>
      <c r="M920" s="835">
        <v>420.75</v>
      </c>
      <c r="N920" s="832">
        <v>1</v>
      </c>
      <c r="O920" s="836">
        <v>0.5</v>
      </c>
      <c r="P920" s="835">
        <v>420.75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8</v>
      </c>
      <c r="B921" s="832" t="s">
        <v>2035</v>
      </c>
      <c r="C921" s="832" t="s">
        <v>2042</v>
      </c>
      <c r="D921" s="833" t="s">
        <v>4375</v>
      </c>
      <c r="E921" s="834" t="s">
        <v>2063</v>
      </c>
      <c r="F921" s="832" t="s">
        <v>2036</v>
      </c>
      <c r="G921" s="832" t="s">
        <v>2121</v>
      </c>
      <c r="H921" s="832" t="s">
        <v>660</v>
      </c>
      <c r="I921" s="832" t="s">
        <v>2195</v>
      </c>
      <c r="J921" s="832" t="s">
        <v>735</v>
      </c>
      <c r="K921" s="832" t="s">
        <v>1777</v>
      </c>
      <c r="L921" s="835">
        <v>368.16</v>
      </c>
      <c r="M921" s="835">
        <v>42706.559999999998</v>
      </c>
      <c r="N921" s="832">
        <v>116</v>
      </c>
      <c r="O921" s="836">
        <v>41.5</v>
      </c>
      <c r="P921" s="835">
        <v>39393.119999999995</v>
      </c>
      <c r="Q921" s="837">
        <v>0.92241379310344818</v>
      </c>
      <c r="R921" s="832">
        <v>107</v>
      </c>
      <c r="S921" s="837">
        <v>0.92241379310344829</v>
      </c>
      <c r="T921" s="836">
        <v>37.5</v>
      </c>
      <c r="U921" s="838">
        <v>0.90361445783132532</v>
      </c>
    </row>
    <row r="922" spans="1:21" ht="14.4" customHeight="1" x14ac:dyDescent="0.3">
      <c r="A922" s="831">
        <v>8</v>
      </c>
      <c r="B922" s="832" t="s">
        <v>2035</v>
      </c>
      <c r="C922" s="832" t="s">
        <v>2042</v>
      </c>
      <c r="D922" s="833" t="s">
        <v>4375</v>
      </c>
      <c r="E922" s="834" t="s">
        <v>2063</v>
      </c>
      <c r="F922" s="832" t="s">
        <v>2036</v>
      </c>
      <c r="G922" s="832" t="s">
        <v>2121</v>
      </c>
      <c r="H922" s="832" t="s">
        <v>660</v>
      </c>
      <c r="I922" s="832" t="s">
        <v>2122</v>
      </c>
      <c r="J922" s="832" t="s">
        <v>735</v>
      </c>
      <c r="K922" s="832" t="s">
        <v>1680</v>
      </c>
      <c r="L922" s="835">
        <v>490.89</v>
      </c>
      <c r="M922" s="835">
        <v>4908.8999999999996</v>
      </c>
      <c r="N922" s="832">
        <v>10</v>
      </c>
      <c r="O922" s="836">
        <v>3</v>
      </c>
      <c r="P922" s="835">
        <v>3927.12</v>
      </c>
      <c r="Q922" s="837">
        <v>0.8</v>
      </c>
      <c r="R922" s="832">
        <v>8</v>
      </c>
      <c r="S922" s="837">
        <v>0.8</v>
      </c>
      <c r="T922" s="836">
        <v>2</v>
      </c>
      <c r="U922" s="838">
        <v>0.66666666666666663</v>
      </c>
    </row>
    <row r="923" spans="1:21" ht="14.4" customHeight="1" x14ac:dyDescent="0.3">
      <c r="A923" s="831">
        <v>8</v>
      </c>
      <c r="B923" s="832" t="s">
        <v>2035</v>
      </c>
      <c r="C923" s="832" t="s">
        <v>2042</v>
      </c>
      <c r="D923" s="833" t="s">
        <v>4375</v>
      </c>
      <c r="E923" s="834" t="s">
        <v>2063</v>
      </c>
      <c r="F923" s="832" t="s">
        <v>2036</v>
      </c>
      <c r="G923" s="832" t="s">
        <v>2121</v>
      </c>
      <c r="H923" s="832" t="s">
        <v>660</v>
      </c>
      <c r="I923" s="832" t="s">
        <v>1679</v>
      </c>
      <c r="J923" s="832" t="s">
        <v>735</v>
      </c>
      <c r="K923" s="832" t="s">
        <v>1680</v>
      </c>
      <c r="L923" s="835">
        <v>490.89</v>
      </c>
      <c r="M923" s="835">
        <v>981.78</v>
      </c>
      <c r="N923" s="832">
        <v>2</v>
      </c>
      <c r="O923" s="836">
        <v>0.5</v>
      </c>
      <c r="P923" s="835">
        <v>981.78</v>
      </c>
      <c r="Q923" s="837">
        <v>1</v>
      </c>
      <c r="R923" s="832">
        <v>2</v>
      </c>
      <c r="S923" s="837">
        <v>1</v>
      </c>
      <c r="T923" s="836">
        <v>0.5</v>
      </c>
      <c r="U923" s="838">
        <v>1</v>
      </c>
    </row>
    <row r="924" spans="1:21" ht="14.4" customHeight="1" x14ac:dyDescent="0.3">
      <c r="A924" s="831">
        <v>8</v>
      </c>
      <c r="B924" s="832" t="s">
        <v>2035</v>
      </c>
      <c r="C924" s="832" t="s">
        <v>2042</v>
      </c>
      <c r="D924" s="833" t="s">
        <v>4375</v>
      </c>
      <c r="E924" s="834" t="s">
        <v>2063</v>
      </c>
      <c r="F924" s="832" t="s">
        <v>2036</v>
      </c>
      <c r="G924" s="832" t="s">
        <v>2803</v>
      </c>
      <c r="H924" s="832" t="s">
        <v>601</v>
      </c>
      <c r="I924" s="832" t="s">
        <v>3055</v>
      </c>
      <c r="J924" s="832" t="s">
        <v>672</v>
      </c>
      <c r="K924" s="832" t="s">
        <v>1725</v>
      </c>
      <c r="L924" s="835">
        <v>48.42</v>
      </c>
      <c r="M924" s="835">
        <v>48.42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8</v>
      </c>
      <c r="B925" s="832" t="s">
        <v>2035</v>
      </c>
      <c r="C925" s="832" t="s">
        <v>2042</v>
      </c>
      <c r="D925" s="833" t="s">
        <v>4375</v>
      </c>
      <c r="E925" s="834" t="s">
        <v>2063</v>
      </c>
      <c r="F925" s="832" t="s">
        <v>2036</v>
      </c>
      <c r="G925" s="832" t="s">
        <v>2440</v>
      </c>
      <c r="H925" s="832" t="s">
        <v>601</v>
      </c>
      <c r="I925" s="832" t="s">
        <v>2441</v>
      </c>
      <c r="J925" s="832" t="s">
        <v>1431</v>
      </c>
      <c r="K925" s="832" t="s">
        <v>1813</v>
      </c>
      <c r="L925" s="835">
        <v>0</v>
      </c>
      <c r="M925" s="835">
        <v>0</v>
      </c>
      <c r="N925" s="832">
        <v>3</v>
      </c>
      <c r="O925" s="836">
        <v>3</v>
      </c>
      <c r="P925" s="835">
        <v>0</v>
      </c>
      <c r="Q925" s="837"/>
      <c r="R925" s="832">
        <v>2</v>
      </c>
      <c r="S925" s="837">
        <v>0.66666666666666663</v>
      </c>
      <c r="T925" s="836">
        <v>2</v>
      </c>
      <c r="U925" s="838">
        <v>0.66666666666666663</v>
      </c>
    </row>
    <row r="926" spans="1:21" ht="14.4" customHeight="1" x14ac:dyDescent="0.3">
      <c r="A926" s="831">
        <v>8</v>
      </c>
      <c r="B926" s="832" t="s">
        <v>2035</v>
      </c>
      <c r="C926" s="832" t="s">
        <v>2042</v>
      </c>
      <c r="D926" s="833" t="s">
        <v>4375</v>
      </c>
      <c r="E926" s="834" t="s">
        <v>2063</v>
      </c>
      <c r="F926" s="832" t="s">
        <v>2036</v>
      </c>
      <c r="G926" s="832" t="s">
        <v>2129</v>
      </c>
      <c r="H926" s="832" t="s">
        <v>601</v>
      </c>
      <c r="I926" s="832" t="s">
        <v>2228</v>
      </c>
      <c r="J926" s="832" t="s">
        <v>1328</v>
      </c>
      <c r="K926" s="832" t="s">
        <v>2229</v>
      </c>
      <c r="L926" s="835">
        <v>168.9</v>
      </c>
      <c r="M926" s="835">
        <v>168.9</v>
      </c>
      <c r="N926" s="832">
        <v>1</v>
      </c>
      <c r="O926" s="836">
        <v>1</v>
      </c>
      <c r="P926" s="835">
        <v>168.9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8</v>
      </c>
      <c r="B927" s="832" t="s">
        <v>2035</v>
      </c>
      <c r="C927" s="832" t="s">
        <v>2042</v>
      </c>
      <c r="D927" s="833" t="s">
        <v>4375</v>
      </c>
      <c r="E927" s="834" t="s">
        <v>2063</v>
      </c>
      <c r="F927" s="832" t="s">
        <v>2036</v>
      </c>
      <c r="G927" s="832" t="s">
        <v>2129</v>
      </c>
      <c r="H927" s="832" t="s">
        <v>601</v>
      </c>
      <c r="I927" s="832" t="s">
        <v>2130</v>
      </c>
      <c r="J927" s="832" t="s">
        <v>1328</v>
      </c>
      <c r="K927" s="832" t="s">
        <v>2131</v>
      </c>
      <c r="L927" s="835">
        <v>112.6</v>
      </c>
      <c r="M927" s="835">
        <v>1126</v>
      </c>
      <c r="N927" s="832">
        <v>10</v>
      </c>
      <c r="O927" s="836">
        <v>9.5</v>
      </c>
      <c r="P927" s="835">
        <v>788.2</v>
      </c>
      <c r="Q927" s="837">
        <v>0.70000000000000007</v>
      </c>
      <c r="R927" s="832">
        <v>7</v>
      </c>
      <c r="S927" s="837">
        <v>0.7</v>
      </c>
      <c r="T927" s="836">
        <v>6.5</v>
      </c>
      <c r="U927" s="838">
        <v>0.68421052631578949</v>
      </c>
    </row>
    <row r="928" spans="1:21" ht="14.4" customHeight="1" x14ac:dyDescent="0.3">
      <c r="A928" s="831">
        <v>8</v>
      </c>
      <c r="B928" s="832" t="s">
        <v>2035</v>
      </c>
      <c r="C928" s="832" t="s">
        <v>2042</v>
      </c>
      <c r="D928" s="833" t="s">
        <v>4375</v>
      </c>
      <c r="E928" s="834" t="s">
        <v>2063</v>
      </c>
      <c r="F928" s="832" t="s">
        <v>2036</v>
      </c>
      <c r="G928" s="832" t="s">
        <v>2129</v>
      </c>
      <c r="H928" s="832" t="s">
        <v>601</v>
      </c>
      <c r="I928" s="832" t="s">
        <v>3056</v>
      </c>
      <c r="J928" s="832" t="s">
        <v>2809</v>
      </c>
      <c r="K928" s="832" t="s">
        <v>2810</v>
      </c>
      <c r="L928" s="835">
        <v>84.45</v>
      </c>
      <c r="M928" s="835">
        <v>84.45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8</v>
      </c>
      <c r="B929" s="832" t="s">
        <v>2035</v>
      </c>
      <c r="C929" s="832" t="s">
        <v>2042</v>
      </c>
      <c r="D929" s="833" t="s">
        <v>4375</v>
      </c>
      <c r="E929" s="834" t="s">
        <v>2063</v>
      </c>
      <c r="F929" s="832" t="s">
        <v>2036</v>
      </c>
      <c r="G929" s="832" t="s">
        <v>2247</v>
      </c>
      <c r="H929" s="832" t="s">
        <v>601</v>
      </c>
      <c r="I929" s="832" t="s">
        <v>3057</v>
      </c>
      <c r="J929" s="832" t="s">
        <v>1047</v>
      </c>
      <c r="K929" s="832" t="s">
        <v>2354</v>
      </c>
      <c r="L929" s="835">
        <v>32.25</v>
      </c>
      <c r="M929" s="835">
        <v>64.5</v>
      </c>
      <c r="N929" s="832">
        <v>2</v>
      </c>
      <c r="O929" s="836">
        <v>1</v>
      </c>
      <c r="P929" s="835">
        <v>64.5</v>
      </c>
      <c r="Q929" s="837">
        <v>1</v>
      </c>
      <c r="R929" s="832">
        <v>2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8</v>
      </c>
      <c r="B930" s="832" t="s">
        <v>2035</v>
      </c>
      <c r="C930" s="832" t="s">
        <v>2042</v>
      </c>
      <c r="D930" s="833" t="s">
        <v>4375</v>
      </c>
      <c r="E930" s="834" t="s">
        <v>2063</v>
      </c>
      <c r="F930" s="832" t="s">
        <v>2036</v>
      </c>
      <c r="G930" s="832" t="s">
        <v>3058</v>
      </c>
      <c r="H930" s="832" t="s">
        <v>601</v>
      </c>
      <c r="I930" s="832" t="s">
        <v>3059</v>
      </c>
      <c r="J930" s="832" t="s">
        <v>3060</v>
      </c>
      <c r="K930" s="832" t="s">
        <v>3061</v>
      </c>
      <c r="L930" s="835">
        <v>173.31</v>
      </c>
      <c r="M930" s="835">
        <v>173.31</v>
      </c>
      <c r="N930" s="832">
        <v>1</v>
      </c>
      <c r="O930" s="836">
        <v>1</v>
      </c>
      <c r="P930" s="835">
        <v>173.31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8</v>
      </c>
      <c r="B931" s="832" t="s">
        <v>2035</v>
      </c>
      <c r="C931" s="832" t="s">
        <v>2042</v>
      </c>
      <c r="D931" s="833" t="s">
        <v>4375</v>
      </c>
      <c r="E931" s="834" t="s">
        <v>2063</v>
      </c>
      <c r="F931" s="832" t="s">
        <v>2036</v>
      </c>
      <c r="G931" s="832" t="s">
        <v>2514</v>
      </c>
      <c r="H931" s="832" t="s">
        <v>660</v>
      </c>
      <c r="I931" s="832" t="s">
        <v>1806</v>
      </c>
      <c r="J931" s="832" t="s">
        <v>1157</v>
      </c>
      <c r="K931" s="832" t="s">
        <v>1807</v>
      </c>
      <c r="L931" s="835">
        <v>143.09</v>
      </c>
      <c r="M931" s="835">
        <v>286.18</v>
      </c>
      <c r="N931" s="832">
        <v>2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8</v>
      </c>
      <c r="B932" s="832" t="s">
        <v>2035</v>
      </c>
      <c r="C932" s="832" t="s">
        <v>2042</v>
      </c>
      <c r="D932" s="833" t="s">
        <v>4375</v>
      </c>
      <c r="E932" s="834" t="s">
        <v>2063</v>
      </c>
      <c r="F932" s="832" t="s">
        <v>2036</v>
      </c>
      <c r="G932" s="832" t="s">
        <v>2904</v>
      </c>
      <c r="H932" s="832" t="s">
        <v>660</v>
      </c>
      <c r="I932" s="832" t="s">
        <v>3062</v>
      </c>
      <c r="J932" s="832" t="s">
        <v>2906</v>
      </c>
      <c r="K932" s="832" t="s">
        <v>3063</v>
      </c>
      <c r="L932" s="835">
        <v>72.88</v>
      </c>
      <c r="M932" s="835">
        <v>145.76</v>
      </c>
      <c r="N932" s="832">
        <v>2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8</v>
      </c>
      <c r="B933" s="832" t="s">
        <v>2035</v>
      </c>
      <c r="C933" s="832" t="s">
        <v>2042</v>
      </c>
      <c r="D933" s="833" t="s">
        <v>4375</v>
      </c>
      <c r="E933" s="834" t="s">
        <v>2063</v>
      </c>
      <c r="F933" s="832" t="s">
        <v>2036</v>
      </c>
      <c r="G933" s="832" t="s">
        <v>2646</v>
      </c>
      <c r="H933" s="832" t="s">
        <v>601</v>
      </c>
      <c r="I933" s="832" t="s">
        <v>2811</v>
      </c>
      <c r="J933" s="832" t="s">
        <v>2812</v>
      </c>
      <c r="K933" s="832" t="s">
        <v>2813</v>
      </c>
      <c r="L933" s="835">
        <v>256.67</v>
      </c>
      <c r="M933" s="835">
        <v>13346.84</v>
      </c>
      <c r="N933" s="832">
        <v>52</v>
      </c>
      <c r="O933" s="836">
        <v>52</v>
      </c>
      <c r="P933" s="835">
        <v>8213.44</v>
      </c>
      <c r="Q933" s="837">
        <v>0.61538461538461542</v>
      </c>
      <c r="R933" s="832">
        <v>32</v>
      </c>
      <c r="S933" s="837">
        <v>0.61538461538461542</v>
      </c>
      <c r="T933" s="836">
        <v>32</v>
      </c>
      <c r="U933" s="838">
        <v>0.61538461538461542</v>
      </c>
    </row>
    <row r="934" spans="1:21" ht="14.4" customHeight="1" x14ac:dyDescent="0.3">
      <c r="A934" s="831">
        <v>8</v>
      </c>
      <c r="B934" s="832" t="s">
        <v>2035</v>
      </c>
      <c r="C934" s="832" t="s">
        <v>2042</v>
      </c>
      <c r="D934" s="833" t="s">
        <v>4375</v>
      </c>
      <c r="E934" s="834" t="s">
        <v>2063</v>
      </c>
      <c r="F934" s="832" t="s">
        <v>2036</v>
      </c>
      <c r="G934" s="832" t="s">
        <v>2650</v>
      </c>
      <c r="H934" s="832" t="s">
        <v>601</v>
      </c>
      <c r="I934" s="832" t="s">
        <v>3064</v>
      </c>
      <c r="J934" s="832" t="s">
        <v>1365</v>
      </c>
      <c r="K934" s="832" t="s">
        <v>2652</v>
      </c>
      <c r="L934" s="835">
        <v>52.61</v>
      </c>
      <c r="M934" s="835">
        <v>52.61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8</v>
      </c>
      <c r="B935" s="832" t="s">
        <v>2035</v>
      </c>
      <c r="C935" s="832" t="s">
        <v>2042</v>
      </c>
      <c r="D935" s="833" t="s">
        <v>4375</v>
      </c>
      <c r="E935" s="834" t="s">
        <v>2063</v>
      </c>
      <c r="F935" s="832" t="s">
        <v>2036</v>
      </c>
      <c r="G935" s="832" t="s">
        <v>2362</v>
      </c>
      <c r="H935" s="832" t="s">
        <v>601</v>
      </c>
      <c r="I935" s="832" t="s">
        <v>2548</v>
      </c>
      <c r="J935" s="832" t="s">
        <v>2549</v>
      </c>
      <c r="K935" s="832" t="s">
        <v>2107</v>
      </c>
      <c r="L935" s="835">
        <v>21.92</v>
      </c>
      <c r="M935" s="835">
        <v>7825.4400000000169</v>
      </c>
      <c r="N935" s="832">
        <v>357</v>
      </c>
      <c r="O935" s="836">
        <v>73</v>
      </c>
      <c r="P935" s="835">
        <v>7189.7600000000166</v>
      </c>
      <c r="Q935" s="837">
        <v>0.9187675070028013</v>
      </c>
      <c r="R935" s="832">
        <v>328</v>
      </c>
      <c r="S935" s="837">
        <v>0.91876750700280108</v>
      </c>
      <c r="T935" s="836">
        <v>66.5</v>
      </c>
      <c r="U935" s="838">
        <v>0.91095890410958902</v>
      </c>
    </row>
    <row r="936" spans="1:21" ht="14.4" customHeight="1" x14ac:dyDescent="0.3">
      <c r="A936" s="831">
        <v>8</v>
      </c>
      <c r="B936" s="832" t="s">
        <v>2035</v>
      </c>
      <c r="C936" s="832" t="s">
        <v>2042</v>
      </c>
      <c r="D936" s="833" t="s">
        <v>4375</v>
      </c>
      <c r="E936" s="834" t="s">
        <v>2063</v>
      </c>
      <c r="F936" s="832" t="s">
        <v>2036</v>
      </c>
      <c r="G936" s="832" t="s">
        <v>2362</v>
      </c>
      <c r="H936" s="832" t="s">
        <v>601</v>
      </c>
      <c r="I936" s="832" t="s">
        <v>2548</v>
      </c>
      <c r="J936" s="832" t="s">
        <v>2549</v>
      </c>
      <c r="K936" s="832" t="s">
        <v>2107</v>
      </c>
      <c r="L936" s="835">
        <v>24.78</v>
      </c>
      <c r="M936" s="835">
        <v>3692.2200000000016</v>
      </c>
      <c r="N936" s="832">
        <v>149</v>
      </c>
      <c r="O936" s="836">
        <v>31.5</v>
      </c>
      <c r="P936" s="835">
        <v>3221.4000000000015</v>
      </c>
      <c r="Q936" s="837">
        <v>0.87248322147651003</v>
      </c>
      <c r="R936" s="832">
        <v>130</v>
      </c>
      <c r="S936" s="837">
        <v>0.87248322147651003</v>
      </c>
      <c r="T936" s="836">
        <v>27.5</v>
      </c>
      <c r="U936" s="838">
        <v>0.87301587301587302</v>
      </c>
    </row>
    <row r="937" spans="1:21" ht="14.4" customHeight="1" x14ac:dyDescent="0.3">
      <c r="A937" s="831">
        <v>8</v>
      </c>
      <c r="B937" s="832" t="s">
        <v>2035</v>
      </c>
      <c r="C937" s="832" t="s">
        <v>2042</v>
      </c>
      <c r="D937" s="833" t="s">
        <v>4375</v>
      </c>
      <c r="E937" s="834" t="s">
        <v>2063</v>
      </c>
      <c r="F937" s="832" t="s">
        <v>2036</v>
      </c>
      <c r="G937" s="832" t="s">
        <v>2199</v>
      </c>
      <c r="H937" s="832" t="s">
        <v>601</v>
      </c>
      <c r="I937" s="832" t="s">
        <v>2200</v>
      </c>
      <c r="J937" s="832" t="s">
        <v>1219</v>
      </c>
      <c r="K937" s="832" t="s">
        <v>2201</v>
      </c>
      <c r="L937" s="835">
        <v>130.36000000000001</v>
      </c>
      <c r="M937" s="835">
        <v>107155.92000000029</v>
      </c>
      <c r="N937" s="832">
        <v>822</v>
      </c>
      <c r="O937" s="836">
        <v>217</v>
      </c>
      <c r="P937" s="835">
        <v>81475.000000000262</v>
      </c>
      <c r="Q937" s="837">
        <v>0.76034063260340667</v>
      </c>
      <c r="R937" s="832">
        <v>625</v>
      </c>
      <c r="S937" s="837">
        <v>0.76034063260340634</v>
      </c>
      <c r="T937" s="836">
        <v>159.5</v>
      </c>
      <c r="U937" s="838">
        <v>0.73502304147465436</v>
      </c>
    </row>
    <row r="938" spans="1:21" ht="14.4" customHeight="1" x14ac:dyDescent="0.3">
      <c r="A938" s="831">
        <v>8</v>
      </c>
      <c r="B938" s="832" t="s">
        <v>2035</v>
      </c>
      <c r="C938" s="832" t="s">
        <v>2042</v>
      </c>
      <c r="D938" s="833" t="s">
        <v>4375</v>
      </c>
      <c r="E938" s="834" t="s">
        <v>2063</v>
      </c>
      <c r="F938" s="832" t="s">
        <v>2036</v>
      </c>
      <c r="G938" s="832" t="s">
        <v>2199</v>
      </c>
      <c r="H938" s="832" t="s">
        <v>601</v>
      </c>
      <c r="I938" s="832" t="s">
        <v>2202</v>
      </c>
      <c r="J938" s="832" t="s">
        <v>1219</v>
      </c>
      <c r="K938" s="832" t="s">
        <v>2201</v>
      </c>
      <c r="L938" s="835">
        <v>130.36000000000001</v>
      </c>
      <c r="M938" s="835">
        <v>17337.88</v>
      </c>
      <c r="N938" s="832">
        <v>133</v>
      </c>
      <c r="O938" s="836">
        <v>34</v>
      </c>
      <c r="P938" s="835">
        <v>14991.400000000001</v>
      </c>
      <c r="Q938" s="837">
        <v>0.86466165413533835</v>
      </c>
      <c r="R938" s="832">
        <v>115</v>
      </c>
      <c r="S938" s="837">
        <v>0.86466165413533835</v>
      </c>
      <c r="T938" s="836">
        <v>29</v>
      </c>
      <c r="U938" s="838">
        <v>0.8529411764705882</v>
      </c>
    </row>
    <row r="939" spans="1:21" ht="14.4" customHeight="1" x14ac:dyDescent="0.3">
      <c r="A939" s="831">
        <v>8</v>
      </c>
      <c r="B939" s="832" t="s">
        <v>2035</v>
      </c>
      <c r="C939" s="832" t="s">
        <v>2042</v>
      </c>
      <c r="D939" s="833" t="s">
        <v>4375</v>
      </c>
      <c r="E939" s="834" t="s">
        <v>2063</v>
      </c>
      <c r="F939" s="832" t="s">
        <v>2036</v>
      </c>
      <c r="G939" s="832" t="s">
        <v>2199</v>
      </c>
      <c r="H939" s="832" t="s">
        <v>601</v>
      </c>
      <c r="I939" s="832" t="s">
        <v>3065</v>
      </c>
      <c r="J939" s="832" t="s">
        <v>3066</v>
      </c>
      <c r="K939" s="832" t="s">
        <v>3067</v>
      </c>
      <c r="L939" s="835">
        <v>392.56</v>
      </c>
      <c r="M939" s="835">
        <v>785.12</v>
      </c>
      <c r="N939" s="832">
        <v>2</v>
      </c>
      <c r="O939" s="836">
        <v>1</v>
      </c>
      <c r="P939" s="835">
        <v>785.12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8</v>
      </c>
      <c r="B940" s="832" t="s">
        <v>2035</v>
      </c>
      <c r="C940" s="832" t="s">
        <v>2042</v>
      </c>
      <c r="D940" s="833" t="s">
        <v>4375</v>
      </c>
      <c r="E940" s="834" t="s">
        <v>2063</v>
      </c>
      <c r="F940" s="832" t="s">
        <v>2036</v>
      </c>
      <c r="G940" s="832" t="s">
        <v>2366</v>
      </c>
      <c r="H940" s="832" t="s">
        <v>601</v>
      </c>
      <c r="I940" s="832" t="s">
        <v>3068</v>
      </c>
      <c r="J940" s="832" t="s">
        <v>3069</v>
      </c>
      <c r="K940" s="832" t="s">
        <v>3070</v>
      </c>
      <c r="L940" s="835">
        <v>46.84</v>
      </c>
      <c r="M940" s="835">
        <v>46.84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8</v>
      </c>
      <c r="B941" s="832" t="s">
        <v>2035</v>
      </c>
      <c r="C941" s="832" t="s">
        <v>2042</v>
      </c>
      <c r="D941" s="833" t="s">
        <v>4375</v>
      </c>
      <c r="E941" s="834" t="s">
        <v>2063</v>
      </c>
      <c r="F941" s="832" t="s">
        <v>2036</v>
      </c>
      <c r="G941" s="832" t="s">
        <v>2366</v>
      </c>
      <c r="H941" s="832" t="s">
        <v>601</v>
      </c>
      <c r="I941" s="832" t="s">
        <v>3068</v>
      </c>
      <c r="J941" s="832" t="s">
        <v>3069</v>
      </c>
      <c r="K941" s="832" t="s">
        <v>3070</v>
      </c>
      <c r="L941" s="835">
        <v>46.51</v>
      </c>
      <c r="M941" s="835">
        <v>46.51</v>
      </c>
      <c r="N941" s="832">
        <v>1</v>
      </c>
      <c r="O941" s="836">
        <v>0.5</v>
      </c>
      <c r="P941" s="835">
        <v>46.51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8</v>
      </c>
      <c r="B942" s="832" t="s">
        <v>2035</v>
      </c>
      <c r="C942" s="832" t="s">
        <v>2042</v>
      </c>
      <c r="D942" s="833" t="s">
        <v>4375</v>
      </c>
      <c r="E942" s="834" t="s">
        <v>2063</v>
      </c>
      <c r="F942" s="832" t="s">
        <v>2036</v>
      </c>
      <c r="G942" s="832" t="s">
        <v>2366</v>
      </c>
      <c r="H942" s="832" t="s">
        <v>601</v>
      </c>
      <c r="I942" s="832" t="s">
        <v>3071</v>
      </c>
      <c r="J942" s="832" t="s">
        <v>3072</v>
      </c>
      <c r="K942" s="832" t="s">
        <v>3073</v>
      </c>
      <c r="L942" s="835">
        <v>317.98</v>
      </c>
      <c r="M942" s="835">
        <v>317.98</v>
      </c>
      <c r="N942" s="832">
        <v>1</v>
      </c>
      <c r="O942" s="836"/>
      <c r="P942" s="835"/>
      <c r="Q942" s="837">
        <v>0</v>
      </c>
      <c r="R942" s="832"/>
      <c r="S942" s="837">
        <v>0</v>
      </c>
      <c r="T942" s="836"/>
      <c r="U942" s="838"/>
    </row>
    <row r="943" spans="1:21" ht="14.4" customHeight="1" x14ac:dyDescent="0.3">
      <c r="A943" s="831">
        <v>8</v>
      </c>
      <c r="B943" s="832" t="s">
        <v>2035</v>
      </c>
      <c r="C943" s="832" t="s">
        <v>2042</v>
      </c>
      <c r="D943" s="833" t="s">
        <v>4375</v>
      </c>
      <c r="E943" s="834" t="s">
        <v>2063</v>
      </c>
      <c r="F943" s="832" t="s">
        <v>2036</v>
      </c>
      <c r="G943" s="832" t="s">
        <v>2206</v>
      </c>
      <c r="H943" s="832" t="s">
        <v>601</v>
      </c>
      <c r="I943" s="832" t="s">
        <v>2207</v>
      </c>
      <c r="J943" s="832" t="s">
        <v>2208</v>
      </c>
      <c r="K943" s="832" t="s">
        <v>2209</v>
      </c>
      <c r="L943" s="835">
        <v>0</v>
      </c>
      <c r="M943" s="835">
        <v>0</v>
      </c>
      <c r="N943" s="832">
        <v>2</v>
      </c>
      <c r="O943" s="836">
        <v>0.5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8</v>
      </c>
      <c r="B944" s="832" t="s">
        <v>2035</v>
      </c>
      <c r="C944" s="832" t="s">
        <v>2042</v>
      </c>
      <c r="D944" s="833" t="s">
        <v>4375</v>
      </c>
      <c r="E944" s="834" t="s">
        <v>2063</v>
      </c>
      <c r="F944" s="832" t="s">
        <v>2036</v>
      </c>
      <c r="G944" s="832" t="s">
        <v>2147</v>
      </c>
      <c r="H944" s="832" t="s">
        <v>601</v>
      </c>
      <c r="I944" s="832" t="s">
        <v>2148</v>
      </c>
      <c r="J944" s="832" t="s">
        <v>825</v>
      </c>
      <c r="K944" s="832" t="s">
        <v>2149</v>
      </c>
      <c r="L944" s="835">
        <v>0</v>
      </c>
      <c r="M944" s="835">
        <v>0</v>
      </c>
      <c r="N944" s="832">
        <v>1</v>
      </c>
      <c r="O944" s="836">
        <v>0.5</v>
      </c>
      <c r="P944" s="835">
        <v>0</v>
      </c>
      <c r="Q944" s="837"/>
      <c r="R944" s="832">
        <v>1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8</v>
      </c>
      <c r="B945" s="832" t="s">
        <v>2035</v>
      </c>
      <c r="C945" s="832" t="s">
        <v>2042</v>
      </c>
      <c r="D945" s="833" t="s">
        <v>4375</v>
      </c>
      <c r="E945" s="834" t="s">
        <v>2063</v>
      </c>
      <c r="F945" s="832" t="s">
        <v>2036</v>
      </c>
      <c r="G945" s="832" t="s">
        <v>2818</v>
      </c>
      <c r="H945" s="832" t="s">
        <v>660</v>
      </c>
      <c r="I945" s="832" t="s">
        <v>1748</v>
      </c>
      <c r="J945" s="832" t="s">
        <v>857</v>
      </c>
      <c r="K945" s="832" t="s">
        <v>1749</v>
      </c>
      <c r="L945" s="835">
        <v>63.75</v>
      </c>
      <c r="M945" s="835">
        <v>127.5</v>
      </c>
      <c r="N945" s="832">
        <v>2</v>
      </c>
      <c r="O945" s="836">
        <v>1</v>
      </c>
      <c r="P945" s="835">
        <v>127.5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8</v>
      </c>
      <c r="B946" s="832" t="s">
        <v>2035</v>
      </c>
      <c r="C946" s="832" t="s">
        <v>2042</v>
      </c>
      <c r="D946" s="833" t="s">
        <v>4375</v>
      </c>
      <c r="E946" s="834" t="s">
        <v>2063</v>
      </c>
      <c r="F946" s="832" t="s">
        <v>2036</v>
      </c>
      <c r="G946" s="832" t="s">
        <v>2914</v>
      </c>
      <c r="H946" s="832" t="s">
        <v>601</v>
      </c>
      <c r="I946" s="832" t="s">
        <v>3074</v>
      </c>
      <c r="J946" s="832" t="s">
        <v>1025</v>
      </c>
      <c r="K946" s="832" t="s">
        <v>3075</v>
      </c>
      <c r="L946" s="835">
        <v>0</v>
      </c>
      <c r="M946" s="835">
        <v>0</v>
      </c>
      <c r="N946" s="832">
        <v>1</v>
      </c>
      <c r="O946" s="836">
        <v>0.5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8</v>
      </c>
      <c r="B947" s="832" t="s">
        <v>2035</v>
      </c>
      <c r="C947" s="832" t="s">
        <v>2042</v>
      </c>
      <c r="D947" s="833" t="s">
        <v>4375</v>
      </c>
      <c r="E947" s="834" t="s">
        <v>2063</v>
      </c>
      <c r="F947" s="832" t="s">
        <v>2036</v>
      </c>
      <c r="G947" s="832" t="s">
        <v>2132</v>
      </c>
      <c r="H947" s="832" t="s">
        <v>660</v>
      </c>
      <c r="I947" s="832" t="s">
        <v>1731</v>
      </c>
      <c r="J947" s="832" t="s">
        <v>1732</v>
      </c>
      <c r="K947" s="832" t="s">
        <v>1733</v>
      </c>
      <c r="L947" s="835">
        <v>0</v>
      </c>
      <c r="M947" s="835">
        <v>0</v>
      </c>
      <c r="N947" s="832">
        <v>1</v>
      </c>
      <c r="O947" s="836">
        <v>0.5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8</v>
      </c>
      <c r="B948" s="832" t="s">
        <v>2035</v>
      </c>
      <c r="C948" s="832" t="s">
        <v>2042</v>
      </c>
      <c r="D948" s="833" t="s">
        <v>4375</v>
      </c>
      <c r="E948" s="834" t="s">
        <v>2063</v>
      </c>
      <c r="F948" s="832" t="s">
        <v>2036</v>
      </c>
      <c r="G948" s="832" t="s">
        <v>2133</v>
      </c>
      <c r="H948" s="832" t="s">
        <v>601</v>
      </c>
      <c r="I948" s="832" t="s">
        <v>2707</v>
      </c>
      <c r="J948" s="832" t="s">
        <v>1379</v>
      </c>
      <c r="K948" s="832" t="s">
        <v>2135</v>
      </c>
      <c r="L948" s="835">
        <v>42.54</v>
      </c>
      <c r="M948" s="835">
        <v>42.54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8</v>
      </c>
      <c r="B949" s="832" t="s">
        <v>2035</v>
      </c>
      <c r="C949" s="832" t="s">
        <v>2042</v>
      </c>
      <c r="D949" s="833" t="s">
        <v>4375</v>
      </c>
      <c r="E949" s="834" t="s">
        <v>2063</v>
      </c>
      <c r="F949" s="832" t="s">
        <v>2036</v>
      </c>
      <c r="G949" s="832" t="s">
        <v>3076</v>
      </c>
      <c r="H949" s="832" t="s">
        <v>601</v>
      </c>
      <c r="I949" s="832" t="s">
        <v>3077</v>
      </c>
      <c r="J949" s="832" t="s">
        <v>3078</v>
      </c>
      <c r="K949" s="832" t="s">
        <v>3079</v>
      </c>
      <c r="L949" s="835">
        <v>31.32</v>
      </c>
      <c r="M949" s="835">
        <v>31.32</v>
      </c>
      <c r="N949" s="832">
        <v>1</v>
      </c>
      <c r="O949" s="836">
        <v>0.5</v>
      </c>
      <c r="P949" s="835">
        <v>31.32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8</v>
      </c>
      <c r="B950" s="832" t="s">
        <v>2035</v>
      </c>
      <c r="C950" s="832" t="s">
        <v>2042</v>
      </c>
      <c r="D950" s="833" t="s">
        <v>4375</v>
      </c>
      <c r="E950" s="834" t="s">
        <v>2063</v>
      </c>
      <c r="F950" s="832" t="s">
        <v>2036</v>
      </c>
      <c r="G950" s="832" t="s">
        <v>3080</v>
      </c>
      <c r="H950" s="832" t="s">
        <v>601</v>
      </c>
      <c r="I950" s="832" t="s">
        <v>3081</v>
      </c>
      <c r="J950" s="832" t="s">
        <v>3082</v>
      </c>
      <c r="K950" s="832" t="s">
        <v>3083</v>
      </c>
      <c r="L950" s="835">
        <v>2281.7399999999998</v>
      </c>
      <c r="M950" s="835">
        <v>4563.4799999999996</v>
      </c>
      <c r="N950" s="832">
        <v>2</v>
      </c>
      <c r="O950" s="836">
        <v>2</v>
      </c>
      <c r="P950" s="835">
        <v>4563.4799999999996</v>
      </c>
      <c r="Q950" s="837">
        <v>1</v>
      </c>
      <c r="R950" s="832">
        <v>2</v>
      </c>
      <c r="S950" s="837">
        <v>1</v>
      </c>
      <c r="T950" s="836">
        <v>2</v>
      </c>
      <c r="U950" s="838">
        <v>1</v>
      </c>
    </row>
    <row r="951" spans="1:21" ht="14.4" customHeight="1" x14ac:dyDescent="0.3">
      <c r="A951" s="831">
        <v>8</v>
      </c>
      <c r="B951" s="832" t="s">
        <v>2035</v>
      </c>
      <c r="C951" s="832" t="s">
        <v>2042</v>
      </c>
      <c r="D951" s="833" t="s">
        <v>4375</v>
      </c>
      <c r="E951" s="834" t="s">
        <v>2063</v>
      </c>
      <c r="F951" s="832" t="s">
        <v>2036</v>
      </c>
      <c r="G951" s="832" t="s">
        <v>3080</v>
      </c>
      <c r="H951" s="832" t="s">
        <v>601</v>
      </c>
      <c r="I951" s="832" t="s">
        <v>3084</v>
      </c>
      <c r="J951" s="832" t="s">
        <v>3085</v>
      </c>
      <c r="K951" s="832" t="s">
        <v>3086</v>
      </c>
      <c r="L951" s="835">
        <v>858.26</v>
      </c>
      <c r="M951" s="835">
        <v>1716.52</v>
      </c>
      <c r="N951" s="832">
        <v>2</v>
      </c>
      <c r="O951" s="836">
        <v>0.5</v>
      </c>
      <c r="P951" s="835">
        <v>1716.52</v>
      </c>
      <c r="Q951" s="837">
        <v>1</v>
      </c>
      <c r="R951" s="832">
        <v>2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8</v>
      </c>
      <c r="B952" s="832" t="s">
        <v>2035</v>
      </c>
      <c r="C952" s="832" t="s">
        <v>2042</v>
      </c>
      <c r="D952" s="833" t="s">
        <v>4375</v>
      </c>
      <c r="E952" s="834" t="s">
        <v>2063</v>
      </c>
      <c r="F952" s="832" t="s">
        <v>2036</v>
      </c>
      <c r="G952" s="832" t="s">
        <v>2657</v>
      </c>
      <c r="H952" s="832" t="s">
        <v>601</v>
      </c>
      <c r="I952" s="832" t="s">
        <v>2658</v>
      </c>
      <c r="J952" s="832" t="s">
        <v>2659</v>
      </c>
      <c r="K952" s="832" t="s">
        <v>2660</v>
      </c>
      <c r="L952" s="835">
        <v>289.23</v>
      </c>
      <c r="M952" s="835">
        <v>51772.169999999991</v>
      </c>
      <c r="N952" s="832">
        <v>179</v>
      </c>
      <c r="O952" s="836">
        <v>16.5</v>
      </c>
      <c r="P952" s="835">
        <v>51772.169999999991</v>
      </c>
      <c r="Q952" s="837">
        <v>1</v>
      </c>
      <c r="R952" s="832">
        <v>179</v>
      </c>
      <c r="S952" s="837">
        <v>1</v>
      </c>
      <c r="T952" s="836">
        <v>16.5</v>
      </c>
      <c r="U952" s="838">
        <v>1</v>
      </c>
    </row>
    <row r="953" spans="1:21" ht="14.4" customHeight="1" x14ac:dyDescent="0.3">
      <c r="A953" s="831">
        <v>8</v>
      </c>
      <c r="B953" s="832" t="s">
        <v>2035</v>
      </c>
      <c r="C953" s="832" t="s">
        <v>2042</v>
      </c>
      <c r="D953" s="833" t="s">
        <v>4375</v>
      </c>
      <c r="E953" s="834" t="s">
        <v>2063</v>
      </c>
      <c r="F953" s="832" t="s">
        <v>2036</v>
      </c>
      <c r="G953" s="832" t="s">
        <v>2657</v>
      </c>
      <c r="H953" s="832" t="s">
        <v>601</v>
      </c>
      <c r="I953" s="832" t="s">
        <v>3087</v>
      </c>
      <c r="J953" s="832" t="s">
        <v>2659</v>
      </c>
      <c r="K953" s="832" t="s">
        <v>2636</v>
      </c>
      <c r="L953" s="835">
        <v>2892.38</v>
      </c>
      <c r="M953" s="835">
        <v>2892.38</v>
      </c>
      <c r="N953" s="832">
        <v>1</v>
      </c>
      <c r="O953" s="836">
        <v>0.5</v>
      </c>
      <c r="P953" s="835">
        <v>2892.38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8</v>
      </c>
      <c r="B954" s="832" t="s">
        <v>2035</v>
      </c>
      <c r="C954" s="832" t="s">
        <v>2042</v>
      </c>
      <c r="D954" s="833" t="s">
        <v>4375</v>
      </c>
      <c r="E954" s="834" t="s">
        <v>2063</v>
      </c>
      <c r="F954" s="832" t="s">
        <v>2036</v>
      </c>
      <c r="G954" s="832" t="s">
        <v>3088</v>
      </c>
      <c r="H954" s="832" t="s">
        <v>601</v>
      </c>
      <c r="I954" s="832" t="s">
        <v>3089</v>
      </c>
      <c r="J954" s="832" t="s">
        <v>3090</v>
      </c>
      <c r="K954" s="832" t="s">
        <v>3091</v>
      </c>
      <c r="L954" s="835">
        <v>3470.84</v>
      </c>
      <c r="M954" s="835">
        <v>3470.84</v>
      </c>
      <c r="N954" s="832">
        <v>1</v>
      </c>
      <c r="O954" s="836">
        <v>0.5</v>
      </c>
      <c r="P954" s="835">
        <v>3470.84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8</v>
      </c>
      <c r="B955" s="832" t="s">
        <v>2035</v>
      </c>
      <c r="C955" s="832" t="s">
        <v>2042</v>
      </c>
      <c r="D955" s="833" t="s">
        <v>4375</v>
      </c>
      <c r="E955" s="834" t="s">
        <v>2063</v>
      </c>
      <c r="F955" s="832" t="s">
        <v>2036</v>
      </c>
      <c r="G955" s="832" t="s">
        <v>3088</v>
      </c>
      <c r="H955" s="832" t="s">
        <v>601</v>
      </c>
      <c r="I955" s="832" t="s">
        <v>3092</v>
      </c>
      <c r="J955" s="832" t="s">
        <v>3090</v>
      </c>
      <c r="K955" s="832" t="s">
        <v>3093</v>
      </c>
      <c r="L955" s="835">
        <v>1735.42</v>
      </c>
      <c r="M955" s="835">
        <v>5206.26</v>
      </c>
      <c r="N955" s="832">
        <v>3</v>
      </c>
      <c r="O955" s="836">
        <v>1.5</v>
      </c>
      <c r="P955" s="835">
        <v>5206.26</v>
      </c>
      <c r="Q955" s="837">
        <v>1</v>
      </c>
      <c r="R955" s="832">
        <v>3</v>
      </c>
      <c r="S955" s="837">
        <v>1</v>
      </c>
      <c r="T955" s="836">
        <v>1.5</v>
      </c>
      <c r="U955" s="838">
        <v>1</v>
      </c>
    </row>
    <row r="956" spans="1:21" ht="14.4" customHeight="1" x14ac:dyDescent="0.3">
      <c r="A956" s="831">
        <v>8</v>
      </c>
      <c r="B956" s="832" t="s">
        <v>2035</v>
      </c>
      <c r="C956" s="832" t="s">
        <v>2042</v>
      </c>
      <c r="D956" s="833" t="s">
        <v>4375</v>
      </c>
      <c r="E956" s="834" t="s">
        <v>2063</v>
      </c>
      <c r="F956" s="832" t="s">
        <v>2036</v>
      </c>
      <c r="G956" s="832" t="s">
        <v>2520</v>
      </c>
      <c r="H956" s="832" t="s">
        <v>601</v>
      </c>
      <c r="I956" s="832" t="s">
        <v>3094</v>
      </c>
      <c r="J956" s="832" t="s">
        <v>3095</v>
      </c>
      <c r="K956" s="832" t="s">
        <v>2523</v>
      </c>
      <c r="L956" s="835">
        <v>0</v>
      </c>
      <c r="M956" s="835">
        <v>0</v>
      </c>
      <c r="N956" s="832">
        <v>1</v>
      </c>
      <c r="O956" s="836">
        <v>1</v>
      </c>
      <c r="P956" s="835"/>
      <c r="Q956" s="837"/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8</v>
      </c>
      <c r="B957" s="832" t="s">
        <v>2035</v>
      </c>
      <c r="C957" s="832" t="s">
        <v>2042</v>
      </c>
      <c r="D957" s="833" t="s">
        <v>4375</v>
      </c>
      <c r="E957" s="834" t="s">
        <v>2063</v>
      </c>
      <c r="F957" s="832" t="s">
        <v>2036</v>
      </c>
      <c r="G957" s="832" t="s">
        <v>2520</v>
      </c>
      <c r="H957" s="832" t="s">
        <v>601</v>
      </c>
      <c r="I957" s="832" t="s">
        <v>3096</v>
      </c>
      <c r="J957" s="832" t="s">
        <v>3097</v>
      </c>
      <c r="K957" s="832" t="s">
        <v>2523</v>
      </c>
      <c r="L957" s="835">
        <v>0</v>
      </c>
      <c r="M957" s="835">
        <v>0</v>
      </c>
      <c r="N957" s="832">
        <v>1</v>
      </c>
      <c r="O957" s="836">
        <v>1</v>
      </c>
      <c r="P957" s="835">
        <v>0</v>
      </c>
      <c r="Q957" s="837"/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8</v>
      </c>
      <c r="B958" s="832" t="s">
        <v>2035</v>
      </c>
      <c r="C958" s="832" t="s">
        <v>2042</v>
      </c>
      <c r="D958" s="833" t="s">
        <v>4375</v>
      </c>
      <c r="E958" s="834" t="s">
        <v>2063</v>
      </c>
      <c r="F958" s="832" t="s">
        <v>2036</v>
      </c>
      <c r="G958" s="832" t="s">
        <v>2520</v>
      </c>
      <c r="H958" s="832" t="s">
        <v>601</v>
      </c>
      <c r="I958" s="832" t="s">
        <v>2931</v>
      </c>
      <c r="J958" s="832" t="s">
        <v>2929</v>
      </c>
      <c r="K958" s="832" t="s">
        <v>2930</v>
      </c>
      <c r="L958" s="835">
        <v>0</v>
      </c>
      <c r="M958" s="835">
        <v>0</v>
      </c>
      <c r="N958" s="832">
        <v>1</v>
      </c>
      <c r="O958" s="836">
        <v>1</v>
      </c>
      <c r="P958" s="835"/>
      <c r="Q958" s="837"/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8</v>
      </c>
      <c r="B959" s="832" t="s">
        <v>2035</v>
      </c>
      <c r="C959" s="832" t="s">
        <v>2042</v>
      </c>
      <c r="D959" s="833" t="s">
        <v>4375</v>
      </c>
      <c r="E959" s="834" t="s">
        <v>2063</v>
      </c>
      <c r="F959" s="832" t="s">
        <v>2036</v>
      </c>
      <c r="G959" s="832" t="s">
        <v>2520</v>
      </c>
      <c r="H959" s="832" t="s">
        <v>601</v>
      </c>
      <c r="I959" s="832" t="s">
        <v>3098</v>
      </c>
      <c r="J959" s="832" t="s">
        <v>2929</v>
      </c>
      <c r="K959" s="832" t="s">
        <v>2930</v>
      </c>
      <c r="L959" s="835">
        <v>0</v>
      </c>
      <c r="M959" s="835">
        <v>0</v>
      </c>
      <c r="N959" s="832">
        <v>1</v>
      </c>
      <c r="O959" s="836">
        <v>1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8</v>
      </c>
      <c r="B960" s="832" t="s">
        <v>2035</v>
      </c>
      <c r="C960" s="832" t="s">
        <v>2042</v>
      </c>
      <c r="D960" s="833" t="s">
        <v>4375</v>
      </c>
      <c r="E960" s="834" t="s">
        <v>2063</v>
      </c>
      <c r="F960" s="832" t="s">
        <v>2036</v>
      </c>
      <c r="G960" s="832" t="s">
        <v>2520</v>
      </c>
      <c r="H960" s="832" t="s">
        <v>601</v>
      </c>
      <c r="I960" s="832" t="s">
        <v>3099</v>
      </c>
      <c r="J960" s="832" t="s">
        <v>2929</v>
      </c>
      <c r="K960" s="832" t="s">
        <v>2930</v>
      </c>
      <c r="L960" s="835">
        <v>0</v>
      </c>
      <c r="M960" s="835">
        <v>0</v>
      </c>
      <c r="N960" s="832">
        <v>1</v>
      </c>
      <c r="O960" s="836">
        <v>1</v>
      </c>
      <c r="P960" s="835">
        <v>0</v>
      </c>
      <c r="Q960" s="837"/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8</v>
      </c>
      <c r="B961" s="832" t="s">
        <v>2035</v>
      </c>
      <c r="C961" s="832" t="s">
        <v>2042</v>
      </c>
      <c r="D961" s="833" t="s">
        <v>4375</v>
      </c>
      <c r="E961" s="834" t="s">
        <v>2063</v>
      </c>
      <c r="F961" s="832" t="s">
        <v>2036</v>
      </c>
      <c r="G961" s="832" t="s">
        <v>3100</v>
      </c>
      <c r="H961" s="832" t="s">
        <v>601</v>
      </c>
      <c r="I961" s="832" t="s">
        <v>3101</v>
      </c>
      <c r="J961" s="832" t="s">
        <v>3102</v>
      </c>
      <c r="K961" s="832" t="s">
        <v>3103</v>
      </c>
      <c r="L961" s="835">
        <v>9110.98</v>
      </c>
      <c r="M961" s="835">
        <v>18221.96</v>
      </c>
      <c r="N961" s="832">
        <v>2</v>
      </c>
      <c r="O961" s="836">
        <v>1</v>
      </c>
      <c r="P961" s="835">
        <v>18221.96</v>
      </c>
      <c r="Q961" s="837">
        <v>1</v>
      </c>
      <c r="R961" s="832">
        <v>2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8</v>
      </c>
      <c r="B962" s="832" t="s">
        <v>2035</v>
      </c>
      <c r="C962" s="832" t="s">
        <v>2042</v>
      </c>
      <c r="D962" s="833" t="s">
        <v>4375</v>
      </c>
      <c r="E962" s="834" t="s">
        <v>2064</v>
      </c>
      <c r="F962" s="832" t="s">
        <v>2036</v>
      </c>
      <c r="G962" s="832" t="s">
        <v>2560</v>
      </c>
      <c r="H962" s="832" t="s">
        <v>601</v>
      </c>
      <c r="I962" s="832" t="s">
        <v>3104</v>
      </c>
      <c r="J962" s="832" t="s">
        <v>2562</v>
      </c>
      <c r="K962" s="832" t="s">
        <v>2589</v>
      </c>
      <c r="L962" s="835">
        <v>0</v>
      </c>
      <c r="M962" s="835">
        <v>0</v>
      </c>
      <c r="N962" s="832">
        <v>1</v>
      </c>
      <c r="O962" s="836">
        <v>0.5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8</v>
      </c>
      <c r="B963" s="832" t="s">
        <v>2035</v>
      </c>
      <c r="C963" s="832" t="s">
        <v>2042</v>
      </c>
      <c r="D963" s="833" t="s">
        <v>4375</v>
      </c>
      <c r="E963" s="834" t="s">
        <v>2064</v>
      </c>
      <c r="F963" s="832" t="s">
        <v>2036</v>
      </c>
      <c r="G963" s="832" t="s">
        <v>2288</v>
      </c>
      <c r="H963" s="832" t="s">
        <v>601</v>
      </c>
      <c r="I963" s="832" t="s">
        <v>2289</v>
      </c>
      <c r="J963" s="832" t="s">
        <v>1104</v>
      </c>
      <c r="K963" s="832" t="s">
        <v>2290</v>
      </c>
      <c r="L963" s="835">
        <v>107.27</v>
      </c>
      <c r="M963" s="835">
        <v>321.81</v>
      </c>
      <c r="N963" s="832">
        <v>3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8</v>
      </c>
      <c r="B964" s="832" t="s">
        <v>2035</v>
      </c>
      <c r="C964" s="832" t="s">
        <v>2042</v>
      </c>
      <c r="D964" s="833" t="s">
        <v>4375</v>
      </c>
      <c r="E964" s="834" t="s">
        <v>2064</v>
      </c>
      <c r="F964" s="832" t="s">
        <v>2036</v>
      </c>
      <c r="G964" s="832" t="s">
        <v>2167</v>
      </c>
      <c r="H964" s="832" t="s">
        <v>601</v>
      </c>
      <c r="I964" s="832" t="s">
        <v>3105</v>
      </c>
      <c r="J964" s="832" t="s">
        <v>1322</v>
      </c>
      <c r="K964" s="832" t="s">
        <v>1733</v>
      </c>
      <c r="L964" s="835">
        <v>0</v>
      </c>
      <c r="M964" s="835">
        <v>0</v>
      </c>
      <c r="N964" s="832">
        <v>1</v>
      </c>
      <c r="O964" s="836">
        <v>0.5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8</v>
      </c>
      <c r="B965" s="832" t="s">
        <v>2035</v>
      </c>
      <c r="C965" s="832" t="s">
        <v>2042</v>
      </c>
      <c r="D965" s="833" t="s">
        <v>4375</v>
      </c>
      <c r="E965" s="834" t="s">
        <v>2064</v>
      </c>
      <c r="F965" s="832" t="s">
        <v>2036</v>
      </c>
      <c r="G965" s="832" t="s">
        <v>3106</v>
      </c>
      <c r="H965" s="832" t="s">
        <v>601</v>
      </c>
      <c r="I965" s="832" t="s">
        <v>3107</v>
      </c>
      <c r="J965" s="832" t="s">
        <v>3108</v>
      </c>
      <c r="K965" s="832" t="s">
        <v>3109</v>
      </c>
      <c r="L965" s="835">
        <v>0</v>
      </c>
      <c r="M965" s="835">
        <v>0</v>
      </c>
      <c r="N965" s="832">
        <v>1</v>
      </c>
      <c r="O965" s="836">
        <v>0.5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8</v>
      </c>
      <c r="B966" s="832" t="s">
        <v>2035</v>
      </c>
      <c r="C966" s="832" t="s">
        <v>2042</v>
      </c>
      <c r="D966" s="833" t="s">
        <v>4375</v>
      </c>
      <c r="E966" s="834" t="s">
        <v>2064</v>
      </c>
      <c r="F966" s="832" t="s">
        <v>2036</v>
      </c>
      <c r="G966" s="832" t="s">
        <v>2803</v>
      </c>
      <c r="H966" s="832" t="s">
        <v>601</v>
      </c>
      <c r="I966" s="832" t="s">
        <v>2804</v>
      </c>
      <c r="J966" s="832" t="s">
        <v>672</v>
      </c>
      <c r="K966" s="832" t="s">
        <v>2805</v>
      </c>
      <c r="L966" s="835">
        <v>48.42</v>
      </c>
      <c r="M966" s="835">
        <v>48.42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8</v>
      </c>
      <c r="B967" s="832" t="s">
        <v>2035</v>
      </c>
      <c r="C967" s="832" t="s">
        <v>2042</v>
      </c>
      <c r="D967" s="833" t="s">
        <v>4375</v>
      </c>
      <c r="E967" s="834" t="s">
        <v>2064</v>
      </c>
      <c r="F967" s="832" t="s">
        <v>2036</v>
      </c>
      <c r="G967" s="832" t="s">
        <v>2440</v>
      </c>
      <c r="H967" s="832" t="s">
        <v>601</v>
      </c>
      <c r="I967" s="832" t="s">
        <v>2441</v>
      </c>
      <c r="J967" s="832" t="s">
        <v>1431</v>
      </c>
      <c r="K967" s="832" t="s">
        <v>1813</v>
      </c>
      <c r="L967" s="835">
        <v>47.53</v>
      </c>
      <c r="M967" s="835">
        <v>47.53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8</v>
      </c>
      <c r="B968" s="832" t="s">
        <v>2035</v>
      </c>
      <c r="C968" s="832" t="s">
        <v>2042</v>
      </c>
      <c r="D968" s="833" t="s">
        <v>4375</v>
      </c>
      <c r="E968" s="834" t="s">
        <v>2064</v>
      </c>
      <c r="F968" s="832" t="s">
        <v>2036</v>
      </c>
      <c r="G968" s="832" t="s">
        <v>2129</v>
      </c>
      <c r="H968" s="832" t="s">
        <v>601</v>
      </c>
      <c r="I968" s="832" t="s">
        <v>2228</v>
      </c>
      <c r="J968" s="832" t="s">
        <v>1328</v>
      </c>
      <c r="K968" s="832" t="s">
        <v>2229</v>
      </c>
      <c r="L968" s="835">
        <v>168.9</v>
      </c>
      <c r="M968" s="835">
        <v>168.9</v>
      </c>
      <c r="N968" s="832">
        <v>1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8</v>
      </c>
      <c r="B969" s="832" t="s">
        <v>2035</v>
      </c>
      <c r="C969" s="832" t="s">
        <v>2042</v>
      </c>
      <c r="D969" s="833" t="s">
        <v>4375</v>
      </c>
      <c r="E969" s="834" t="s">
        <v>2064</v>
      </c>
      <c r="F969" s="832" t="s">
        <v>2036</v>
      </c>
      <c r="G969" s="832" t="s">
        <v>3110</v>
      </c>
      <c r="H969" s="832" t="s">
        <v>601</v>
      </c>
      <c r="I969" s="832" t="s">
        <v>3111</v>
      </c>
      <c r="J969" s="832" t="s">
        <v>3112</v>
      </c>
      <c r="K969" s="832" t="s">
        <v>3113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8</v>
      </c>
      <c r="B970" s="832" t="s">
        <v>2035</v>
      </c>
      <c r="C970" s="832" t="s">
        <v>2042</v>
      </c>
      <c r="D970" s="833" t="s">
        <v>4375</v>
      </c>
      <c r="E970" s="834" t="s">
        <v>2066</v>
      </c>
      <c r="F970" s="832" t="s">
        <v>2036</v>
      </c>
      <c r="G970" s="832" t="s">
        <v>2288</v>
      </c>
      <c r="H970" s="832" t="s">
        <v>601</v>
      </c>
      <c r="I970" s="832" t="s">
        <v>2289</v>
      </c>
      <c r="J970" s="832" t="s">
        <v>1104</v>
      </c>
      <c r="K970" s="832" t="s">
        <v>2290</v>
      </c>
      <c r="L970" s="835">
        <v>107.27</v>
      </c>
      <c r="M970" s="835">
        <v>536.35</v>
      </c>
      <c r="N970" s="832">
        <v>5</v>
      </c>
      <c r="O970" s="836">
        <v>2.5</v>
      </c>
      <c r="P970" s="835">
        <v>321.81</v>
      </c>
      <c r="Q970" s="837">
        <v>0.6</v>
      </c>
      <c r="R970" s="832">
        <v>3</v>
      </c>
      <c r="S970" s="837">
        <v>0.6</v>
      </c>
      <c r="T970" s="836">
        <v>1.5</v>
      </c>
      <c r="U970" s="838">
        <v>0.6</v>
      </c>
    </row>
    <row r="971" spans="1:21" ht="14.4" customHeight="1" x14ac:dyDescent="0.3">
      <c r="A971" s="831">
        <v>8</v>
      </c>
      <c r="B971" s="832" t="s">
        <v>2035</v>
      </c>
      <c r="C971" s="832" t="s">
        <v>2042</v>
      </c>
      <c r="D971" s="833" t="s">
        <v>4375</v>
      </c>
      <c r="E971" s="834" t="s">
        <v>2066</v>
      </c>
      <c r="F971" s="832" t="s">
        <v>2036</v>
      </c>
      <c r="G971" s="832" t="s">
        <v>2288</v>
      </c>
      <c r="H971" s="832" t="s">
        <v>601</v>
      </c>
      <c r="I971" s="832" t="s">
        <v>2498</v>
      </c>
      <c r="J971" s="832" t="s">
        <v>1104</v>
      </c>
      <c r="K971" s="832" t="s">
        <v>2290</v>
      </c>
      <c r="L971" s="835">
        <v>107.27</v>
      </c>
      <c r="M971" s="835">
        <v>321.81</v>
      </c>
      <c r="N971" s="832">
        <v>3</v>
      </c>
      <c r="O971" s="836">
        <v>1</v>
      </c>
      <c r="P971" s="835">
        <v>321.81</v>
      </c>
      <c r="Q971" s="837">
        <v>1</v>
      </c>
      <c r="R971" s="832">
        <v>3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8</v>
      </c>
      <c r="B972" s="832" t="s">
        <v>2035</v>
      </c>
      <c r="C972" s="832" t="s">
        <v>2042</v>
      </c>
      <c r="D972" s="833" t="s">
        <v>4375</v>
      </c>
      <c r="E972" s="834" t="s">
        <v>2066</v>
      </c>
      <c r="F972" s="832" t="s">
        <v>2036</v>
      </c>
      <c r="G972" s="832" t="s">
        <v>2114</v>
      </c>
      <c r="H972" s="832" t="s">
        <v>601</v>
      </c>
      <c r="I972" s="832" t="s">
        <v>2165</v>
      </c>
      <c r="J972" s="832" t="s">
        <v>928</v>
      </c>
      <c r="K972" s="832" t="s">
        <v>2166</v>
      </c>
      <c r="L972" s="835">
        <v>0</v>
      </c>
      <c r="M972" s="835">
        <v>0</v>
      </c>
      <c r="N972" s="832">
        <v>1</v>
      </c>
      <c r="O972" s="836">
        <v>0.5</v>
      </c>
      <c r="P972" s="835">
        <v>0</v>
      </c>
      <c r="Q972" s="837"/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8</v>
      </c>
      <c r="B973" s="832" t="s">
        <v>2035</v>
      </c>
      <c r="C973" s="832" t="s">
        <v>2042</v>
      </c>
      <c r="D973" s="833" t="s">
        <v>4375</v>
      </c>
      <c r="E973" s="834" t="s">
        <v>2066</v>
      </c>
      <c r="F973" s="832" t="s">
        <v>2036</v>
      </c>
      <c r="G973" s="832" t="s">
        <v>3114</v>
      </c>
      <c r="H973" s="832" t="s">
        <v>601</v>
      </c>
      <c r="I973" s="832" t="s">
        <v>3115</v>
      </c>
      <c r="J973" s="832" t="s">
        <v>3116</v>
      </c>
      <c r="K973" s="832" t="s">
        <v>3117</v>
      </c>
      <c r="L973" s="835">
        <v>0</v>
      </c>
      <c r="M973" s="835">
        <v>0</v>
      </c>
      <c r="N973" s="832">
        <v>1</v>
      </c>
      <c r="O973" s="836">
        <v>1</v>
      </c>
      <c r="P973" s="835"/>
      <c r="Q973" s="837"/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8</v>
      </c>
      <c r="B974" s="832" t="s">
        <v>2035</v>
      </c>
      <c r="C974" s="832" t="s">
        <v>2042</v>
      </c>
      <c r="D974" s="833" t="s">
        <v>4375</v>
      </c>
      <c r="E974" s="834" t="s">
        <v>2066</v>
      </c>
      <c r="F974" s="832" t="s">
        <v>2036</v>
      </c>
      <c r="G974" s="832" t="s">
        <v>2144</v>
      </c>
      <c r="H974" s="832" t="s">
        <v>601</v>
      </c>
      <c r="I974" s="832" t="s">
        <v>2145</v>
      </c>
      <c r="J974" s="832" t="s">
        <v>692</v>
      </c>
      <c r="K974" s="832" t="s">
        <v>2146</v>
      </c>
      <c r="L974" s="835">
        <v>158.76</v>
      </c>
      <c r="M974" s="835">
        <v>158.76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8</v>
      </c>
      <c r="B975" s="832" t="s">
        <v>2035</v>
      </c>
      <c r="C975" s="832" t="s">
        <v>2042</v>
      </c>
      <c r="D975" s="833" t="s">
        <v>4375</v>
      </c>
      <c r="E975" s="834" t="s">
        <v>2066</v>
      </c>
      <c r="F975" s="832" t="s">
        <v>2036</v>
      </c>
      <c r="G975" s="832" t="s">
        <v>2121</v>
      </c>
      <c r="H975" s="832" t="s">
        <v>660</v>
      </c>
      <c r="I975" s="832" t="s">
        <v>2195</v>
      </c>
      <c r="J975" s="832" t="s">
        <v>735</v>
      </c>
      <c r="K975" s="832" t="s">
        <v>1777</v>
      </c>
      <c r="L975" s="835">
        <v>368.16</v>
      </c>
      <c r="M975" s="835">
        <v>368.16</v>
      </c>
      <c r="N975" s="832">
        <v>1</v>
      </c>
      <c r="O975" s="836">
        <v>1</v>
      </c>
      <c r="P975" s="835">
        <v>368.16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8</v>
      </c>
      <c r="B976" s="832" t="s">
        <v>2035</v>
      </c>
      <c r="C976" s="832" t="s">
        <v>2042</v>
      </c>
      <c r="D976" s="833" t="s">
        <v>4375</v>
      </c>
      <c r="E976" s="834" t="s">
        <v>2066</v>
      </c>
      <c r="F976" s="832" t="s">
        <v>2036</v>
      </c>
      <c r="G976" s="832" t="s">
        <v>2129</v>
      </c>
      <c r="H976" s="832" t="s">
        <v>601</v>
      </c>
      <c r="I976" s="832" t="s">
        <v>2130</v>
      </c>
      <c r="J976" s="832" t="s">
        <v>1328</v>
      </c>
      <c r="K976" s="832" t="s">
        <v>2131</v>
      </c>
      <c r="L976" s="835">
        <v>112.6</v>
      </c>
      <c r="M976" s="835">
        <v>112.6</v>
      </c>
      <c r="N976" s="832">
        <v>1</v>
      </c>
      <c r="O976" s="836">
        <v>0.5</v>
      </c>
      <c r="P976" s="835">
        <v>112.6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8</v>
      </c>
      <c r="B977" s="832" t="s">
        <v>2035</v>
      </c>
      <c r="C977" s="832" t="s">
        <v>2042</v>
      </c>
      <c r="D977" s="833" t="s">
        <v>4375</v>
      </c>
      <c r="E977" s="834" t="s">
        <v>2066</v>
      </c>
      <c r="F977" s="832" t="s">
        <v>2036</v>
      </c>
      <c r="G977" s="832" t="s">
        <v>2199</v>
      </c>
      <c r="H977" s="832" t="s">
        <v>601</v>
      </c>
      <c r="I977" s="832" t="s">
        <v>2200</v>
      </c>
      <c r="J977" s="832" t="s">
        <v>1219</v>
      </c>
      <c r="K977" s="832" t="s">
        <v>2201</v>
      </c>
      <c r="L977" s="835">
        <v>130.36000000000001</v>
      </c>
      <c r="M977" s="835">
        <v>130.36000000000001</v>
      </c>
      <c r="N977" s="832">
        <v>1</v>
      </c>
      <c r="O977" s="836">
        <v>0.5</v>
      </c>
      <c r="P977" s="835">
        <v>130.36000000000001</v>
      </c>
      <c r="Q977" s="837">
        <v>1</v>
      </c>
      <c r="R977" s="832">
        <v>1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8</v>
      </c>
      <c r="B978" s="832" t="s">
        <v>2035</v>
      </c>
      <c r="C978" s="832" t="s">
        <v>2042</v>
      </c>
      <c r="D978" s="833" t="s">
        <v>4375</v>
      </c>
      <c r="E978" s="834" t="s">
        <v>2067</v>
      </c>
      <c r="F978" s="832" t="s">
        <v>2036</v>
      </c>
      <c r="G978" s="832" t="s">
        <v>2141</v>
      </c>
      <c r="H978" s="832" t="s">
        <v>601</v>
      </c>
      <c r="I978" s="832" t="s">
        <v>2142</v>
      </c>
      <c r="J978" s="832" t="s">
        <v>847</v>
      </c>
      <c r="K978" s="832" t="s">
        <v>2143</v>
      </c>
      <c r="L978" s="835">
        <v>385.3</v>
      </c>
      <c r="M978" s="835">
        <v>385.3</v>
      </c>
      <c r="N978" s="832">
        <v>1</v>
      </c>
      <c r="O978" s="836">
        <v>1</v>
      </c>
      <c r="P978" s="835">
        <v>385.3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8</v>
      </c>
      <c r="B979" s="832" t="s">
        <v>2035</v>
      </c>
      <c r="C979" s="832" t="s">
        <v>2042</v>
      </c>
      <c r="D979" s="833" t="s">
        <v>4375</v>
      </c>
      <c r="E979" s="834" t="s">
        <v>2067</v>
      </c>
      <c r="F979" s="832" t="s">
        <v>2036</v>
      </c>
      <c r="G979" s="832" t="s">
        <v>2101</v>
      </c>
      <c r="H979" s="832" t="s">
        <v>660</v>
      </c>
      <c r="I979" s="832" t="s">
        <v>1860</v>
      </c>
      <c r="J979" s="832" t="s">
        <v>1861</v>
      </c>
      <c r="K979" s="832" t="s">
        <v>1862</v>
      </c>
      <c r="L979" s="835">
        <v>149.52000000000001</v>
      </c>
      <c r="M979" s="835">
        <v>299.04000000000002</v>
      </c>
      <c r="N979" s="832">
        <v>2</v>
      </c>
      <c r="O979" s="836">
        <v>2</v>
      </c>
      <c r="P979" s="835">
        <v>149.52000000000001</v>
      </c>
      <c r="Q979" s="837">
        <v>0.5</v>
      </c>
      <c r="R979" s="832">
        <v>1</v>
      </c>
      <c r="S979" s="837">
        <v>0.5</v>
      </c>
      <c r="T979" s="836">
        <v>1</v>
      </c>
      <c r="U979" s="838">
        <v>0.5</v>
      </c>
    </row>
    <row r="980" spans="1:21" ht="14.4" customHeight="1" x14ac:dyDescent="0.3">
      <c r="A980" s="831">
        <v>8</v>
      </c>
      <c r="B980" s="832" t="s">
        <v>2035</v>
      </c>
      <c r="C980" s="832" t="s">
        <v>2042</v>
      </c>
      <c r="D980" s="833" t="s">
        <v>4375</v>
      </c>
      <c r="E980" s="834" t="s">
        <v>2067</v>
      </c>
      <c r="F980" s="832" t="s">
        <v>2036</v>
      </c>
      <c r="G980" s="832" t="s">
        <v>2239</v>
      </c>
      <c r="H980" s="832" t="s">
        <v>660</v>
      </c>
      <c r="I980" s="832" t="s">
        <v>3118</v>
      </c>
      <c r="J980" s="832" t="s">
        <v>1881</v>
      </c>
      <c r="K980" s="832" t="s">
        <v>3119</v>
      </c>
      <c r="L980" s="835">
        <v>70.540000000000006</v>
      </c>
      <c r="M980" s="835">
        <v>141.08000000000001</v>
      </c>
      <c r="N980" s="832">
        <v>2</v>
      </c>
      <c r="O980" s="836">
        <v>0.5</v>
      </c>
      <c r="P980" s="835">
        <v>141.08000000000001</v>
      </c>
      <c r="Q980" s="837">
        <v>1</v>
      </c>
      <c r="R980" s="832">
        <v>2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8</v>
      </c>
      <c r="B981" s="832" t="s">
        <v>2035</v>
      </c>
      <c r="C981" s="832" t="s">
        <v>2042</v>
      </c>
      <c r="D981" s="833" t="s">
        <v>4375</v>
      </c>
      <c r="E981" s="834" t="s">
        <v>2067</v>
      </c>
      <c r="F981" s="832" t="s">
        <v>2036</v>
      </c>
      <c r="G981" s="832" t="s">
        <v>2266</v>
      </c>
      <c r="H981" s="832" t="s">
        <v>601</v>
      </c>
      <c r="I981" s="832" t="s">
        <v>2566</v>
      </c>
      <c r="J981" s="832" t="s">
        <v>1169</v>
      </c>
      <c r="K981" s="832" t="s">
        <v>1807</v>
      </c>
      <c r="L981" s="835">
        <v>105.32</v>
      </c>
      <c r="M981" s="835">
        <v>105.32</v>
      </c>
      <c r="N981" s="832">
        <v>1</v>
      </c>
      <c r="O981" s="836">
        <v>1</v>
      </c>
      <c r="P981" s="835">
        <v>105.32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8</v>
      </c>
      <c r="B982" s="832" t="s">
        <v>2035</v>
      </c>
      <c r="C982" s="832" t="s">
        <v>2042</v>
      </c>
      <c r="D982" s="833" t="s">
        <v>4375</v>
      </c>
      <c r="E982" s="834" t="s">
        <v>2067</v>
      </c>
      <c r="F982" s="832" t="s">
        <v>2036</v>
      </c>
      <c r="G982" s="832" t="s">
        <v>2155</v>
      </c>
      <c r="H982" s="832" t="s">
        <v>601</v>
      </c>
      <c r="I982" s="832" t="s">
        <v>2267</v>
      </c>
      <c r="J982" s="832" t="s">
        <v>1712</v>
      </c>
      <c r="K982" s="832" t="s">
        <v>2169</v>
      </c>
      <c r="L982" s="835">
        <v>238.72</v>
      </c>
      <c r="M982" s="835">
        <v>238.72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8</v>
      </c>
      <c r="B983" s="832" t="s">
        <v>2035</v>
      </c>
      <c r="C983" s="832" t="s">
        <v>2042</v>
      </c>
      <c r="D983" s="833" t="s">
        <v>4375</v>
      </c>
      <c r="E983" s="834" t="s">
        <v>2067</v>
      </c>
      <c r="F983" s="832" t="s">
        <v>2036</v>
      </c>
      <c r="G983" s="832" t="s">
        <v>2155</v>
      </c>
      <c r="H983" s="832" t="s">
        <v>601</v>
      </c>
      <c r="I983" s="832" t="s">
        <v>3120</v>
      </c>
      <c r="J983" s="832" t="s">
        <v>3121</v>
      </c>
      <c r="K983" s="832" t="s">
        <v>3122</v>
      </c>
      <c r="L983" s="835">
        <v>238.72</v>
      </c>
      <c r="M983" s="835">
        <v>238.72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8</v>
      </c>
      <c r="B984" s="832" t="s">
        <v>2035</v>
      </c>
      <c r="C984" s="832" t="s">
        <v>2042</v>
      </c>
      <c r="D984" s="833" t="s">
        <v>4375</v>
      </c>
      <c r="E984" s="834" t="s">
        <v>2067</v>
      </c>
      <c r="F984" s="832" t="s">
        <v>2036</v>
      </c>
      <c r="G984" s="832" t="s">
        <v>2678</v>
      </c>
      <c r="H984" s="832" t="s">
        <v>601</v>
      </c>
      <c r="I984" s="832" t="s">
        <v>3123</v>
      </c>
      <c r="J984" s="832" t="s">
        <v>3124</v>
      </c>
      <c r="K984" s="832" t="s">
        <v>3125</v>
      </c>
      <c r="L984" s="835">
        <v>0</v>
      </c>
      <c r="M984" s="835">
        <v>0</v>
      </c>
      <c r="N984" s="832">
        <v>2</v>
      </c>
      <c r="O984" s="836">
        <v>1</v>
      </c>
      <c r="P984" s="835"/>
      <c r="Q984" s="837"/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8</v>
      </c>
      <c r="B985" s="832" t="s">
        <v>2035</v>
      </c>
      <c r="C985" s="832" t="s">
        <v>2042</v>
      </c>
      <c r="D985" s="833" t="s">
        <v>4375</v>
      </c>
      <c r="E985" s="834" t="s">
        <v>2067</v>
      </c>
      <c r="F985" s="832" t="s">
        <v>2036</v>
      </c>
      <c r="G985" s="832" t="s">
        <v>3126</v>
      </c>
      <c r="H985" s="832" t="s">
        <v>601</v>
      </c>
      <c r="I985" s="832" t="s">
        <v>3127</v>
      </c>
      <c r="J985" s="832" t="s">
        <v>1176</v>
      </c>
      <c r="K985" s="832" t="s">
        <v>3128</v>
      </c>
      <c r="L985" s="835">
        <v>0</v>
      </c>
      <c r="M985" s="835">
        <v>0</v>
      </c>
      <c r="N985" s="832">
        <v>2</v>
      </c>
      <c r="O985" s="836">
        <v>1</v>
      </c>
      <c r="P985" s="835"/>
      <c r="Q985" s="837"/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8</v>
      </c>
      <c r="B986" s="832" t="s">
        <v>2035</v>
      </c>
      <c r="C986" s="832" t="s">
        <v>2042</v>
      </c>
      <c r="D986" s="833" t="s">
        <v>4375</v>
      </c>
      <c r="E986" s="834" t="s">
        <v>2067</v>
      </c>
      <c r="F986" s="832" t="s">
        <v>2036</v>
      </c>
      <c r="G986" s="832" t="s">
        <v>2741</v>
      </c>
      <c r="H986" s="832" t="s">
        <v>601</v>
      </c>
      <c r="I986" s="832" t="s">
        <v>3129</v>
      </c>
      <c r="J986" s="832" t="s">
        <v>3130</v>
      </c>
      <c r="K986" s="832" t="s">
        <v>3131</v>
      </c>
      <c r="L986" s="835">
        <v>0</v>
      </c>
      <c r="M986" s="835">
        <v>0</v>
      </c>
      <c r="N986" s="832">
        <v>1</v>
      </c>
      <c r="O986" s="836">
        <v>1</v>
      </c>
      <c r="P986" s="835">
        <v>0</v>
      </c>
      <c r="Q986" s="837"/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8</v>
      </c>
      <c r="B987" s="832" t="s">
        <v>2035</v>
      </c>
      <c r="C987" s="832" t="s">
        <v>2042</v>
      </c>
      <c r="D987" s="833" t="s">
        <v>4375</v>
      </c>
      <c r="E987" s="834" t="s">
        <v>2067</v>
      </c>
      <c r="F987" s="832" t="s">
        <v>2036</v>
      </c>
      <c r="G987" s="832" t="s">
        <v>2162</v>
      </c>
      <c r="H987" s="832" t="s">
        <v>601</v>
      </c>
      <c r="I987" s="832" t="s">
        <v>2163</v>
      </c>
      <c r="J987" s="832" t="s">
        <v>958</v>
      </c>
      <c r="K987" s="832" t="s">
        <v>2164</v>
      </c>
      <c r="L987" s="835">
        <v>736.33</v>
      </c>
      <c r="M987" s="835">
        <v>736.33</v>
      </c>
      <c r="N987" s="832">
        <v>1</v>
      </c>
      <c r="O987" s="836">
        <v>1</v>
      </c>
      <c r="P987" s="835">
        <v>736.33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8</v>
      </c>
      <c r="B988" s="832" t="s">
        <v>2035</v>
      </c>
      <c r="C988" s="832" t="s">
        <v>2042</v>
      </c>
      <c r="D988" s="833" t="s">
        <v>4375</v>
      </c>
      <c r="E988" s="834" t="s">
        <v>2067</v>
      </c>
      <c r="F988" s="832" t="s">
        <v>2036</v>
      </c>
      <c r="G988" s="832" t="s">
        <v>2497</v>
      </c>
      <c r="H988" s="832" t="s">
        <v>601</v>
      </c>
      <c r="I988" s="832" t="s">
        <v>3132</v>
      </c>
      <c r="J988" s="832" t="s">
        <v>3133</v>
      </c>
      <c r="K988" s="832" t="s">
        <v>3134</v>
      </c>
      <c r="L988" s="835">
        <v>45.35</v>
      </c>
      <c r="M988" s="835">
        <v>136.05000000000001</v>
      </c>
      <c r="N988" s="832">
        <v>3</v>
      </c>
      <c r="O988" s="836">
        <v>1</v>
      </c>
      <c r="P988" s="835">
        <v>136.05000000000001</v>
      </c>
      <c r="Q988" s="837">
        <v>1</v>
      </c>
      <c r="R988" s="832">
        <v>3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8</v>
      </c>
      <c r="B989" s="832" t="s">
        <v>2035</v>
      </c>
      <c r="C989" s="832" t="s">
        <v>2042</v>
      </c>
      <c r="D989" s="833" t="s">
        <v>4375</v>
      </c>
      <c r="E989" s="834" t="s">
        <v>2067</v>
      </c>
      <c r="F989" s="832" t="s">
        <v>2036</v>
      </c>
      <c r="G989" s="832" t="s">
        <v>2288</v>
      </c>
      <c r="H989" s="832" t="s">
        <v>601</v>
      </c>
      <c r="I989" s="832" t="s">
        <v>2289</v>
      </c>
      <c r="J989" s="832" t="s">
        <v>1104</v>
      </c>
      <c r="K989" s="832" t="s">
        <v>2290</v>
      </c>
      <c r="L989" s="835">
        <v>107.27</v>
      </c>
      <c r="M989" s="835">
        <v>643.62</v>
      </c>
      <c r="N989" s="832">
        <v>6</v>
      </c>
      <c r="O989" s="836">
        <v>2.5</v>
      </c>
      <c r="P989" s="835">
        <v>536.35</v>
      </c>
      <c r="Q989" s="837">
        <v>0.83333333333333337</v>
      </c>
      <c r="R989" s="832">
        <v>5</v>
      </c>
      <c r="S989" s="837">
        <v>0.83333333333333337</v>
      </c>
      <c r="T989" s="836">
        <v>1.5</v>
      </c>
      <c r="U989" s="838">
        <v>0.6</v>
      </c>
    </row>
    <row r="990" spans="1:21" ht="14.4" customHeight="1" x14ac:dyDescent="0.3">
      <c r="A990" s="831">
        <v>8</v>
      </c>
      <c r="B990" s="832" t="s">
        <v>2035</v>
      </c>
      <c r="C990" s="832" t="s">
        <v>2042</v>
      </c>
      <c r="D990" s="833" t="s">
        <v>4375</v>
      </c>
      <c r="E990" s="834" t="s">
        <v>2067</v>
      </c>
      <c r="F990" s="832" t="s">
        <v>2036</v>
      </c>
      <c r="G990" s="832" t="s">
        <v>2170</v>
      </c>
      <c r="H990" s="832" t="s">
        <v>601</v>
      </c>
      <c r="I990" s="832" t="s">
        <v>2171</v>
      </c>
      <c r="J990" s="832" t="s">
        <v>964</v>
      </c>
      <c r="K990" s="832" t="s">
        <v>2172</v>
      </c>
      <c r="L990" s="835">
        <v>0</v>
      </c>
      <c r="M990" s="835">
        <v>0</v>
      </c>
      <c r="N990" s="832">
        <v>1</v>
      </c>
      <c r="O990" s="836">
        <v>0.5</v>
      </c>
      <c r="P990" s="835">
        <v>0</v>
      </c>
      <c r="Q990" s="837"/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8</v>
      </c>
      <c r="B991" s="832" t="s">
        <v>2035</v>
      </c>
      <c r="C991" s="832" t="s">
        <v>2042</v>
      </c>
      <c r="D991" s="833" t="s">
        <v>4375</v>
      </c>
      <c r="E991" s="834" t="s">
        <v>2067</v>
      </c>
      <c r="F991" s="832" t="s">
        <v>2036</v>
      </c>
      <c r="G991" s="832" t="s">
        <v>2178</v>
      </c>
      <c r="H991" s="832" t="s">
        <v>601</v>
      </c>
      <c r="I991" s="832" t="s">
        <v>2181</v>
      </c>
      <c r="J991" s="832" t="s">
        <v>2182</v>
      </c>
      <c r="K991" s="832" t="s">
        <v>2183</v>
      </c>
      <c r="L991" s="835">
        <v>0</v>
      </c>
      <c r="M991" s="835">
        <v>0</v>
      </c>
      <c r="N991" s="832">
        <v>1</v>
      </c>
      <c r="O991" s="836">
        <v>1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8</v>
      </c>
      <c r="B992" s="832" t="s">
        <v>2035</v>
      </c>
      <c r="C992" s="832" t="s">
        <v>2042</v>
      </c>
      <c r="D992" s="833" t="s">
        <v>4375</v>
      </c>
      <c r="E992" s="834" t="s">
        <v>2067</v>
      </c>
      <c r="F992" s="832" t="s">
        <v>2036</v>
      </c>
      <c r="G992" s="832" t="s">
        <v>3135</v>
      </c>
      <c r="H992" s="832" t="s">
        <v>601</v>
      </c>
      <c r="I992" s="832" t="s">
        <v>3136</v>
      </c>
      <c r="J992" s="832" t="s">
        <v>3137</v>
      </c>
      <c r="K992" s="832" t="s">
        <v>3138</v>
      </c>
      <c r="L992" s="835">
        <v>0</v>
      </c>
      <c r="M992" s="835">
        <v>0</v>
      </c>
      <c r="N992" s="832">
        <v>1</v>
      </c>
      <c r="O992" s="836">
        <v>1</v>
      </c>
      <c r="P992" s="835">
        <v>0</v>
      </c>
      <c r="Q992" s="837"/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8</v>
      </c>
      <c r="B993" s="832" t="s">
        <v>2035</v>
      </c>
      <c r="C993" s="832" t="s">
        <v>2042</v>
      </c>
      <c r="D993" s="833" t="s">
        <v>4375</v>
      </c>
      <c r="E993" s="834" t="s">
        <v>2067</v>
      </c>
      <c r="F993" s="832" t="s">
        <v>2036</v>
      </c>
      <c r="G993" s="832" t="s">
        <v>2144</v>
      </c>
      <c r="H993" s="832" t="s">
        <v>601</v>
      </c>
      <c r="I993" s="832" t="s">
        <v>2145</v>
      </c>
      <c r="J993" s="832" t="s">
        <v>692</v>
      </c>
      <c r="K993" s="832" t="s">
        <v>2146</v>
      </c>
      <c r="L993" s="835">
        <v>158.76</v>
      </c>
      <c r="M993" s="835">
        <v>158.76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8</v>
      </c>
      <c r="B994" s="832" t="s">
        <v>2035</v>
      </c>
      <c r="C994" s="832" t="s">
        <v>2042</v>
      </c>
      <c r="D994" s="833" t="s">
        <v>4375</v>
      </c>
      <c r="E994" s="834" t="s">
        <v>2067</v>
      </c>
      <c r="F994" s="832" t="s">
        <v>2036</v>
      </c>
      <c r="G994" s="832" t="s">
        <v>2121</v>
      </c>
      <c r="H994" s="832" t="s">
        <v>660</v>
      </c>
      <c r="I994" s="832" t="s">
        <v>2195</v>
      </c>
      <c r="J994" s="832" t="s">
        <v>735</v>
      </c>
      <c r="K994" s="832" t="s">
        <v>1777</v>
      </c>
      <c r="L994" s="835">
        <v>368.16</v>
      </c>
      <c r="M994" s="835">
        <v>368.16</v>
      </c>
      <c r="N994" s="832">
        <v>1</v>
      </c>
      <c r="O994" s="836">
        <v>1</v>
      </c>
      <c r="P994" s="835">
        <v>368.16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8</v>
      </c>
      <c r="B995" s="832" t="s">
        <v>2035</v>
      </c>
      <c r="C995" s="832" t="s">
        <v>2042</v>
      </c>
      <c r="D995" s="833" t="s">
        <v>4375</v>
      </c>
      <c r="E995" s="834" t="s">
        <v>2067</v>
      </c>
      <c r="F995" s="832" t="s">
        <v>2036</v>
      </c>
      <c r="G995" s="832" t="s">
        <v>2121</v>
      </c>
      <c r="H995" s="832" t="s">
        <v>660</v>
      </c>
      <c r="I995" s="832" t="s">
        <v>2122</v>
      </c>
      <c r="J995" s="832" t="s">
        <v>735</v>
      </c>
      <c r="K995" s="832" t="s">
        <v>1680</v>
      </c>
      <c r="L995" s="835">
        <v>490.89</v>
      </c>
      <c r="M995" s="835">
        <v>1472.67</v>
      </c>
      <c r="N995" s="832">
        <v>3</v>
      </c>
      <c r="O995" s="836">
        <v>2</v>
      </c>
      <c r="P995" s="835">
        <v>981.78</v>
      </c>
      <c r="Q995" s="837">
        <v>0.66666666666666663</v>
      </c>
      <c r="R995" s="832">
        <v>2</v>
      </c>
      <c r="S995" s="837">
        <v>0.66666666666666663</v>
      </c>
      <c r="T995" s="836">
        <v>1</v>
      </c>
      <c r="U995" s="838">
        <v>0.5</v>
      </c>
    </row>
    <row r="996" spans="1:21" ht="14.4" customHeight="1" x14ac:dyDescent="0.3">
      <c r="A996" s="831">
        <v>8</v>
      </c>
      <c r="B996" s="832" t="s">
        <v>2035</v>
      </c>
      <c r="C996" s="832" t="s">
        <v>2042</v>
      </c>
      <c r="D996" s="833" t="s">
        <v>4375</v>
      </c>
      <c r="E996" s="834" t="s">
        <v>2067</v>
      </c>
      <c r="F996" s="832" t="s">
        <v>2036</v>
      </c>
      <c r="G996" s="832" t="s">
        <v>2121</v>
      </c>
      <c r="H996" s="832" t="s">
        <v>660</v>
      </c>
      <c r="I996" s="832" t="s">
        <v>2123</v>
      </c>
      <c r="J996" s="832" t="s">
        <v>735</v>
      </c>
      <c r="K996" s="832" t="s">
        <v>1991</v>
      </c>
      <c r="L996" s="835">
        <v>736.33</v>
      </c>
      <c r="M996" s="835">
        <v>736.33</v>
      </c>
      <c r="N996" s="832">
        <v>1</v>
      </c>
      <c r="O996" s="836">
        <v>1</v>
      </c>
      <c r="P996" s="835">
        <v>736.33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8</v>
      </c>
      <c r="B997" s="832" t="s">
        <v>2035</v>
      </c>
      <c r="C997" s="832" t="s">
        <v>2042</v>
      </c>
      <c r="D997" s="833" t="s">
        <v>4375</v>
      </c>
      <c r="E997" s="834" t="s">
        <v>2067</v>
      </c>
      <c r="F997" s="832" t="s">
        <v>2036</v>
      </c>
      <c r="G997" s="832" t="s">
        <v>2803</v>
      </c>
      <c r="H997" s="832" t="s">
        <v>601</v>
      </c>
      <c r="I997" s="832" t="s">
        <v>2804</v>
      </c>
      <c r="J997" s="832" t="s">
        <v>672</v>
      </c>
      <c r="K997" s="832" t="s">
        <v>2805</v>
      </c>
      <c r="L997" s="835">
        <v>48.42</v>
      </c>
      <c r="M997" s="835">
        <v>48.42</v>
      </c>
      <c r="N997" s="832">
        <v>1</v>
      </c>
      <c r="O997" s="836">
        <v>1</v>
      </c>
      <c r="P997" s="835">
        <v>48.42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8</v>
      </c>
      <c r="B998" s="832" t="s">
        <v>2035</v>
      </c>
      <c r="C998" s="832" t="s">
        <v>2042</v>
      </c>
      <c r="D998" s="833" t="s">
        <v>4375</v>
      </c>
      <c r="E998" s="834" t="s">
        <v>2067</v>
      </c>
      <c r="F998" s="832" t="s">
        <v>2036</v>
      </c>
      <c r="G998" s="832" t="s">
        <v>2440</v>
      </c>
      <c r="H998" s="832" t="s">
        <v>601</v>
      </c>
      <c r="I998" s="832" t="s">
        <v>2441</v>
      </c>
      <c r="J998" s="832" t="s">
        <v>1431</v>
      </c>
      <c r="K998" s="832" t="s">
        <v>1813</v>
      </c>
      <c r="L998" s="835">
        <v>0</v>
      </c>
      <c r="M998" s="835">
        <v>0</v>
      </c>
      <c r="N998" s="832">
        <v>1</v>
      </c>
      <c r="O998" s="836">
        <v>1</v>
      </c>
      <c r="P998" s="835">
        <v>0</v>
      </c>
      <c r="Q998" s="837"/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8</v>
      </c>
      <c r="B999" s="832" t="s">
        <v>2035</v>
      </c>
      <c r="C999" s="832" t="s">
        <v>2042</v>
      </c>
      <c r="D999" s="833" t="s">
        <v>4375</v>
      </c>
      <c r="E999" s="834" t="s">
        <v>2067</v>
      </c>
      <c r="F999" s="832" t="s">
        <v>2036</v>
      </c>
      <c r="G999" s="832" t="s">
        <v>2646</v>
      </c>
      <c r="H999" s="832" t="s">
        <v>601</v>
      </c>
      <c r="I999" s="832" t="s">
        <v>2811</v>
      </c>
      <c r="J999" s="832" t="s">
        <v>2812</v>
      </c>
      <c r="K999" s="832" t="s">
        <v>2813</v>
      </c>
      <c r="L999" s="835">
        <v>256.67</v>
      </c>
      <c r="M999" s="835">
        <v>1026.68</v>
      </c>
      <c r="N999" s="832">
        <v>4</v>
      </c>
      <c r="O999" s="836">
        <v>4</v>
      </c>
      <c r="P999" s="835">
        <v>513.34</v>
      </c>
      <c r="Q999" s="837">
        <v>0.5</v>
      </c>
      <c r="R999" s="832">
        <v>2</v>
      </c>
      <c r="S999" s="837">
        <v>0.5</v>
      </c>
      <c r="T999" s="836">
        <v>2</v>
      </c>
      <c r="U999" s="838">
        <v>0.5</v>
      </c>
    </row>
    <row r="1000" spans="1:21" ht="14.4" customHeight="1" x14ac:dyDescent="0.3">
      <c r="A1000" s="831">
        <v>8</v>
      </c>
      <c r="B1000" s="832" t="s">
        <v>2035</v>
      </c>
      <c r="C1000" s="832" t="s">
        <v>2042</v>
      </c>
      <c r="D1000" s="833" t="s">
        <v>4375</v>
      </c>
      <c r="E1000" s="834" t="s">
        <v>2067</v>
      </c>
      <c r="F1000" s="832" t="s">
        <v>2036</v>
      </c>
      <c r="G1000" s="832" t="s">
        <v>2199</v>
      </c>
      <c r="H1000" s="832" t="s">
        <v>601</v>
      </c>
      <c r="I1000" s="832" t="s">
        <v>2202</v>
      </c>
      <c r="J1000" s="832" t="s">
        <v>1219</v>
      </c>
      <c r="K1000" s="832" t="s">
        <v>2201</v>
      </c>
      <c r="L1000" s="835">
        <v>130.36000000000001</v>
      </c>
      <c r="M1000" s="835">
        <v>130.36000000000001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8</v>
      </c>
      <c r="B1001" s="832" t="s">
        <v>2035</v>
      </c>
      <c r="C1001" s="832" t="s">
        <v>2042</v>
      </c>
      <c r="D1001" s="833" t="s">
        <v>4375</v>
      </c>
      <c r="E1001" s="834" t="s">
        <v>2067</v>
      </c>
      <c r="F1001" s="832" t="s">
        <v>2036</v>
      </c>
      <c r="G1001" s="832" t="s">
        <v>2217</v>
      </c>
      <c r="H1001" s="832" t="s">
        <v>601</v>
      </c>
      <c r="I1001" s="832" t="s">
        <v>2218</v>
      </c>
      <c r="J1001" s="832" t="s">
        <v>838</v>
      </c>
      <c r="K1001" s="832" t="s">
        <v>2219</v>
      </c>
      <c r="L1001" s="835">
        <v>83.68</v>
      </c>
      <c r="M1001" s="835">
        <v>83.68</v>
      </c>
      <c r="N1001" s="832">
        <v>1</v>
      </c>
      <c r="O1001" s="836">
        <v>1</v>
      </c>
      <c r="P1001" s="835">
        <v>83.68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8</v>
      </c>
      <c r="B1002" s="832" t="s">
        <v>2035</v>
      </c>
      <c r="C1002" s="832" t="s">
        <v>2042</v>
      </c>
      <c r="D1002" s="833" t="s">
        <v>4375</v>
      </c>
      <c r="E1002" s="834" t="s">
        <v>2067</v>
      </c>
      <c r="F1002" s="832" t="s">
        <v>2036</v>
      </c>
      <c r="G1002" s="832" t="s">
        <v>3139</v>
      </c>
      <c r="H1002" s="832" t="s">
        <v>601</v>
      </c>
      <c r="I1002" s="832" t="s">
        <v>3140</v>
      </c>
      <c r="J1002" s="832" t="s">
        <v>1189</v>
      </c>
      <c r="K1002" s="832" t="s">
        <v>3141</v>
      </c>
      <c r="L1002" s="835">
        <v>83.74</v>
      </c>
      <c r="M1002" s="835">
        <v>83.74</v>
      </c>
      <c r="N1002" s="832">
        <v>1</v>
      </c>
      <c r="O1002" s="836">
        <v>1</v>
      </c>
      <c r="P1002" s="835">
        <v>83.74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8</v>
      </c>
      <c r="B1003" s="832" t="s">
        <v>2035</v>
      </c>
      <c r="C1003" s="832" t="s">
        <v>2042</v>
      </c>
      <c r="D1003" s="833" t="s">
        <v>4375</v>
      </c>
      <c r="E1003" s="834" t="s">
        <v>2067</v>
      </c>
      <c r="F1003" s="832" t="s">
        <v>2036</v>
      </c>
      <c r="G1003" s="832" t="s">
        <v>2421</v>
      </c>
      <c r="H1003" s="832" t="s">
        <v>601</v>
      </c>
      <c r="I1003" s="832" t="s">
        <v>2422</v>
      </c>
      <c r="J1003" s="832" t="s">
        <v>891</v>
      </c>
      <c r="K1003" s="832" t="s">
        <v>2423</v>
      </c>
      <c r="L1003" s="835">
        <v>219.37</v>
      </c>
      <c r="M1003" s="835">
        <v>658.11</v>
      </c>
      <c r="N1003" s="832">
        <v>3</v>
      </c>
      <c r="O1003" s="836">
        <v>1</v>
      </c>
      <c r="P1003" s="835">
        <v>658.11</v>
      </c>
      <c r="Q1003" s="837">
        <v>1</v>
      </c>
      <c r="R1003" s="832">
        <v>3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8</v>
      </c>
      <c r="B1004" s="832" t="s">
        <v>2035</v>
      </c>
      <c r="C1004" s="832" t="s">
        <v>2042</v>
      </c>
      <c r="D1004" s="833" t="s">
        <v>4375</v>
      </c>
      <c r="E1004" s="834" t="s">
        <v>2067</v>
      </c>
      <c r="F1004" s="832" t="s">
        <v>2036</v>
      </c>
      <c r="G1004" s="832" t="s">
        <v>3142</v>
      </c>
      <c r="H1004" s="832" t="s">
        <v>601</v>
      </c>
      <c r="I1004" s="832" t="s">
        <v>3143</v>
      </c>
      <c r="J1004" s="832" t="s">
        <v>3144</v>
      </c>
      <c r="K1004" s="832" t="s">
        <v>3145</v>
      </c>
      <c r="L1004" s="835">
        <v>57.85</v>
      </c>
      <c r="M1004" s="835">
        <v>173.55</v>
      </c>
      <c r="N1004" s="832">
        <v>3</v>
      </c>
      <c r="O1004" s="836">
        <v>1.5</v>
      </c>
      <c r="P1004" s="835">
        <v>173.55</v>
      </c>
      <c r="Q1004" s="837">
        <v>1</v>
      </c>
      <c r="R1004" s="832">
        <v>3</v>
      </c>
      <c r="S1004" s="837">
        <v>1</v>
      </c>
      <c r="T1004" s="836">
        <v>1.5</v>
      </c>
      <c r="U1004" s="838">
        <v>1</v>
      </c>
    </row>
    <row r="1005" spans="1:21" ht="14.4" customHeight="1" x14ac:dyDescent="0.3">
      <c r="A1005" s="831">
        <v>8</v>
      </c>
      <c r="B1005" s="832" t="s">
        <v>2035</v>
      </c>
      <c r="C1005" s="832" t="s">
        <v>2042</v>
      </c>
      <c r="D1005" s="833" t="s">
        <v>4375</v>
      </c>
      <c r="E1005" s="834" t="s">
        <v>2067</v>
      </c>
      <c r="F1005" s="832" t="s">
        <v>2036</v>
      </c>
      <c r="G1005" s="832" t="s">
        <v>3146</v>
      </c>
      <c r="H1005" s="832" t="s">
        <v>601</v>
      </c>
      <c r="I1005" s="832" t="s">
        <v>3147</v>
      </c>
      <c r="J1005" s="832" t="s">
        <v>3148</v>
      </c>
      <c r="K1005" s="832" t="s">
        <v>3149</v>
      </c>
      <c r="L1005" s="835">
        <v>341.43</v>
      </c>
      <c r="M1005" s="835">
        <v>341.43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8</v>
      </c>
      <c r="B1006" s="832" t="s">
        <v>2035</v>
      </c>
      <c r="C1006" s="832" t="s">
        <v>2042</v>
      </c>
      <c r="D1006" s="833" t="s">
        <v>4375</v>
      </c>
      <c r="E1006" s="834" t="s">
        <v>2067</v>
      </c>
      <c r="F1006" s="832" t="s">
        <v>2036</v>
      </c>
      <c r="G1006" s="832" t="s">
        <v>2520</v>
      </c>
      <c r="H1006" s="832" t="s">
        <v>601</v>
      </c>
      <c r="I1006" s="832" t="s">
        <v>3150</v>
      </c>
      <c r="J1006" s="832" t="s">
        <v>3151</v>
      </c>
      <c r="K1006" s="832" t="s">
        <v>2523</v>
      </c>
      <c r="L1006" s="835">
        <v>0</v>
      </c>
      <c r="M1006" s="835">
        <v>0</v>
      </c>
      <c r="N1006" s="832">
        <v>2</v>
      </c>
      <c r="O1006" s="836">
        <v>2</v>
      </c>
      <c r="P1006" s="835">
        <v>0</v>
      </c>
      <c r="Q1006" s="837"/>
      <c r="R1006" s="832">
        <v>2</v>
      </c>
      <c r="S1006" s="837">
        <v>1</v>
      </c>
      <c r="T1006" s="836">
        <v>2</v>
      </c>
      <c r="U1006" s="838">
        <v>1</v>
      </c>
    </row>
    <row r="1007" spans="1:21" ht="14.4" customHeight="1" x14ac:dyDescent="0.3">
      <c r="A1007" s="831">
        <v>8</v>
      </c>
      <c r="B1007" s="832" t="s">
        <v>2035</v>
      </c>
      <c r="C1007" s="832" t="s">
        <v>2042</v>
      </c>
      <c r="D1007" s="833" t="s">
        <v>4375</v>
      </c>
      <c r="E1007" s="834" t="s">
        <v>2067</v>
      </c>
      <c r="F1007" s="832" t="s">
        <v>2036</v>
      </c>
      <c r="G1007" s="832" t="s">
        <v>2520</v>
      </c>
      <c r="H1007" s="832" t="s">
        <v>601</v>
      </c>
      <c r="I1007" s="832" t="s">
        <v>3152</v>
      </c>
      <c r="J1007" s="832" t="s">
        <v>3151</v>
      </c>
      <c r="K1007" s="832" t="s">
        <v>2523</v>
      </c>
      <c r="L1007" s="835">
        <v>0</v>
      </c>
      <c r="M1007" s="835">
        <v>0</v>
      </c>
      <c r="N1007" s="832">
        <v>1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8</v>
      </c>
      <c r="B1008" s="832" t="s">
        <v>2035</v>
      </c>
      <c r="C1008" s="832" t="s">
        <v>2042</v>
      </c>
      <c r="D1008" s="833" t="s">
        <v>4375</v>
      </c>
      <c r="E1008" s="834" t="s">
        <v>2067</v>
      </c>
      <c r="F1008" s="832" t="s">
        <v>2036</v>
      </c>
      <c r="G1008" s="832" t="s">
        <v>2848</v>
      </c>
      <c r="H1008" s="832" t="s">
        <v>660</v>
      </c>
      <c r="I1008" s="832" t="s">
        <v>3153</v>
      </c>
      <c r="J1008" s="832" t="s">
        <v>3154</v>
      </c>
      <c r="K1008" s="832" t="s">
        <v>2851</v>
      </c>
      <c r="L1008" s="835">
        <v>707.67</v>
      </c>
      <c r="M1008" s="835">
        <v>1415.34</v>
      </c>
      <c r="N1008" s="832">
        <v>2</v>
      </c>
      <c r="O1008" s="836">
        <v>2</v>
      </c>
      <c r="P1008" s="835">
        <v>1415.34</v>
      </c>
      <c r="Q1008" s="837">
        <v>1</v>
      </c>
      <c r="R1008" s="832">
        <v>2</v>
      </c>
      <c r="S1008" s="837">
        <v>1</v>
      </c>
      <c r="T1008" s="836">
        <v>2</v>
      </c>
      <c r="U1008" s="838">
        <v>1</v>
      </c>
    </row>
    <row r="1009" spans="1:21" ht="14.4" customHeight="1" x14ac:dyDescent="0.3">
      <c r="A1009" s="831">
        <v>8</v>
      </c>
      <c r="B1009" s="832" t="s">
        <v>2035</v>
      </c>
      <c r="C1009" s="832" t="s">
        <v>2042</v>
      </c>
      <c r="D1009" s="833" t="s">
        <v>4375</v>
      </c>
      <c r="E1009" s="834" t="s">
        <v>2067</v>
      </c>
      <c r="F1009" s="832" t="s">
        <v>2036</v>
      </c>
      <c r="G1009" s="832" t="s">
        <v>2663</v>
      </c>
      <c r="H1009" s="832" t="s">
        <v>601</v>
      </c>
      <c r="I1009" s="832" t="s">
        <v>2664</v>
      </c>
      <c r="J1009" s="832" t="s">
        <v>2665</v>
      </c>
      <c r="K1009" s="832" t="s">
        <v>2666</v>
      </c>
      <c r="L1009" s="835">
        <v>0</v>
      </c>
      <c r="M1009" s="835">
        <v>0</v>
      </c>
      <c r="N1009" s="832">
        <v>1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8</v>
      </c>
      <c r="B1010" s="832" t="s">
        <v>2035</v>
      </c>
      <c r="C1010" s="832" t="s">
        <v>2042</v>
      </c>
      <c r="D1010" s="833" t="s">
        <v>4375</v>
      </c>
      <c r="E1010" s="834" t="s">
        <v>2070</v>
      </c>
      <c r="F1010" s="832" t="s">
        <v>2036</v>
      </c>
      <c r="G1010" s="832" t="s">
        <v>2155</v>
      </c>
      <c r="H1010" s="832" t="s">
        <v>601</v>
      </c>
      <c r="I1010" s="832" t="s">
        <v>2490</v>
      </c>
      <c r="J1010" s="832" t="s">
        <v>1712</v>
      </c>
      <c r="K1010" s="832" t="s">
        <v>2271</v>
      </c>
      <c r="L1010" s="835">
        <v>85.27</v>
      </c>
      <c r="M1010" s="835">
        <v>170.54</v>
      </c>
      <c r="N1010" s="832">
        <v>2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8</v>
      </c>
      <c r="B1011" s="832" t="s">
        <v>2035</v>
      </c>
      <c r="C1011" s="832" t="s">
        <v>2042</v>
      </c>
      <c r="D1011" s="833" t="s">
        <v>4375</v>
      </c>
      <c r="E1011" s="834" t="s">
        <v>2070</v>
      </c>
      <c r="F1011" s="832" t="s">
        <v>2036</v>
      </c>
      <c r="G1011" s="832" t="s">
        <v>2155</v>
      </c>
      <c r="H1011" s="832" t="s">
        <v>601</v>
      </c>
      <c r="I1011" s="832" t="s">
        <v>2267</v>
      </c>
      <c r="J1011" s="832" t="s">
        <v>1712</v>
      </c>
      <c r="K1011" s="832" t="s">
        <v>2169</v>
      </c>
      <c r="L1011" s="835">
        <v>238.72</v>
      </c>
      <c r="M1011" s="835">
        <v>238.72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8</v>
      </c>
      <c r="B1012" s="832" t="s">
        <v>2035</v>
      </c>
      <c r="C1012" s="832" t="s">
        <v>2042</v>
      </c>
      <c r="D1012" s="833" t="s">
        <v>4375</v>
      </c>
      <c r="E1012" s="834" t="s">
        <v>2070</v>
      </c>
      <c r="F1012" s="832" t="s">
        <v>2036</v>
      </c>
      <c r="G1012" s="832" t="s">
        <v>2435</v>
      </c>
      <c r="H1012" s="832" t="s">
        <v>601</v>
      </c>
      <c r="I1012" s="832" t="s">
        <v>2436</v>
      </c>
      <c r="J1012" s="832" t="s">
        <v>1138</v>
      </c>
      <c r="K1012" s="832" t="s">
        <v>2437</v>
      </c>
      <c r="L1012" s="835">
        <v>0</v>
      </c>
      <c r="M1012" s="835">
        <v>0</v>
      </c>
      <c r="N1012" s="832">
        <v>1</v>
      </c>
      <c r="O1012" s="836">
        <v>0.5</v>
      </c>
      <c r="P1012" s="835">
        <v>0</v>
      </c>
      <c r="Q1012" s="837"/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8</v>
      </c>
      <c r="B1013" s="832" t="s">
        <v>2035</v>
      </c>
      <c r="C1013" s="832" t="s">
        <v>2042</v>
      </c>
      <c r="D1013" s="833" t="s">
        <v>4375</v>
      </c>
      <c r="E1013" s="834" t="s">
        <v>2070</v>
      </c>
      <c r="F1013" s="832" t="s">
        <v>2036</v>
      </c>
      <c r="G1013" s="832" t="s">
        <v>2288</v>
      </c>
      <c r="H1013" s="832" t="s">
        <v>601</v>
      </c>
      <c r="I1013" s="832" t="s">
        <v>2289</v>
      </c>
      <c r="J1013" s="832" t="s">
        <v>1104</v>
      </c>
      <c r="K1013" s="832" t="s">
        <v>2290</v>
      </c>
      <c r="L1013" s="835">
        <v>107.27</v>
      </c>
      <c r="M1013" s="835">
        <v>107.27</v>
      </c>
      <c r="N1013" s="832">
        <v>1</v>
      </c>
      <c r="O1013" s="836">
        <v>0.5</v>
      </c>
      <c r="P1013" s="835">
        <v>107.27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8</v>
      </c>
      <c r="B1014" s="832" t="s">
        <v>2035</v>
      </c>
      <c r="C1014" s="832" t="s">
        <v>2042</v>
      </c>
      <c r="D1014" s="833" t="s">
        <v>4375</v>
      </c>
      <c r="E1014" s="834" t="s">
        <v>2070</v>
      </c>
      <c r="F1014" s="832" t="s">
        <v>2036</v>
      </c>
      <c r="G1014" s="832" t="s">
        <v>2170</v>
      </c>
      <c r="H1014" s="832" t="s">
        <v>601</v>
      </c>
      <c r="I1014" s="832" t="s">
        <v>2171</v>
      </c>
      <c r="J1014" s="832" t="s">
        <v>964</v>
      </c>
      <c r="K1014" s="832" t="s">
        <v>2172</v>
      </c>
      <c r="L1014" s="835">
        <v>0</v>
      </c>
      <c r="M1014" s="835">
        <v>0</v>
      </c>
      <c r="N1014" s="832">
        <v>1</v>
      </c>
      <c r="O1014" s="836">
        <v>0.5</v>
      </c>
      <c r="P1014" s="835">
        <v>0</v>
      </c>
      <c r="Q1014" s="837"/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8</v>
      </c>
      <c r="B1015" s="832" t="s">
        <v>2035</v>
      </c>
      <c r="C1015" s="832" t="s">
        <v>2042</v>
      </c>
      <c r="D1015" s="833" t="s">
        <v>4375</v>
      </c>
      <c r="E1015" s="834" t="s">
        <v>2070</v>
      </c>
      <c r="F1015" s="832" t="s">
        <v>2036</v>
      </c>
      <c r="G1015" s="832" t="s">
        <v>2144</v>
      </c>
      <c r="H1015" s="832" t="s">
        <v>601</v>
      </c>
      <c r="I1015" s="832" t="s">
        <v>2145</v>
      </c>
      <c r="J1015" s="832" t="s">
        <v>692</v>
      </c>
      <c r="K1015" s="832" t="s">
        <v>2146</v>
      </c>
      <c r="L1015" s="835">
        <v>158.76</v>
      </c>
      <c r="M1015" s="835">
        <v>317.52</v>
      </c>
      <c r="N1015" s="832">
        <v>2</v>
      </c>
      <c r="O1015" s="836">
        <v>2</v>
      </c>
      <c r="P1015" s="835">
        <v>317.52</v>
      </c>
      <c r="Q1015" s="837">
        <v>1</v>
      </c>
      <c r="R1015" s="832">
        <v>2</v>
      </c>
      <c r="S1015" s="837">
        <v>1</v>
      </c>
      <c r="T1015" s="836">
        <v>2</v>
      </c>
      <c r="U1015" s="838">
        <v>1</v>
      </c>
    </row>
    <row r="1016" spans="1:21" ht="14.4" customHeight="1" x14ac:dyDescent="0.3">
      <c r="A1016" s="831">
        <v>8</v>
      </c>
      <c r="B1016" s="832" t="s">
        <v>2035</v>
      </c>
      <c r="C1016" s="832" t="s">
        <v>2042</v>
      </c>
      <c r="D1016" s="833" t="s">
        <v>4375</v>
      </c>
      <c r="E1016" s="834" t="s">
        <v>2070</v>
      </c>
      <c r="F1016" s="832" t="s">
        <v>2036</v>
      </c>
      <c r="G1016" s="832" t="s">
        <v>2132</v>
      </c>
      <c r="H1016" s="832" t="s">
        <v>660</v>
      </c>
      <c r="I1016" s="832" t="s">
        <v>1731</v>
      </c>
      <c r="J1016" s="832" t="s">
        <v>1732</v>
      </c>
      <c r="K1016" s="832" t="s">
        <v>1733</v>
      </c>
      <c r="L1016" s="835">
        <v>0</v>
      </c>
      <c r="M1016" s="835">
        <v>0</v>
      </c>
      <c r="N1016" s="832">
        <v>1</v>
      </c>
      <c r="O1016" s="836">
        <v>0.5</v>
      </c>
      <c r="P1016" s="835">
        <v>0</v>
      </c>
      <c r="Q1016" s="837"/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8</v>
      </c>
      <c r="B1017" s="832" t="s">
        <v>2035</v>
      </c>
      <c r="C1017" s="832" t="s">
        <v>2042</v>
      </c>
      <c r="D1017" s="833" t="s">
        <v>4375</v>
      </c>
      <c r="E1017" s="834" t="s">
        <v>2072</v>
      </c>
      <c r="F1017" s="832" t="s">
        <v>2036</v>
      </c>
      <c r="G1017" s="832" t="s">
        <v>2524</v>
      </c>
      <c r="H1017" s="832" t="s">
        <v>660</v>
      </c>
      <c r="I1017" s="832" t="s">
        <v>3155</v>
      </c>
      <c r="J1017" s="832" t="s">
        <v>3156</v>
      </c>
      <c r="K1017" s="832" t="s">
        <v>3157</v>
      </c>
      <c r="L1017" s="835">
        <v>9.4</v>
      </c>
      <c r="M1017" s="835">
        <v>18.8</v>
      </c>
      <c r="N1017" s="832">
        <v>2</v>
      </c>
      <c r="O1017" s="836">
        <v>0.5</v>
      </c>
      <c r="P1017" s="835">
        <v>18.8</v>
      </c>
      <c r="Q1017" s="837">
        <v>1</v>
      </c>
      <c r="R1017" s="832">
        <v>2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8</v>
      </c>
      <c r="B1018" s="832" t="s">
        <v>2035</v>
      </c>
      <c r="C1018" s="832" t="s">
        <v>2042</v>
      </c>
      <c r="D1018" s="833" t="s">
        <v>4375</v>
      </c>
      <c r="E1018" s="834" t="s">
        <v>2072</v>
      </c>
      <c r="F1018" s="832" t="s">
        <v>2036</v>
      </c>
      <c r="G1018" s="832" t="s">
        <v>2101</v>
      </c>
      <c r="H1018" s="832" t="s">
        <v>660</v>
      </c>
      <c r="I1018" s="832" t="s">
        <v>1858</v>
      </c>
      <c r="J1018" s="832" t="s">
        <v>867</v>
      </c>
      <c r="K1018" s="832" t="s">
        <v>1859</v>
      </c>
      <c r="L1018" s="835">
        <v>154.36000000000001</v>
      </c>
      <c r="M1018" s="835">
        <v>154.36000000000001</v>
      </c>
      <c r="N1018" s="832">
        <v>1</v>
      </c>
      <c r="O1018" s="836">
        <v>0.5</v>
      </c>
      <c r="P1018" s="835">
        <v>154.36000000000001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8</v>
      </c>
      <c r="B1019" s="832" t="s">
        <v>2035</v>
      </c>
      <c r="C1019" s="832" t="s">
        <v>2042</v>
      </c>
      <c r="D1019" s="833" t="s">
        <v>4375</v>
      </c>
      <c r="E1019" s="834" t="s">
        <v>2072</v>
      </c>
      <c r="F1019" s="832" t="s">
        <v>2036</v>
      </c>
      <c r="G1019" s="832" t="s">
        <v>2239</v>
      </c>
      <c r="H1019" s="832" t="s">
        <v>660</v>
      </c>
      <c r="I1019" s="832" t="s">
        <v>2453</v>
      </c>
      <c r="J1019" s="832" t="s">
        <v>1881</v>
      </c>
      <c r="K1019" s="832" t="s">
        <v>2454</v>
      </c>
      <c r="L1019" s="835">
        <v>141.09</v>
      </c>
      <c r="M1019" s="835">
        <v>282.18</v>
      </c>
      <c r="N1019" s="832">
        <v>2</v>
      </c>
      <c r="O1019" s="836">
        <v>1</v>
      </c>
      <c r="P1019" s="835">
        <v>282.18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8</v>
      </c>
      <c r="B1020" s="832" t="s">
        <v>2035</v>
      </c>
      <c r="C1020" s="832" t="s">
        <v>2042</v>
      </c>
      <c r="D1020" s="833" t="s">
        <v>4375</v>
      </c>
      <c r="E1020" s="834" t="s">
        <v>2072</v>
      </c>
      <c r="F1020" s="832" t="s">
        <v>2036</v>
      </c>
      <c r="G1020" s="832" t="s">
        <v>2266</v>
      </c>
      <c r="H1020" s="832" t="s">
        <v>601</v>
      </c>
      <c r="I1020" s="832" t="s">
        <v>3158</v>
      </c>
      <c r="J1020" s="832" t="s">
        <v>3159</v>
      </c>
      <c r="K1020" s="832" t="s">
        <v>1802</v>
      </c>
      <c r="L1020" s="835">
        <v>35.11</v>
      </c>
      <c r="M1020" s="835">
        <v>315.99</v>
      </c>
      <c r="N1020" s="832">
        <v>9</v>
      </c>
      <c r="O1020" s="836">
        <v>2.5</v>
      </c>
      <c r="P1020" s="835">
        <v>210.66</v>
      </c>
      <c r="Q1020" s="837">
        <v>0.66666666666666663</v>
      </c>
      <c r="R1020" s="832">
        <v>6</v>
      </c>
      <c r="S1020" s="837">
        <v>0.66666666666666663</v>
      </c>
      <c r="T1020" s="836">
        <v>2</v>
      </c>
      <c r="U1020" s="838">
        <v>0.8</v>
      </c>
    </row>
    <row r="1021" spans="1:21" ht="14.4" customHeight="1" x14ac:dyDescent="0.3">
      <c r="A1021" s="831">
        <v>8</v>
      </c>
      <c r="B1021" s="832" t="s">
        <v>2035</v>
      </c>
      <c r="C1021" s="832" t="s">
        <v>2042</v>
      </c>
      <c r="D1021" s="833" t="s">
        <v>4375</v>
      </c>
      <c r="E1021" s="834" t="s">
        <v>2072</v>
      </c>
      <c r="F1021" s="832" t="s">
        <v>2036</v>
      </c>
      <c r="G1021" s="832" t="s">
        <v>2226</v>
      </c>
      <c r="H1021" s="832" t="s">
        <v>601</v>
      </c>
      <c r="I1021" s="832" t="s">
        <v>3160</v>
      </c>
      <c r="J1021" s="832" t="s">
        <v>1412</v>
      </c>
      <c r="K1021" s="832" t="s">
        <v>3161</v>
      </c>
      <c r="L1021" s="835">
        <v>0</v>
      </c>
      <c r="M1021" s="835">
        <v>0</v>
      </c>
      <c r="N1021" s="832">
        <v>9</v>
      </c>
      <c r="O1021" s="836">
        <v>3.5</v>
      </c>
      <c r="P1021" s="835">
        <v>0</v>
      </c>
      <c r="Q1021" s="837"/>
      <c r="R1021" s="832">
        <v>3</v>
      </c>
      <c r="S1021" s="837">
        <v>0.33333333333333331</v>
      </c>
      <c r="T1021" s="836">
        <v>0.5</v>
      </c>
      <c r="U1021" s="838">
        <v>0.14285714285714285</v>
      </c>
    </row>
    <row r="1022" spans="1:21" ht="14.4" customHeight="1" x14ac:dyDescent="0.3">
      <c r="A1022" s="831">
        <v>8</v>
      </c>
      <c r="B1022" s="832" t="s">
        <v>2035</v>
      </c>
      <c r="C1022" s="832" t="s">
        <v>2042</v>
      </c>
      <c r="D1022" s="833" t="s">
        <v>4375</v>
      </c>
      <c r="E1022" s="834" t="s">
        <v>2072</v>
      </c>
      <c r="F1022" s="832" t="s">
        <v>2036</v>
      </c>
      <c r="G1022" s="832" t="s">
        <v>2226</v>
      </c>
      <c r="H1022" s="832" t="s">
        <v>601</v>
      </c>
      <c r="I1022" s="832" t="s">
        <v>3162</v>
      </c>
      <c r="J1022" s="832" t="s">
        <v>1412</v>
      </c>
      <c r="K1022" s="832" t="s">
        <v>3163</v>
      </c>
      <c r="L1022" s="835">
        <v>0</v>
      </c>
      <c r="M1022" s="835">
        <v>0</v>
      </c>
      <c r="N1022" s="832">
        <v>1</v>
      </c>
      <c r="O1022" s="836">
        <v>0.5</v>
      </c>
      <c r="P1022" s="835"/>
      <c r="Q1022" s="837"/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8</v>
      </c>
      <c r="B1023" s="832" t="s">
        <v>2035</v>
      </c>
      <c r="C1023" s="832" t="s">
        <v>2042</v>
      </c>
      <c r="D1023" s="833" t="s">
        <v>4375</v>
      </c>
      <c r="E1023" s="834" t="s">
        <v>2072</v>
      </c>
      <c r="F1023" s="832" t="s">
        <v>2036</v>
      </c>
      <c r="G1023" s="832" t="s">
        <v>2864</v>
      </c>
      <c r="H1023" s="832" t="s">
        <v>660</v>
      </c>
      <c r="I1023" s="832" t="s">
        <v>1944</v>
      </c>
      <c r="J1023" s="832" t="s">
        <v>861</v>
      </c>
      <c r="K1023" s="832" t="s">
        <v>939</v>
      </c>
      <c r="L1023" s="835">
        <v>58.77</v>
      </c>
      <c r="M1023" s="835">
        <v>58.77</v>
      </c>
      <c r="N1023" s="832">
        <v>1</v>
      </c>
      <c r="O1023" s="836">
        <v>0.5</v>
      </c>
      <c r="P1023" s="835">
        <v>58.77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8</v>
      </c>
      <c r="B1024" s="832" t="s">
        <v>2035</v>
      </c>
      <c r="C1024" s="832" t="s">
        <v>2042</v>
      </c>
      <c r="D1024" s="833" t="s">
        <v>4375</v>
      </c>
      <c r="E1024" s="834" t="s">
        <v>2072</v>
      </c>
      <c r="F1024" s="832" t="s">
        <v>2036</v>
      </c>
      <c r="G1024" s="832" t="s">
        <v>2864</v>
      </c>
      <c r="H1024" s="832" t="s">
        <v>660</v>
      </c>
      <c r="I1024" s="832" t="s">
        <v>1945</v>
      </c>
      <c r="J1024" s="832" t="s">
        <v>861</v>
      </c>
      <c r="K1024" s="832" t="s">
        <v>1946</v>
      </c>
      <c r="L1024" s="835">
        <v>207.45</v>
      </c>
      <c r="M1024" s="835">
        <v>829.8</v>
      </c>
      <c r="N1024" s="832">
        <v>4</v>
      </c>
      <c r="O1024" s="836">
        <v>2</v>
      </c>
      <c r="P1024" s="835">
        <v>622.34999999999991</v>
      </c>
      <c r="Q1024" s="837">
        <v>0.74999999999999989</v>
      </c>
      <c r="R1024" s="832">
        <v>3</v>
      </c>
      <c r="S1024" s="837">
        <v>0.75</v>
      </c>
      <c r="T1024" s="836">
        <v>1.5</v>
      </c>
      <c r="U1024" s="838">
        <v>0.75</v>
      </c>
    </row>
    <row r="1025" spans="1:21" ht="14.4" customHeight="1" x14ac:dyDescent="0.3">
      <c r="A1025" s="831">
        <v>8</v>
      </c>
      <c r="B1025" s="832" t="s">
        <v>2035</v>
      </c>
      <c r="C1025" s="832" t="s">
        <v>2042</v>
      </c>
      <c r="D1025" s="833" t="s">
        <v>4375</v>
      </c>
      <c r="E1025" s="834" t="s">
        <v>2072</v>
      </c>
      <c r="F1025" s="832" t="s">
        <v>2036</v>
      </c>
      <c r="G1025" s="832" t="s">
        <v>2864</v>
      </c>
      <c r="H1025" s="832" t="s">
        <v>660</v>
      </c>
      <c r="I1025" s="832" t="s">
        <v>1945</v>
      </c>
      <c r="J1025" s="832" t="s">
        <v>861</v>
      </c>
      <c r="K1025" s="832" t="s">
        <v>1946</v>
      </c>
      <c r="L1025" s="835">
        <v>176.32</v>
      </c>
      <c r="M1025" s="835">
        <v>352.64</v>
      </c>
      <c r="N1025" s="832">
        <v>2</v>
      </c>
      <c r="O1025" s="836">
        <v>1</v>
      </c>
      <c r="P1025" s="835">
        <v>352.64</v>
      </c>
      <c r="Q1025" s="837">
        <v>1</v>
      </c>
      <c r="R1025" s="832">
        <v>2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8</v>
      </c>
      <c r="B1026" s="832" t="s">
        <v>2035</v>
      </c>
      <c r="C1026" s="832" t="s">
        <v>2042</v>
      </c>
      <c r="D1026" s="833" t="s">
        <v>4375</v>
      </c>
      <c r="E1026" s="834" t="s">
        <v>2072</v>
      </c>
      <c r="F1026" s="832" t="s">
        <v>2036</v>
      </c>
      <c r="G1026" s="832" t="s">
        <v>3164</v>
      </c>
      <c r="H1026" s="832" t="s">
        <v>601</v>
      </c>
      <c r="I1026" s="832" t="s">
        <v>3165</v>
      </c>
      <c r="J1026" s="832" t="s">
        <v>3166</v>
      </c>
      <c r="K1026" s="832" t="s">
        <v>3167</v>
      </c>
      <c r="L1026" s="835">
        <v>58.86</v>
      </c>
      <c r="M1026" s="835">
        <v>176.57999999999998</v>
      </c>
      <c r="N1026" s="832">
        <v>3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8</v>
      </c>
      <c r="B1027" s="832" t="s">
        <v>2035</v>
      </c>
      <c r="C1027" s="832" t="s">
        <v>2042</v>
      </c>
      <c r="D1027" s="833" t="s">
        <v>4375</v>
      </c>
      <c r="E1027" s="834" t="s">
        <v>2072</v>
      </c>
      <c r="F1027" s="832" t="s">
        <v>2036</v>
      </c>
      <c r="G1027" s="832" t="s">
        <v>2674</v>
      </c>
      <c r="H1027" s="832" t="s">
        <v>601</v>
      </c>
      <c r="I1027" s="832" t="s">
        <v>2727</v>
      </c>
      <c r="J1027" s="832" t="s">
        <v>2728</v>
      </c>
      <c r="K1027" s="832" t="s">
        <v>2729</v>
      </c>
      <c r="L1027" s="835">
        <v>0</v>
      </c>
      <c r="M1027" s="835">
        <v>0</v>
      </c>
      <c r="N1027" s="832">
        <v>1</v>
      </c>
      <c r="O1027" s="836">
        <v>1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8</v>
      </c>
      <c r="B1028" s="832" t="s">
        <v>2035</v>
      </c>
      <c r="C1028" s="832" t="s">
        <v>2042</v>
      </c>
      <c r="D1028" s="833" t="s">
        <v>4375</v>
      </c>
      <c r="E1028" s="834" t="s">
        <v>2072</v>
      </c>
      <c r="F1028" s="832" t="s">
        <v>2036</v>
      </c>
      <c r="G1028" s="832" t="s">
        <v>2730</v>
      </c>
      <c r="H1028" s="832" t="s">
        <v>601</v>
      </c>
      <c r="I1028" s="832" t="s">
        <v>3168</v>
      </c>
      <c r="J1028" s="832" t="s">
        <v>3169</v>
      </c>
      <c r="K1028" s="832" t="s">
        <v>3170</v>
      </c>
      <c r="L1028" s="835">
        <v>0</v>
      </c>
      <c r="M1028" s="835">
        <v>0</v>
      </c>
      <c r="N1028" s="832">
        <v>5</v>
      </c>
      <c r="O1028" s="836">
        <v>4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8</v>
      </c>
      <c r="B1029" s="832" t="s">
        <v>2035</v>
      </c>
      <c r="C1029" s="832" t="s">
        <v>2042</v>
      </c>
      <c r="D1029" s="833" t="s">
        <v>4375</v>
      </c>
      <c r="E1029" s="834" t="s">
        <v>2072</v>
      </c>
      <c r="F1029" s="832" t="s">
        <v>2036</v>
      </c>
      <c r="G1029" s="832" t="s">
        <v>2730</v>
      </c>
      <c r="H1029" s="832" t="s">
        <v>601</v>
      </c>
      <c r="I1029" s="832" t="s">
        <v>3171</v>
      </c>
      <c r="J1029" s="832" t="s">
        <v>3169</v>
      </c>
      <c r="K1029" s="832" t="s">
        <v>3170</v>
      </c>
      <c r="L1029" s="835">
        <v>0</v>
      </c>
      <c r="M1029" s="835">
        <v>0</v>
      </c>
      <c r="N1029" s="832">
        <v>4</v>
      </c>
      <c r="O1029" s="836">
        <v>4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8</v>
      </c>
      <c r="B1030" s="832" t="s">
        <v>2035</v>
      </c>
      <c r="C1030" s="832" t="s">
        <v>2042</v>
      </c>
      <c r="D1030" s="833" t="s">
        <v>4375</v>
      </c>
      <c r="E1030" s="834" t="s">
        <v>2072</v>
      </c>
      <c r="F1030" s="832" t="s">
        <v>2036</v>
      </c>
      <c r="G1030" s="832" t="s">
        <v>2871</v>
      </c>
      <c r="H1030" s="832" t="s">
        <v>601</v>
      </c>
      <c r="I1030" s="832" t="s">
        <v>2872</v>
      </c>
      <c r="J1030" s="832" t="s">
        <v>1106</v>
      </c>
      <c r="K1030" s="832" t="s">
        <v>1107</v>
      </c>
      <c r="L1030" s="835">
        <v>42.05</v>
      </c>
      <c r="M1030" s="835">
        <v>42.05</v>
      </c>
      <c r="N1030" s="832">
        <v>1</v>
      </c>
      <c r="O1030" s="836">
        <v>0.5</v>
      </c>
      <c r="P1030" s="835">
        <v>42.05</v>
      </c>
      <c r="Q1030" s="837">
        <v>1</v>
      </c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8</v>
      </c>
      <c r="B1031" s="832" t="s">
        <v>2035</v>
      </c>
      <c r="C1031" s="832" t="s">
        <v>2042</v>
      </c>
      <c r="D1031" s="833" t="s">
        <v>4375</v>
      </c>
      <c r="E1031" s="834" t="s">
        <v>2072</v>
      </c>
      <c r="F1031" s="832" t="s">
        <v>2036</v>
      </c>
      <c r="G1031" s="832" t="s">
        <v>2875</v>
      </c>
      <c r="H1031" s="832" t="s">
        <v>601</v>
      </c>
      <c r="I1031" s="832" t="s">
        <v>2876</v>
      </c>
      <c r="J1031" s="832" t="s">
        <v>687</v>
      </c>
      <c r="K1031" s="832" t="s">
        <v>2877</v>
      </c>
      <c r="L1031" s="835">
        <v>18.809999999999999</v>
      </c>
      <c r="M1031" s="835">
        <v>131.66999999999999</v>
      </c>
      <c r="N1031" s="832">
        <v>7</v>
      </c>
      <c r="O1031" s="836">
        <v>2.5</v>
      </c>
      <c r="P1031" s="835">
        <v>131.66999999999999</v>
      </c>
      <c r="Q1031" s="837">
        <v>1</v>
      </c>
      <c r="R1031" s="832">
        <v>7</v>
      </c>
      <c r="S1031" s="837">
        <v>1</v>
      </c>
      <c r="T1031" s="836">
        <v>2.5</v>
      </c>
      <c r="U1031" s="838">
        <v>1</v>
      </c>
    </row>
    <row r="1032" spans="1:21" ht="14.4" customHeight="1" x14ac:dyDescent="0.3">
      <c r="A1032" s="831">
        <v>8</v>
      </c>
      <c r="B1032" s="832" t="s">
        <v>2035</v>
      </c>
      <c r="C1032" s="832" t="s">
        <v>2042</v>
      </c>
      <c r="D1032" s="833" t="s">
        <v>4375</v>
      </c>
      <c r="E1032" s="834" t="s">
        <v>2072</v>
      </c>
      <c r="F1032" s="832" t="s">
        <v>2036</v>
      </c>
      <c r="G1032" s="832" t="s">
        <v>2875</v>
      </c>
      <c r="H1032" s="832" t="s">
        <v>601</v>
      </c>
      <c r="I1032" s="832" t="s">
        <v>3172</v>
      </c>
      <c r="J1032" s="832" t="s">
        <v>687</v>
      </c>
      <c r="K1032" s="832" t="s">
        <v>3173</v>
      </c>
      <c r="L1032" s="835">
        <v>37.61</v>
      </c>
      <c r="M1032" s="835">
        <v>37.61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8</v>
      </c>
      <c r="B1033" s="832" t="s">
        <v>2035</v>
      </c>
      <c r="C1033" s="832" t="s">
        <v>2042</v>
      </c>
      <c r="D1033" s="833" t="s">
        <v>4375</v>
      </c>
      <c r="E1033" s="834" t="s">
        <v>2072</v>
      </c>
      <c r="F1033" s="832" t="s">
        <v>2036</v>
      </c>
      <c r="G1033" s="832" t="s">
        <v>2102</v>
      </c>
      <c r="H1033" s="832" t="s">
        <v>601</v>
      </c>
      <c r="I1033" s="832" t="s">
        <v>2103</v>
      </c>
      <c r="J1033" s="832" t="s">
        <v>685</v>
      </c>
      <c r="K1033" s="832" t="s">
        <v>2104</v>
      </c>
      <c r="L1033" s="835">
        <v>91.11</v>
      </c>
      <c r="M1033" s="835">
        <v>182.22</v>
      </c>
      <c r="N1033" s="832">
        <v>2</v>
      </c>
      <c r="O1033" s="836">
        <v>2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8</v>
      </c>
      <c r="B1034" s="832" t="s">
        <v>2035</v>
      </c>
      <c r="C1034" s="832" t="s">
        <v>2042</v>
      </c>
      <c r="D1034" s="833" t="s">
        <v>4375</v>
      </c>
      <c r="E1034" s="834" t="s">
        <v>2072</v>
      </c>
      <c r="F1034" s="832" t="s">
        <v>2036</v>
      </c>
      <c r="G1034" s="832" t="s">
        <v>2102</v>
      </c>
      <c r="H1034" s="832" t="s">
        <v>601</v>
      </c>
      <c r="I1034" s="832" t="s">
        <v>2241</v>
      </c>
      <c r="J1034" s="832" t="s">
        <v>685</v>
      </c>
      <c r="K1034" s="832" t="s">
        <v>2104</v>
      </c>
      <c r="L1034" s="835">
        <v>91.11</v>
      </c>
      <c r="M1034" s="835">
        <v>91.11</v>
      </c>
      <c r="N1034" s="832">
        <v>1</v>
      </c>
      <c r="O1034" s="836">
        <v>0.5</v>
      </c>
      <c r="P1034" s="835">
        <v>91.11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8</v>
      </c>
      <c r="B1035" s="832" t="s">
        <v>2035</v>
      </c>
      <c r="C1035" s="832" t="s">
        <v>2042</v>
      </c>
      <c r="D1035" s="833" t="s">
        <v>4375</v>
      </c>
      <c r="E1035" s="834" t="s">
        <v>2072</v>
      </c>
      <c r="F1035" s="832" t="s">
        <v>2036</v>
      </c>
      <c r="G1035" s="832" t="s">
        <v>2102</v>
      </c>
      <c r="H1035" s="832" t="s">
        <v>601</v>
      </c>
      <c r="I1035" s="832" t="s">
        <v>2493</v>
      </c>
      <c r="J1035" s="832" t="s">
        <v>685</v>
      </c>
      <c r="K1035" s="832" t="s">
        <v>2221</v>
      </c>
      <c r="L1035" s="835">
        <v>182.22</v>
      </c>
      <c r="M1035" s="835">
        <v>1639.98</v>
      </c>
      <c r="N1035" s="832">
        <v>9</v>
      </c>
      <c r="O1035" s="836">
        <v>8.5</v>
      </c>
      <c r="P1035" s="835">
        <v>546.66</v>
      </c>
      <c r="Q1035" s="837">
        <v>0.33333333333333331</v>
      </c>
      <c r="R1035" s="832">
        <v>3</v>
      </c>
      <c r="S1035" s="837">
        <v>0.33333333333333331</v>
      </c>
      <c r="T1035" s="836">
        <v>2.5</v>
      </c>
      <c r="U1035" s="838">
        <v>0.29411764705882354</v>
      </c>
    </row>
    <row r="1036" spans="1:21" ht="14.4" customHeight="1" x14ac:dyDescent="0.3">
      <c r="A1036" s="831">
        <v>8</v>
      </c>
      <c r="B1036" s="832" t="s">
        <v>2035</v>
      </c>
      <c r="C1036" s="832" t="s">
        <v>2042</v>
      </c>
      <c r="D1036" s="833" t="s">
        <v>4375</v>
      </c>
      <c r="E1036" s="834" t="s">
        <v>2072</v>
      </c>
      <c r="F1036" s="832" t="s">
        <v>2036</v>
      </c>
      <c r="G1036" s="832" t="s">
        <v>2105</v>
      </c>
      <c r="H1036" s="832" t="s">
        <v>601</v>
      </c>
      <c r="I1036" s="832" t="s">
        <v>2276</v>
      </c>
      <c r="J1036" s="832" t="s">
        <v>849</v>
      </c>
      <c r="K1036" s="832" t="s">
        <v>2277</v>
      </c>
      <c r="L1036" s="835">
        <v>208.39</v>
      </c>
      <c r="M1036" s="835">
        <v>833.56</v>
      </c>
      <c r="N1036" s="832">
        <v>4</v>
      </c>
      <c r="O1036" s="836">
        <v>3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8</v>
      </c>
      <c r="B1037" s="832" t="s">
        <v>2035</v>
      </c>
      <c r="C1037" s="832" t="s">
        <v>2042</v>
      </c>
      <c r="D1037" s="833" t="s">
        <v>4375</v>
      </c>
      <c r="E1037" s="834" t="s">
        <v>2072</v>
      </c>
      <c r="F1037" s="832" t="s">
        <v>2036</v>
      </c>
      <c r="G1037" s="832" t="s">
        <v>2278</v>
      </c>
      <c r="H1037" s="832" t="s">
        <v>601</v>
      </c>
      <c r="I1037" s="832" t="s">
        <v>2279</v>
      </c>
      <c r="J1037" s="832" t="s">
        <v>2280</v>
      </c>
      <c r="K1037" s="832" t="s">
        <v>2281</v>
      </c>
      <c r="L1037" s="835">
        <v>93.49</v>
      </c>
      <c r="M1037" s="835">
        <v>560.93999999999994</v>
      </c>
      <c r="N1037" s="832">
        <v>6</v>
      </c>
      <c r="O1037" s="836">
        <v>3</v>
      </c>
      <c r="P1037" s="835">
        <v>280.46999999999997</v>
      </c>
      <c r="Q1037" s="837">
        <v>0.5</v>
      </c>
      <c r="R1037" s="832">
        <v>3</v>
      </c>
      <c r="S1037" s="837">
        <v>0.5</v>
      </c>
      <c r="T1037" s="836">
        <v>1.5</v>
      </c>
      <c r="U1037" s="838">
        <v>0.5</v>
      </c>
    </row>
    <row r="1038" spans="1:21" ht="14.4" customHeight="1" x14ac:dyDescent="0.3">
      <c r="A1038" s="831">
        <v>8</v>
      </c>
      <c r="B1038" s="832" t="s">
        <v>2035</v>
      </c>
      <c r="C1038" s="832" t="s">
        <v>2042</v>
      </c>
      <c r="D1038" s="833" t="s">
        <v>4375</v>
      </c>
      <c r="E1038" s="834" t="s">
        <v>2072</v>
      </c>
      <c r="F1038" s="832" t="s">
        <v>2036</v>
      </c>
      <c r="G1038" s="832" t="s">
        <v>2278</v>
      </c>
      <c r="H1038" s="832" t="s">
        <v>601</v>
      </c>
      <c r="I1038" s="832" t="s">
        <v>3174</v>
      </c>
      <c r="J1038" s="832" t="s">
        <v>2280</v>
      </c>
      <c r="K1038" s="832" t="s">
        <v>3175</v>
      </c>
      <c r="L1038" s="835">
        <v>46.75</v>
      </c>
      <c r="M1038" s="835">
        <v>748</v>
      </c>
      <c r="N1038" s="832">
        <v>16</v>
      </c>
      <c r="O1038" s="836">
        <v>4.5</v>
      </c>
      <c r="P1038" s="835">
        <v>374</v>
      </c>
      <c r="Q1038" s="837">
        <v>0.5</v>
      </c>
      <c r="R1038" s="832">
        <v>8</v>
      </c>
      <c r="S1038" s="837">
        <v>0.5</v>
      </c>
      <c r="T1038" s="836">
        <v>2</v>
      </c>
      <c r="U1038" s="838">
        <v>0.44444444444444442</v>
      </c>
    </row>
    <row r="1039" spans="1:21" ht="14.4" customHeight="1" x14ac:dyDescent="0.3">
      <c r="A1039" s="831">
        <v>8</v>
      </c>
      <c r="B1039" s="832" t="s">
        <v>2035</v>
      </c>
      <c r="C1039" s="832" t="s">
        <v>2042</v>
      </c>
      <c r="D1039" s="833" t="s">
        <v>4375</v>
      </c>
      <c r="E1039" s="834" t="s">
        <v>2072</v>
      </c>
      <c r="F1039" s="832" t="s">
        <v>2036</v>
      </c>
      <c r="G1039" s="832" t="s">
        <v>2741</v>
      </c>
      <c r="H1039" s="832" t="s">
        <v>601</v>
      </c>
      <c r="I1039" s="832" t="s">
        <v>2742</v>
      </c>
      <c r="J1039" s="832" t="s">
        <v>2743</v>
      </c>
      <c r="K1039" s="832" t="s">
        <v>2744</v>
      </c>
      <c r="L1039" s="835">
        <v>0</v>
      </c>
      <c r="M1039" s="835">
        <v>0</v>
      </c>
      <c r="N1039" s="832">
        <v>1</v>
      </c>
      <c r="O1039" s="836">
        <v>1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8</v>
      </c>
      <c r="B1040" s="832" t="s">
        <v>2035</v>
      </c>
      <c r="C1040" s="832" t="s">
        <v>2042</v>
      </c>
      <c r="D1040" s="833" t="s">
        <v>4375</v>
      </c>
      <c r="E1040" s="834" t="s">
        <v>2072</v>
      </c>
      <c r="F1040" s="832" t="s">
        <v>2036</v>
      </c>
      <c r="G1040" s="832" t="s">
        <v>2741</v>
      </c>
      <c r="H1040" s="832" t="s">
        <v>601</v>
      </c>
      <c r="I1040" s="832" t="s">
        <v>3176</v>
      </c>
      <c r="J1040" s="832" t="s">
        <v>3177</v>
      </c>
      <c r="K1040" s="832" t="s">
        <v>3131</v>
      </c>
      <c r="L1040" s="835">
        <v>0</v>
      </c>
      <c r="M1040" s="835">
        <v>0</v>
      </c>
      <c r="N1040" s="832">
        <v>3</v>
      </c>
      <c r="O1040" s="836">
        <v>3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8</v>
      </c>
      <c r="B1041" s="832" t="s">
        <v>2035</v>
      </c>
      <c r="C1041" s="832" t="s">
        <v>2042</v>
      </c>
      <c r="D1041" s="833" t="s">
        <v>4375</v>
      </c>
      <c r="E1041" s="834" t="s">
        <v>2072</v>
      </c>
      <c r="F1041" s="832" t="s">
        <v>2036</v>
      </c>
      <c r="G1041" s="832" t="s">
        <v>3178</v>
      </c>
      <c r="H1041" s="832" t="s">
        <v>601</v>
      </c>
      <c r="I1041" s="832" t="s">
        <v>3179</v>
      </c>
      <c r="J1041" s="832" t="s">
        <v>2070</v>
      </c>
      <c r="K1041" s="832"/>
      <c r="L1041" s="835">
        <v>96.52</v>
      </c>
      <c r="M1041" s="835">
        <v>675.64</v>
      </c>
      <c r="N1041" s="832">
        <v>7</v>
      </c>
      <c r="O1041" s="836">
        <v>2.5</v>
      </c>
      <c r="P1041" s="835">
        <v>386.08</v>
      </c>
      <c r="Q1041" s="837">
        <v>0.5714285714285714</v>
      </c>
      <c r="R1041" s="832">
        <v>4</v>
      </c>
      <c r="S1041" s="837">
        <v>0.5714285714285714</v>
      </c>
      <c r="T1041" s="836">
        <v>1.5</v>
      </c>
      <c r="U1041" s="838">
        <v>0.6</v>
      </c>
    </row>
    <row r="1042" spans="1:21" ht="14.4" customHeight="1" x14ac:dyDescent="0.3">
      <c r="A1042" s="831">
        <v>8</v>
      </c>
      <c r="B1042" s="832" t="s">
        <v>2035</v>
      </c>
      <c r="C1042" s="832" t="s">
        <v>2042</v>
      </c>
      <c r="D1042" s="833" t="s">
        <v>4375</v>
      </c>
      <c r="E1042" s="834" t="s">
        <v>2072</v>
      </c>
      <c r="F1042" s="832" t="s">
        <v>2036</v>
      </c>
      <c r="G1042" s="832" t="s">
        <v>3178</v>
      </c>
      <c r="H1042" s="832" t="s">
        <v>601</v>
      </c>
      <c r="I1042" s="832" t="s">
        <v>3179</v>
      </c>
      <c r="J1042" s="832" t="s">
        <v>3180</v>
      </c>
      <c r="K1042" s="832" t="s">
        <v>3181</v>
      </c>
      <c r="L1042" s="835">
        <v>96.52</v>
      </c>
      <c r="M1042" s="835">
        <v>1447.8000000000002</v>
      </c>
      <c r="N1042" s="832">
        <v>15</v>
      </c>
      <c r="O1042" s="836">
        <v>5</v>
      </c>
      <c r="P1042" s="835">
        <v>868.68000000000006</v>
      </c>
      <c r="Q1042" s="837">
        <v>0.6</v>
      </c>
      <c r="R1042" s="832">
        <v>9</v>
      </c>
      <c r="S1042" s="837">
        <v>0.6</v>
      </c>
      <c r="T1042" s="836">
        <v>3</v>
      </c>
      <c r="U1042" s="838">
        <v>0.6</v>
      </c>
    </row>
    <row r="1043" spans="1:21" ht="14.4" customHeight="1" x14ac:dyDescent="0.3">
      <c r="A1043" s="831">
        <v>8</v>
      </c>
      <c r="B1043" s="832" t="s">
        <v>2035</v>
      </c>
      <c r="C1043" s="832" t="s">
        <v>2042</v>
      </c>
      <c r="D1043" s="833" t="s">
        <v>4375</v>
      </c>
      <c r="E1043" s="834" t="s">
        <v>2072</v>
      </c>
      <c r="F1043" s="832" t="s">
        <v>2036</v>
      </c>
      <c r="G1043" s="832" t="s">
        <v>3178</v>
      </c>
      <c r="H1043" s="832" t="s">
        <v>601</v>
      </c>
      <c r="I1043" s="832" t="s">
        <v>3182</v>
      </c>
      <c r="J1043" s="832" t="s">
        <v>3180</v>
      </c>
      <c r="K1043" s="832" t="s">
        <v>3181</v>
      </c>
      <c r="L1043" s="835">
        <v>96.52</v>
      </c>
      <c r="M1043" s="835">
        <v>289.56</v>
      </c>
      <c r="N1043" s="832">
        <v>3</v>
      </c>
      <c r="O1043" s="836">
        <v>1</v>
      </c>
      <c r="P1043" s="835">
        <v>289.56</v>
      </c>
      <c r="Q1043" s="837">
        <v>1</v>
      </c>
      <c r="R1043" s="832">
        <v>3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8</v>
      </c>
      <c r="B1044" s="832" t="s">
        <v>2035</v>
      </c>
      <c r="C1044" s="832" t="s">
        <v>2042</v>
      </c>
      <c r="D1044" s="833" t="s">
        <v>4375</v>
      </c>
      <c r="E1044" s="834" t="s">
        <v>2072</v>
      </c>
      <c r="F1044" s="832" t="s">
        <v>2036</v>
      </c>
      <c r="G1044" s="832" t="s">
        <v>2581</v>
      </c>
      <c r="H1044" s="832" t="s">
        <v>601</v>
      </c>
      <c r="I1044" s="832" t="s">
        <v>2982</v>
      </c>
      <c r="J1044" s="832" t="s">
        <v>2583</v>
      </c>
      <c r="K1044" s="832" t="s">
        <v>2983</v>
      </c>
      <c r="L1044" s="835">
        <v>0</v>
      </c>
      <c r="M1044" s="835">
        <v>0</v>
      </c>
      <c r="N1044" s="832">
        <v>2</v>
      </c>
      <c r="O1044" s="836">
        <v>1.5</v>
      </c>
      <c r="P1044" s="835"/>
      <c r="Q1044" s="837"/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8</v>
      </c>
      <c r="B1045" s="832" t="s">
        <v>2035</v>
      </c>
      <c r="C1045" s="832" t="s">
        <v>2042</v>
      </c>
      <c r="D1045" s="833" t="s">
        <v>4375</v>
      </c>
      <c r="E1045" s="834" t="s">
        <v>2072</v>
      </c>
      <c r="F1045" s="832" t="s">
        <v>2036</v>
      </c>
      <c r="G1045" s="832" t="s">
        <v>2581</v>
      </c>
      <c r="H1045" s="832" t="s">
        <v>601</v>
      </c>
      <c r="I1045" s="832" t="s">
        <v>2984</v>
      </c>
      <c r="J1045" s="832" t="s">
        <v>2583</v>
      </c>
      <c r="K1045" s="832" t="s">
        <v>2985</v>
      </c>
      <c r="L1045" s="835">
        <v>0</v>
      </c>
      <c r="M1045" s="835">
        <v>0</v>
      </c>
      <c r="N1045" s="832">
        <v>6</v>
      </c>
      <c r="O1045" s="836">
        <v>5.5</v>
      </c>
      <c r="P1045" s="835">
        <v>0</v>
      </c>
      <c r="Q1045" s="837"/>
      <c r="R1045" s="832">
        <v>3</v>
      </c>
      <c r="S1045" s="837">
        <v>0.5</v>
      </c>
      <c r="T1045" s="836">
        <v>2.5</v>
      </c>
      <c r="U1045" s="838">
        <v>0.45454545454545453</v>
      </c>
    </row>
    <row r="1046" spans="1:21" ht="14.4" customHeight="1" x14ac:dyDescent="0.3">
      <c r="A1046" s="831">
        <v>8</v>
      </c>
      <c r="B1046" s="832" t="s">
        <v>2035</v>
      </c>
      <c r="C1046" s="832" t="s">
        <v>2042</v>
      </c>
      <c r="D1046" s="833" t="s">
        <v>4375</v>
      </c>
      <c r="E1046" s="834" t="s">
        <v>2072</v>
      </c>
      <c r="F1046" s="832" t="s">
        <v>2036</v>
      </c>
      <c r="G1046" s="832" t="s">
        <v>2581</v>
      </c>
      <c r="H1046" s="832" t="s">
        <v>601</v>
      </c>
      <c r="I1046" s="832" t="s">
        <v>3183</v>
      </c>
      <c r="J1046" s="832" t="s">
        <v>3184</v>
      </c>
      <c r="K1046" s="832" t="s">
        <v>3185</v>
      </c>
      <c r="L1046" s="835">
        <v>152.81</v>
      </c>
      <c r="M1046" s="835">
        <v>305.62</v>
      </c>
      <c r="N1046" s="832">
        <v>2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8</v>
      </c>
      <c r="B1047" s="832" t="s">
        <v>2035</v>
      </c>
      <c r="C1047" s="832" t="s">
        <v>2042</v>
      </c>
      <c r="D1047" s="833" t="s">
        <v>4375</v>
      </c>
      <c r="E1047" s="834" t="s">
        <v>2072</v>
      </c>
      <c r="F1047" s="832" t="s">
        <v>2036</v>
      </c>
      <c r="G1047" s="832" t="s">
        <v>2581</v>
      </c>
      <c r="H1047" s="832" t="s">
        <v>601</v>
      </c>
      <c r="I1047" s="832" t="s">
        <v>2758</v>
      </c>
      <c r="J1047" s="832" t="s">
        <v>2759</v>
      </c>
      <c r="K1047" s="832" t="s">
        <v>2760</v>
      </c>
      <c r="L1047" s="835">
        <v>83.97</v>
      </c>
      <c r="M1047" s="835">
        <v>2183.2200000000003</v>
      </c>
      <c r="N1047" s="832">
        <v>26</v>
      </c>
      <c r="O1047" s="836">
        <v>13.5</v>
      </c>
      <c r="P1047" s="835">
        <v>839.7</v>
      </c>
      <c r="Q1047" s="837">
        <v>0.38461538461538458</v>
      </c>
      <c r="R1047" s="832">
        <v>10</v>
      </c>
      <c r="S1047" s="837">
        <v>0.38461538461538464</v>
      </c>
      <c r="T1047" s="836">
        <v>4.5</v>
      </c>
      <c r="U1047" s="838">
        <v>0.33333333333333331</v>
      </c>
    </row>
    <row r="1048" spans="1:21" ht="14.4" customHeight="1" x14ac:dyDescent="0.3">
      <c r="A1048" s="831">
        <v>8</v>
      </c>
      <c r="B1048" s="832" t="s">
        <v>2035</v>
      </c>
      <c r="C1048" s="832" t="s">
        <v>2042</v>
      </c>
      <c r="D1048" s="833" t="s">
        <v>4375</v>
      </c>
      <c r="E1048" s="834" t="s">
        <v>2072</v>
      </c>
      <c r="F1048" s="832" t="s">
        <v>2036</v>
      </c>
      <c r="G1048" s="832" t="s">
        <v>2581</v>
      </c>
      <c r="H1048" s="832" t="s">
        <v>601</v>
      </c>
      <c r="I1048" s="832" t="s">
        <v>2582</v>
      </c>
      <c r="J1048" s="832" t="s">
        <v>2583</v>
      </c>
      <c r="K1048" s="832" t="s">
        <v>2584</v>
      </c>
      <c r="L1048" s="835">
        <v>113.81</v>
      </c>
      <c r="M1048" s="835">
        <v>2731.44</v>
      </c>
      <c r="N1048" s="832">
        <v>24</v>
      </c>
      <c r="O1048" s="836">
        <v>10</v>
      </c>
      <c r="P1048" s="835">
        <v>910.48</v>
      </c>
      <c r="Q1048" s="837">
        <v>0.33333333333333331</v>
      </c>
      <c r="R1048" s="832">
        <v>8</v>
      </c>
      <c r="S1048" s="837">
        <v>0.33333333333333331</v>
      </c>
      <c r="T1048" s="836">
        <v>4</v>
      </c>
      <c r="U1048" s="838">
        <v>0.4</v>
      </c>
    </row>
    <row r="1049" spans="1:21" ht="14.4" customHeight="1" x14ac:dyDescent="0.3">
      <c r="A1049" s="831">
        <v>8</v>
      </c>
      <c r="B1049" s="832" t="s">
        <v>2035</v>
      </c>
      <c r="C1049" s="832" t="s">
        <v>2042</v>
      </c>
      <c r="D1049" s="833" t="s">
        <v>4375</v>
      </c>
      <c r="E1049" s="834" t="s">
        <v>2072</v>
      </c>
      <c r="F1049" s="832" t="s">
        <v>2036</v>
      </c>
      <c r="G1049" s="832" t="s">
        <v>2581</v>
      </c>
      <c r="H1049" s="832" t="s">
        <v>601</v>
      </c>
      <c r="I1049" s="832" t="s">
        <v>2585</v>
      </c>
      <c r="J1049" s="832" t="s">
        <v>2583</v>
      </c>
      <c r="K1049" s="832" t="s">
        <v>2586</v>
      </c>
      <c r="L1049" s="835">
        <v>56.9</v>
      </c>
      <c r="M1049" s="835">
        <v>341.4</v>
      </c>
      <c r="N1049" s="832">
        <v>6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8</v>
      </c>
      <c r="B1050" s="832" t="s">
        <v>2035</v>
      </c>
      <c r="C1050" s="832" t="s">
        <v>2042</v>
      </c>
      <c r="D1050" s="833" t="s">
        <v>4375</v>
      </c>
      <c r="E1050" s="834" t="s">
        <v>2072</v>
      </c>
      <c r="F1050" s="832" t="s">
        <v>2036</v>
      </c>
      <c r="G1050" s="832" t="s">
        <v>2581</v>
      </c>
      <c r="H1050" s="832" t="s">
        <v>601</v>
      </c>
      <c r="I1050" s="832" t="s">
        <v>2986</v>
      </c>
      <c r="J1050" s="832" t="s">
        <v>2987</v>
      </c>
      <c r="K1050" s="832" t="s">
        <v>2988</v>
      </c>
      <c r="L1050" s="835">
        <v>149.88999999999999</v>
      </c>
      <c r="M1050" s="835">
        <v>149.88999999999999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8</v>
      </c>
      <c r="B1051" s="832" t="s">
        <v>2035</v>
      </c>
      <c r="C1051" s="832" t="s">
        <v>2042</v>
      </c>
      <c r="D1051" s="833" t="s">
        <v>4375</v>
      </c>
      <c r="E1051" s="834" t="s">
        <v>2072</v>
      </c>
      <c r="F1051" s="832" t="s">
        <v>2036</v>
      </c>
      <c r="G1051" s="832" t="s">
        <v>2435</v>
      </c>
      <c r="H1051" s="832" t="s">
        <v>601</v>
      </c>
      <c r="I1051" s="832" t="s">
        <v>2455</v>
      </c>
      <c r="J1051" s="832" t="s">
        <v>1138</v>
      </c>
      <c r="K1051" s="832" t="s">
        <v>2456</v>
      </c>
      <c r="L1051" s="835">
        <v>0</v>
      </c>
      <c r="M1051" s="835">
        <v>0</v>
      </c>
      <c r="N1051" s="832">
        <v>1</v>
      </c>
      <c r="O1051" s="836">
        <v>1</v>
      </c>
      <c r="P1051" s="835">
        <v>0</v>
      </c>
      <c r="Q1051" s="837"/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8</v>
      </c>
      <c r="B1052" s="832" t="s">
        <v>2035</v>
      </c>
      <c r="C1052" s="832" t="s">
        <v>2042</v>
      </c>
      <c r="D1052" s="833" t="s">
        <v>4375</v>
      </c>
      <c r="E1052" s="834" t="s">
        <v>2072</v>
      </c>
      <c r="F1052" s="832" t="s">
        <v>2036</v>
      </c>
      <c r="G1052" s="832" t="s">
        <v>2435</v>
      </c>
      <c r="H1052" s="832" t="s">
        <v>601</v>
      </c>
      <c r="I1052" s="832" t="s">
        <v>2455</v>
      </c>
      <c r="J1052" s="832" t="s">
        <v>1138</v>
      </c>
      <c r="K1052" s="832" t="s">
        <v>2456</v>
      </c>
      <c r="L1052" s="835">
        <v>119.47</v>
      </c>
      <c r="M1052" s="835">
        <v>238.94</v>
      </c>
      <c r="N1052" s="832">
        <v>2</v>
      </c>
      <c r="O1052" s="836">
        <v>1</v>
      </c>
      <c r="P1052" s="835">
        <v>119.47</v>
      </c>
      <c r="Q1052" s="837">
        <v>0.5</v>
      </c>
      <c r="R1052" s="832">
        <v>1</v>
      </c>
      <c r="S1052" s="837">
        <v>0.5</v>
      </c>
      <c r="T1052" s="836">
        <v>0.5</v>
      </c>
      <c r="U1052" s="838">
        <v>0.5</v>
      </c>
    </row>
    <row r="1053" spans="1:21" ht="14.4" customHeight="1" x14ac:dyDescent="0.3">
      <c r="A1053" s="831">
        <v>8</v>
      </c>
      <c r="B1053" s="832" t="s">
        <v>2035</v>
      </c>
      <c r="C1053" s="832" t="s">
        <v>2042</v>
      </c>
      <c r="D1053" s="833" t="s">
        <v>4375</v>
      </c>
      <c r="E1053" s="834" t="s">
        <v>2072</v>
      </c>
      <c r="F1053" s="832" t="s">
        <v>2036</v>
      </c>
      <c r="G1053" s="832" t="s">
        <v>2435</v>
      </c>
      <c r="H1053" s="832" t="s">
        <v>601</v>
      </c>
      <c r="I1053" s="832" t="s">
        <v>2528</v>
      </c>
      <c r="J1053" s="832" t="s">
        <v>1138</v>
      </c>
      <c r="K1053" s="832" t="s">
        <v>2529</v>
      </c>
      <c r="L1053" s="835">
        <v>68.81</v>
      </c>
      <c r="M1053" s="835">
        <v>137.62</v>
      </c>
      <c r="N1053" s="832">
        <v>2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8</v>
      </c>
      <c r="B1054" s="832" t="s">
        <v>2035</v>
      </c>
      <c r="C1054" s="832" t="s">
        <v>2042</v>
      </c>
      <c r="D1054" s="833" t="s">
        <v>4375</v>
      </c>
      <c r="E1054" s="834" t="s">
        <v>2072</v>
      </c>
      <c r="F1054" s="832" t="s">
        <v>2036</v>
      </c>
      <c r="G1054" s="832" t="s">
        <v>2435</v>
      </c>
      <c r="H1054" s="832" t="s">
        <v>601</v>
      </c>
      <c r="I1054" s="832" t="s">
        <v>2530</v>
      </c>
      <c r="J1054" s="832" t="s">
        <v>1138</v>
      </c>
      <c r="K1054" s="832" t="s">
        <v>2456</v>
      </c>
      <c r="L1054" s="835">
        <v>0</v>
      </c>
      <c r="M1054" s="835">
        <v>0</v>
      </c>
      <c r="N1054" s="832">
        <v>1</v>
      </c>
      <c r="O1054" s="836">
        <v>1</v>
      </c>
      <c r="P1054" s="835">
        <v>0</v>
      </c>
      <c r="Q1054" s="837"/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8</v>
      </c>
      <c r="B1055" s="832" t="s">
        <v>2035</v>
      </c>
      <c r="C1055" s="832" t="s">
        <v>2042</v>
      </c>
      <c r="D1055" s="833" t="s">
        <v>4375</v>
      </c>
      <c r="E1055" s="834" t="s">
        <v>2072</v>
      </c>
      <c r="F1055" s="832" t="s">
        <v>2036</v>
      </c>
      <c r="G1055" s="832" t="s">
        <v>2764</v>
      </c>
      <c r="H1055" s="832" t="s">
        <v>601</v>
      </c>
      <c r="I1055" s="832" t="s">
        <v>3186</v>
      </c>
      <c r="J1055" s="832" t="s">
        <v>2766</v>
      </c>
      <c r="K1055" s="832" t="s">
        <v>3187</v>
      </c>
      <c r="L1055" s="835">
        <v>1435.18</v>
      </c>
      <c r="M1055" s="835">
        <v>1435.18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8</v>
      </c>
      <c r="B1056" s="832" t="s">
        <v>2035</v>
      </c>
      <c r="C1056" s="832" t="s">
        <v>2042</v>
      </c>
      <c r="D1056" s="833" t="s">
        <v>4375</v>
      </c>
      <c r="E1056" s="834" t="s">
        <v>2072</v>
      </c>
      <c r="F1056" s="832" t="s">
        <v>2036</v>
      </c>
      <c r="G1056" s="832" t="s">
        <v>2497</v>
      </c>
      <c r="H1056" s="832" t="s">
        <v>601</v>
      </c>
      <c r="I1056" s="832" t="s">
        <v>2768</v>
      </c>
      <c r="J1056" s="832" t="s">
        <v>2769</v>
      </c>
      <c r="K1056" s="832" t="s">
        <v>2770</v>
      </c>
      <c r="L1056" s="835">
        <v>136.04</v>
      </c>
      <c r="M1056" s="835">
        <v>2584.7600000000002</v>
      </c>
      <c r="N1056" s="832">
        <v>19</v>
      </c>
      <c r="O1056" s="836">
        <v>8</v>
      </c>
      <c r="P1056" s="835">
        <v>1904.56</v>
      </c>
      <c r="Q1056" s="837">
        <v>0.73684210526315785</v>
      </c>
      <c r="R1056" s="832">
        <v>14</v>
      </c>
      <c r="S1056" s="837">
        <v>0.73684210526315785</v>
      </c>
      <c r="T1056" s="836">
        <v>5</v>
      </c>
      <c r="U1056" s="838">
        <v>0.625</v>
      </c>
    </row>
    <row r="1057" spans="1:21" ht="14.4" customHeight="1" x14ac:dyDescent="0.3">
      <c r="A1057" s="831">
        <v>8</v>
      </c>
      <c r="B1057" s="832" t="s">
        <v>2035</v>
      </c>
      <c r="C1057" s="832" t="s">
        <v>2042</v>
      </c>
      <c r="D1057" s="833" t="s">
        <v>4375</v>
      </c>
      <c r="E1057" s="834" t="s">
        <v>2072</v>
      </c>
      <c r="F1057" s="832" t="s">
        <v>2036</v>
      </c>
      <c r="G1057" s="832" t="s">
        <v>2594</v>
      </c>
      <c r="H1057" s="832" t="s">
        <v>601</v>
      </c>
      <c r="I1057" s="832" t="s">
        <v>2692</v>
      </c>
      <c r="J1057" s="832" t="s">
        <v>2693</v>
      </c>
      <c r="K1057" s="832" t="s">
        <v>2694</v>
      </c>
      <c r="L1057" s="835">
        <v>0</v>
      </c>
      <c r="M1057" s="835">
        <v>0</v>
      </c>
      <c r="N1057" s="832">
        <v>10</v>
      </c>
      <c r="O1057" s="836">
        <v>10</v>
      </c>
      <c r="P1057" s="835">
        <v>0</v>
      </c>
      <c r="Q1057" s="837"/>
      <c r="R1057" s="832">
        <v>3</v>
      </c>
      <c r="S1057" s="837">
        <v>0.3</v>
      </c>
      <c r="T1057" s="836">
        <v>3</v>
      </c>
      <c r="U1057" s="838">
        <v>0.3</v>
      </c>
    </row>
    <row r="1058" spans="1:21" ht="14.4" customHeight="1" x14ac:dyDescent="0.3">
      <c r="A1058" s="831">
        <v>8</v>
      </c>
      <c r="B1058" s="832" t="s">
        <v>2035</v>
      </c>
      <c r="C1058" s="832" t="s">
        <v>2042</v>
      </c>
      <c r="D1058" s="833" t="s">
        <v>4375</v>
      </c>
      <c r="E1058" s="834" t="s">
        <v>2072</v>
      </c>
      <c r="F1058" s="832" t="s">
        <v>2036</v>
      </c>
      <c r="G1058" s="832" t="s">
        <v>2594</v>
      </c>
      <c r="H1058" s="832" t="s">
        <v>601</v>
      </c>
      <c r="I1058" s="832" t="s">
        <v>3188</v>
      </c>
      <c r="J1058" s="832" t="s">
        <v>3189</v>
      </c>
      <c r="K1058" s="832" t="s">
        <v>3190</v>
      </c>
      <c r="L1058" s="835">
        <v>0</v>
      </c>
      <c r="M1058" s="835">
        <v>0</v>
      </c>
      <c r="N1058" s="832">
        <v>1</v>
      </c>
      <c r="O1058" s="836">
        <v>1</v>
      </c>
      <c r="P1058" s="835"/>
      <c r="Q1058" s="837"/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8</v>
      </c>
      <c r="B1059" s="832" t="s">
        <v>2035</v>
      </c>
      <c r="C1059" s="832" t="s">
        <v>2042</v>
      </c>
      <c r="D1059" s="833" t="s">
        <v>4375</v>
      </c>
      <c r="E1059" s="834" t="s">
        <v>2072</v>
      </c>
      <c r="F1059" s="832" t="s">
        <v>2036</v>
      </c>
      <c r="G1059" s="832" t="s">
        <v>2594</v>
      </c>
      <c r="H1059" s="832" t="s">
        <v>601</v>
      </c>
      <c r="I1059" s="832" t="s">
        <v>3191</v>
      </c>
      <c r="J1059" s="832" t="s">
        <v>3192</v>
      </c>
      <c r="K1059" s="832" t="s">
        <v>3193</v>
      </c>
      <c r="L1059" s="835">
        <v>0</v>
      </c>
      <c r="M1059" s="835">
        <v>0</v>
      </c>
      <c r="N1059" s="832">
        <v>2</v>
      </c>
      <c r="O1059" s="836">
        <v>2</v>
      </c>
      <c r="P1059" s="835">
        <v>0</v>
      </c>
      <c r="Q1059" s="837"/>
      <c r="R1059" s="832">
        <v>2</v>
      </c>
      <c r="S1059" s="837">
        <v>1</v>
      </c>
      <c r="T1059" s="836">
        <v>2</v>
      </c>
      <c r="U1059" s="838">
        <v>1</v>
      </c>
    </row>
    <row r="1060" spans="1:21" ht="14.4" customHeight="1" x14ac:dyDescent="0.3">
      <c r="A1060" s="831">
        <v>8</v>
      </c>
      <c r="B1060" s="832" t="s">
        <v>2035</v>
      </c>
      <c r="C1060" s="832" t="s">
        <v>2042</v>
      </c>
      <c r="D1060" s="833" t="s">
        <v>4375</v>
      </c>
      <c r="E1060" s="834" t="s">
        <v>2072</v>
      </c>
      <c r="F1060" s="832" t="s">
        <v>2036</v>
      </c>
      <c r="G1060" s="832" t="s">
        <v>2594</v>
      </c>
      <c r="H1060" s="832" t="s">
        <v>601</v>
      </c>
      <c r="I1060" s="832" t="s">
        <v>3194</v>
      </c>
      <c r="J1060" s="832" t="s">
        <v>3195</v>
      </c>
      <c r="K1060" s="832" t="s">
        <v>3196</v>
      </c>
      <c r="L1060" s="835">
        <v>0</v>
      </c>
      <c r="M1060" s="835">
        <v>0</v>
      </c>
      <c r="N1060" s="832">
        <v>1</v>
      </c>
      <c r="O1060" s="836">
        <v>1</v>
      </c>
      <c r="P1060" s="835"/>
      <c r="Q1060" s="837"/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8</v>
      </c>
      <c r="B1061" s="832" t="s">
        <v>2035</v>
      </c>
      <c r="C1061" s="832" t="s">
        <v>2042</v>
      </c>
      <c r="D1061" s="833" t="s">
        <v>4375</v>
      </c>
      <c r="E1061" s="834" t="s">
        <v>2072</v>
      </c>
      <c r="F1061" s="832" t="s">
        <v>2036</v>
      </c>
      <c r="G1061" s="832" t="s">
        <v>2594</v>
      </c>
      <c r="H1061" s="832" t="s">
        <v>601</v>
      </c>
      <c r="I1061" s="832" t="s">
        <v>3197</v>
      </c>
      <c r="J1061" s="832" t="s">
        <v>3192</v>
      </c>
      <c r="K1061" s="832" t="s">
        <v>3193</v>
      </c>
      <c r="L1061" s="835">
        <v>0</v>
      </c>
      <c r="M1061" s="835">
        <v>0</v>
      </c>
      <c r="N1061" s="832">
        <v>1</v>
      </c>
      <c r="O1061" s="836">
        <v>1</v>
      </c>
      <c r="P1061" s="835">
        <v>0</v>
      </c>
      <c r="Q1061" s="837"/>
      <c r="R1061" s="832">
        <v>1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8</v>
      </c>
      <c r="B1062" s="832" t="s">
        <v>2035</v>
      </c>
      <c r="C1062" s="832" t="s">
        <v>2042</v>
      </c>
      <c r="D1062" s="833" t="s">
        <v>4375</v>
      </c>
      <c r="E1062" s="834" t="s">
        <v>2072</v>
      </c>
      <c r="F1062" s="832" t="s">
        <v>2036</v>
      </c>
      <c r="G1062" s="832" t="s">
        <v>2288</v>
      </c>
      <c r="H1062" s="832" t="s">
        <v>601</v>
      </c>
      <c r="I1062" s="832" t="s">
        <v>2289</v>
      </c>
      <c r="J1062" s="832" t="s">
        <v>1104</v>
      </c>
      <c r="K1062" s="832" t="s">
        <v>2290</v>
      </c>
      <c r="L1062" s="835">
        <v>107.27</v>
      </c>
      <c r="M1062" s="835">
        <v>12014.240000000005</v>
      </c>
      <c r="N1062" s="832">
        <v>112</v>
      </c>
      <c r="O1062" s="836">
        <v>43.5</v>
      </c>
      <c r="P1062" s="835">
        <v>5363.5000000000009</v>
      </c>
      <c r="Q1062" s="837">
        <v>0.44642857142857129</v>
      </c>
      <c r="R1062" s="832">
        <v>50</v>
      </c>
      <c r="S1062" s="837">
        <v>0.44642857142857145</v>
      </c>
      <c r="T1062" s="836">
        <v>19</v>
      </c>
      <c r="U1062" s="838">
        <v>0.43678160919540232</v>
      </c>
    </row>
    <row r="1063" spans="1:21" ht="14.4" customHeight="1" x14ac:dyDescent="0.3">
      <c r="A1063" s="831">
        <v>8</v>
      </c>
      <c r="B1063" s="832" t="s">
        <v>2035</v>
      </c>
      <c r="C1063" s="832" t="s">
        <v>2042</v>
      </c>
      <c r="D1063" s="833" t="s">
        <v>4375</v>
      </c>
      <c r="E1063" s="834" t="s">
        <v>2072</v>
      </c>
      <c r="F1063" s="832" t="s">
        <v>2036</v>
      </c>
      <c r="G1063" s="832" t="s">
        <v>2288</v>
      </c>
      <c r="H1063" s="832" t="s">
        <v>601</v>
      </c>
      <c r="I1063" s="832" t="s">
        <v>2498</v>
      </c>
      <c r="J1063" s="832" t="s">
        <v>1104</v>
      </c>
      <c r="K1063" s="832" t="s">
        <v>2290</v>
      </c>
      <c r="L1063" s="835">
        <v>107.27</v>
      </c>
      <c r="M1063" s="835">
        <v>1716.3200000000002</v>
      </c>
      <c r="N1063" s="832">
        <v>16</v>
      </c>
      <c r="O1063" s="836">
        <v>7.5</v>
      </c>
      <c r="P1063" s="835">
        <v>1072.7</v>
      </c>
      <c r="Q1063" s="837">
        <v>0.625</v>
      </c>
      <c r="R1063" s="832">
        <v>10</v>
      </c>
      <c r="S1063" s="837">
        <v>0.625</v>
      </c>
      <c r="T1063" s="836">
        <v>3.5</v>
      </c>
      <c r="U1063" s="838">
        <v>0.46666666666666667</v>
      </c>
    </row>
    <row r="1064" spans="1:21" ht="14.4" customHeight="1" x14ac:dyDescent="0.3">
      <c r="A1064" s="831">
        <v>8</v>
      </c>
      <c r="B1064" s="832" t="s">
        <v>2035</v>
      </c>
      <c r="C1064" s="832" t="s">
        <v>2042</v>
      </c>
      <c r="D1064" s="833" t="s">
        <v>4375</v>
      </c>
      <c r="E1064" s="834" t="s">
        <v>2072</v>
      </c>
      <c r="F1064" s="832" t="s">
        <v>2036</v>
      </c>
      <c r="G1064" s="832" t="s">
        <v>3198</v>
      </c>
      <c r="H1064" s="832" t="s">
        <v>601</v>
      </c>
      <c r="I1064" s="832" t="s">
        <v>3199</v>
      </c>
      <c r="J1064" s="832" t="s">
        <v>3200</v>
      </c>
      <c r="K1064" s="832" t="s">
        <v>3201</v>
      </c>
      <c r="L1064" s="835">
        <v>50.64</v>
      </c>
      <c r="M1064" s="835">
        <v>303.84000000000003</v>
      </c>
      <c r="N1064" s="832">
        <v>6</v>
      </c>
      <c r="O1064" s="836">
        <v>1.5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8</v>
      </c>
      <c r="B1065" s="832" t="s">
        <v>2035</v>
      </c>
      <c r="C1065" s="832" t="s">
        <v>2042</v>
      </c>
      <c r="D1065" s="833" t="s">
        <v>4375</v>
      </c>
      <c r="E1065" s="834" t="s">
        <v>2072</v>
      </c>
      <c r="F1065" s="832" t="s">
        <v>2036</v>
      </c>
      <c r="G1065" s="832" t="s">
        <v>2775</v>
      </c>
      <c r="H1065" s="832" t="s">
        <v>601</v>
      </c>
      <c r="I1065" s="832" t="s">
        <v>2776</v>
      </c>
      <c r="J1065" s="832" t="s">
        <v>1455</v>
      </c>
      <c r="K1065" s="832" t="s">
        <v>2777</v>
      </c>
      <c r="L1065" s="835">
        <v>0</v>
      </c>
      <c r="M1065" s="835">
        <v>0</v>
      </c>
      <c r="N1065" s="832">
        <v>8</v>
      </c>
      <c r="O1065" s="836">
        <v>4.5</v>
      </c>
      <c r="P1065" s="835">
        <v>0</v>
      </c>
      <c r="Q1065" s="837"/>
      <c r="R1065" s="832">
        <v>6</v>
      </c>
      <c r="S1065" s="837">
        <v>0.75</v>
      </c>
      <c r="T1065" s="836">
        <v>3</v>
      </c>
      <c r="U1065" s="838">
        <v>0.66666666666666663</v>
      </c>
    </row>
    <row r="1066" spans="1:21" ht="14.4" customHeight="1" x14ac:dyDescent="0.3">
      <c r="A1066" s="831">
        <v>8</v>
      </c>
      <c r="B1066" s="832" t="s">
        <v>2035</v>
      </c>
      <c r="C1066" s="832" t="s">
        <v>2042</v>
      </c>
      <c r="D1066" s="833" t="s">
        <v>4375</v>
      </c>
      <c r="E1066" s="834" t="s">
        <v>2072</v>
      </c>
      <c r="F1066" s="832" t="s">
        <v>2036</v>
      </c>
      <c r="G1066" s="832" t="s">
        <v>2696</v>
      </c>
      <c r="H1066" s="832" t="s">
        <v>601</v>
      </c>
      <c r="I1066" s="832" t="s">
        <v>2697</v>
      </c>
      <c r="J1066" s="832" t="s">
        <v>2698</v>
      </c>
      <c r="K1066" s="832" t="s">
        <v>2699</v>
      </c>
      <c r="L1066" s="835">
        <v>34.15</v>
      </c>
      <c r="M1066" s="835">
        <v>34.15</v>
      </c>
      <c r="N1066" s="832">
        <v>1</v>
      </c>
      <c r="O1066" s="836">
        <v>0.5</v>
      </c>
      <c r="P1066" s="835">
        <v>34.15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8</v>
      </c>
      <c r="B1067" s="832" t="s">
        <v>2035</v>
      </c>
      <c r="C1067" s="832" t="s">
        <v>2042</v>
      </c>
      <c r="D1067" s="833" t="s">
        <v>4375</v>
      </c>
      <c r="E1067" s="834" t="s">
        <v>2072</v>
      </c>
      <c r="F1067" s="832" t="s">
        <v>2036</v>
      </c>
      <c r="G1067" s="832" t="s">
        <v>2457</v>
      </c>
      <c r="H1067" s="832" t="s">
        <v>601</v>
      </c>
      <c r="I1067" s="832" t="s">
        <v>2461</v>
      </c>
      <c r="J1067" s="832" t="s">
        <v>2459</v>
      </c>
      <c r="K1067" s="832" t="s">
        <v>2462</v>
      </c>
      <c r="L1067" s="835">
        <v>60.9</v>
      </c>
      <c r="M1067" s="835">
        <v>669.9</v>
      </c>
      <c r="N1067" s="832">
        <v>11</v>
      </c>
      <c r="O1067" s="836">
        <v>3.5</v>
      </c>
      <c r="P1067" s="835">
        <v>426.3</v>
      </c>
      <c r="Q1067" s="837">
        <v>0.63636363636363635</v>
      </c>
      <c r="R1067" s="832">
        <v>7</v>
      </c>
      <c r="S1067" s="837">
        <v>0.63636363636363635</v>
      </c>
      <c r="T1067" s="836">
        <v>2</v>
      </c>
      <c r="U1067" s="838">
        <v>0.5714285714285714</v>
      </c>
    </row>
    <row r="1068" spans="1:21" ht="14.4" customHeight="1" x14ac:dyDescent="0.3">
      <c r="A1068" s="831">
        <v>8</v>
      </c>
      <c r="B1068" s="832" t="s">
        <v>2035</v>
      </c>
      <c r="C1068" s="832" t="s">
        <v>2042</v>
      </c>
      <c r="D1068" s="833" t="s">
        <v>4375</v>
      </c>
      <c r="E1068" s="834" t="s">
        <v>2072</v>
      </c>
      <c r="F1068" s="832" t="s">
        <v>2036</v>
      </c>
      <c r="G1068" s="832" t="s">
        <v>2407</v>
      </c>
      <c r="H1068" s="832" t="s">
        <v>601</v>
      </c>
      <c r="I1068" s="832" t="s">
        <v>2408</v>
      </c>
      <c r="J1068" s="832" t="s">
        <v>883</v>
      </c>
      <c r="K1068" s="832" t="s">
        <v>2409</v>
      </c>
      <c r="L1068" s="835">
        <v>48.09</v>
      </c>
      <c r="M1068" s="835">
        <v>1057.98</v>
      </c>
      <c r="N1068" s="832">
        <v>22</v>
      </c>
      <c r="O1068" s="836">
        <v>10</v>
      </c>
      <c r="P1068" s="835">
        <v>528.99</v>
      </c>
      <c r="Q1068" s="837">
        <v>0.5</v>
      </c>
      <c r="R1068" s="832">
        <v>11</v>
      </c>
      <c r="S1068" s="837">
        <v>0.5</v>
      </c>
      <c r="T1068" s="836">
        <v>5.5</v>
      </c>
      <c r="U1068" s="838">
        <v>0.55000000000000004</v>
      </c>
    </row>
    <row r="1069" spans="1:21" ht="14.4" customHeight="1" x14ac:dyDescent="0.3">
      <c r="A1069" s="831">
        <v>8</v>
      </c>
      <c r="B1069" s="832" t="s">
        <v>2035</v>
      </c>
      <c r="C1069" s="832" t="s">
        <v>2042</v>
      </c>
      <c r="D1069" s="833" t="s">
        <v>4375</v>
      </c>
      <c r="E1069" s="834" t="s">
        <v>2072</v>
      </c>
      <c r="F1069" s="832" t="s">
        <v>2036</v>
      </c>
      <c r="G1069" s="832" t="s">
        <v>2407</v>
      </c>
      <c r="H1069" s="832" t="s">
        <v>601</v>
      </c>
      <c r="I1069" s="832" t="s">
        <v>3202</v>
      </c>
      <c r="J1069" s="832" t="s">
        <v>3203</v>
      </c>
      <c r="K1069" s="832" t="s">
        <v>3204</v>
      </c>
      <c r="L1069" s="835">
        <v>89.91</v>
      </c>
      <c r="M1069" s="835">
        <v>89.91</v>
      </c>
      <c r="N1069" s="832">
        <v>1</v>
      </c>
      <c r="O1069" s="836">
        <v>1</v>
      </c>
      <c r="P1069" s="835">
        <v>89.91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8</v>
      </c>
      <c r="B1070" s="832" t="s">
        <v>2035</v>
      </c>
      <c r="C1070" s="832" t="s">
        <v>2042</v>
      </c>
      <c r="D1070" s="833" t="s">
        <v>4375</v>
      </c>
      <c r="E1070" s="834" t="s">
        <v>2072</v>
      </c>
      <c r="F1070" s="832" t="s">
        <v>2036</v>
      </c>
      <c r="G1070" s="832" t="s">
        <v>3205</v>
      </c>
      <c r="H1070" s="832" t="s">
        <v>601</v>
      </c>
      <c r="I1070" s="832" t="s">
        <v>3206</v>
      </c>
      <c r="J1070" s="832" t="s">
        <v>1064</v>
      </c>
      <c r="K1070" s="832" t="s">
        <v>3207</v>
      </c>
      <c r="L1070" s="835">
        <v>1226.51</v>
      </c>
      <c r="M1070" s="835">
        <v>6132.5499999999993</v>
      </c>
      <c r="N1070" s="832">
        <v>5</v>
      </c>
      <c r="O1070" s="836">
        <v>2.5</v>
      </c>
      <c r="P1070" s="835">
        <v>6132.5499999999993</v>
      </c>
      <c r="Q1070" s="837">
        <v>1</v>
      </c>
      <c r="R1070" s="832">
        <v>5</v>
      </c>
      <c r="S1070" s="837">
        <v>1</v>
      </c>
      <c r="T1070" s="836">
        <v>2.5</v>
      </c>
      <c r="U1070" s="838">
        <v>1</v>
      </c>
    </row>
    <row r="1071" spans="1:21" ht="14.4" customHeight="1" x14ac:dyDescent="0.3">
      <c r="A1071" s="831">
        <v>8</v>
      </c>
      <c r="B1071" s="832" t="s">
        <v>2035</v>
      </c>
      <c r="C1071" s="832" t="s">
        <v>2042</v>
      </c>
      <c r="D1071" s="833" t="s">
        <v>4375</v>
      </c>
      <c r="E1071" s="834" t="s">
        <v>2072</v>
      </c>
      <c r="F1071" s="832" t="s">
        <v>2036</v>
      </c>
      <c r="G1071" s="832" t="s">
        <v>3205</v>
      </c>
      <c r="H1071" s="832" t="s">
        <v>601</v>
      </c>
      <c r="I1071" s="832" t="s">
        <v>3206</v>
      </c>
      <c r="J1071" s="832" t="s">
        <v>1064</v>
      </c>
      <c r="K1071" s="832" t="s">
        <v>3207</v>
      </c>
      <c r="L1071" s="835">
        <v>1235.6300000000001</v>
      </c>
      <c r="M1071" s="835">
        <v>3706.8900000000003</v>
      </c>
      <c r="N1071" s="832">
        <v>3</v>
      </c>
      <c r="O1071" s="836">
        <v>1.5</v>
      </c>
      <c r="P1071" s="835">
        <v>3706.8900000000003</v>
      </c>
      <c r="Q1071" s="837">
        <v>1</v>
      </c>
      <c r="R1071" s="832">
        <v>3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8</v>
      </c>
      <c r="B1072" s="832" t="s">
        <v>2035</v>
      </c>
      <c r="C1072" s="832" t="s">
        <v>2042</v>
      </c>
      <c r="D1072" s="833" t="s">
        <v>4375</v>
      </c>
      <c r="E1072" s="834" t="s">
        <v>2072</v>
      </c>
      <c r="F1072" s="832" t="s">
        <v>2036</v>
      </c>
      <c r="G1072" s="832" t="s">
        <v>2108</v>
      </c>
      <c r="H1072" s="832" t="s">
        <v>601</v>
      </c>
      <c r="I1072" s="832" t="s">
        <v>2109</v>
      </c>
      <c r="J1072" s="832" t="s">
        <v>657</v>
      </c>
      <c r="K1072" s="832" t="s">
        <v>2110</v>
      </c>
      <c r="L1072" s="835">
        <v>0</v>
      </c>
      <c r="M1072" s="835">
        <v>0</v>
      </c>
      <c r="N1072" s="832">
        <v>1</v>
      </c>
      <c r="O1072" s="836">
        <v>1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8</v>
      </c>
      <c r="B1073" s="832" t="s">
        <v>2035</v>
      </c>
      <c r="C1073" s="832" t="s">
        <v>2042</v>
      </c>
      <c r="D1073" s="833" t="s">
        <v>4375</v>
      </c>
      <c r="E1073" s="834" t="s">
        <v>2072</v>
      </c>
      <c r="F1073" s="832" t="s">
        <v>2036</v>
      </c>
      <c r="G1073" s="832" t="s">
        <v>2108</v>
      </c>
      <c r="H1073" s="832" t="s">
        <v>601</v>
      </c>
      <c r="I1073" s="832" t="s">
        <v>2297</v>
      </c>
      <c r="J1073" s="832" t="s">
        <v>657</v>
      </c>
      <c r="K1073" s="832" t="s">
        <v>2298</v>
      </c>
      <c r="L1073" s="835">
        <v>0</v>
      </c>
      <c r="M1073" s="835">
        <v>0</v>
      </c>
      <c r="N1073" s="832">
        <v>4</v>
      </c>
      <c r="O1073" s="836">
        <v>2.5</v>
      </c>
      <c r="P1073" s="835">
        <v>0</v>
      </c>
      <c r="Q1073" s="837"/>
      <c r="R1073" s="832">
        <v>2</v>
      </c>
      <c r="S1073" s="837">
        <v>0.5</v>
      </c>
      <c r="T1073" s="836">
        <v>1.5</v>
      </c>
      <c r="U1073" s="838">
        <v>0.6</v>
      </c>
    </row>
    <row r="1074" spans="1:21" ht="14.4" customHeight="1" x14ac:dyDescent="0.3">
      <c r="A1074" s="831">
        <v>8</v>
      </c>
      <c r="B1074" s="832" t="s">
        <v>2035</v>
      </c>
      <c r="C1074" s="832" t="s">
        <v>2042</v>
      </c>
      <c r="D1074" s="833" t="s">
        <v>4375</v>
      </c>
      <c r="E1074" s="834" t="s">
        <v>2072</v>
      </c>
      <c r="F1074" s="832" t="s">
        <v>2036</v>
      </c>
      <c r="G1074" s="832" t="s">
        <v>2114</v>
      </c>
      <c r="H1074" s="832" t="s">
        <v>601</v>
      </c>
      <c r="I1074" s="832" t="s">
        <v>2115</v>
      </c>
      <c r="J1074" s="832" t="s">
        <v>928</v>
      </c>
      <c r="K1074" s="832" t="s">
        <v>2116</v>
      </c>
      <c r="L1074" s="835">
        <v>132.19</v>
      </c>
      <c r="M1074" s="835">
        <v>2908.1800000000007</v>
      </c>
      <c r="N1074" s="832">
        <v>22</v>
      </c>
      <c r="O1074" s="836">
        <v>18.5</v>
      </c>
      <c r="P1074" s="835">
        <v>925.33000000000015</v>
      </c>
      <c r="Q1074" s="837">
        <v>0.31818181818181818</v>
      </c>
      <c r="R1074" s="832">
        <v>7</v>
      </c>
      <c r="S1074" s="837">
        <v>0.31818181818181818</v>
      </c>
      <c r="T1074" s="836">
        <v>5.5</v>
      </c>
      <c r="U1074" s="838">
        <v>0.29729729729729731</v>
      </c>
    </row>
    <row r="1075" spans="1:21" ht="14.4" customHeight="1" x14ac:dyDescent="0.3">
      <c r="A1075" s="831">
        <v>8</v>
      </c>
      <c r="B1075" s="832" t="s">
        <v>2035</v>
      </c>
      <c r="C1075" s="832" t="s">
        <v>2042</v>
      </c>
      <c r="D1075" s="833" t="s">
        <v>4375</v>
      </c>
      <c r="E1075" s="834" t="s">
        <v>2072</v>
      </c>
      <c r="F1075" s="832" t="s">
        <v>2036</v>
      </c>
      <c r="G1075" s="832" t="s">
        <v>3208</v>
      </c>
      <c r="H1075" s="832" t="s">
        <v>601</v>
      </c>
      <c r="I1075" s="832" t="s">
        <v>3209</v>
      </c>
      <c r="J1075" s="832" t="s">
        <v>3210</v>
      </c>
      <c r="K1075" s="832" t="s">
        <v>3211</v>
      </c>
      <c r="L1075" s="835">
        <v>76.180000000000007</v>
      </c>
      <c r="M1075" s="835">
        <v>76.180000000000007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8</v>
      </c>
      <c r="B1076" s="832" t="s">
        <v>2035</v>
      </c>
      <c r="C1076" s="832" t="s">
        <v>2042</v>
      </c>
      <c r="D1076" s="833" t="s">
        <v>4375</v>
      </c>
      <c r="E1076" s="834" t="s">
        <v>2072</v>
      </c>
      <c r="F1076" s="832" t="s">
        <v>2036</v>
      </c>
      <c r="G1076" s="832" t="s">
        <v>2117</v>
      </c>
      <c r="H1076" s="832" t="s">
        <v>601</v>
      </c>
      <c r="I1076" s="832" t="s">
        <v>2466</v>
      </c>
      <c r="J1076" s="832" t="s">
        <v>2467</v>
      </c>
      <c r="K1076" s="832" t="s">
        <v>2468</v>
      </c>
      <c r="L1076" s="835">
        <v>129.47</v>
      </c>
      <c r="M1076" s="835">
        <v>776.81999999999994</v>
      </c>
      <c r="N1076" s="832">
        <v>6</v>
      </c>
      <c r="O1076" s="836">
        <v>4.5</v>
      </c>
      <c r="P1076" s="835">
        <v>517.88</v>
      </c>
      <c r="Q1076" s="837">
        <v>0.66666666666666674</v>
      </c>
      <c r="R1076" s="832">
        <v>4</v>
      </c>
      <c r="S1076" s="837">
        <v>0.66666666666666663</v>
      </c>
      <c r="T1076" s="836">
        <v>3</v>
      </c>
      <c r="U1076" s="838">
        <v>0.66666666666666663</v>
      </c>
    </row>
    <row r="1077" spans="1:21" ht="14.4" customHeight="1" x14ac:dyDescent="0.3">
      <c r="A1077" s="831">
        <v>8</v>
      </c>
      <c r="B1077" s="832" t="s">
        <v>2035</v>
      </c>
      <c r="C1077" s="832" t="s">
        <v>2042</v>
      </c>
      <c r="D1077" s="833" t="s">
        <v>4375</v>
      </c>
      <c r="E1077" s="834" t="s">
        <v>2072</v>
      </c>
      <c r="F1077" s="832" t="s">
        <v>2036</v>
      </c>
      <c r="G1077" s="832" t="s">
        <v>2117</v>
      </c>
      <c r="H1077" s="832" t="s">
        <v>601</v>
      </c>
      <c r="I1077" s="832" t="s">
        <v>2466</v>
      </c>
      <c r="J1077" s="832" t="s">
        <v>2467</v>
      </c>
      <c r="K1077" s="832" t="s">
        <v>2468</v>
      </c>
      <c r="L1077" s="835">
        <v>117.98</v>
      </c>
      <c r="M1077" s="835">
        <v>235.96</v>
      </c>
      <c r="N1077" s="832">
        <v>2</v>
      </c>
      <c r="O1077" s="836">
        <v>1</v>
      </c>
      <c r="P1077" s="835">
        <v>117.98</v>
      </c>
      <c r="Q1077" s="837">
        <v>0.5</v>
      </c>
      <c r="R1077" s="832">
        <v>1</v>
      </c>
      <c r="S1077" s="837">
        <v>0.5</v>
      </c>
      <c r="T1077" s="836">
        <v>0.5</v>
      </c>
      <c r="U1077" s="838">
        <v>0.5</v>
      </c>
    </row>
    <row r="1078" spans="1:21" ht="14.4" customHeight="1" x14ac:dyDescent="0.3">
      <c r="A1078" s="831">
        <v>8</v>
      </c>
      <c r="B1078" s="832" t="s">
        <v>2035</v>
      </c>
      <c r="C1078" s="832" t="s">
        <v>2042</v>
      </c>
      <c r="D1078" s="833" t="s">
        <v>4375</v>
      </c>
      <c r="E1078" s="834" t="s">
        <v>2072</v>
      </c>
      <c r="F1078" s="832" t="s">
        <v>2036</v>
      </c>
      <c r="G1078" s="832" t="s">
        <v>2789</v>
      </c>
      <c r="H1078" s="832" t="s">
        <v>601</v>
      </c>
      <c r="I1078" s="832" t="s">
        <v>3212</v>
      </c>
      <c r="J1078" s="832" t="s">
        <v>2791</v>
      </c>
      <c r="K1078" s="832" t="s">
        <v>3213</v>
      </c>
      <c r="L1078" s="835">
        <v>79.03</v>
      </c>
      <c r="M1078" s="835">
        <v>237.09</v>
      </c>
      <c r="N1078" s="832">
        <v>3</v>
      </c>
      <c r="O1078" s="836">
        <v>2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8</v>
      </c>
      <c r="B1079" s="832" t="s">
        <v>2035</v>
      </c>
      <c r="C1079" s="832" t="s">
        <v>2042</v>
      </c>
      <c r="D1079" s="833" t="s">
        <v>4375</v>
      </c>
      <c r="E1079" s="834" t="s">
        <v>2072</v>
      </c>
      <c r="F1079" s="832" t="s">
        <v>2036</v>
      </c>
      <c r="G1079" s="832" t="s">
        <v>2789</v>
      </c>
      <c r="H1079" s="832" t="s">
        <v>601</v>
      </c>
      <c r="I1079" s="832" t="s">
        <v>3212</v>
      </c>
      <c r="J1079" s="832" t="s">
        <v>2791</v>
      </c>
      <c r="K1079" s="832" t="s">
        <v>3213</v>
      </c>
      <c r="L1079" s="835">
        <v>76.709999999999994</v>
      </c>
      <c r="M1079" s="835">
        <v>1534.1999999999998</v>
      </c>
      <c r="N1079" s="832">
        <v>20</v>
      </c>
      <c r="O1079" s="836">
        <v>12</v>
      </c>
      <c r="P1079" s="835">
        <v>1073.9399999999998</v>
      </c>
      <c r="Q1079" s="837">
        <v>0.7</v>
      </c>
      <c r="R1079" s="832">
        <v>14</v>
      </c>
      <c r="S1079" s="837">
        <v>0.7</v>
      </c>
      <c r="T1079" s="836">
        <v>9</v>
      </c>
      <c r="U1079" s="838">
        <v>0.75</v>
      </c>
    </row>
    <row r="1080" spans="1:21" ht="14.4" customHeight="1" x14ac:dyDescent="0.3">
      <c r="A1080" s="831">
        <v>8</v>
      </c>
      <c r="B1080" s="832" t="s">
        <v>2035</v>
      </c>
      <c r="C1080" s="832" t="s">
        <v>2042</v>
      </c>
      <c r="D1080" s="833" t="s">
        <v>4375</v>
      </c>
      <c r="E1080" s="834" t="s">
        <v>2072</v>
      </c>
      <c r="F1080" s="832" t="s">
        <v>2036</v>
      </c>
      <c r="G1080" s="832" t="s">
        <v>2789</v>
      </c>
      <c r="H1080" s="832" t="s">
        <v>601</v>
      </c>
      <c r="I1080" s="832" t="s">
        <v>2790</v>
      </c>
      <c r="J1080" s="832" t="s">
        <v>2791</v>
      </c>
      <c r="K1080" s="832" t="s">
        <v>2792</v>
      </c>
      <c r="L1080" s="835">
        <v>79.03</v>
      </c>
      <c r="M1080" s="835">
        <v>158.06</v>
      </c>
      <c r="N1080" s="832">
        <v>2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8</v>
      </c>
      <c r="B1081" s="832" t="s">
        <v>2035</v>
      </c>
      <c r="C1081" s="832" t="s">
        <v>2042</v>
      </c>
      <c r="D1081" s="833" t="s">
        <v>4375</v>
      </c>
      <c r="E1081" s="834" t="s">
        <v>2072</v>
      </c>
      <c r="F1081" s="832" t="s">
        <v>2036</v>
      </c>
      <c r="G1081" s="832" t="s">
        <v>2789</v>
      </c>
      <c r="H1081" s="832" t="s">
        <v>601</v>
      </c>
      <c r="I1081" s="832" t="s">
        <v>3214</v>
      </c>
      <c r="J1081" s="832" t="s">
        <v>2791</v>
      </c>
      <c r="K1081" s="832" t="s">
        <v>3215</v>
      </c>
      <c r="L1081" s="835">
        <v>0</v>
      </c>
      <c r="M1081" s="835">
        <v>0</v>
      </c>
      <c r="N1081" s="832">
        <v>3</v>
      </c>
      <c r="O1081" s="836">
        <v>1.5</v>
      </c>
      <c r="P1081" s="835">
        <v>0</v>
      </c>
      <c r="Q1081" s="837"/>
      <c r="R1081" s="832">
        <v>2</v>
      </c>
      <c r="S1081" s="837">
        <v>0.66666666666666663</v>
      </c>
      <c r="T1081" s="836">
        <v>0.5</v>
      </c>
      <c r="U1081" s="838">
        <v>0.33333333333333331</v>
      </c>
    </row>
    <row r="1082" spans="1:21" ht="14.4" customHeight="1" x14ac:dyDescent="0.3">
      <c r="A1082" s="831">
        <v>8</v>
      </c>
      <c r="B1082" s="832" t="s">
        <v>2035</v>
      </c>
      <c r="C1082" s="832" t="s">
        <v>2042</v>
      </c>
      <c r="D1082" s="833" t="s">
        <v>4375</v>
      </c>
      <c r="E1082" s="834" t="s">
        <v>2072</v>
      </c>
      <c r="F1082" s="832" t="s">
        <v>2036</v>
      </c>
      <c r="G1082" s="832" t="s">
        <v>2170</v>
      </c>
      <c r="H1082" s="832" t="s">
        <v>601</v>
      </c>
      <c r="I1082" s="832" t="s">
        <v>3216</v>
      </c>
      <c r="J1082" s="832" t="s">
        <v>3217</v>
      </c>
      <c r="K1082" s="832" t="s">
        <v>3167</v>
      </c>
      <c r="L1082" s="835">
        <v>0</v>
      </c>
      <c r="M1082" s="835">
        <v>0</v>
      </c>
      <c r="N1082" s="832">
        <v>2</v>
      </c>
      <c r="O1082" s="836">
        <v>2</v>
      </c>
      <c r="P1082" s="835">
        <v>0</v>
      </c>
      <c r="Q1082" s="837"/>
      <c r="R1082" s="832">
        <v>1</v>
      </c>
      <c r="S1082" s="837">
        <v>0.5</v>
      </c>
      <c r="T1082" s="836">
        <v>1</v>
      </c>
      <c r="U1082" s="838">
        <v>0.5</v>
      </c>
    </row>
    <row r="1083" spans="1:21" ht="14.4" customHeight="1" x14ac:dyDescent="0.3">
      <c r="A1083" s="831">
        <v>8</v>
      </c>
      <c r="B1083" s="832" t="s">
        <v>2035</v>
      </c>
      <c r="C1083" s="832" t="s">
        <v>2042</v>
      </c>
      <c r="D1083" s="833" t="s">
        <v>4375</v>
      </c>
      <c r="E1083" s="834" t="s">
        <v>2072</v>
      </c>
      <c r="F1083" s="832" t="s">
        <v>2036</v>
      </c>
      <c r="G1083" s="832" t="s">
        <v>2170</v>
      </c>
      <c r="H1083" s="832" t="s">
        <v>601</v>
      </c>
      <c r="I1083" s="832" t="s">
        <v>2309</v>
      </c>
      <c r="J1083" s="832" t="s">
        <v>962</v>
      </c>
      <c r="K1083" s="832" t="s">
        <v>2310</v>
      </c>
      <c r="L1083" s="835">
        <v>0</v>
      </c>
      <c r="M1083" s="835">
        <v>0</v>
      </c>
      <c r="N1083" s="832">
        <v>3</v>
      </c>
      <c r="O1083" s="836">
        <v>2</v>
      </c>
      <c r="P1083" s="835">
        <v>0</v>
      </c>
      <c r="Q1083" s="837"/>
      <c r="R1083" s="832">
        <v>1</v>
      </c>
      <c r="S1083" s="837">
        <v>0.33333333333333331</v>
      </c>
      <c r="T1083" s="836">
        <v>1</v>
      </c>
      <c r="U1083" s="838">
        <v>0.5</v>
      </c>
    </row>
    <row r="1084" spans="1:21" ht="14.4" customHeight="1" x14ac:dyDescent="0.3">
      <c r="A1084" s="831">
        <v>8</v>
      </c>
      <c r="B1084" s="832" t="s">
        <v>2035</v>
      </c>
      <c r="C1084" s="832" t="s">
        <v>2042</v>
      </c>
      <c r="D1084" s="833" t="s">
        <v>4375</v>
      </c>
      <c r="E1084" s="834" t="s">
        <v>2072</v>
      </c>
      <c r="F1084" s="832" t="s">
        <v>2036</v>
      </c>
      <c r="G1084" s="832" t="s">
        <v>2170</v>
      </c>
      <c r="H1084" s="832" t="s">
        <v>601</v>
      </c>
      <c r="I1084" s="832" t="s">
        <v>2311</v>
      </c>
      <c r="J1084" s="832" t="s">
        <v>2312</v>
      </c>
      <c r="K1084" s="832" t="s">
        <v>2313</v>
      </c>
      <c r="L1084" s="835">
        <v>0</v>
      </c>
      <c r="M1084" s="835">
        <v>0</v>
      </c>
      <c r="N1084" s="832">
        <v>38</v>
      </c>
      <c r="O1084" s="836">
        <v>29</v>
      </c>
      <c r="P1084" s="835">
        <v>0</v>
      </c>
      <c r="Q1084" s="837"/>
      <c r="R1084" s="832">
        <v>14</v>
      </c>
      <c r="S1084" s="837">
        <v>0.36842105263157893</v>
      </c>
      <c r="T1084" s="836">
        <v>10.5</v>
      </c>
      <c r="U1084" s="838">
        <v>0.36206896551724138</v>
      </c>
    </row>
    <row r="1085" spans="1:21" ht="14.4" customHeight="1" x14ac:dyDescent="0.3">
      <c r="A1085" s="831">
        <v>8</v>
      </c>
      <c r="B1085" s="832" t="s">
        <v>2035</v>
      </c>
      <c r="C1085" s="832" t="s">
        <v>2042</v>
      </c>
      <c r="D1085" s="833" t="s">
        <v>4375</v>
      </c>
      <c r="E1085" s="834" t="s">
        <v>2072</v>
      </c>
      <c r="F1085" s="832" t="s">
        <v>2036</v>
      </c>
      <c r="G1085" s="832" t="s">
        <v>2170</v>
      </c>
      <c r="H1085" s="832" t="s">
        <v>601</v>
      </c>
      <c r="I1085" s="832" t="s">
        <v>3218</v>
      </c>
      <c r="J1085" s="832" t="s">
        <v>3219</v>
      </c>
      <c r="K1085" s="832" t="s">
        <v>3220</v>
      </c>
      <c r="L1085" s="835">
        <v>0</v>
      </c>
      <c r="M1085" s="835">
        <v>0</v>
      </c>
      <c r="N1085" s="832">
        <v>5</v>
      </c>
      <c r="O1085" s="836">
        <v>3</v>
      </c>
      <c r="P1085" s="835">
        <v>0</v>
      </c>
      <c r="Q1085" s="837"/>
      <c r="R1085" s="832">
        <v>3</v>
      </c>
      <c r="S1085" s="837">
        <v>0.6</v>
      </c>
      <c r="T1085" s="836">
        <v>1.5</v>
      </c>
      <c r="U1085" s="838">
        <v>0.5</v>
      </c>
    </row>
    <row r="1086" spans="1:21" ht="14.4" customHeight="1" x14ac:dyDescent="0.3">
      <c r="A1086" s="831">
        <v>8</v>
      </c>
      <c r="B1086" s="832" t="s">
        <v>2035</v>
      </c>
      <c r="C1086" s="832" t="s">
        <v>2042</v>
      </c>
      <c r="D1086" s="833" t="s">
        <v>4375</v>
      </c>
      <c r="E1086" s="834" t="s">
        <v>2072</v>
      </c>
      <c r="F1086" s="832" t="s">
        <v>2036</v>
      </c>
      <c r="G1086" s="832" t="s">
        <v>2413</v>
      </c>
      <c r="H1086" s="832" t="s">
        <v>601</v>
      </c>
      <c r="I1086" s="832" t="s">
        <v>3221</v>
      </c>
      <c r="J1086" s="832" t="s">
        <v>3222</v>
      </c>
      <c r="K1086" s="832" t="s">
        <v>3223</v>
      </c>
      <c r="L1086" s="835">
        <v>0</v>
      </c>
      <c r="M1086" s="835">
        <v>0</v>
      </c>
      <c r="N1086" s="832">
        <v>1</v>
      </c>
      <c r="O1086" s="836">
        <v>1</v>
      </c>
      <c r="P1086" s="835"/>
      <c r="Q1086" s="837"/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8</v>
      </c>
      <c r="B1087" s="832" t="s">
        <v>2035</v>
      </c>
      <c r="C1087" s="832" t="s">
        <v>2042</v>
      </c>
      <c r="D1087" s="833" t="s">
        <v>4375</v>
      </c>
      <c r="E1087" s="834" t="s">
        <v>2072</v>
      </c>
      <c r="F1087" s="832" t="s">
        <v>2036</v>
      </c>
      <c r="G1087" s="832" t="s">
        <v>2314</v>
      </c>
      <c r="H1087" s="832" t="s">
        <v>601</v>
      </c>
      <c r="I1087" s="832" t="s">
        <v>2315</v>
      </c>
      <c r="J1087" s="832" t="s">
        <v>2316</v>
      </c>
      <c r="K1087" s="832" t="s">
        <v>2317</v>
      </c>
      <c r="L1087" s="835">
        <v>88.76</v>
      </c>
      <c r="M1087" s="835">
        <v>177.52</v>
      </c>
      <c r="N1087" s="832">
        <v>2</v>
      </c>
      <c r="O1087" s="836">
        <v>1</v>
      </c>
      <c r="P1087" s="835">
        <v>177.52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8</v>
      </c>
      <c r="B1088" s="832" t="s">
        <v>2035</v>
      </c>
      <c r="C1088" s="832" t="s">
        <v>2042</v>
      </c>
      <c r="D1088" s="833" t="s">
        <v>4375</v>
      </c>
      <c r="E1088" s="834" t="s">
        <v>2072</v>
      </c>
      <c r="F1088" s="832" t="s">
        <v>2036</v>
      </c>
      <c r="G1088" s="832" t="s">
        <v>2793</v>
      </c>
      <c r="H1088" s="832" t="s">
        <v>601</v>
      </c>
      <c r="I1088" s="832" t="s">
        <v>3224</v>
      </c>
      <c r="J1088" s="832" t="s">
        <v>2795</v>
      </c>
      <c r="K1088" s="832" t="s">
        <v>3225</v>
      </c>
      <c r="L1088" s="835">
        <v>0</v>
      </c>
      <c r="M1088" s="835">
        <v>0</v>
      </c>
      <c r="N1088" s="832">
        <v>1</v>
      </c>
      <c r="O1088" s="836">
        <v>1</v>
      </c>
      <c r="P1088" s="835"/>
      <c r="Q1088" s="837"/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8</v>
      </c>
      <c r="B1089" s="832" t="s">
        <v>2035</v>
      </c>
      <c r="C1089" s="832" t="s">
        <v>2042</v>
      </c>
      <c r="D1089" s="833" t="s">
        <v>4375</v>
      </c>
      <c r="E1089" s="834" t="s">
        <v>2072</v>
      </c>
      <c r="F1089" s="832" t="s">
        <v>2036</v>
      </c>
      <c r="G1089" s="832" t="s">
        <v>2793</v>
      </c>
      <c r="H1089" s="832" t="s">
        <v>601</v>
      </c>
      <c r="I1089" s="832" t="s">
        <v>3226</v>
      </c>
      <c r="J1089" s="832" t="s">
        <v>2795</v>
      </c>
      <c r="K1089" s="832" t="s">
        <v>2796</v>
      </c>
      <c r="L1089" s="835">
        <v>0</v>
      </c>
      <c r="M1089" s="835">
        <v>0</v>
      </c>
      <c r="N1089" s="832">
        <v>2</v>
      </c>
      <c r="O1089" s="836">
        <v>1</v>
      </c>
      <c r="P1089" s="835">
        <v>0</v>
      </c>
      <c r="Q1089" s="837"/>
      <c r="R1089" s="832">
        <v>2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8</v>
      </c>
      <c r="B1090" s="832" t="s">
        <v>2035</v>
      </c>
      <c r="C1090" s="832" t="s">
        <v>2042</v>
      </c>
      <c r="D1090" s="833" t="s">
        <v>4375</v>
      </c>
      <c r="E1090" s="834" t="s">
        <v>2072</v>
      </c>
      <c r="F1090" s="832" t="s">
        <v>2036</v>
      </c>
      <c r="G1090" s="832" t="s">
        <v>2793</v>
      </c>
      <c r="H1090" s="832" t="s">
        <v>601</v>
      </c>
      <c r="I1090" s="832" t="s">
        <v>2794</v>
      </c>
      <c r="J1090" s="832" t="s">
        <v>2795</v>
      </c>
      <c r="K1090" s="832" t="s">
        <v>2796</v>
      </c>
      <c r="L1090" s="835">
        <v>0</v>
      </c>
      <c r="M1090" s="835">
        <v>0</v>
      </c>
      <c r="N1090" s="832">
        <v>19</v>
      </c>
      <c r="O1090" s="836">
        <v>10</v>
      </c>
      <c r="P1090" s="835">
        <v>0</v>
      </c>
      <c r="Q1090" s="837"/>
      <c r="R1090" s="832">
        <v>9</v>
      </c>
      <c r="S1090" s="837">
        <v>0.47368421052631576</v>
      </c>
      <c r="T1090" s="836">
        <v>4</v>
      </c>
      <c r="U1090" s="838">
        <v>0.4</v>
      </c>
    </row>
    <row r="1091" spans="1:21" ht="14.4" customHeight="1" x14ac:dyDescent="0.3">
      <c r="A1091" s="831">
        <v>8</v>
      </c>
      <c r="B1091" s="832" t="s">
        <v>2035</v>
      </c>
      <c r="C1091" s="832" t="s">
        <v>2042</v>
      </c>
      <c r="D1091" s="833" t="s">
        <v>4375</v>
      </c>
      <c r="E1091" s="834" t="s">
        <v>2072</v>
      </c>
      <c r="F1091" s="832" t="s">
        <v>2036</v>
      </c>
      <c r="G1091" s="832" t="s">
        <v>3227</v>
      </c>
      <c r="H1091" s="832" t="s">
        <v>601</v>
      </c>
      <c r="I1091" s="832" t="s">
        <v>3228</v>
      </c>
      <c r="J1091" s="832" t="s">
        <v>3229</v>
      </c>
      <c r="K1091" s="832" t="s">
        <v>3230</v>
      </c>
      <c r="L1091" s="835">
        <v>0</v>
      </c>
      <c r="M1091" s="835">
        <v>0</v>
      </c>
      <c r="N1091" s="832">
        <v>1</v>
      </c>
      <c r="O1091" s="836">
        <v>0.5</v>
      </c>
      <c r="P1091" s="835">
        <v>0</v>
      </c>
      <c r="Q1091" s="837"/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8</v>
      </c>
      <c r="B1092" s="832" t="s">
        <v>2035</v>
      </c>
      <c r="C1092" s="832" t="s">
        <v>2042</v>
      </c>
      <c r="D1092" s="833" t="s">
        <v>4375</v>
      </c>
      <c r="E1092" s="834" t="s">
        <v>2072</v>
      </c>
      <c r="F1092" s="832" t="s">
        <v>2036</v>
      </c>
      <c r="G1092" s="832" t="s">
        <v>3114</v>
      </c>
      <c r="H1092" s="832" t="s">
        <v>601</v>
      </c>
      <c r="I1092" s="832" t="s">
        <v>3231</v>
      </c>
      <c r="J1092" s="832" t="s">
        <v>3232</v>
      </c>
      <c r="K1092" s="832" t="s">
        <v>3233</v>
      </c>
      <c r="L1092" s="835">
        <v>0</v>
      </c>
      <c r="M1092" s="835">
        <v>0</v>
      </c>
      <c r="N1092" s="832">
        <v>3</v>
      </c>
      <c r="O1092" s="836">
        <v>3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8</v>
      </c>
      <c r="B1093" s="832" t="s">
        <v>2035</v>
      </c>
      <c r="C1093" s="832" t="s">
        <v>2042</v>
      </c>
      <c r="D1093" s="833" t="s">
        <v>4375</v>
      </c>
      <c r="E1093" s="834" t="s">
        <v>2072</v>
      </c>
      <c r="F1093" s="832" t="s">
        <v>2036</v>
      </c>
      <c r="G1093" s="832" t="s">
        <v>3114</v>
      </c>
      <c r="H1093" s="832" t="s">
        <v>601</v>
      </c>
      <c r="I1093" s="832" t="s">
        <v>3234</v>
      </c>
      <c r="J1093" s="832" t="s">
        <v>3235</v>
      </c>
      <c r="K1093" s="832" t="s">
        <v>3236</v>
      </c>
      <c r="L1093" s="835">
        <v>0</v>
      </c>
      <c r="M1093" s="835">
        <v>0</v>
      </c>
      <c r="N1093" s="832">
        <v>1</v>
      </c>
      <c r="O1093" s="836">
        <v>1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8</v>
      </c>
      <c r="B1094" s="832" t="s">
        <v>2035</v>
      </c>
      <c r="C1094" s="832" t="s">
        <v>2042</v>
      </c>
      <c r="D1094" s="833" t="s">
        <v>4375</v>
      </c>
      <c r="E1094" s="834" t="s">
        <v>2072</v>
      </c>
      <c r="F1094" s="832" t="s">
        <v>2036</v>
      </c>
      <c r="G1094" s="832" t="s">
        <v>3114</v>
      </c>
      <c r="H1094" s="832" t="s">
        <v>601</v>
      </c>
      <c r="I1094" s="832" t="s">
        <v>3237</v>
      </c>
      <c r="J1094" s="832" t="s">
        <v>3235</v>
      </c>
      <c r="K1094" s="832" t="s">
        <v>3236</v>
      </c>
      <c r="L1094" s="835">
        <v>0</v>
      </c>
      <c r="M1094" s="835">
        <v>0</v>
      </c>
      <c r="N1094" s="832">
        <v>1</v>
      </c>
      <c r="O1094" s="836">
        <v>1</v>
      </c>
      <c r="P1094" s="835"/>
      <c r="Q1094" s="837"/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8</v>
      </c>
      <c r="B1095" s="832" t="s">
        <v>2035</v>
      </c>
      <c r="C1095" s="832" t="s">
        <v>2042</v>
      </c>
      <c r="D1095" s="833" t="s">
        <v>4375</v>
      </c>
      <c r="E1095" s="834" t="s">
        <v>2072</v>
      </c>
      <c r="F1095" s="832" t="s">
        <v>2036</v>
      </c>
      <c r="G1095" s="832" t="s">
        <v>2184</v>
      </c>
      <c r="H1095" s="832" t="s">
        <v>660</v>
      </c>
      <c r="I1095" s="832" t="s">
        <v>1695</v>
      </c>
      <c r="J1095" s="832" t="s">
        <v>1696</v>
      </c>
      <c r="K1095" s="832" t="s">
        <v>1697</v>
      </c>
      <c r="L1095" s="835">
        <v>63.14</v>
      </c>
      <c r="M1095" s="835">
        <v>63.14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8</v>
      </c>
      <c r="B1096" s="832" t="s">
        <v>2035</v>
      </c>
      <c r="C1096" s="832" t="s">
        <v>2042</v>
      </c>
      <c r="D1096" s="833" t="s">
        <v>4375</v>
      </c>
      <c r="E1096" s="834" t="s">
        <v>2072</v>
      </c>
      <c r="F1096" s="832" t="s">
        <v>2036</v>
      </c>
      <c r="G1096" s="832" t="s">
        <v>2184</v>
      </c>
      <c r="H1096" s="832" t="s">
        <v>660</v>
      </c>
      <c r="I1096" s="832" t="s">
        <v>1698</v>
      </c>
      <c r="J1096" s="832" t="s">
        <v>1696</v>
      </c>
      <c r="K1096" s="832" t="s">
        <v>1699</v>
      </c>
      <c r="L1096" s="835">
        <v>46.07</v>
      </c>
      <c r="M1096" s="835">
        <v>46.07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8</v>
      </c>
      <c r="B1097" s="832" t="s">
        <v>2035</v>
      </c>
      <c r="C1097" s="832" t="s">
        <v>2042</v>
      </c>
      <c r="D1097" s="833" t="s">
        <v>4375</v>
      </c>
      <c r="E1097" s="834" t="s">
        <v>2072</v>
      </c>
      <c r="F1097" s="832" t="s">
        <v>2036</v>
      </c>
      <c r="G1097" s="832" t="s">
        <v>2184</v>
      </c>
      <c r="H1097" s="832" t="s">
        <v>660</v>
      </c>
      <c r="I1097" s="832" t="s">
        <v>1698</v>
      </c>
      <c r="J1097" s="832" t="s">
        <v>1696</v>
      </c>
      <c r="K1097" s="832" t="s">
        <v>1699</v>
      </c>
      <c r="L1097" s="835">
        <v>49.08</v>
      </c>
      <c r="M1097" s="835">
        <v>49.08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8</v>
      </c>
      <c r="B1098" s="832" t="s">
        <v>2035</v>
      </c>
      <c r="C1098" s="832" t="s">
        <v>2042</v>
      </c>
      <c r="D1098" s="833" t="s">
        <v>4375</v>
      </c>
      <c r="E1098" s="834" t="s">
        <v>2072</v>
      </c>
      <c r="F1098" s="832" t="s">
        <v>2036</v>
      </c>
      <c r="G1098" s="832" t="s">
        <v>2476</v>
      </c>
      <c r="H1098" s="832" t="s">
        <v>601</v>
      </c>
      <c r="I1098" s="832" t="s">
        <v>2477</v>
      </c>
      <c r="J1098" s="832" t="s">
        <v>1029</v>
      </c>
      <c r="K1098" s="832" t="s">
        <v>2478</v>
      </c>
      <c r="L1098" s="835">
        <v>256.67</v>
      </c>
      <c r="M1098" s="835">
        <v>256.67</v>
      </c>
      <c r="N1098" s="832">
        <v>1</v>
      </c>
      <c r="O1098" s="836">
        <v>0.5</v>
      </c>
      <c r="P1098" s="835">
        <v>256.67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8</v>
      </c>
      <c r="B1099" s="832" t="s">
        <v>2035</v>
      </c>
      <c r="C1099" s="832" t="s">
        <v>2042</v>
      </c>
      <c r="D1099" s="833" t="s">
        <v>4375</v>
      </c>
      <c r="E1099" s="834" t="s">
        <v>2072</v>
      </c>
      <c r="F1099" s="832" t="s">
        <v>2036</v>
      </c>
      <c r="G1099" s="832" t="s">
        <v>3034</v>
      </c>
      <c r="H1099" s="832" t="s">
        <v>601</v>
      </c>
      <c r="I1099" s="832" t="s">
        <v>3238</v>
      </c>
      <c r="J1099" s="832" t="s">
        <v>3239</v>
      </c>
      <c r="K1099" s="832" t="s">
        <v>3240</v>
      </c>
      <c r="L1099" s="835">
        <v>79.09</v>
      </c>
      <c r="M1099" s="835">
        <v>79.09</v>
      </c>
      <c r="N1099" s="832">
        <v>1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8</v>
      </c>
      <c r="B1100" s="832" t="s">
        <v>2035</v>
      </c>
      <c r="C1100" s="832" t="s">
        <v>2042</v>
      </c>
      <c r="D1100" s="833" t="s">
        <v>4375</v>
      </c>
      <c r="E1100" s="834" t="s">
        <v>2072</v>
      </c>
      <c r="F1100" s="832" t="s">
        <v>2036</v>
      </c>
      <c r="G1100" s="832" t="s">
        <v>3034</v>
      </c>
      <c r="H1100" s="832" t="s">
        <v>601</v>
      </c>
      <c r="I1100" s="832" t="s">
        <v>3241</v>
      </c>
      <c r="J1100" s="832" t="s">
        <v>3239</v>
      </c>
      <c r="K1100" s="832" t="s">
        <v>3242</v>
      </c>
      <c r="L1100" s="835">
        <v>237.26</v>
      </c>
      <c r="M1100" s="835">
        <v>711.78</v>
      </c>
      <c r="N1100" s="832">
        <v>3</v>
      </c>
      <c r="O1100" s="836">
        <v>3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8</v>
      </c>
      <c r="B1101" s="832" t="s">
        <v>2035</v>
      </c>
      <c r="C1101" s="832" t="s">
        <v>2042</v>
      </c>
      <c r="D1101" s="833" t="s">
        <v>4375</v>
      </c>
      <c r="E1101" s="834" t="s">
        <v>2072</v>
      </c>
      <c r="F1101" s="832" t="s">
        <v>2036</v>
      </c>
      <c r="G1101" s="832" t="s">
        <v>3034</v>
      </c>
      <c r="H1101" s="832" t="s">
        <v>601</v>
      </c>
      <c r="I1101" s="832" t="s">
        <v>3243</v>
      </c>
      <c r="J1101" s="832" t="s">
        <v>3239</v>
      </c>
      <c r="K1101" s="832" t="s">
        <v>3244</v>
      </c>
      <c r="L1101" s="835">
        <v>474.51</v>
      </c>
      <c r="M1101" s="835">
        <v>949.02</v>
      </c>
      <c r="N1101" s="832">
        <v>2</v>
      </c>
      <c r="O1101" s="836">
        <v>2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8</v>
      </c>
      <c r="B1102" s="832" t="s">
        <v>2035</v>
      </c>
      <c r="C1102" s="832" t="s">
        <v>2042</v>
      </c>
      <c r="D1102" s="833" t="s">
        <v>4375</v>
      </c>
      <c r="E1102" s="834" t="s">
        <v>2072</v>
      </c>
      <c r="F1102" s="832" t="s">
        <v>2036</v>
      </c>
      <c r="G1102" s="832" t="s">
        <v>3048</v>
      </c>
      <c r="H1102" s="832" t="s">
        <v>660</v>
      </c>
      <c r="I1102" s="832" t="s">
        <v>3245</v>
      </c>
      <c r="J1102" s="832" t="s">
        <v>1837</v>
      </c>
      <c r="K1102" s="832" t="s">
        <v>3246</v>
      </c>
      <c r="L1102" s="835">
        <v>219.18</v>
      </c>
      <c r="M1102" s="835">
        <v>438.36</v>
      </c>
      <c r="N1102" s="832">
        <v>2</v>
      </c>
      <c r="O1102" s="836">
        <v>1</v>
      </c>
      <c r="P1102" s="835">
        <v>438.36</v>
      </c>
      <c r="Q1102" s="837">
        <v>1</v>
      </c>
      <c r="R1102" s="832">
        <v>2</v>
      </c>
      <c r="S1102" s="837">
        <v>1</v>
      </c>
      <c r="T1102" s="836">
        <v>1</v>
      </c>
      <c r="U1102" s="838">
        <v>1</v>
      </c>
    </row>
    <row r="1103" spans="1:21" ht="14.4" customHeight="1" x14ac:dyDescent="0.3">
      <c r="A1103" s="831">
        <v>8</v>
      </c>
      <c r="B1103" s="832" t="s">
        <v>2035</v>
      </c>
      <c r="C1103" s="832" t="s">
        <v>2042</v>
      </c>
      <c r="D1103" s="833" t="s">
        <v>4375</v>
      </c>
      <c r="E1103" s="834" t="s">
        <v>2072</v>
      </c>
      <c r="F1103" s="832" t="s">
        <v>2036</v>
      </c>
      <c r="G1103" s="832" t="s">
        <v>2335</v>
      </c>
      <c r="H1103" s="832" t="s">
        <v>601</v>
      </c>
      <c r="I1103" s="832" t="s">
        <v>2336</v>
      </c>
      <c r="J1103" s="832" t="s">
        <v>1012</v>
      </c>
      <c r="K1103" s="832" t="s">
        <v>2337</v>
      </c>
      <c r="L1103" s="835">
        <v>34.19</v>
      </c>
      <c r="M1103" s="835">
        <v>68.38</v>
      </c>
      <c r="N1103" s="832">
        <v>2</v>
      </c>
      <c r="O1103" s="836">
        <v>1.5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8</v>
      </c>
      <c r="B1104" s="832" t="s">
        <v>2035</v>
      </c>
      <c r="C1104" s="832" t="s">
        <v>2042</v>
      </c>
      <c r="D1104" s="833" t="s">
        <v>4375</v>
      </c>
      <c r="E1104" s="834" t="s">
        <v>2072</v>
      </c>
      <c r="F1104" s="832" t="s">
        <v>2036</v>
      </c>
      <c r="G1104" s="832" t="s">
        <v>2335</v>
      </c>
      <c r="H1104" s="832" t="s">
        <v>601</v>
      </c>
      <c r="I1104" s="832" t="s">
        <v>2338</v>
      </c>
      <c r="J1104" s="832" t="s">
        <v>1012</v>
      </c>
      <c r="K1104" s="832" t="s">
        <v>2339</v>
      </c>
      <c r="L1104" s="835">
        <v>34.19</v>
      </c>
      <c r="M1104" s="835">
        <v>34.19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8</v>
      </c>
      <c r="B1105" s="832" t="s">
        <v>2035</v>
      </c>
      <c r="C1105" s="832" t="s">
        <v>2042</v>
      </c>
      <c r="D1105" s="833" t="s">
        <v>4375</v>
      </c>
      <c r="E1105" s="834" t="s">
        <v>2072</v>
      </c>
      <c r="F1105" s="832" t="s">
        <v>2036</v>
      </c>
      <c r="G1105" s="832" t="s">
        <v>3247</v>
      </c>
      <c r="H1105" s="832" t="s">
        <v>601</v>
      </c>
      <c r="I1105" s="832" t="s">
        <v>3248</v>
      </c>
      <c r="J1105" s="832" t="s">
        <v>3249</v>
      </c>
      <c r="K1105" s="832" t="s">
        <v>3250</v>
      </c>
      <c r="L1105" s="835">
        <v>140.25</v>
      </c>
      <c r="M1105" s="835">
        <v>280.5</v>
      </c>
      <c r="N1105" s="832">
        <v>2</v>
      </c>
      <c r="O1105" s="836">
        <v>1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8</v>
      </c>
      <c r="B1106" s="832" t="s">
        <v>2035</v>
      </c>
      <c r="C1106" s="832" t="s">
        <v>2042</v>
      </c>
      <c r="D1106" s="833" t="s">
        <v>4375</v>
      </c>
      <c r="E1106" s="834" t="s">
        <v>2072</v>
      </c>
      <c r="F1106" s="832" t="s">
        <v>2036</v>
      </c>
      <c r="G1106" s="832" t="s">
        <v>3247</v>
      </c>
      <c r="H1106" s="832" t="s">
        <v>601</v>
      </c>
      <c r="I1106" s="832" t="s">
        <v>3251</v>
      </c>
      <c r="J1106" s="832" t="s">
        <v>3252</v>
      </c>
      <c r="K1106" s="832" t="s">
        <v>3253</v>
      </c>
      <c r="L1106" s="835">
        <v>69.59</v>
      </c>
      <c r="M1106" s="835">
        <v>208.77</v>
      </c>
      <c r="N1106" s="832">
        <v>3</v>
      </c>
      <c r="O1106" s="836">
        <v>2</v>
      </c>
      <c r="P1106" s="835">
        <v>69.59</v>
      </c>
      <c r="Q1106" s="837">
        <v>0.33333333333333331</v>
      </c>
      <c r="R1106" s="832">
        <v>1</v>
      </c>
      <c r="S1106" s="837">
        <v>0.33333333333333331</v>
      </c>
      <c r="T1106" s="836">
        <v>0.5</v>
      </c>
      <c r="U1106" s="838">
        <v>0.25</v>
      </c>
    </row>
    <row r="1107" spans="1:21" ht="14.4" customHeight="1" x14ac:dyDescent="0.3">
      <c r="A1107" s="831">
        <v>8</v>
      </c>
      <c r="B1107" s="832" t="s">
        <v>2035</v>
      </c>
      <c r="C1107" s="832" t="s">
        <v>2042</v>
      </c>
      <c r="D1107" s="833" t="s">
        <v>4375</v>
      </c>
      <c r="E1107" s="834" t="s">
        <v>2072</v>
      </c>
      <c r="F1107" s="832" t="s">
        <v>2036</v>
      </c>
      <c r="G1107" s="832" t="s">
        <v>3254</v>
      </c>
      <c r="H1107" s="832" t="s">
        <v>601</v>
      </c>
      <c r="I1107" s="832" t="s">
        <v>3255</v>
      </c>
      <c r="J1107" s="832" t="s">
        <v>3256</v>
      </c>
      <c r="K1107" s="832" t="s">
        <v>3257</v>
      </c>
      <c r="L1107" s="835">
        <v>0</v>
      </c>
      <c r="M1107" s="835">
        <v>0</v>
      </c>
      <c r="N1107" s="832">
        <v>2</v>
      </c>
      <c r="O1107" s="836">
        <v>0.5</v>
      </c>
      <c r="P1107" s="835">
        <v>0</v>
      </c>
      <c r="Q1107" s="837"/>
      <c r="R1107" s="832">
        <v>2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8</v>
      </c>
      <c r="B1108" s="832" t="s">
        <v>2035</v>
      </c>
      <c r="C1108" s="832" t="s">
        <v>2042</v>
      </c>
      <c r="D1108" s="833" t="s">
        <v>4375</v>
      </c>
      <c r="E1108" s="834" t="s">
        <v>2072</v>
      </c>
      <c r="F1108" s="832" t="s">
        <v>2036</v>
      </c>
      <c r="G1108" s="832" t="s">
        <v>2642</v>
      </c>
      <c r="H1108" s="832" t="s">
        <v>601</v>
      </c>
      <c r="I1108" s="832" t="s">
        <v>3258</v>
      </c>
      <c r="J1108" s="832" t="s">
        <v>2644</v>
      </c>
      <c r="K1108" s="832" t="s">
        <v>3259</v>
      </c>
      <c r="L1108" s="835">
        <v>0</v>
      </c>
      <c r="M1108" s="835">
        <v>0</v>
      </c>
      <c r="N1108" s="832">
        <v>1</v>
      </c>
      <c r="O1108" s="836">
        <v>1</v>
      </c>
      <c r="P1108" s="835">
        <v>0</v>
      </c>
      <c r="Q1108" s="837"/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8</v>
      </c>
      <c r="B1109" s="832" t="s">
        <v>2035</v>
      </c>
      <c r="C1109" s="832" t="s">
        <v>2042</v>
      </c>
      <c r="D1109" s="833" t="s">
        <v>4375</v>
      </c>
      <c r="E1109" s="834" t="s">
        <v>2072</v>
      </c>
      <c r="F1109" s="832" t="s">
        <v>2036</v>
      </c>
      <c r="G1109" s="832" t="s">
        <v>2803</v>
      </c>
      <c r="H1109" s="832" t="s">
        <v>660</v>
      </c>
      <c r="I1109" s="832" t="s">
        <v>1724</v>
      </c>
      <c r="J1109" s="832" t="s">
        <v>672</v>
      </c>
      <c r="K1109" s="832" t="s">
        <v>1725</v>
      </c>
      <c r="L1109" s="835">
        <v>48.42</v>
      </c>
      <c r="M1109" s="835">
        <v>48.42</v>
      </c>
      <c r="N1109" s="832">
        <v>1</v>
      </c>
      <c r="O1109" s="836">
        <v>0.5</v>
      </c>
      <c r="P1109" s="835">
        <v>48.42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8</v>
      </c>
      <c r="B1110" s="832" t="s">
        <v>2035</v>
      </c>
      <c r="C1110" s="832" t="s">
        <v>2042</v>
      </c>
      <c r="D1110" s="833" t="s">
        <v>4375</v>
      </c>
      <c r="E1110" s="834" t="s">
        <v>2072</v>
      </c>
      <c r="F1110" s="832" t="s">
        <v>2036</v>
      </c>
      <c r="G1110" s="832" t="s">
        <v>2803</v>
      </c>
      <c r="H1110" s="832" t="s">
        <v>601</v>
      </c>
      <c r="I1110" s="832" t="s">
        <v>2804</v>
      </c>
      <c r="J1110" s="832" t="s">
        <v>672</v>
      </c>
      <c r="K1110" s="832" t="s">
        <v>2805</v>
      </c>
      <c r="L1110" s="835">
        <v>48.42</v>
      </c>
      <c r="M1110" s="835">
        <v>48.42</v>
      </c>
      <c r="N1110" s="832">
        <v>1</v>
      </c>
      <c r="O1110" s="836">
        <v>0.5</v>
      </c>
      <c r="P1110" s="835">
        <v>48.42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8</v>
      </c>
      <c r="B1111" s="832" t="s">
        <v>2035</v>
      </c>
      <c r="C1111" s="832" t="s">
        <v>2042</v>
      </c>
      <c r="D1111" s="833" t="s">
        <v>4375</v>
      </c>
      <c r="E1111" s="834" t="s">
        <v>2072</v>
      </c>
      <c r="F1111" s="832" t="s">
        <v>2036</v>
      </c>
      <c r="G1111" s="832" t="s">
        <v>2803</v>
      </c>
      <c r="H1111" s="832" t="s">
        <v>601</v>
      </c>
      <c r="I1111" s="832" t="s">
        <v>3260</v>
      </c>
      <c r="J1111" s="832" t="s">
        <v>3261</v>
      </c>
      <c r="K1111" s="832" t="s">
        <v>3262</v>
      </c>
      <c r="L1111" s="835">
        <v>48.42</v>
      </c>
      <c r="M1111" s="835">
        <v>435.78</v>
      </c>
      <c r="N1111" s="832">
        <v>9</v>
      </c>
      <c r="O1111" s="836">
        <v>1.5</v>
      </c>
      <c r="P1111" s="835">
        <v>145.26</v>
      </c>
      <c r="Q1111" s="837">
        <v>0.33333333333333331</v>
      </c>
      <c r="R1111" s="832">
        <v>3</v>
      </c>
      <c r="S1111" s="837">
        <v>0.33333333333333331</v>
      </c>
      <c r="T1111" s="836">
        <v>0.5</v>
      </c>
      <c r="U1111" s="838">
        <v>0.33333333333333331</v>
      </c>
    </row>
    <row r="1112" spans="1:21" ht="14.4" customHeight="1" x14ac:dyDescent="0.3">
      <c r="A1112" s="831">
        <v>8</v>
      </c>
      <c r="B1112" s="832" t="s">
        <v>2035</v>
      </c>
      <c r="C1112" s="832" t="s">
        <v>2042</v>
      </c>
      <c r="D1112" s="833" t="s">
        <v>4375</v>
      </c>
      <c r="E1112" s="834" t="s">
        <v>2072</v>
      </c>
      <c r="F1112" s="832" t="s">
        <v>2036</v>
      </c>
      <c r="G1112" s="832" t="s">
        <v>2126</v>
      </c>
      <c r="H1112" s="832" t="s">
        <v>601</v>
      </c>
      <c r="I1112" s="832" t="s">
        <v>2127</v>
      </c>
      <c r="J1112" s="832" t="s">
        <v>2128</v>
      </c>
      <c r="K1112" s="832" t="s">
        <v>1725</v>
      </c>
      <c r="L1112" s="835">
        <v>88.1</v>
      </c>
      <c r="M1112" s="835">
        <v>1057.2</v>
      </c>
      <c r="N1112" s="832">
        <v>12</v>
      </c>
      <c r="O1112" s="836">
        <v>5</v>
      </c>
      <c r="P1112" s="835">
        <v>440.5</v>
      </c>
      <c r="Q1112" s="837">
        <v>0.41666666666666663</v>
      </c>
      <c r="R1112" s="832">
        <v>5</v>
      </c>
      <c r="S1112" s="837">
        <v>0.41666666666666669</v>
      </c>
      <c r="T1112" s="836">
        <v>2</v>
      </c>
      <c r="U1112" s="838">
        <v>0.4</v>
      </c>
    </row>
    <row r="1113" spans="1:21" ht="14.4" customHeight="1" x14ac:dyDescent="0.3">
      <c r="A1113" s="831">
        <v>8</v>
      </c>
      <c r="B1113" s="832" t="s">
        <v>2035</v>
      </c>
      <c r="C1113" s="832" t="s">
        <v>2042</v>
      </c>
      <c r="D1113" s="833" t="s">
        <v>4375</v>
      </c>
      <c r="E1113" s="834" t="s">
        <v>2072</v>
      </c>
      <c r="F1113" s="832" t="s">
        <v>2036</v>
      </c>
      <c r="G1113" s="832" t="s">
        <v>2703</v>
      </c>
      <c r="H1113" s="832" t="s">
        <v>601</v>
      </c>
      <c r="I1113" s="832" t="s">
        <v>2704</v>
      </c>
      <c r="J1113" s="832" t="s">
        <v>2705</v>
      </c>
      <c r="K1113" s="832" t="s">
        <v>2706</v>
      </c>
      <c r="L1113" s="835">
        <v>0</v>
      </c>
      <c r="M1113" s="835">
        <v>0</v>
      </c>
      <c r="N1113" s="832">
        <v>1</v>
      </c>
      <c r="O1113" s="836">
        <v>1</v>
      </c>
      <c r="P1113" s="835">
        <v>0</v>
      </c>
      <c r="Q1113" s="837"/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8</v>
      </c>
      <c r="B1114" s="832" t="s">
        <v>2035</v>
      </c>
      <c r="C1114" s="832" t="s">
        <v>2042</v>
      </c>
      <c r="D1114" s="833" t="s">
        <v>4375</v>
      </c>
      <c r="E1114" s="834" t="s">
        <v>2072</v>
      </c>
      <c r="F1114" s="832" t="s">
        <v>2036</v>
      </c>
      <c r="G1114" s="832" t="s">
        <v>2440</v>
      </c>
      <c r="H1114" s="832" t="s">
        <v>601</v>
      </c>
      <c r="I1114" s="832" t="s">
        <v>2441</v>
      </c>
      <c r="J1114" s="832" t="s">
        <v>1431</v>
      </c>
      <c r="K1114" s="832" t="s">
        <v>1813</v>
      </c>
      <c r="L1114" s="835">
        <v>0</v>
      </c>
      <c r="M1114" s="835">
        <v>0</v>
      </c>
      <c r="N1114" s="832">
        <v>2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8</v>
      </c>
      <c r="B1115" s="832" t="s">
        <v>2035</v>
      </c>
      <c r="C1115" s="832" t="s">
        <v>2042</v>
      </c>
      <c r="D1115" s="833" t="s">
        <v>4375</v>
      </c>
      <c r="E1115" s="834" t="s">
        <v>2072</v>
      </c>
      <c r="F1115" s="832" t="s">
        <v>2036</v>
      </c>
      <c r="G1115" s="832" t="s">
        <v>3263</v>
      </c>
      <c r="H1115" s="832" t="s">
        <v>601</v>
      </c>
      <c r="I1115" s="832" t="s">
        <v>3264</v>
      </c>
      <c r="J1115" s="832" t="s">
        <v>3265</v>
      </c>
      <c r="K1115" s="832" t="s">
        <v>3266</v>
      </c>
      <c r="L1115" s="835">
        <v>195.19</v>
      </c>
      <c r="M1115" s="835">
        <v>780.76</v>
      </c>
      <c r="N1115" s="832">
        <v>4</v>
      </c>
      <c r="O1115" s="836">
        <v>3.5</v>
      </c>
      <c r="P1115" s="835">
        <v>780.76</v>
      </c>
      <c r="Q1115" s="837">
        <v>1</v>
      </c>
      <c r="R1115" s="832">
        <v>4</v>
      </c>
      <c r="S1115" s="837">
        <v>1</v>
      </c>
      <c r="T1115" s="836">
        <v>3.5</v>
      </c>
      <c r="U1115" s="838">
        <v>1</v>
      </c>
    </row>
    <row r="1116" spans="1:21" ht="14.4" customHeight="1" x14ac:dyDescent="0.3">
      <c r="A1116" s="831">
        <v>8</v>
      </c>
      <c r="B1116" s="832" t="s">
        <v>2035</v>
      </c>
      <c r="C1116" s="832" t="s">
        <v>2042</v>
      </c>
      <c r="D1116" s="833" t="s">
        <v>4375</v>
      </c>
      <c r="E1116" s="834" t="s">
        <v>2072</v>
      </c>
      <c r="F1116" s="832" t="s">
        <v>2036</v>
      </c>
      <c r="G1116" s="832" t="s">
        <v>3263</v>
      </c>
      <c r="H1116" s="832" t="s">
        <v>601</v>
      </c>
      <c r="I1116" s="832" t="s">
        <v>3267</v>
      </c>
      <c r="J1116" s="832" t="s">
        <v>3268</v>
      </c>
      <c r="K1116" s="832" t="s">
        <v>3269</v>
      </c>
      <c r="L1116" s="835">
        <v>0</v>
      </c>
      <c r="M1116" s="835">
        <v>0</v>
      </c>
      <c r="N1116" s="832">
        <v>1</v>
      </c>
      <c r="O1116" s="836">
        <v>1</v>
      </c>
      <c r="P1116" s="835"/>
      <c r="Q1116" s="837"/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8</v>
      </c>
      <c r="B1117" s="832" t="s">
        <v>2035</v>
      </c>
      <c r="C1117" s="832" t="s">
        <v>2042</v>
      </c>
      <c r="D1117" s="833" t="s">
        <v>4375</v>
      </c>
      <c r="E1117" s="834" t="s">
        <v>2072</v>
      </c>
      <c r="F1117" s="832" t="s">
        <v>2036</v>
      </c>
      <c r="G1117" s="832" t="s">
        <v>3263</v>
      </c>
      <c r="H1117" s="832" t="s">
        <v>601</v>
      </c>
      <c r="I1117" s="832" t="s">
        <v>3270</v>
      </c>
      <c r="J1117" s="832" t="s">
        <v>3271</v>
      </c>
      <c r="K1117" s="832" t="s">
        <v>3272</v>
      </c>
      <c r="L1117" s="835">
        <v>343.73</v>
      </c>
      <c r="M1117" s="835">
        <v>687.46</v>
      </c>
      <c r="N1117" s="832">
        <v>2</v>
      </c>
      <c r="O1117" s="836">
        <v>2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8</v>
      </c>
      <c r="B1118" s="832" t="s">
        <v>2035</v>
      </c>
      <c r="C1118" s="832" t="s">
        <v>2042</v>
      </c>
      <c r="D1118" s="833" t="s">
        <v>4375</v>
      </c>
      <c r="E1118" s="834" t="s">
        <v>2072</v>
      </c>
      <c r="F1118" s="832" t="s">
        <v>2036</v>
      </c>
      <c r="G1118" s="832" t="s">
        <v>3263</v>
      </c>
      <c r="H1118" s="832" t="s">
        <v>601</v>
      </c>
      <c r="I1118" s="832" t="s">
        <v>3273</v>
      </c>
      <c r="J1118" s="832" t="s">
        <v>3268</v>
      </c>
      <c r="K1118" s="832" t="s">
        <v>3274</v>
      </c>
      <c r="L1118" s="835">
        <v>62.28</v>
      </c>
      <c r="M1118" s="835">
        <v>560.52</v>
      </c>
      <c r="N1118" s="832">
        <v>9</v>
      </c>
      <c r="O1118" s="836">
        <v>3</v>
      </c>
      <c r="P1118" s="835">
        <v>186.84</v>
      </c>
      <c r="Q1118" s="837">
        <v>0.33333333333333337</v>
      </c>
      <c r="R1118" s="832">
        <v>3</v>
      </c>
      <c r="S1118" s="837">
        <v>0.33333333333333331</v>
      </c>
      <c r="T1118" s="836">
        <v>1</v>
      </c>
      <c r="U1118" s="838">
        <v>0.33333333333333331</v>
      </c>
    </row>
    <row r="1119" spans="1:21" ht="14.4" customHeight="1" x14ac:dyDescent="0.3">
      <c r="A1119" s="831">
        <v>8</v>
      </c>
      <c r="B1119" s="832" t="s">
        <v>2035</v>
      </c>
      <c r="C1119" s="832" t="s">
        <v>2042</v>
      </c>
      <c r="D1119" s="833" t="s">
        <v>4375</v>
      </c>
      <c r="E1119" s="834" t="s">
        <v>2072</v>
      </c>
      <c r="F1119" s="832" t="s">
        <v>2036</v>
      </c>
      <c r="G1119" s="832" t="s">
        <v>2129</v>
      </c>
      <c r="H1119" s="832" t="s">
        <v>601</v>
      </c>
      <c r="I1119" s="832" t="s">
        <v>3275</v>
      </c>
      <c r="J1119" s="832" t="s">
        <v>1326</v>
      </c>
      <c r="K1119" s="832" t="s">
        <v>3276</v>
      </c>
      <c r="L1119" s="835">
        <v>168.9</v>
      </c>
      <c r="M1119" s="835">
        <v>6418.2000000000016</v>
      </c>
      <c r="N1119" s="832">
        <v>38</v>
      </c>
      <c r="O1119" s="836">
        <v>32.5</v>
      </c>
      <c r="P1119" s="835">
        <v>3209.1000000000008</v>
      </c>
      <c r="Q1119" s="837">
        <v>0.5</v>
      </c>
      <c r="R1119" s="832">
        <v>19</v>
      </c>
      <c r="S1119" s="837">
        <v>0.5</v>
      </c>
      <c r="T1119" s="836">
        <v>15</v>
      </c>
      <c r="U1119" s="838">
        <v>0.46153846153846156</v>
      </c>
    </row>
    <row r="1120" spans="1:21" ht="14.4" customHeight="1" x14ac:dyDescent="0.3">
      <c r="A1120" s="831">
        <v>8</v>
      </c>
      <c r="B1120" s="832" t="s">
        <v>2035</v>
      </c>
      <c r="C1120" s="832" t="s">
        <v>2042</v>
      </c>
      <c r="D1120" s="833" t="s">
        <v>4375</v>
      </c>
      <c r="E1120" s="834" t="s">
        <v>2072</v>
      </c>
      <c r="F1120" s="832" t="s">
        <v>2036</v>
      </c>
      <c r="G1120" s="832" t="s">
        <v>2129</v>
      </c>
      <c r="H1120" s="832" t="s">
        <v>601</v>
      </c>
      <c r="I1120" s="832" t="s">
        <v>2228</v>
      </c>
      <c r="J1120" s="832" t="s">
        <v>1328</v>
      </c>
      <c r="K1120" s="832" t="s">
        <v>2229</v>
      </c>
      <c r="L1120" s="835">
        <v>168.9</v>
      </c>
      <c r="M1120" s="835">
        <v>3209.1000000000004</v>
      </c>
      <c r="N1120" s="832">
        <v>19</v>
      </c>
      <c r="O1120" s="836">
        <v>15</v>
      </c>
      <c r="P1120" s="835">
        <v>506.70000000000005</v>
      </c>
      <c r="Q1120" s="837">
        <v>0.15789473684210525</v>
      </c>
      <c r="R1120" s="832">
        <v>3</v>
      </c>
      <c r="S1120" s="837">
        <v>0.15789473684210525</v>
      </c>
      <c r="T1120" s="836">
        <v>2</v>
      </c>
      <c r="U1120" s="838">
        <v>0.13333333333333333</v>
      </c>
    </row>
    <row r="1121" spans="1:21" ht="14.4" customHeight="1" x14ac:dyDescent="0.3">
      <c r="A1121" s="831">
        <v>8</v>
      </c>
      <c r="B1121" s="832" t="s">
        <v>2035</v>
      </c>
      <c r="C1121" s="832" t="s">
        <v>2042</v>
      </c>
      <c r="D1121" s="833" t="s">
        <v>4375</v>
      </c>
      <c r="E1121" s="834" t="s">
        <v>2072</v>
      </c>
      <c r="F1121" s="832" t="s">
        <v>2036</v>
      </c>
      <c r="G1121" s="832" t="s">
        <v>2129</v>
      </c>
      <c r="H1121" s="832" t="s">
        <v>601</v>
      </c>
      <c r="I1121" s="832" t="s">
        <v>2808</v>
      </c>
      <c r="J1121" s="832" t="s">
        <v>2809</v>
      </c>
      <c r="K1121" s="832" t="s">
        <v>2810</v>
      </c>
      <c r="L1121" s="835">
        <v>84.45</v>
      </c>
      <c r="M1121" s="835">
        <v>84.45</v>
      </c>
      <c r="N1121" s="832">
        <v>1</v>
      </c>
      <c r="O1121" s="836">
        <v>0.5</v>
      </c>
      <c r="P1121" s="835">
        <v>84.45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8</v>
      </c>
      <c r="B1122" s="832" t="s">
        <v>2035</v>
      </c>
      <c r="C1122" s="832" t="s">
        <v>2042</v>
      </c>
      <c r="D1122" s="833" t="s">
        <v>4375</v>
      </c>
      <c r="E1122" s="834" t="s">
        <v>2072</v>
      </c>
      <c r="F1122" s="832" t="s">
        <v>2036</v>
      </c>
      <c r="G1122" s="832" t="s">
        <v>2129</v>
      </c>
      <c r="H1122" s="832" t="s">
        <v>601</v>
      </c>
      <c r="I1122" s="832" t="s">
        <v>2130</v>
      </c>
      <c r="J1122" s="832" t="s">
        <v>1328</v>
      </c>
      <c r="K1122" s="832" t="s">
        <v>2131</v>
      </c>
      <c r="L1122" s="835">
        <v>112.6</v>
      </c>
      <c r="M1122" s="835">
        <v>337.79999999999995</v>
      </c>
      <c r="N1122" s="832">
        <v>3</v>
      </c>
      <c r="O1122" s="836">
        <v>3</v>
      </c>
      <c r="P1122" s="835">
        <v>112.6</v>
      </c>
      <c r="Q1122" s="837">
        <v>0.33333333333333337</v>
      </c>
      <c r="R1122" s="832">
        <v>1</v>
      </c>
      <c r="S1122" s="837">
        <v>0.33333333333333331</v>
      </c>
      <c r="T1122" s="836">
        <v>1</v>
      </c>
      <c r="U1122" s="838">
        <v>0.33333333333333331</v>
      </c>
    </row>
    <row r="1123" spans="1:21" ht="14.4" customHeight="1" x14ac:dyDescent="0.3">
      <c r="A1123" s="831">
        <v>8</v>
      </c>
      <c r="B1123" s="832" t="s">
        <v>2035</v>
      </c>
      <c r="C1123" s="832" t="s">
        <v>2042</v>
      </c>
      <c r="D1123" s="833" t="s">
        <v>4375</v>
      </c>
      <c r="E1123" s="834" t="s">
        <v>2072</v>
      </c>
      <c r="F1123" s="832" t="s">
        <v>2036</v>
      </c>
      <c r="G1123" s="832" t="s">
        <v>2129</v>
      </c>
      <c r="H1123" s="832" t="s">
        <v>601</v>
      </c>
      <c r="I1123" s="832" t="s">
        <v>3056</v>
      </c>
      <c r="J1123" s="832" t="s">
        <v>2809</v>
      </c>
      <c r="K1123" s="832" t="s">
        <v>2810</v>
      </c>
      <c r="L1123" s="835">
        <v>84.45</v>
      </c>
      <c r="M1123" s="835">
        <v>84.45</v>
      </c>
      <c r="N1123" s="832">
        <v>1</v>
      </c>
      <c r="O1123" s="836">
        <v>0.5</v>
      </c>
      <c r="P1123" s="835">
        <v>84.45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8</v>
      </c>
      <c r="B1124" s="832" t="s">
        <v>2035</v>
      </c>
      <c r="C1124" s="832" t="s">
        <v>2042</v>
      </c>
      <c r="D1124" s="833" t="s">
        <v>4375</v>
      </c>
      <c r="E1124" s="834" t="s">
        <v>2072</v>
      </c>
      <c r="F1124" s="832" t="s">
        <v>2036</v>
      </c>
      <c r="G1124" s="832" t="s">
        <v>2347</v>
      </c>
      <c r="H1124" s="832" t="s">
        <v>601</v>
      </c>
      <c r="I1124" s="832" t="s">
        <v>2348</v>
      </c>
      <c r="J1124" s="832" t="s">
        <v>1334</v>
      </c>
      <c r="K1124" s="832" t="s">
        <v>2349</v>
      </c>
      <c r="L1124" s="835">
        <v>78.33</v>
      </c>
      <c r="M1124" s="835">
        <v>1018.29</v>
      </c>
      <c r="N1124" s="832">
        <v>13</v>
      </c>
      <c r="O1124" s="836">
        <v>6</v>
      </c>
      <c r="P1124" s="835">
        <v>626.64</v>
      </c>
      <c r="Q1124" s="837">
        <v>0.61538461538461542</v>
      </c>
      <c r="R1124" s="832">
        <v>8</v>
      </c>
      <c r="S1124" s="837">
        <v>0.61538461538461542</v>
      </c>
      <c r="T1124" s="836">
        <v>3</v>
      </c>
      <c r="U1124" s="838">
        <v>0.5</v>
      </c>
    </row>
    <row r="1125" spans="1:21" ht="14.4" customHeight="1" x14ac:dyDescent="0.3">
      <c r="A1125" s="831">
        <v>8</v>
      </c>
      <c r="B1125" s="832" t="s">
        <v>2035</v>
      </c>
      <c r="C1125" s="832" t="s">
        <v>2042</v>
      </c>
      <c r="D1125" s="833" t="s">
        <v>4375</v>
      </c>
      <c r="E1125" s="834" t="s">
        <v>2072</v>
      </c>
      <c r="F1125" s="832" t="s">
        <v>2036</v>
      </c>
      <c r="G1125" s="832" t="s">
        <v>2247</v>
      </c>
      <c r="H1125" s="832" t="s">
        <v>601</v>
      </c>
      <c r="I1125" s="832" t="s">
        <v>2248</v>
      </c>
      <c r="J1125" s="832" t="s">
        <v>1047</v>
      </c>
      <c r="K1125" s="832" t="s">
        <v>2249</v>
      </c>
      <c r="L1125" s="835">
        <v>301.2</v>
      </c>
      <c r="M1125" s="835">
        <v>602.4</v>
      </c>
      <c r="N1125" s="832">
        <v>2</v>
      </c>
      <c r="O1125" s="836">
        <v>1.5</v>
      </c>
      <c r="P1125" s="835">
        <v>301.2</v>
      </c>
      <c r="Q1125" s="837">
        <v>0.5</v>
      </c>
      <c r="R1125" s="832">
        <v>1</v>
      </c>
      <c r="S1125" s="837">
        <v>0.5</v>
      </c>
      <c r="T1125" s="836">
        <v>0.5</v>
      </c>
      <c r="U1125" s="838">
        <v>0.33333333333333331</v>
      </c>
    </row>
    <row r="1126" spans="1:21" ht="14.4" customHeight="1" x14ac:dyDescent="0.3">
      <c r="A1126" s="831">
        <v>8</v>
      </c>
      <c r="B1126" s="832" t="s">
        <v>2035</v>
      </c>
      <c r="C1126" s="832" t="s">
        <v>2042</v>
      </c>
      <c r="D1126" s="833" t="s">
        <v>4375</v>
      </c>
      <c r="E1126" s="834" t="s">
        <v>2072</v>
      </c>
      <c r="F1126" s="832" t="s">
        <v>2036</v>
      </c>
      <c r="G1126" s="832" t="s">
        <v>2247</v>
      </c>
      <c r="H1126" s="832" t="s">
        <v>601</v>
      </c>
      <c r="I1126" s="832" t="s">
        <v>2353</v>
      </c>
      <c r="J1126" s="832" t="s">
        <v>1047</v>
      </c>
      <c r="K1126" s="832" t="s">
        <v>2354</v>
      </c>
      <c r="L1126" s="835">
        <v>32.25</v>
      </c>
      <c r="M1126" s="835">
        <v>32.25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8</v>
      </c>
      <c r="B1127" s="832" t="s">
        <v>2035</v>
      </c>
      <c r="C1127" s="832" t="s">
        <v>2042</v>
      </c>
      <c r="D1127" s="833" t="s">
        <v>4375</v>
      </c>
      <c r="E1127" s="834" t="s">
        <v>2072</v>
      </c>
      <c r="F1127" s="832" t="s">
        <v>2036</v>
      </c>
      <c r="G1127" s="832" t="s">
        <v>2247</v>
      </c>
      <c r="H1127" s="832" t="s">
        <v>601</v>
      </c>
      <c r="I1127" s="832" t="s">
        <v>2355</v>
      </c>
      <c r="J1127" s="832" t="s">
        <v>1047</v>
      </c>
      <c r="K1127" s="832" t="s">
        <v>2249</v>
      </c>
      <c r="L1127" s="835">
        <v>185.26</v>
      </c>
      <c r="M1127" s="835">
        <v>370.52</v>
      </c>
      <c r="N1127" s="832">
        <v>2</v>
      </c>
      <c r="O1127" s="836">
        <v>2</v>
      </c>
      <c r="P1127" s="835">
        <v>185.26</v>
      </c>
      <c r="Q1127" s="837">
        <v>0.5</v>
      </c>
      <c r="R1127" s="832">
        <v>1</v>
      </c>
      <c r="S1127" s="837">
        <v>0.5</v>
      </c>
      <c r="T1127" s="836">
        <v>1</v>
      </c>
      <c r="U1127" s="838">
        <v>0.5</v>
      </c>
    </row>
    <row r="1128" spans="1:21" ht="14.4" customHeight="1" x14ac:dyDescent="0.3">
      <c r="A1128" s="831">
        <v>8</v>
      </c>
      <c r="B1128" s="832" t="s">
        <v>2035</v>
      </c>
      <c r="C1128" s="832" t="s">
        <v>2042</v>
      </c>
      <c r="D1128" s="833" t="s">
        <v>4375</v>
      </c>
      <c r="E1128" s="834" t="s">
        <v>2072</v>
      </c>
      <c r="F1128" s="832" t="s">
        <v>2036</v>
      </c>
      <c r="G1128" s="832" t="s">
        <v>2247</v>
      </c>
      <c r="H1128" s="832" t="s">
        <v>601</v>
      </c>
      <c r="I1128" s="832" t="s">
        <v>2355</v>
      </c>
      <c r="J1128" s="832" t="s">
        <v>1047</v>
      </c>
      <c r="K1128" s="832" t="s">
        <v>2249</v>
      </c>
      <c r="L1128" s="835">
        <v>103.67</v>
      </c>
      <c r="M1128" s="835">
        <v>414.68</v>
      </c>
      <c r="N1128" s="832">
        <v>4</v>
      </c>
      <c r="O1128" s="836">
        <v>2.5</v>
      </c>
      <c r="P1128" s="835">
        <v>311.01</v>
      </c>
      <c r="Q1128" s="837">
        <v>0.75</v>
      </c>
      <c r="R1128" s="832">
        <v>3</v>
      </c>
      <c r="S1128" s="837">
        <v>0.75</v>
      </c>
      <c r="T1128" s="836">
        <v>1.5</v>
      </c>
      <c r="U1128" s="838">
        <v>0.6</v>
      </c>
    </row>
    <row r="1129" spans="1:21" ht="14.4" customHeight="1" x14ac:dyDescent="0.3">
      <c r="A1129" s="831">
        <v>8</v>
      </c>
      <c r="B1129" s="832" t="s">
        <v>2035</v>
      </c>
      <c r="C1129" s="832" t="s">
        <v>2042</v>
      </c>
      <c r="D1129" s="833" t="s">
        <v>4375</v>
      </c>
      <c r="E1129" s="834" t="s">
        <v>2072</v>
      </c>
      <c r="F1129" s="832" t="s">
        <v>2036</v>
      </c>
      <c r="G1129" s="832" t="s">
        <v>3277</v>
      </c>
      <c r="H1129" s="832" t="s">
        <v>601</v>
      </c>
      <c r="I1129" s="832" t="s">
        <v>3278</v>
      </c>
      <c r="J1129" s="832" t="s">
        <v>3279</v>
      </c>
      <c r="K1129" s="832" t="s">
        <v>1813</v>
      </c>
      <c r="L1129" s="835">
        <v>69.44</v>
      </c>
      <c r="M1129" s="835">
        <v>833.28</v>
      </c>
      <c r="N1129" s="832">
        <v>12</v>
      </c>
      <c r="O1129" s="836">
        <v>4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8</v>
      </c>
      <c r="B1130" s="832" t="s">
        <v>2035</v>
      </c>
      <c r="C1130" s="832" t="s">
        <v>2042</v>
      </c>
      <c r="D1130" s="833" t="s">
        <v>4375</v>
      </c>
      <c r="E1130" s="834" t="s">
        <v>2072</v>
      </c>
      <c r="F1130" s="832" t="s">
        <v>2036</v>
      </c>
      <c r="G1130" s="832" t="s">
        <v>2444</v>
      </c>
      <c r="H1130" s="832" t="s">
        <v>601</v>
      </c>
      <c r="I1130" s="832" t="s">
        <v>3280</v>
      </c>
      <c r="J1130" s="832" t="s">
        <v>3281</v>
      </c>
      <c r="K1130" s="832" t="s">
        <v>3282</v>
      </c>
      <c r="L1130" s="835">
        <v>115.18</v>
      </c>
      <c r="M1130" s="835">
        <v>115.18</v>
      </c>
      <c r="N1130" s="832">
        <v>1</v>
      </c>
      <c r="O1130" s="836">
        <v>0.5</v>
      </c>
      <c r="P1130" s="835">
        <v>115.18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8</v>
      </c>
      <c r="B1131" s="832" t="s">
        <v>2035</v>
      </c>
      <c r="C1131" s="832" t="s">
        <v>2042</v>
      </c>
      <c r="D1131" s="833" t="s">
        <v>4375</v>
      </c>
      <c r="E1131" s="834" t="s">
        <v>2072</v>
      </c>
      <c r="F1131" s="832" t="s">
        <v>2036</v>
      </c>
      <c r="G1131" s="832" t="s">
        <v>2646</v>
      </c>
      <c r="H1131" s="832" t="s">
        <v>601</v>
      </c>
      <c r="I1131" s="832" t="s">
        <v>2811</v>
      </c>
      <c r="J1131" s="832" t="s">
        <v>2812</v>
      </c>
      <c r="K1131" s="832" t="s">
        <v>2813</v>
      </c>
      <c r="L1131" s="835">
        <v>256.67</v>
      </c>
      <c r="M1131" s="835">
        <v>513.34</v>
      </c>
      <c r="N1131" s="832">
        <v>2</v>
      </c>
      <c r="O1131" s="836">
        <v>2</v>
      </c>
      <c r="P1131" s="835">
        <v>513.34</v>
      </c>
      <c r="Q1131" s="837">
        <v>1</v>
      </c>
      <c r="R1131" s="832">
        <v>2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8</v>
      </c>
      <c r="B1132" s="832" t="s">
        <v>2035</v>
      </c>
      <c r="C1132" s="832" t="s">
        <v>2042</v>
      </c>
      <c r="D1132" s="833" t="s">
        <v>4375</v>
      </c>
      <c r="E1132" s="834" t="s">
        <v>2072</v>
      </c>
      <c r="F1132" s="832" t="s">
        <v>2036</v>
      </c>
      <c r="G1132" s="832" t="s">
        <v>2650</v>
      </c>
      <c r="H1132" s="832" t="s">
        <v>601</v>
      </c>
      <c r="I1132" s="832" t="s">
        <v>2651</v>
      </c>
      <c r="J1132" s="832" t="s">
        <v>1365</v>
      </c>
      <c r="K1132" s="832" t="s">
        <v>2652</v>
      </c>
      <c r="L1132" s="835">
        <v>108.44</v>
      </c>
      <c r="M1132" s="835">
        <v>650.64</v>
      </c>
      <c r="N1132" s="832">
        <v>6</v>
      </c>
      <c r="O1132" s="836">
        <v>4</v>
      </c>
      <c r="P1132" s="835">
        <v>216.88</v>
      </c>
      <c r="Q1132" s="837">
        <v>0.33333333333333331</v>
      </c>
      <c r="R1132" s="832">
        <v>2</v>
      </c>
      <c r="S1132" s="837">
        <v>0.33333333333333331</v>
      </c>
      <c r="T1132" s="836">
        <v>1</v>
      </c>
      <c r="U1132" s="838">
        <v>0.25</v>
      </c>
    </row>
    <row r="1133" spans="1:21" ht="14.4" customHeight="1" x14ac:dyDescent="0.3">
      <c r="A1133" s="831">
        <v>8</v>
      </c>
      <c r="B1133" s="832" t="s">
        <v>2035</v>
      </c>
      <c r="C1133" s="832" t="s">
        <v>2042</v>
      </c>
      <c r="D1133" s="833" t="s">
        <v>4375</v>
      </c>
      <c r="E1133" s="834" t="s">
        <v>2072</v>
      </c>
      <c r="F1133" s="832" t="s">
        <v>2036</v>
      </c>
      <c r="G1133" s="832" t="s">
        <v>2650</v>
      </c>
      <c r="H1133" s="832" t="s">
        <v>601</v>
      </c>
      <c r="I1133" s="832" t="s">
        <v>3064</v>
      </c>
      <c r="J1133" s="832" t="s">
        <v>1365</v>
      </c>
      <c r="K1133" s="832" t="s">
        <v>2652</v>
      </c>
      <c r="L1133" s="835">
        <v>52.61</v>
      </c>
      <c r="M1133" s="835">
        <v>105.22</v>
      </c>
      <c r="N1133" s="832">
        <v>2</v>
      </c>
      <c r="O1133" s="836">
        <v>1.5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8</v>
      </c>
      <c r="B1134" s="832" t="s">
        <v>2035</v>
      </c>
      <c r="C1134" s="832" t="s">
        <v>2042</v>
      </c>
      <c r="D1134" s="833" t="s">
        <v>4375</v>
      </c>
      <c r="E1134" s="834" t="s">
        <v>2072</v>
      </c>
      <c r="F1134" s="832" t="s">
        <v>2036</v>
      </c>
      <c r="G1134" s="832" t="s">
        <v>3283</v>
      </c>
      <c r="H1134" s="832" t="s">
        <v>601</v>
      </c>
      <c r="I1134" s="832" t="s">
        <v>3284</v>
      </c>
      <c r="J1134" s="832" t="s">
        <v>3285</v>
      </c>
      <c r="K1134" s="832" t="s">
        <v>3286</v>
      </c>
      <c r="L1134" s="835">
        <v>0</v>
      </c>
      <c r="M1134" s="835">
        <v>0</v>
      </c>
      <c r="N1134" s="832">
        <v>1</v>
      </c>
      <c r="O1134" s="836">
        <v>1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8</v>
      </c>
      <c r="B1135" s="832" t="s">
        <v>2035</v>
      </c>
      <c r="C1135" s="832" t="s">
        <v>2042</v>
      </c>
      <c r="D1135" s="833" t="s">
        <v>4375</v>
      </c>
      <c r="E1135" s="834" t="s">
        <v>2072</v>
      </c>
      <c r="F1135" s="832" t="s">
        <v>2036</v>
      </c>
      <c r="G1135" s="832" t="s">
        <v>3283</v>
      </c>
      <c r="H1135" s="832" t="s">
        <v>601</v>
      </c>
      <c r="I1135" s="832" t="s">
        <v>3287</v>
      </c>
      <c r="J1135" s="832" t="s">
        <v>3285</v>
      </c>
      <c r="K1135" s="832" t="s">
        <v>3288</v>
      </c>
      <c r="L1135" s="835">
        <v>104.17</v>
      </c>
      <c r="M1135" s="835">
        <v>312.51</v>
      </c>
      <c r="N1135" s="832">
        <v>3</v>
      </c>
      <c r="O1135" s="836">
        <v>1</v>
      </c>
      <c r="P1135" s="835">
        <v>312.51</v>
      </c>
      <c r="Q1135" s="837">
        <v>1</v>
      </c>
      <c r="R1135" s="832">
        <v>3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8</v>
      </c>
      <c r="B1136" s="832" t="s">
        <v>2035</v>
      </c>
      <c r="C1136" s="832" t="s">
        <v>2042</v>
      </c>
      <c r="D1136" s="833" t="s">
        <v>4375</v>
      </c>
      <c r="E1136" s="834" t="s">
        <v>2072</v>
      </c>
      <c r="F1136" s="832" t="s">
        <v>2036</v>
      </c>
      <c r="G1136" s="832" t="s">
        <v>2366</v>
      </c>
      <c r="H1136" s="832" t="s">
        <v>660</v>
      </c>
      <c r="I1136" s="832" t="s">
        <v>3289</v>
      </c>
      <c r="J1136" s="832" t="s">
        <v>1810</v>
      </c>
      <c r="K1136" s="832" t="s">
        <v>3290</v>
      </c>
      <c r="L1136" s="835">
        <v>10.34</v>
      </c>
      <c r="M1136" s="835">
        <v>20.68</v>
      </c>
      <c r="N1136" s="832">
        <v>2</v>
      </c>
      <c r="O1136" s="836">
        <v>0.5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8</v>
      </c>
      <c r="B1137" s="832" t="s">
        <v>2035</v>
      </c>
      <c r="C1137" s="832" t="s">
        <v>2042</v>
      </c>
      <c r="D1137" s="833" t="s">
        <v>4375</v>
      </c>
      <c r="E1137" s="834" t="s">
        <v>2072</v>
      </c>
      <c r="F1137" s="832" t="s">
        <v>2036</v>
      </c>
      <c r="G1137" s="832" t="s">
        <v>2206</v>
      </c>
      <c r="H1137" s="832" t="s">
        <v>601</v>
      </c>
      <c r="I1137" s="832" t="s">
        <v>2207</v>
      </c>
      <c r="J1137" s="832" t="s">
        <v>2208</v>
      </c>
      <c r="K1137" s="832" t="s">
        <v>2209</v>
      </c>
      <c r="L1137" s="835">
        <v>0</v>
      </c>
      <c r="M1137" s="835">
        <v>0</v>
      </c>
      <c r="N1137" s="832">
        <v>2</v>
      </c>
      <c r="O1137" s="836">
        <v>1</v>
      </c>
      <c r="P1137" s="835"/>
      <c r="Q1137" s="837"/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8</v>
      </c>
      <c r="B1138" s="832" t="s">
        <v>2035</v>
      </c>
      <c r="C1138" s="832" t="s">
        <v>2042</v>
      </c>
      <c r="D1138" s="833" t="s">
        <v>4375</v>
      </c>
      <c r="E1138" s="834" t="s">
        <v>2072</v>
      </c>
      <c r="F1138" s="832" t="s">
        <v>2036</v>
      </c>
      <c r="G1138" s="832" t="s">
        <v>2206</v>
      </c>
      <c r="H1138" s="832" t="s">
        <v>601</v>
      </c>
      <c r="I1138" s="832" t="s">
        <v>3291</v>
      </c>
      <c r="J1138" s="832" t="s">
        <v>971</v>
      </c>
      <c r="K1138" s="832" t="s">
        <v>3292</v>
      </c>
      <c r="L1138" s="835">
        <v>0</v>
      </c>
      <c r="M1138" s="835">
        <v>0</v>
      </c>
      <c r="N1138" s="832">
        <v>6</v>
      </c>
      <c r="O1138" s="836">
        <v>1.5</v>
      </c>
      <c r="P1138" s="835">
        <v>0</v>
      </c>
      <c r="Q1138" s="837"/>
      <c r="R1138" s="832">
        <v>3</v>
      </c>
      <c r="S1138" s="837">
        <v>0.5</v>
      </c>
      <c r="T1138" s="836">
        <v>0.5</v>
      </c>
      <c r="U1138" s="838">
        <v>0.33333333333333331</v>
      </c>
    </row>
    <row r="1139" spans="1:21" ht="14.4" customHeight="1" x14ac:dyDescent="0.3">
      <c r="A1139" s="831">
        <v>8</v>
      </c>
      <c r="B1139" s="832" t="s">
        <v>2035</v>
      </c>
      <c r="C1139" s="832" t="s">
        <v>2042</v>
      </c>
      <c r="D1139" s="833" t="s">
        <v>4375</v>
      </c>
      <c r="E1139" s="834" t="s">
        <v>2072</v>
      </c>
      <c r="F1139" s="832" t="s">
        <v>2036</v>
      </c>
      <c r="G1139" s="832" t="s">
        <v>2147</v>
      </c>
      <c r="H1139" s="832" t="s">
        <v>601</v>
      </c>
      <c r="I1139" s="832" t="s">
        <v>2224</v>
      </c>
      <c r="J1139" s="832" t="s">
        <v>825</v>
      </c>
      <c r="K1139" s="832" t="s">
        <v>2225</v>
      </c>
      <c r="L1139" s="835">
        <v>181.04</v>
      </c>
      <c r="M1139" s="835">
        <v>362.08</v>
      </c>
      <c r="N1139" s="832">
        <v>2</v>
      </c>
      <c r="O1139" s="836">
        <v>1.5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8</v>
      </c>
      <c r="B1140" s="832" t="s">
        <v>2035</v>
      </c>
      <c r="C1140" s="832" t="s">
        <v>2042</v>
      </c>
      <c r="D1140" s="833" t="s">
        <v>4375</v>
      </c>
      <c r="E1140" s="834" t="s">
        <v>2072</v>
      </c>
      <c r="F1140" s="832" t="s">
        <v>2036</v>
      </c>
      <c r="G1140" s="832" t="s">
        <v>2818</v>
      </c>
      <c r="H1140" s="832" t="s">
        <v>660</v>
      </c>
      <c r="I1140" s="832" t="s">
        <v>1748</v>
      </c>
      <c r="J1140" s="832" t="s">
        <v>857</v>
      </c>
      <c r="K1140" s="832" t="s">
        <v>1749</v>
      </c>
      <c r="L1140" s="835">
        <v>63.75</v>
      </c>
      <c r="M1140" s="835">
        <v>191.25</v>
      </c>
      <c r="N1140" s="832">
        <v>3</v>
      </c>
      <c r="O1140" s="836">
        <v>1.5</v>
      </c>
      <c r="P1140" s="835">
        <v>127.5</v>
      </c>
      <c r="Q1140" s="837">
        <v>0.66666666666666663</v>
      </c>
      <c r="R1140" s="832">
        <v>2</v>
      </c>
      <c r="S1140" s="837">
        <v>0.66666666666666663</v>
      </c>
      <c r="T1140" s="836">
        <v>1</v>
      </c>
      <c r="U1140" s="838">
        <v>0.66666666666666663</v>
      </c>
    </row>
    <row r="1141" spans="1:21" ht="14.4" customHeight="1" x14ac:dyDescent="0.3">
      <c r="A1141" s="831">
        <v>8</v>
      </c>
      <c r="B1141" s="832" t="s">
        <v>2035</v>
      </c>
      <c r="C1141" s="832" t="s">
        <v>2042</v>
      </c>
      <c r="D1141" s="833" t="s">
        <v>4375</v>
      </c>
      <c r="E1141" s="834" t="s">
        <v>2072</v>
      </c>
      <c r="F1141" s="832" t="s">
        <v>2036</v>
      </c>
      <c r="G1141" s="832" t="s">
        <v>2132</v>
      </c>
      <c r="H1141" s="832" t="s">
        <v>660</v>
      </c>
      <c r="I1141" s="832" t="s">
        <v>1731</v>
      </c>
      <c r="J1141" s="832" t="s">
        <v>1732</v>
      </c>
      <c r="K1141" s="832" t="s">
        <v>1733</v>
      </c>
      <c r="L1141" s="835">
        <v>0</v>
      </c>
      <c r="M1141" s="835">
        <v>0</v>
      </c>
      <c r="N1141" s="832">
        <v>5</v>
      </c>
      <c r="O1141" s="836">
        <v>3</v>
      </c>
      <c r="P1141" s="835">
        <v>0</v>
      </c>
      <c r="Q1141" s="837"/>
      <c r="R1141" s="832">
        <v>2</v>
      </c>
      <c r="S1141" s="837">
        <v>0.4</v>
      </c>
      <c r="T1141" s="836">
        <v>1</v>
      </c>
      <c r="U1141" s="838">
        <v>0.33333333333333331</v>
      </c>
    </row>
    <row r="1142" spans="1:21" ht="14.4" customHeight="1" x14ac:dyDescent="0.3">
      <c r="A1142" s="831">
        <v>8</v>
      </c>
      <c r="B1142" s="832" t="s">
        <v>2035</v>
      </c>
      <c r="C1142" s="832" t="s">
        <v>2042</v>
      </c>
      <c r="D1142" s="833" t="s">
        <v>4375</v>
      </c>
      <c r="E1142" s="834" t="s">
        <v>2072</v>
      </c>
      <c r="F1142" s="832" t="s">
        <v>2036</v>
      </c>
      <c r="G1142" s="832" t="s">
        <v>2916</v>
      </c>
      <c r="H1142" s="832" t="s">
        <v>601</v>
      </c>
      <c r="I1142" s="832" t="s">
        <v>2917</v>
      </c>
      <c r="J1142" s="832" t="s">
        <v>2918</v>
      </c>
      <c r="K1142" s="832" t="s">
        <v>2919</v>
      </c>
      <c r="L1142" s="835">
        <v>1543.27</v>
      </c>
      <c r="M1142" s="835">
        <v>3086.54</v>
      </c>
      <c r="N1142" s="832">
        <v>2</v>
      </c>
      <c r="O1142" s="836">
        <v>1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8</v>
      </c>
      <c r="B1143" s="832" t="s">
        <v>2035</v>
      </c>
      <c r="C1143" s="832" t="s">
        <v>2042</v>
      </c>
      <c r="D1143" s="833" t="s">
        <v>4375</v>
      </c>
      <c r="E1143" s="834" t="s">
        <v>2072</v>
      </c>
      <c r="F1143" s="832" t="s">
        <v>2036</v>
      </c>
      <c r="G1143" s="832" t="s">
        <v>2133</v>
      </c>
      <c r="H1143" s="832" t="s">
        <v>601</v>
      </c>
      <c r="I1143" s="832" t="s">
        <v>2136</v>
      </c>
      <c r="J1143" s="832" t="s">
        <v>1310</v>
      </c>
      <c r="K1143" s="832" t="s">
        <v>2137</v>
      </c>
      <c r="L1143" s="835">
        <v>66.88</v>
      </c>
      <c r="M1143" s="835">
        <v>200.64</v>
      </c>
      <c r="N1143" s="832">
        <v>3</v>
      </c>
      <c r="O1143" s="836">
        <v>1.5</v>
      </c>
      <c r="P1143" s="835">
        <v>66.88</v>
      </c>
      <c r="Q1143" s="837">
        <v>0.33333333333333331</v>
      </c>
      <c r="R1143" s="832">
        <v>1</v>
      </c>
      <c r="S1143" s="837">
        <v>0.33333333333333331</v>
      </c>
      <c r="T1143" s="836">
        <v>0.5</v>
      </c>
      <c r="U1143" s="838">
        <v>0.33333333333333331</v>
      </c>
    </row>
    <row r="1144" spans="1:21" ht="14.4" customHeight="1" x14ac:dyDescent="0.3">
      <c r="A1144" s="831">
        <v>8</v>
      </c>
      <c r="B1144" s="832" t="s">
        <v>2035</v>
      </c>
      <c r="C1144" s="832" t="s">
        <v>2042</v>
      </c>
      <c r="D1144" s="833" t="s">
        <v>4375</v>
      </c>
      <c r="E1144" s="834" t="s">
        <v>2072</v>
      </c>
      <c r="F1144" s="832" t="s">
        <v>2036</v>
      </c>
      <c r="G1144" s="832" t="s">
        <v>2830</v>
      </c>
      <c r="H1144" s="832" t="s">
        <v>601</v>
      </c>
      <c r="I1144" s="832" t="s">
        <v>2831</v>
      </c>
      <c r="J1144" s="832" t="s">
        <v>1192</v>
      </c>
      <c r="K1144" s="832" t="s">
        <v>2832</v>
      </c>
      <c r="L1144" s="835">
        <v>68.819999999999993</v>
      </c>
      <c r="M1144" s="835">
        <v>68.819999999999993</v>
      </c>
      <c r="N1144" s="832">
        <v>1</v>
      </c>
      <c r="O1144" s="836">
        <v>1</v>
      </c>
      <c r="P1144" s="835">
        <v>68.819999999999993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8</v>
      </c>
      <c r="B1145" s="832" t="s">
        <v>2035</v>
      </c>
      <c r="C1145" s="832" t="s">
        <v>2042</v>
      </c>
      <c r="D1145" s="833" t="s">
        <v>4375</v>
      </c>
      <c r="E1145" s="834" t="s">
        <v>2072</v>
      </c>
      <c r="F1145" s="832" t="s">
        <v>2036</v>
      </c>
      <c r="G1145" s="832" t="s">
        <v>3293</v>
      </c>
      <c r="H1145" s="832" t="s">
        <v>601</v>
      </c>
      <c r="I1145" s="832" t="s">
        <v>3294</v>
      </c>
      <c r="J1145" s="832" t="s">
        <v>3295</v>
      </c>
      <c r="K1145" s="832" t="s">
        <v>3296</v>
      </c>
      <c r="L1145" s="835">
        <v>76.33</v>
      </c>
      <c r="M1145" s="835">
        <v>152.66</v>
      </c>
      <c r="N1145" s="832">
        <v>2</v>
      </c>
      <c r="O1145" s="836">
        <v>1</v>
      </c>
      <c r="P1145" s="835">
        <v>152.66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8</v>
      </c>
      <c r="B1146" s="832" t="s">
        <v>2035</v>
      </c>
      <c r="C1146" s="832" t="s">
        <v>2042</v>
      </c>
      <c r="D1146" s="833" t="s">
        <v>4375</v>
      </c>
      <c r="E1146" s="834" t="s">
        <v>2072</v>
      </c>
      <c r="F1146" s="832" t="s">
        <v>2036</v>
      </c>
      <c r="G1146" s="832" t="s">
        <v>3146</v>
      </c>
      <c r="H1146" s="832" t="s">
        <v>601</v>
      </c>
      <c r="I1146" s="832" t="s">
        <v>3147</v>
      </c>
      <c r="J1146" s="832" t="s">
        <v>3148</v>
      </c>
      <c r="K1146" s="832" t="s">
        <v>3149</v>
      </c>
      <c r="L1146" s="835">
        <v>341.43</v>
      </c>
      <c r="M1146" s="835">
        <v>1707.15</v>
      </c>
      <c r="N1146" s="832">
        <v>5</v>
      </c>
      <c r="O1146" s="836">
        <v>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8</v>
      </c>
      <c r="B1147" s="832" t="s">
        <v>2035</v>
      </c>
      <c r="C1147" s="832" t="s">
        <v>2042</v>
      </c>
      <c r="D1147" s="833" t="s">
        <v>4375</v>
      </c>
      <c r="E1147" s="834" t="s">
        <v>2072</v>
      </c>
      <c r="F1147" s="832" t="s">
        <v>2036</v>
      </c>
      <c r="G1147" s="832" t="s">
        <v>3297</v>
      </c>
      <c r="H1147" s="832" t="s">
        <v>601</v>
      </c>
      <c r="I1147" s="832" t="s">
        <v>3298</v>
      </c>
      <c r="J1147" s="832" t="s">
        <v>3299</v>
      </c>
      <c r="K1147" s="832" t="s">
        <v>3300</v>
      </c>
      <c r="L1147" s="835">
        <v>79.069999999999993</v>
      </c>
      <c r="M1147" s="835">
        <v>79.069999999999993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8</v>
      </c>
      <c r="B1148" s="832" t="s">
        <v>2035</v>
      </c>
      <c r="C1148" s="832" t="s">
        <v>2042</v>
      </c>
      <c r="D1148" s="833" t="s">
        <v>4375</v>
      </c>
      <c r="E1148" s="834" t="s">
        <v>2072</v>
      </c>
      <c r="F1148" s="832" t="s">
        <v>2036</v>
      </c>
      <c r="G1148" s="832" t="s">
        <v>3301</v>
      </c>
      <c r="H1148" s="832" t="s">
        <v>601</v>
      </c>
      <c r="I1148" s="832" t="s">
        <v>3302</v>
      </c>
      <c r="J1148" s="832" t="s">
        <v>3303</v>
      </c>
      <c r="K1148" s="832" t="s">
        <v>3304</v>
      </c>
      <c r="L1148" s="835">
        <v>271.94</v>
      </c>
      <c r="M1148" s="835">
        <v>815.81999999999994</v>
      </c>
      <c r="N1148" s="832">
        <v>3</v>
      </c>
      <c r="O1148" s="836">
        <v>2</v>
      </c>
      <c r="P1148" s="835">
        <v>543.88</v>
      </c>
      <c r="Q1148" s="837">
        <v>0.66666666666666674</v>
      </c>
      <c r="R1148" s="832">
        <v>2</v>
      </c>
      <c r="S1148" s="837">
        <v>0.66666666666666663</v>
      </c>
      <c r="T1148" s="836">
        <v>1</v>
      </c>
      <c r="U1148" s="838">
        <v>0.5</v>
      </c>
    </row>
    <row r="1149" spans="1:21" ht="14.4" customHeight="1" x14ac:dyDescent="0.3">
      <c r="A1149" s="831">
        <v>8</v>
      </c>
      <c r="B1149" s="832" t="s">
        <v>2035</v>
      </c>
      <c r="C1149" s="832" t="s">
        <v>2042</v>
      </c>
      <c r="D1149" s="833" t="s">
        <v>4375</v>
      </c>
      <c r="E1149" s="834" t="s">
        <v>2072</v>
      </c>
      <c r="F1149" s="832" t="s">
        <v>2036</v>
      </c>
      <c r="G1149" s="832" t="s">
        <v>2924</v>
      </c>
      <c r="H1149" s="832" t="s">
        <v>601</v>
      </c>
      <c r="I1149" s="832" t="s">
        <v>3305</v>
      </c>
      <c r="J1149" s="832" t="s">
        <v>1236</v>
      </c>
      <c r="K1149" s="832" t="s">
        <v>2014</v>
      </c>
      <c r="L1149" s="835">
        <v>0</v>
      </c>
      <c r="M1149" s="835">
        <v>0</v>
      </c>
      <c r="N1149" s="832">
        <v>3</v>
      </c>
      <c r="O1149" s="836">
        <v>1.5</v>
      </c>
      <c r="P1149" s="835">
        <v>0</v>
      </c>
      <c r="Q1149" s="837"/>
      <c r="R1149" s="832">
        <v>1</v>
      </c>
      <c r="S1149" s="837">
        <v>0.33333333333333331</v>
      </c>
      <c r="T1149" s="836">
        <v>0.5</v>
      </c>
      <c r="U1149" s="838">
        <v>0.33333333333333331</v>
      </c>
    </row>
    <row r="1150" spans="1:21" ht="14.4" customHeight="1" x14ac:dyDescent="0.3">
      <c r="A1150" s="831">
        <v>8</v>
      </c>
      <c r="B1150" s="832" t="s">
        <v>2035</v>
      </c>
      <c r="C1150" s="832" t="s">
        <v>2042</v>
      </c>
      <c r="D1150" s="833" t="s">
        <v>4375</v>
      </c>
      <c r="E1150" s="834" t="s">
        <v>2072</v>
      </c>
      <c r="F1150" s="832" t="s">
        <v>2036</v>
      </c>
      <c r="G1150" s="832" t="s">
        <v>2924</v>
      </c>
      <c r="H1150" s="832" t="s">
        <v>660</v>
      </c>
      <c r="I1150" s="832" t="s">
        <v>2013</v>
      </c>
      <c r="J1150" s="832" t="s">
        <v>1236</v>
      </c>
      <c r="K1150" s="832" t="s">
        <v>2014</v>
      </c>
      <c r="L1150" s="835">
        <v>0</v>
      </c>
      <c r="M1150" s="835">
        <v>0</v>
      </c>
      <c r="N1150" s="832">
        <v>6</v>
      </c>
      <c r="O1150" s="836">
        <v>2.5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8</v>
      </c>
      <c r="B1151" s="832" t="s">
        <v>2035</v>
      </c>
      <c r="C1151" s="832" t="s">
        <v>2042</v>
      </c>
      <c r="D1151" s="833" t="s">
        <v>4375</v>
      </c>
      <c r="E1151" s="834" t="s">
        <v>2072</v>
      </c>
      <c r="F1151" s="832" t="s">
        <v>2036</v>
      </c>
      <c r="G1151" s="832" t="s">
        <v>2924</v>
      </c>
      <c r="H1151" s="832" t="s">
        <v>660</v>
      </c>
      <c r="I1151" s="832" t="s">
        <v>1909</v>
      </c>
      <c r="J1151" s="832" t="s">
        <v>1236</v>
      </c>
      <c r="K1151" s="832" t="s">
        <v>1910</v>
      </c>
      <c r="L1151" s="835">
        <v>0</v>
      </c>
      <c r="M1151" s="835">
        <v>0</v>
      </c>
      <c r="N1151" s="832">
        <v>2</v>
      </c>
      <c r="O1151" s="836">
        <v>2</v>
      </c>
      <c r="P1151" s="835"/>
      <c r="Q1151" s="837"/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8</v>
      </c>
      <c r="B1152" s="832" t="s">
        <v>2035</v>
      </c>
      <c r="C1152" s="832" t="s">
        <v>2042</v>
      </c>
      <c r="D1152" s="833" t="s">
        <v>4375</v>
      </c>
      <c r="E1152" s="834" t="s">
        <v>2072</v>
      </c>
      <c r="F1152" s="832" t="s">
        <v>2036</v>
      </c>
      <c r="G1152" s="832" t="s">
        <v>2924</v>
      </c>
      <c r="H1152" s="832" t="s">
        <v>601</v>
      </c>
      <c r="I1152" s="832" t="s">
        <v>3306</v>
      </c>
      <c r="J1152" s="832" t="s">
        <v>2926</v>
      </c>
      <c r="K1152" s="832" t="s">
        <v>2014</v>
      </c>
      <c r="L1152" s="835">
        <v>0</v>
      </c>
      <c r="M1152" s="835">
        <v>0</v>
      </c>
      <c r="N1152" s="832">
        <v>1</v>
      </c>
      <c r="O1152" s="836">
        <v>1</v>
      </c>
      <c r="P1152" s="835">
        <v>0</v>
      </c>
      <c r="Q1152" s="837"/>
      <c r="R1152" s="832">
        <v>1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8</v>
      </c>
      <c r="B1153" s="832" t="s">
        <v>2035</v>
      </c>
      <c r="C1153" s="832" t="s">
        <v>2042</v>
      </c>
      <c r="D1153" s="833" t="s">
        <v>4375</v>
      </c>
      <c r="E1153" s="834" t="s">
        <v>2072</v>
      </c>
      <c r="F1153" s="832" t="s">
        <v>2036</v>
      </c>
      <c r="G1153" s="832" t="s">
        <v>2924</v>
      </c>
      <c r="H1153" s="832" t="s">
        <v>601</v>
      </c>
      <c r="I1153" s="832" t="s">
        <v>3307</v>
      </c>
      <c r="J1153" s="832" t="s">
        <v>3308</v>
      </c>
      <c r="K1153" s="832" t="s">
        <v>1910</v>
      </c>
      <c r="L1153" s="835">
        <v>0</v>
      </c>
      <c r="M1153" s="835">
        <v>0</v>
      </c>
      <c r="N1153" s="832">
        <v>2</v>
      </c>
      <c r="O1153" s="836">
        <v>0.5</v>
      </c>
      <c r="P1153" s="835">
        <v>0</v>
      </c>
      <c r="Q1153" s="837"/>
      <c r="R1153" s="832">
        <v>2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8</v>
      </c>
      <c r="B1154" s="832" t="s">
        <v>2035</v>
      </c>
      <c r="C1154" s="832" t="s">
        <v>2042</v>
      </c>
      <c r="D1154" s="833" t="s">
        <v>4375</v>
      </c>
      <c r="E1154" s="834" t="s">
        <v>2072</v>
      </c>
      <c r="F1154" s="832" t="s">
        <v>2036</v>
      </c>
      <c r="G1154" s="832" t="s">
        <v>2924</v>
      </c>
      <c r="H1154" s="832" t="s">
        <v>601</v>
      </c>
      <c r="I1154" s="832" t="s">
        <v>3309</v>
      </c>
      <c r="J1154" s="832" t="s">
        <v>3310</v>
      </c>
      <c r="K1154" s="832" t="s">
        <v>3311</v>
      </c>
      <c r="L1154" s="835">
        <v>0</v>
      </c>
      <c r="M1154" s="835">
        <v>0</v>
      </c>
      <c r="N1154" s="832">
        <v>1</v>
      </c>
      <c r="O1154" s="836">
        <v>1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8</v>
      </c>
      <c r="B1155" s="832" t="s">
        <v>2035</v>
      </c>
      <c r="C1155" s="832" t="s">
        <v>2042</v>
      </c>
      <c r="D1155" s="833" t="s">
        <v>4375</v>
      </c>
      <c r="E1155" s="834" t="s">
        <v>2072</v>
      </c>
      <c r="F1155" s="832" t="s">
        <v>2036</v>
      </c>
      <c r="G1155" s="832" t="s">
        <v>2520</v>
      </c>
      <c r="H1155" s="832" t="s">
        <v>601</v>
      </c>
      <c r="I1155" s="832" t="s">
        <v>2928</v>
      </c>
      <c r="J1155" s="832" t="s">
        <v>2929</v>
      </c>
      <c r="K1155" s="832" t="s">
        <v>2930</v>
      </c>
      <c r="L1155" s="835">
        <v>0</v>
      </c>
      <c r="M1155" s="835">
        <v>0</v>
      </c>
      <c r="N1155" s="832">
        <v>1</v>
      </c>
      <c r="O1155" s="836">
        <v>1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8</v>
      </c>
      <c r="B1156" s="832" t="s">
        <v>2035</v>
      </c>
      <c r="C1156" s="832" t="s">
        <v>2042</v>
      </c>
      <c r="D1156" s="833" t="s">
        <v>4375</v>
      </c>
      <c r="E1156" s="834" t="s">
        <v>2072</v>
      </c>
      <c r="F1156" s="832" t="s">
        <v>2036</v>
      </c>
      <c r="G1156" s="832" t="s">
        <v>3312</v>
      </c>
      <c r="H1156" s="832" t="s">
        <v>601</v>
      </c>
      <c r="I1156" s="832" t="s">
        <v>3313</v>
      </c>
      <c r="J1156" s="832" t="s">
        <v>3314</v>
      </c>
      <c r="K1156" s="832" t="s">
        <v>3315</v>
      </c>
      <c r="L1156" s="835">
        <v>1073.75</v>
      </c>
      <c r="M1156" s="835">
        <v>5368.75</v>
      </c>
      <c r="N1156" s="832">
        <v>5</v>
      </c>
      <c r="O1156" s="836">
        <v>2.5</v>
      </c>
      <c r="P1156" s="835">
        <v>5368.75</v>
      </c>
      <c r="Q1156" s="837">
        <v>1</v>
      </c>
      <c r="R1156" s="832">
        <v>5</v>
      </c>
      <c r="S1156" s="837">
        <v>1</v>
      </c>
      <c r="T1156" s="836">
        <v>2.5</v>
      </c>
      <c r="U1156" s="838">
        <v>1</v>
      </c>
    </row>
    <row r="1157" spans="1:21" ht="14.4" customHeight="1" x14ac:dyDescent="0.3">
      <c r="A1157" s="831">
        <v>8</v>
      </c>
      <c r="B1157" s="832" t="s">
        <v>2035</v>
      </c>
      <c r="C1157" s="832" t="s">
        <v>2042</v>
      </c>
      <c r="D1157" s="833" t="s">
        <v>4375</v>
      </c>
      <c r="E1157" s="834" t="s">
        <v>2072</v>
      </c>
      <c r="F1157" s="832" t="s">
        <v>2036</v>
      </c>
      <c r="G1157" s="832" t="s">
        <v>3312</v>
      </c>
      <c r="H1157" s="832" t="s">
        <v>601</v>
      </c>
      <c r="I1157" s="832" t="s">
        <v>3316</v>
      </c>
      <c r="J1157" s="832" t="s">
        <v>3314</v>
      </c>
      <c r="K1157" s="832" t="s">
        <v>3317</v>
      </c>
      <c r="L1157" s="835">
        <v>1393.98</v>
      </c>
      <c r="M1157" s="835">
        <v>1393.98</v>
      </c>
      <c r="N1157" s="832">
        <v>1</v>
      </c>
      <c r="O1157" s="836">
        <v>0.5</v>
      </c>
      <c r="P1157" s="835">
        <v>1393.98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8</v>
      </c>
      <c r="B1158" s="832" t="s">
        <v>2035</v>
      </c>
      <c r="C1158" s="832" t="s">
        <v>2042</v>
      </c>
      <c r="D1158" s="833" t="s">
        <v>4375</v>
      </c>
      <c r="E1158" s="834" t="s">
        <v>2072</v>
      </c>
      <c r="F1158" s="832" t="s">
        <v>2036</v>
      </c>
      <c r="G1158" s="832" t="s">
        <v>2719</v>
      </c>
      <c r="H1158" s="832" t="s">
        <v>601</v>
      </c>
      <c r="I1158" s="832" t="s">
        <v>3318</v>
      </c>
      <c r="J1158" s="832" t="s">
        <v>3319</v>
      </c>
      <c r="K1158" s="832" t="s">
        <v>3320</v>
      </c>
      <c r="L1158" s="835">
        <v>0</v>
      </c>
      <c r="M1158" s="835">
        <v>0</v>
      </c>
      <c r="N1158" s="832">
        <v>3</v>
      </c>
      <c r="O1158" s="836">
        <v>2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8</v>
      </c>
      <c r="B1159" s="832" t="s">
        <v>2035</v>
      </c>
      <c r="C1159" s="832" t="s">
        <v>2042</v>
      </c>
      <c r="D1159" s="833" t="s">
        <v>4375</v>
      </c>
      <c r="E1159" s="834" t="s">
        <v>2072</v>
      </c>
      <c r="F1159" s="832" t="s">
        <v>2037</v>
      </c>
      <c r="G1159" s="832" t="s">
        <v>2667</v>
      </c>
      <c r="H1159" s="832" t="s">
        <v>601</v>
      </c>
      <c r="I1159" s="832" t="s">
        <v>3321</v>
      </c>
      <c r="J1159" s="832" t="s">
        <v>2070</v>
      </c>
      <c r="K1159" s="832"/>
      <c r="L1159" s="835">
        <v>0</v>
      </c>
      <c r="M1159" s="835">
        <v>0</v>
      </c>
      <c r="N1159" s="832">
        <v>1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8</v>
      </c>
      <c r="B1160" s="832" t="s">
        <v>2035</v>
      </c>
      <c r="C1160" s="832" t="s">
        <v>2042</v>
      </c>
      <c r="D1160" s="833" t="s">
        <v>4375</v>
      </c>
      <c r="E1160" s="834" t="s">
        <v>2072</v>
      </c>
      <c r="F1160" s="832" t="s">
        <v>2037</v>
      </c>
      <c r="G1160" s="832" t="s">
        <v>2667</v>
      </c>
      <c r="H1160" s="832" t="s">
        <v>601</v>
      </c>
      <c r="I1160" s="832" t="s">
        <v>3322</v>
      </c>
      <c r="J1160" s="832" t="s">
        <v>2070</v>
      </c>
      <c r="K1160" s="832"/>
      <c r="L1160" s="835">
        <v>0</v>
      </c>
      <c r="M1160" s="835">
        <v>0</v>
      </c>
      <c r="N1160" s="832">
        <v>1</v>
      </c>
      <c r="O1160" s="836">
        <v>1</v>
      </c>
      <c r="P1160" s="835">
        <v>0</v>
      </c>
      <c r="Q1160" s="837"/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8</v>
      </c>
      <c r="B1161" s="832" t="s">
        <v>2035</v>
      </c>
      <c r="C1161" s="832" t="s">
        <v>2042</v>
      </c>
      <c r="D1161" s="833" t="s">
        <v>4375</v>
      </c>
      <c r="E1161" s="834" t="s">
        <v>2072</v>
      </c>
      <c r="F1161" s="832" t="s">
        <v>2037</v>
      </c>
      <c r="G1161" s="832" t="s">
        <v>2667</v>
      </c>
      <c r="H1161" s="832" t="s">
        <v>601</v>
      </c>
      <c r="I1161" s="832" t="s">
        <v>3323</v>
      </c>
      <c r="J1161" s="832" t="s">
        <v>2070</v>
      </c>
      <c r="K1161" s="832"/>
      <c r="L1161" s="835">
        <v>0</v>
      </c>
      <c r="M1161" s="835">
        <v>0</v>
      </c>
      <c r="N1161" s="832">
        <v>3</v>
      </c>
      <c r="O1161" s="836">
        <v>3</v>
      </c>
      <c r="P1161" s="835">
        <v>0</v>
      </c>
      <c r="Q1161" s="837"/>
      <c r="R1161" s="832">
        <v>2</v>
      </c>
      <c r="S1161" s="837">
        <v>0.66666666666666663</v>
      </c>
      <c r="T1161" s="836">
        <v>2</v>
      </c>
      <c r="U1161" s="838">
        <v>0.66666666666666663</v>
      </c>
    </row>
    <row r="1162" spans="1:21" ht="14.4" customHeight="1" x14ac:dyDescent="0.3">
      <c r="A1162" s="831">
        <v>8</v>
      </c>
      <c r="B1162" s="832" t="s">
        <v>2035</v>
      </c>
      <c r="C1162" s="832" t="s">
        <v>2042</v>
      </c>
      <c r="D1162" s="833" t="s">
        <v>4375</v>
      </c>
      <c r="E1162" s="834" t="s">
        <v>2072</v>
      </c>
      <c r="F1162" s="832" t="s">
        <v>2037</v>
      </c>
      <c r="G1162" s="832" t="s">
        <v>2667</v>
      </c>
      <c r="H1162" s="832" t="s">
        <v>601</v>
      </c>
      <c r="I1162" s="832" t="s">
        <v>3324</v>
      </c>
      <c r="J1162" s="832" t="s">
        <v>2070</v>
      </c>
      <c r="K1162" s="832"/>
      <c r="L1162" s="835">
        <v>0</v>
      </c>
      <c r="M1162" s="835">
        <v>0</v>
      </c>
      <c r="N1162" s="832">
        <v>1</v>
      </c>
      <c r="O1162" s="836">
        <v>1</v>
      </c>
      <c r="P1162" s="835">
        <v>0</v>
      </c>
      <c r="Q1162" s="837"/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8</v>
      </c>
      <c r="B1163" s="832" t="s">
        <v>2035</v>
      </c>
      <c r="C1163" s="832" t="s">
        <v>2042</v>
      </c>
      <c r="D1163" s="833" t="s">
        <v>4375</v>
      </c>
      <c r="E1163" s="834" t="s">
        <v>2074</v>
      </c>
      <c r="F1163" s="832" t="s">
        <v>2036</v>
      </c>
      <c r="G1163" s="832" t="s">
        <v>2141</v>
      </c>
      <c r="H1163" s="832" t="s">
        <v>601</v>
      </c>
      <c r="I1163" s="832" t="s">
        <v>3325</v>
      </c>
      <c r="J1163" s="832" t="s">
        <v>847</v>
      </c>
      <c r="K1163" s="832" t="s">
        <v>2143</v>
      </c>
      <c r="L1163" s="835">
        <v>385.3</v>
      </c>
      <c r="M1163" s="835">
        <v>385.3</v>
      </c>
      <c r="N1163" s="832">
        <v>1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8</v>
      </c>
      <c r="B1164" s="832" t="s">
        <v>2035</v>
      </c>
      <c r="C1164" s="832" t="s">
        <v>2042</v>
      </c>
      <c r="D1164" s="833" t="s">
        <v>4375</v>
      </c>
      <c r="E1164" s="834" t="s">
        <v>2074</v>
      </c>
      <c r="F1164" s="832" t="s">
        <v>2036</v>
      </c>
      <c r="G1164" s="832" t="s">
        <v>2101</v>
      </c>
      <c r="H1164" s="832" t="s">
        <v>660</v>
      </c>
      <c r="I1164" s="832" t="s">
        <v>1858</v>
      </c>
      <c r="J1164" s="832" t="s">
        <v>867</v>
      </c>
      <c r="K1164" s="832" t="s">
        <v>1859</v>
      </c>
      <c r="L1164" s="835">
        <v>154.36000000000001</v>
      </c>
      <c r="M1164" s="835">
        <v>617.44000000000005</v>
      </c>
      <c r="N1164" s="832">
        <v>4</v>
      </c>
      <c r="O1164" s="836">
        <v>4</v>
      </c>
      <c r="P1164" s="835">
        <v>463.08000000000004</v>
      </c>
      <c r="Q1164" s="837">
        <v>0.75</v>
      </c>
      <c r="R1164" s="832">
        <v>3</v>
      </c>
      <c r="S1164" s="837">
        <v>0.75</v>
      </c>
      <c r="T1164" s="836">
        <v>3</v>
      </c>
      <c r="U1164" s="838">
        <v>0.75</v>
      </c>
    </row>
    <row r="1165" spans="1:21" ht="14.4" customHeight="1" x14ac:dyDescent="0.3">
      <c r="A1165" s="831">
        <v>8</v>
      </c>
      <c r="B1165" s="832" t="s">
        <v>2035</v>
      </c>
      <c r="C1165" s="832" t="s">
        <v>2042</v>
      </c>
      <c r="D1165" s="833" t="s">
        <v>4375</v>
      </c>
      <c r="E1165" s="834" t="s">
        <v>2074</v>
      </c>
      <c r="F1165" s="832" t="s">
        <v>2036</v>
      </c>
      <c r="G1165" s="832" t="s">
        <v>2272</v>
      </c>
      <c r="H1165" s="832" t="s">
        <v>601</v>
      </c>
      <c r="I1165" s="832" t="s">
        <v>2273</v>
      </c>
      <c r="J1165" s="832" t="s">
        <v>2274</v>
      </c>
      <c r="K1165" s="832" t="s">
        <v>2275</v>
      </c>
      <c r="L1165" s="835">
        <v>1135.05</v>
      </c>
      <c r="M1165" s="835">
        <v>1135.05</v>
      </c>
      <c r="N1165" s="832">
        <v>1</v>
      </c>
      <c r="O1165" s="836">
        <v>1</v>
      </c>
      <c r="P1165" s="835">
        <v>1135.05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8</v>
      </c>
      <c r="B1166" s="832" t="s">
        <v>2035</v>
      </c>
      <c r="C1166" s="832" t="s">
        <v>2042</v>
      </c>
      <c r="D1166" s="833" t="s">
        <v>4375</v>
      </c>
      <c r="E1166" s="834" t="s">
        <v>2074</v>
      </c>
      <c r="F1166" s="832" t="s">
        <v>2036</v>
      </c>
      <c r="G1166" s="832" t="s">
        <v>2272</v>
      </c>
      <c r="H1166" s="832" t="s">
        <v>601</v>
      </c>
      <c r="I1166" s="832" t="s">
        <v>2433</v>
      </c>
      <c r="J1166" s="832" t="s">
        <v>2274</v>
      </c>
      <c r="K1166" s="832" t="s">
        <v>2434</v>
      </c>
      <c r="L1166" s="835">
        <v>3405.16</v>
      </c>
      <c r="M1166" s="835">
        <v>6810.32</v>
      </c>
      <c r="N1166" s="832">
        <v>2</v>
      </c>
      <c r="O1166" s="836">
        <v>2</v>
      </c>
      <c r="P1166" s="835">
        <v>3405.16</v>
      </c>
      <c r="Q1166" s="837">
        <v>0.5</v>
      </c>
      <c r="R1166" s="832">
        <v>1</v>
      </c>
      <c r="S1166" s="837">
        <v>0.5</v>
      </c>
      <c r="T1166" s="836">
        <v>1</v>
      </c>
      <c r="U1166" s="838">
        <v>0.5</v>
      </c>
    </row>
    <row r="1167" spans="1:21" ht="14.4" customHeight="1" x14ac:dyDescent="0.3">
      <c r="A1167" s="831">
        <v>8</v>
      </c>
      <c r="B1167" s="832" t="s">
        <v>2035</v>
      </c>
      <c r="C1167" s="832" t="s">
        <v>2042</v>
      </c>
      <c r="D1167" s="833" t="s">
        <v>4375</v>
      </c>
      <c r="E1167" s="834" t="s">
        <v>2074</v>
      </c>
      <c r="F1167" s="832" t="s">
        <v>2036</v>
      </c>
      <c r="G1167" s="832" t="s">
        <v>2741</v>
      </c>
      <c r="H1167" s="832" t="s">
        <v>601</v>
      </c>
      <c r="I1167" s="832" t="s">
        <v>2748</v>
      </c>
      <c r="J1167" s="832" t="s">
        <v>2749</v>
      </c>
      <c r="K1167" s="832" t="s">
        <v>2750</v>
      </c>
      <c r="L1167" s="835">
        <v>0</v>
      </c>
      <c r="M1167" s="835">
        <v>0</v>
      </c>
      <c r="N1167" s="832">
        <v>1</v>
      </c>
      <c r="O1167" s="836">
        <v>1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8</v>
      </c>
      <c r="B1168" s="832" t="s">
        <v>2035</v>
      </c>
      <c r="C1168" s="832" t="s">
        <v>2042</v>
      </c>
      <c r="D1168" s="833" t="s">
        <v>4375</v>
      </c>
      <c r="E1168" s="834" t="s">
        <v>2074</v>
      </c>
      <c r="F1168" s="832" t="s">
        <v>2036</v>
      </c>
      <c r="G1168" s="832" t="s">
        <v>2751</v>
      </c>
      <c r="H1168" s="832" t="s">
        <v>601</v>
      </c>
      <c r="I1168" s="832" t="s">
        <v>2980</v>
      </c>
      <c r="J1168" s="832" t="s">
        <v>1014</v>
      </c>
      <c r="K1168" s="832" t="s">
        <v>2981</v>
      </c>
      <c r="L1168" s="835">
        <v>159.16999999999999</v>
      </c>
      <c r="M1168" s="835">
        <v>159.16999999999999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8</v>
      </c>
      <c r="B1169" s="832" t="s">
        <v>2035</v>
      </c>
      <c r="C1169" s="832" t="s">
        <v>2042</v>
      </c>
      <c r="D1169" s="833" t="s">
        <v>4375</v>
      </c>
      <c r="E1169" s="834" t="s">
        <v>2074</v>
      </c>
      <c r="F1169" s="832" t="s">
        <v>2036</v>
      </c>
      <c r="G1169" s="832" t="s">
        <v>2581</v>
      </c>
      <c r="H1169" s="832" t="s">
        <v>601</v>
      </c>
      <c r="I1169" s="832" t="s">
        <v>2982</v>
      </c>
      <c r="J1169" s="832" t="s">
        <v>2583</v>
      </c>
      <c r="K1169" s="832" t="s">
        <v>2983</v>
      </c>
      <c r="L1169" s="835">
        <v>0</v>
      </c>
      <c r="M1169" s="835">
        <v>0</v>
      </c>
      <c r="N1169" s="832">
        <v>1</v>
      </c>
      <c r="O1169" s="836">
        <v>1</v>
      </c>
      <c r="P1169" s="835">
        <v>0</v>
      </c>
      <c r="Q1169" s="837"/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8</v>
      </c>
      <c r="B1170" s="832" t="s">
        <v>2035</v>
      </c>
      <c r="C1170" s="832" t="s">
        <v>2042</v>
      </c>
      <c r="D1170" s="833" t="s">
        <v>4375</v>
      </c>
      <c r="E1170" s="834" t="s">
        <v>2074</v>
      </c>
      <c r="F1170" s="832" t="s">
        <v>2036</v>
      </c>
      <c r="G1170" s="832" t="s">
        <v>2682</v>
      </c>
      <c r="H1170" s="832" t="s">
        <v>601</v>
      </c>
      <c r="I1170" s="832" t="s">
        <v>2683</v>
      </c>
      <c r="J1170" s="832" t="s">
        <v>2684</v>
      </c>
      <c r="K1170" s="832" t="s">
        <v>2685</v>
      </c>
      <c r="L1170" s="835">
        <v>0</v>
      </c>
      <c r="M1170" s="835">
        <v>0</v>
      </c>
      <c r="N1170" s="832">
        <v>2</v>
      </c>
      <c r="O1170" s="836">
        <v>1.5</v>
      </c>
      <c r="P1170" s="835"/>
      <c r="Q1170" s="837"/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8</v>
      </c>
      <c r="B1171" s="832" t="s">
        <v>2035</v>
      </c>
      <c r="C1171" s="832" t="s">
        <v>2042</v>
      </c>
      <c r="D1171" s="833" t="s">
        <v>4375</v>
      </c>
      <c r="E1171" s="834" t="s">
        <v>2074</v>
      </c>
      <c r="F1171" s="832" t="s">
        <v>2036</v>
      </c>
      <c r="G1171" s="832" t="s">
        <v>3326</v>
      </c>
      <c r="H1171" s="832" t="s">
        <v>601</v>
      </c>
      <c r="I1171" s="832" t="s">
        <v>3327</v>
      </c>
      <c r="J1171" s="832" t="s">
        <v>3328</v>
      </c>
      <c r="K1171" s="832" t="s">
        <v>3329</v>
      </c>
      <c r="L1171" s="835">
        <v>0</v>
      </c>
      <c r="M1171" s="835">
        <v>0</v>
      </c>
      <c r="N1171" s="832">
        <v>3</v>
      </c>
      <c r="O1171" s="836">
        <v>1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8</v>
      </c>
      <c r="B1172" s="832" t="s">
        <v>2035</v>
      </c>
      <c r="C1172" s="832" t="s">
        <v>2042</v>
      </c>
      <c r="D1172" s="833" t="s">
        <v>4375</v>
      </c>
      <c r="E1172" s="834" t="s">
        <v>2074</v>
      </c>
      <c r="F1172" s="832" t="s">
        <v>2036</v>
      </c>
      <c r="G1172" s="832" t="s">
        <v>2594</v>
      </c>
      <c r="H1172" s="832" t="s">
        <v>601</v>
      </c>
      <c r="I1172" s="832" t="s">
        <v>2692</v>
      </c>
      <c r="J1172" s="832" t="s">
        <v>2693</v>
      </c>
      <c r="K1172" s="832" t="s">
        <v>2694</v>
      </c>
      <c r="L1172" s="835">
        <v>0</v>
      </c>
      <c r="M1172" s="835">
        <v>0</v>
      </c>
      <c r="N1172" s="832">
        <v>1</v>
      </c>
      <c r="O1172" s="836">
        <v>1</v>
      </c>
      <c r="P1172" s="835">
        <v>0</v>
      </c>
      <c r="Q1172" s="837"/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8</v>
      </c>
      <c r="B1173" s="832" t="s">
        <v>2035</v>
      </c>
      <c r="C1173" s="832" t="s">
        <v>2042</v>
      </c>
      <c r="D1173" s="833" t="s">
        <v>4375</v>
      </c>
      <c r="E1173" s="834" t="s">
        <v>2074</v>
      </c>
      <c r="F1173" s="832" t="s">
        <v>2036</v>
      </c>
      <c r="G1173" s="832" t="s">
        <v>2288</v>
      </c>
      <c r="H1173" s="832" t="s">
        <v>601</v>
      </c>
      <c r="I1173" s="832" t="s">
        <v>2289</v>
      </c>
      <c r="J1173" s="832" t="s">
        <v>1104</v>
      </c>
      <c r="K1173" s="832" t="s">
        <v>2290</v>
      </c>
      <c r="L1173" s="835">
        <v>107.27</v>
      </c>
      <c r="M1173" s="835">
        <v>107.27</v>
      </c>
      <c r="N1173" s="832">
        <v>1</v>
      </c>
      <c r="O1173" s="836">
        <v>1</v>
      </c>
      <c r="P1173" s="835">
        <v>107.27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8</v>
      </c>
      <c r="B1174" s="832" t="s">
        <v>2035</v>
      </c>
      <c r="C1174" s="832" t="s">
        <v>2042</v>
      </c>
      <c r="D1174" s="833" t="s">
        <v>4375</v>
      </c>
      <c r="E1174" s="834" t="s">
        <v>2074</v>
      </c>
      <c r="F1174" s="832" t="s">
        <v>2036</v>
      </c>
      <c r="G1174" s="832" t="s">
        <v>2114</v>
      </c>
      <c r="H1174" s="832" t="s">
        <v>601</v>
      </c>
      <c r="I1174" s="832" t="s">
        <v>2115</v>
      </c>
      <c r="J1174" s="832" t="s">
        <v>928</v>
      </c>
      <c r="K1174" s="832" t="s">
        <v>2116</v>
      </c>
      <c r="L1174" s="835">
        <v>132.19</v>
      </c>
      <c r="M1174" s="835">
        <v>132.19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8</v>
      </c>
      <c r="B1175" s="832" t="s">
        <v>2035</v>
      </c>
      <c r="C1175" s="832" t="s">
        <v>2042</v>
      </c>
      <c r="D1175" s="833" t="s">
        <v>4375</v>
      </c>
      <c r="E1175" s="834" t="s">
        <v>2074</v>
      </c>
      <c r="F1175" s="832" t="s">
        <v>2036</v>
      </c>
      <c r="G1175" s="832" t="s">
        <v>2175</v>
      </c>
      <c r="H1175" s="832" t="s">
        <v>601</v>
      </c>
      <c r="I1175" s="832" t="s">
        <v>2176</v>
      </c>
      <c r="J1175" s="832" t="s">
        <v>850</v>
      </c>
      <c r="K1175" s="832" t="s">
        <v>2177</v>
      </c>
      <c r="L1175" s="835">
        <v>0</v>
      </c>
      <c r="M1175" s="835">
        <v>0</v>
      </c>
      <c r="N1175" s="832">
        <v>1</v>
      </c>
      <c r="O1175" s="836">
        <v>1</v>
      </c>
      <c r="P1175" s="835"/>
      <c r="Q1175" s="837"/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8</v>
      </c>
      <c r="B1176" s="832" t="s">
        <v>2035</v>
      </c>
      <c r="C1176" s="832" t="s">
        <v>2042</v>
      </c>
      <c r="D1176" s="833" t="s">
        <v>4375</v>
      </c>
      <c r="E1176" s="834" t="s">
        <v>2074</v>
      </c>
      <c r="F1176" s="832" t="s">
        <v>2036</v>
      </c>
      <c r="G1176" s="832" t="s">
        <v>2144</v>
      </c>
      <c r="H1176" s="832" t="s">
        <v>601</v>
      </c>
      <c r="I1176" s="832" t="s">
        <v>2145</v>
      </c>
      <c r="J1176" s="832" t="s">
        <v>692</v>
      </c>
      <c r="K1176" s="832" t="s">
        <v>2146</v>
      </c>
      <c r="L1176" s="835">
        <v>158.76</v>
      </c>
      <c r="M1176" s="835">
        <v>952.56</v>
      </c>
      <c r="N1176" s="832">
        <v>6</v>
      </c>
      <c r="O1176" s="836">
        <v>6</v>
      </c>
      <c r="P1176" s="835">
        <v>317.52</v>
      </c>
      <c r="Q1176" s="837">
        <v>0.33333333333333331</v>
      </c>
      <c r="R1176" s="832">
        <v>2</v>
      </c>
      <c r="S1176" s="837">
        <v>0.33333333333333331</v>
      </c>
      <c r="T1176" s="836">
        <v>2</v>
      </c>
      <c r="U1176" s="838">
        <v>0.33333333333333331</v>
      </c>
    </row>
    <row r="1177" spans="1:21" ht="14.4" customHeight="1" x14ac:dyDescent="0.3">
      <c r="A1177" s="831">
        <v>8</v>
      </c>
      <c r="B1177" s="832" t="s">
        <v>2035</v>
      </c>
      <c r="C1177" s="832" t="s">
        <v>2042</v>
      </c>
      <c r="D1177" s="833" t="s">
        <v>4375</v>
      </c>
      <c r="E1177" s="834" t="s">
        <v>2074</v>
      </c>
      <c r="F1177" s="832" t="s">
        <v>2036</v>
      </c>
      <c r="G1177" s="832" t="s">
        <v>2121</v>
      </c>
      <c r="H1177" s="832" t="s">
        <v>660</v>
      </c>
      <c r="I1177" s="832" t="s">
        <v>2195</v>
      </c>
      <c r="J1177" s="832" t="s">
        <v>735</v>
      </c>
      <c r="K1177" s="832" t="s">
        <v>1777</v>
      </c>
      <c r="L1177" s="835">
        <v>368.16</v>
      </c>
      <c r="M1177" s="835">
        <v>368.16</v>
      </c>
      <c r="N1177" s="832">
        <v>1</v>
      </c>
      <c r="O1177" s="836">
        <v>1</v>
      </c>
      <c r="P1177" s="835">
        <v>368.16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8</v>
      </c>
      <c r="B1178" s="832" t="s">
        <v>2035</v>
      </c>
      <c r="C1178" s="832" t="s">
        <v>2042</v>
      </c>
      <c r="D1178" s="833" t="s">
        <v>4375</v>
      </c>
      <c r="E1178" s="834" t="s">
        <v>2074</v>
      </c>
      <c r="F1178" s="832" t="s">
        <v>2036</v>
      </c>
      <c r="G1178" s="832" t="s">
        <v>2121</v>
      </c>
      <c r="H1178" s="832" t="s">
        <v>660</v>
      </c>
      <c r="I1178" s="832" t="s">
        <v>2122</v>
      </c>
      <c r="J1178" s="832" t="s">
        <v>735</v>
      </c>
      <c r="K1178" s="832" t="s">
        <v>1680</v>
      </c>
      <c r="L1178" s="835">
        <v>490.89</v>
      </c>
      <c r="M1178" s="835">
        <v>981.78</v>
      </c>
      <c r="N1178" s="832">
        <v>2</v>
      </c>
      <c r="O1178" s="836">
        <v>2</v>
      </c>
      <c r="P1178" s="835">
        <v>981.78</v>
      </c>
      <c r="Q1178" s="837">
        <v>1</v>
      </c>
      <c r="R1178" s="832">
        <v>2</v>
      </c>
      <c r="S1178" s="837">
        <v>1</v>
      </c>
      <c r="T1178" s="836">
        <v>2</v>
      </c>
      <c r="U1178" s="838">
        <v>1</v>
      </c>
    </row>
    <row r="1179" spans="1:21" ht="14.4" customHeight="1" x14ac:dyDescent="0.3">
      <c r="A1179" s="831">
        <v>8</v>
      </c>
      <c r="B1179" s="832" t="s">
        <v>2035</v>
      </c>
      <c r="C1179" s="832" t="s">
        <v>2042</v>
      </c>
      <c r="D1179" s="833" t="s">
        <v>4375</v>
      </c>
      <c r="E1179" s="834" t="s">
        <v>2074</v>
      </c>
      <c r="F1179" s="832" t="s">
        <v>2036</v>
      </c>
      <c r="G1179" s="832" t="s">
        <v>2121</v>
      </c>
      <c r="H1179" s="832" t="s">
        <v>660</v>
      </c>
      <c r="I1179" s="832" t="s">
        <v>2123</v>
      </c>
      <c r="J1179" s="832" t="s">
        <v>735</v>
      </c>
      <c r="K1179" s="832" t="s">
        <v>1991</v>
      </c>
      <c r="L1179" s="835">
        <v>736.33</v>
      </c>
      <c r="M1179" s="835">
        <v>736.33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8</v>
      </c>
      <c r="B1180" s="832" t="s">
        <v>2035</v>
      </c>
      <c r="C1180" s="832" t="s">
        <v>2042</v>
      </c>
      <c r="D1180" s="833" t="s">
        <v>4375</v>
      </c>
      <c r="E1180" s="834" t="s">
        <v>2074</v>
      </c>
      <c r="F1180" s="832" t="s">
        <v>2036</v>
      </c>
      <c r="G1180" s="832" t="s">
        <v>2121</v>
      </c>
      <c r="H1180" s="832" t="s">
        <v>660</v>
      </c>
      <c r="I1180" s="832" t="s">
        <v>1776</v>
      </c>
      <c r="J1180" s="832" t="s">
        <v>735</v>
      </c>
      <c r="K1180" s="832" t="s">
        <v>1777</v>
      </c>
      <c r="L1180" s="835">
        <v>368.16</v>
      </c>
      <c r="M1180" s="835">
        <v>368.16</v>
      </c>
      <c r="N1180" s="832">
        <v>1</v>
      </c>
      <c r="O1180" s="836">
        <v>1</v>
      </c>
      <c r="P1180" s="835">
        <v>368.16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8</v>
      </c>
      <c r="B1181" s="832" t="s">
        <v>2035</v>
      </c>
      <c r="C1181" s="832" t="s">
        <v>2042</v>
      </c>
      <c r="D1181" s="833" t="s">
        <v>4375</v>
      </c>
      <c r="E1181" s="834" t="s">
        <v>2074</v>
      </c>
      <c r="F1181" s="832" t="s">
        <v>2036</v>
      </c>
      <c r="G1181" s="832" t="s">
        <v>2703</v>
      </c>
      <c r="H1181" s="832" t="s">
        <v>601</v>
      </c>
      <c r="I1181" s="832" t="s">
        <v>3330</v>
      </c>
      <c r="J1181" s="832" t="s">
        <v>2705</v>
      </c>
      <c r="K1181" s="832" t="s">
        <v>2706</v>
      </c>
      <c r="L1181" s="835">
        <v>0</v>
      </c>
      <c r="M1181" s="835">
        <v>0</v>
      </c>
      <c r="N1181" s="832">
        <v>1</v>
      </c>
      <c r="O1181" s="836">
        <v>1</v>
      </c>
      <c r="P1181" s="835">
        <v>0</v>
      </c>
      <c r="Q1181" s="837"/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8</v>
      </c>
      <c r="B1182" s="832" t="s">
        <v>2035</v>
      </c>
      <c r="C1182" s="832" t="s">
        <v>2042</v>
      </c>
      <c r="D1182" s="833" t="s">
        <v>4375</v>
      </c>
      <c r="E1182" s="834" t="s">
        <v>2074</v>
      </c>
      <c r="F1182" s="832" t="s">
        <v>2036</v>
      </c>
      <c r="G1182" s="832" t="s">
        <v>2129</v>
      </c>
      <c r="H1182" s="832" t="s">
        <v>601</v>
      </c>
      <c r="I1182" s="832" t="s">
        <v>2130</v>
      </c>
      <c r="J1182" s="832" t="s">
        <v>1328</v>
      </c>
      <c r="K1182" s="832" t="s">
        <v>2131</v>
      </c>
      <c r="L1182" s="835">
        <v>112.6</v>
      </c>
      <c r="M1182" s="835">
        <v>1013.4</v>
      </c>
      <c r="N1182" s="832">
        <v>9</v>
      </c>
      <c r="O1182" s="836">
        <v>9</v>
      </c>
      <c r="P1182" s="835">
        <v>563</v>
      </c>
      <c r="Q1182" s="837">
        <v>0.55555555555555558</v>
      </c>
      <c r="R1182" s="832">
        <v>5</v>
      </c>
      <c r="S1182" s="837">
        <v>0.55555555555555558</v>
      </c>
      <c r="T1182" s="836">
        <v>5</v>
      </c>
      <c r="U1182" s="838">
        <v>0.55555555555555558</v>
      </c>
    </row>
    <row r="1183" spans="1:21" ht="14.4" customHeight="1" x14ac:dyDescent="0.3">
      <c r="A1183" s="831">
        <v>8</v>
      </c>
      <c r="B1183" s="832" t="s">
        <v>2035</v>
      </c>
      <c r="C1183" s="832" t="s">
        <v>2042</v>
      </c>
      <c r="D1183" s="833" t="s">
        <v>4375</v>
      </c>
      <c r="E1183" s="834" t="s">
        <v>2074</v>
      </c>
      <c r="F1183" s="832" t="s">
        <v>2036</v>
      </c>
      <c r="G1183" s="832" t="s">
        <v>2650</v>
      </c>
      <c r="H1183" s="832" t="s">
        <v>601</v>
      </c>
      <c r="I1183" s="832" t="s">
        <v>3064</v>
      </c>
      <c r="J1183" s="832" t="s">
        <v>1365</v>
      </c>
      <c r="K1183" s="832" t="s">
        <v>2652</v>
      </c>
      <c r="L1183" s="835">
        <v>52.61</v>
      </c>
      <c r="M1183" s="835">
        <v>52.61</v>
      </c>
      <c r="N1183" s="832">
        <v>1</v>
      </c>
      <c r="O1183" s="836">
        <v>1</v>
      </c>
      <c r="P1183" s="835">
        <v>52.61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8</v>
      </c>
      <c r="B1184" s="832" t="s">
        <v>2035</v>
      </c>
      <c r="C1184" s="832" t="s">
        <v>2042</v>
      </c>
      <c r="D1184" s="833" t="s">
        <v>4375</v>
      </c>
      <c r="E1184" s="834" t="s">
        <v>2074</v>
      </c>
      <c r="F1184" s="832" t="s">
        <v>2036</v>
      </c>
      <c r="G1184" s="832" t="s">
        <v>2199</v>
      </c>
      <c r="H1184" s="832" t="s">
        <v>601</v>
      </c>
      <c r="I1184" s="832" t="s">
        <v>2200</v>
      </c>
      <c r="J1184" s="832" t="s">
        <v>1219</v>
      </c>
      <c r="K1184" s="832" t="s">
        <v>2201</v>
      </c>
      <c r="L1184" s="835">
        <v>130.36000000000001</v>
      </c>
      <c r="M1184" s="835">
        <v>130.36000000000001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8</v>
      </c>
      <c r="B1185" s="832" t="s">
        <v>2035</v>
      </c>
      <c r="C1185" s="832" t="s">
        <v>2042</v>
      </c>
      <c r="D1185" s="833" t="s">
        <v>4375</v>
      </c>
      <c r="E1185" s="834" t="s">
        <v>2074</v>
      </c>
      <c r="F1185" s="832" t="s">
        <v>2036</v>
      </c>
      <c r="G1185" s="832" t="s">
        <v>2206</v>
      </c>
      <c r="H1185" s="832" t="s">
        <v>601</v>
      </c>
      <c r="I1185" s="832" t="s">
        <v>2207</v>
      </c>
      <c r="J1185" s="832" t="s">
        <v>2208</v>
      </c>
      <c r="K1185" s="832" t="s">
        <v>2209</v>
      </c>
      <c r="L1185" s="835">
        <v>0</v>
      </c>
      <c r="M1185" s="835">
        <v>0</v>
      </c>
      <c r="N1185" s="832">
        <v>2</v>
      </c>
      <c r="O1185" s="836">
        <v>2</v>
      </c>
      <c r="P1185" s="835"/>
      <c r="Q1185" s="837"/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8</v>
      </c>
      <c r="B1186" s="832" t="s">
        <v>2035</v>
      </c>
      <c r="C1186" s="832" t="s">
        <v>2042</v>
      </c>
      <c r="D1186" s="833" t="s">
        <v>4375</v>
      </c>
      <c r="E1186" s="834" t="s">
        <v>2074</v>
      </c>
      <c r="F1186" s="832" t="s">
        <v>2036</v>
      </c>
      <c r="G1186" s="832" t="s">
        <v>2147</v>
      </c>
      <c r="H1186" s="832" t="s">
        <v>601</v>
      </c>
      <c r="I1186" s="832" t="s">
        <v>2210</v>
      </c>
      <c r="J1186" s="832" t="s">
        <v>825</v>
      </c>
      <c r="K1186" s="832" t="s">
        <v>2149</v>
      </c>
      <c r="L1186" s="835">
        <v>0</v>
      </c>
      <c r="M1186" s="835">
        <v>0</v>
      </c>
      <c r="N1186" s="832">
        <v>2</v>
      </c>
      <c r="O1186" s="836">
        <v>2</v>
      </c>
      <c r="P1186" s="835">
        <v>0</v>
      </c>
      <c r="Q1186" s="837"/>
      <c r="R1186" s="832">
        <v>1</v>
      </c>
      <c r="S1186" s="837">
        <v>0.5</v>
      </c>
      <c r="T1186" s="836">
        <v>1</v>
      </c>
      <c r="U1186" s="838">
        <v>0.5</v>
      </c>
    </row>
    <row r="1187" spans="1:21" ht="14.4" customHeight="1" x14ac:dyDescent="0.3">
      <c r="A1187" s="831">
        <v>8</v>
      </c>
      <c r="B1187" s="832" t="s">
        <v>2035</v>
      </c>
      <c r="C1187" s="832" t="s">
        <v>2042</v>
      </c>
      <c r="D1187" s="833" t="s">
        <v>4375</v>
      </c>
      <c r="E1187" s="834" t="s">
        <v>2074</v>
      </c>
      <c r="F1187" s="832" t="s">
        <v>2036</v>
      </c>
      <c r="G1187" s="832" t="s">
        <v>2818</v>
      </c>
      <c r="H1187" s="832" t="s">
        <v>660</v>
      </c>
      <c r="I1187" s="832" t="s">
        <v>1931</v>
      </c>
      <c r="J1187" s="832" t="s">
        <v>1446</v>
      </c>
      <c r="K1187" s="832" t="s">
        <v>1932</v>
      </c>
      <c r="L1187" s="835">
        <v>25.5</v>
      </c>
      <c r="M1187" s="835">
        <v>25.5</v>
      </c>
      <c r="N1187" s="832">
        <v>1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8</v>
      </c>
      <c r="B1188" s="832" t="s">
        <v>2035</v>
      </c>
      <c r="C1188" s="832" t="s">
        <v>2042</v>
      </c>
      <c r="D1188" s="833" t="s">
        <v>4375</v>
      </c>
      <c r="E1188" s="834" t="s">
        <v>2074</v>
      </c>
      <c r="F1188" s="832" t="s">
        <v>2036</v>
      </c>
      <c r="G1188" s="832" t="s">
        <v>3146</v>
      </c>
      <c r="H1188" s="832" t="s">
        <v>601</v>
      </c>
      <c r="I1188" s="832" t="s">
        <v>3147</v>
      </c>
      <c r="J1188" s="832" t="s">
        <v>3148</v>
      </c>
      <c r="K1188" s="832" t="s">
        <v>3149</v>
      </c>
      <c r="L1188" s="835">
        <v>341.43</v>
      </c>
      <c r="M1188" s="835">
        <v>341.43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8</v>
      </c>
      <c r="B1189" s="832" t="s">
        <v>2035</v>
      </c>
      <c r="C1189" s="832" t="s">
        <v>2042</v>
      </c>
      <c r="D1189" s="833" t="s">
        <v>4375</v>
      </c>
      <c r="E1189" s="834" t="s">
        <v>2074</v>
      </c>
      <c r="F1189" s="832" t="s">
        <v>2036</v>
      </c>
      <c r="G1189" s="832" t="s">
        <v>2924</v>
      </c>
      <c r="H1189" s="832" t="s">
        <v>660</v>
      </c>
      <c r="I1189" s="832" t="s">
        <v>2013</v>
      </c>
      <c r="J1189" s="832" t="s">
        <v>1236</v>
      </c>
      <c r="K1189" s="832" t="s">
        <v>2014</v>
      </c>
      <c r="L1189" s="835">
        <v>0</v>
      </c>
      <c r="M1189" s="835">
        <v>0</v>
      </c>
      <c r="N1189" s="832">
        <v>1</v>
      </c>
      <c r="O1189" s="836">
        <v>1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8</v>
      </c>
      <c r="B1190" s="832" t="s">
        <v>2035</v>
      </c>
      <c r="C1190" s="832" t="s">
        <v>2042</v>
      </c>
      <c r="D1190" s="833" t="s">
        <v>4375</v>
      </c>
      <c r="E1190" s="834" t="s">
        <v>2074</v>
      </c>
      <c r="F1190" s="832" t="s">
        <v>2036</v>
      </c>
      <c r="G1190" s="832" t="s">
        <v>2424</v>
      </c>
      <c r="H1190" s="832" t="s">
        <v>601</v>
      </c>
      <c r="I1190" s="832" t="s">
        <v>2481</v>
      </c>
      <c r="J1190" s="832" t="s">
        <v>859</v>
      </c>
      <c r="K1190" s="832" t="s">
        <v>2482</v>
      </c>
      <c r="L1190" s="835">
        <v>33.549999999999997</v>
      </c>
      <c r="M1190" s="835">
        <v>33.549999999999997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8</v>
      </c>
      <c r="B1191" s="832" t="s">
        <v>2035</v>
      </c>
      <c r="C1191" s="832" t="s">
        <v>2042</v>
      </c>
      <c r="D1191" s="833" t="s">
        <v>4375</v>
      </c>
      <c r="E1191" s="834" t="s">
        <v>2075</v>
      </c>
      <c r="F1191" s="832" t="s">
        <v>2036</v>
      </c>
      <c r="G1191" s="832" t="s">
        <v>2934</v>
      </c>
      <c r="H1191" s="832" t="s">
        <v>601</v>
      </c>
      <c r="I1191" s="832" t="s">
        <v>3331</v>
      </c>
      <c r="J1191" s="832" t="s">
        <v>2936</v>
      </c>
      <c r="K1191" s="832" t="s">
        <v>3332</v>
      </c>
      <c r="L1191" s="835">
        <v>1295.6400000000001</v>
      </c>
      <c r="M1191" s="835">
        <v>1295.6400000000001</v>
      </c>
      <c r="N1191" s="832">
        <v>1</v>
      </c>
      <c r="O1191" s="836">
        <v>0.5</v>
      </c>
      <c r="P1191" s="835">
        <v>1295.6400000000001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8</v>
      </c>
      <c r="B1192" s="832" t="s">
        <v>2035</v>
      </c>
      <c r="C1192" s="832" t="s">
        <v>2042</v>
      </c>
      <c r="D1192" s="833" t="s">
        <v>4375</v>
      </c>
      <c r="E1192" s="834" t="s">
        <v>2075</v>
      </c>
      <c r="F1192" s="832" t="s">
        <v>2036</v>
      </c>
      <c r="G1192" s="832" t="s">
        <v>2934</v>
      </c>
      <c r="H1192" s="832" t="s">
        <v>601</v>
      </c>
      <c r="I1192" s="832" t="s">
        <v>2935</v>
      </c>
      <c r="J1192" s="832" t="s">
        <v>2936</v>
      </c>
      <c r="K1192" s="832" t="s">
        <v>2937</v>
      </c>
      <c r="L1192" s="835">
        <v>0</v>
      </c>
      <c r="M1192" s="835">
        <v>0</v>
      </c>
      <c r="N1192" s="832">
        <v>1</v>
      </c>
      <c r="O1192" s="836">
        <v>0.5</v>
      </c>
      <c r="P1192" s="835">
        <v>0</v>
      </c>
      <c r="Q1192" s="837"/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8</v>
      </c>
      <c r="B1193" s="832" t="s">
        <v>2035</v>
      </c>
      <c r="C1193" s="832" t="s">
        <v>2042</v>
      </c>
      <c r="D1193" s="833" t="s">
        <v>4375</v>
      </c>
      <c r="E1193" s="834" t="s">
        <v>2075</v>
      </c>
      <c r="F1193" s="832" t="s">
        <v>2036</v>
      </c>
      <c r="G1193" s="832" t="s">
        <v>2141</v>
      </c>
      <c r="H1193" s="832" t="s">
        <v>601</v>
      </c>
      <c r="I1193" s="832" t="s">
        <v>3325</v>
      </c>
      <c r="J1193" s="832" t="s">
        <v>847</v>
      </c>
      <c r="K1193" s="832" t="s">
        <v>2143</v>
      </c>
      <c r="L1193" s="835">
        <v>385.3</v>
      </c>
      <c r="M1193" s="835">
        <v>2697.1000000000004</v>
      </c>
      <c r="N1193" s="832">
        <v>7</v>
      </c>
      <c r="O1193" s="836">
        <v>2.5</v>
      </c>
      <c r="P1193" s="835">
        <v>1155.9000000000001</v>
      </c>
      <c r="Q1193" s="837">
        <v>0.42857142857142855</v>
      </c>
      <c r="R1193" s="832">
        <v>3</v>
      </c>
      <c r="S1193" s="837">
        <v>0.42857142857142855</v>
      </c>
      <c r="T1193" s="836">
        <v>0.5</v>
      </c>
      <c r="U1193" s="838">
        <v>0.2</v>
      </c>
    </row>
    <row r="1194" spans="1:21" ht="14.4" customHeight="1" x14ac:dyDescent="0.3">
      <c r="A1194" s="831">
        <v>8</v>
      </c>
      <c r="B1194" s="832" t="s">
        <v>2035</v>
      </c>
      <c r="C1194" s="832" t="s">
        <v>2042</v>
      </c>
      <c r="D1194" s="833" t="s">
        <v>4375</v>
      </c>
      <c r="E1194" s="834" t="s">
        <v>2075</v>
      </c>
      <c r="F1194" s="832" t="s">
        <v>2036</v>
      </c>
      <c r="G1194" s="832" t="s">
        <v>3333</v>
      </c>
      <c r="H1194" s="832" t="s">
        <v>601</v>
      </c>
      <c r="I1194" s="832" t="s">
        <v>3334</v>
      </c>
      <c r="J1194" s="832" t="s">
        <v>3335</v>
      </c>
      <c r="K1194" s="832" t="s">
        <v>3336</v>
      </c>
      <c r="L1194" s="835">
        <v>80.23</v>
      </c>
      <c r="M1194" s="835">
        <v>160.46</v>
      </c>
      <c r="N1194" s="832">
        <v>2</v>
      </c>
      <c r="O1194" s="836">
        <v>0.5</v>
      </c>
      <c r="P1194" s="835">
        <v>160.46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8</v>
      </c>
      <c r="B1195" s="832" t="s">
        <v>2035</v>
      </c>
      <c r="C1195" s="832" t="s">
        <v>2042</v>
      </c>
      <c r="D1195" s="833" t="s">
        <v>4375</v>
      </c>
      <c r="E1195" s="834" t="s">
        <v>2075</v>
      </c>
      <c r="F1195" s="832" t="s">
        <v>2036</v>
      </c>
      <c r="G1195" s="832" t="s">
        <v>2239</v>
      </c>
      <c r="H1195" s="832" t="s">
        <v>660</v>
      </c>
      <c r="I1195" s="832" t="s">
        <v>1880</v>
      </c>
      <c r="J1195" s="832" t="s">
        <v>1881</v>
      </c>
      <c r="K1195" s="832" t="s">
        <v>1882</v>
      </c>
      <c r="L1195" s="835">
        <v>70.540000000000006</v>
      </c>
      <c r="M1195" s="835">
        <v>70.540000000000006</v>
      </c>
      <c r="N1195" s="832">
        <v>1</v>
      </c>
      <c r="O1195" s="836">
        <v>1</v>
      </c>
      <c r="P1195" s="835">
        <v>70.540000000000006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8</v>
      </c>
      <c r="B1196" s="832" t="s">
        <v>2035</v>
      </c>
      <c r="C1196" s="832" t="s">
        <v>2042</v>
      </c>
      <c r="D1196" s="833" t="s">
        <v>4375</v>
      </c>
      <c r="E1196" s="834" t="s">
        <v>2075</v>
      </c>
      <c r="F1196" s="832" t="s">
        <v>2036</v>
      </c>
      <c r="G1196" s="832" t="s">
        <v>3337</v>
      </c>
      <c r="H1196" s="832" t="s">
        <v>660</v>
      </c>
      <c r="I1196" s="832" t="s">
        <v>3338</v>
      </c>
      <c r="J1196" s="832" t="s">
        <v>3339</v>
      </c>
      <c r="K1196" s="832" t="s">
        <v>3340</v>
      </c>
      <c r="L1196" s="835">
        <v>65.540000000000006</v>
      </c>
      <c r="M1196" s="835">
        <v>262.16000000000003</v>
      </c>
      <c r="N1196" s="832">
        <v>4</v>
      </c>
      <c r="O1196" s="836">
        <v>1.5</v>
      </c>
      <c r="P1196" s="835">
        <v>131.08000000000001</v>
      </c>
      <c r="Q1196" s="837">
        <v>0.5</v>
      </c>
      <c r="R1196" s="832">
        <v>2</v>
      </c>
      <c r="S1196" s="837">
        <v>0.5</v>
      </c>
      <c r="T1196" s="836">
        <v>1</v>
      </c>
      <c r="U1196" s="838">
        <v>0.66666666666666663</v>
      </c>
    </row>
    <row r="1197" spans="1:21" ht="14.4" customHeight="1" x14ac:dyDescent="0.3">
      <c r="A1197" s="831">
        <v>8</v>
      </c>
      <c r="B1197" s="832" t="s">
        <v>2035</v>
      </c>
      <c r="C1197" s="832" t="s">
        <v>2042</v>
      </c>
      <c r="D1197" s="833" t="s">
        <v>4375</v>
      </c>
      <c r="E1197" s="834" t="s">
        <v>2075</v>
      </c>
      <c r="F1197" s="832" t="s">
        <v>2036</v>
      </c>
      <c r="G1197" s="832" t="s">
        <v>3337</v>
      </c>
      <c r="H1197" s="832" t="s">
        <v>660</v>
      </c>
      <c r="I1197" s="832" t="s">
        <v>3341</v>
      </c>
      <c r="J1197" s="832" t="s">
        <v>3339</v>
      </c>
      <c r="K1197" s="832" t="s">
        <v>3342</v>
      </c>
      <c r="L1197" s="835">
        <v>229.38</v>
      </c>
      <c r="M1197" s="835">
        <v>1146.9000000000001</v>
      </c>
      <c r="N1197" s="832">
        <v>5</v>
      </c>
      <c r="O1197" s="836">
        <v>2.5</v>
      </c>
      <c r="P1197" s="835">
        <v>1146.9000000000001</v>
      </c>
      <c r="Q1197" s="837">
        <v>1</v>
      </c>
      <c r="R1197" s="832">
        <v>5</v>
      </c>
      <c r="S1197" s="837">
        <v>1</v>
      </c>
      <c r="T1197" s="836">
        <v>2.5</v>
      </c>
      <c r="U1197" s="838">
        <v>1</v>
      </c>
    </row>
    <row r="1198" spans="1:21" ht="14.4" customHeight="1" x14ac:dyDescent="0.3">
      <c r="A1198" s="831">
        <v>8</v>
      </c>
      <c r="B1198" s="832" t="s">
        <v>2035</v>
      </c>
      <c r="C1198" s="832" t="s">
        <v>2042</v>
      </c>
      <c r="D1198" s="833" t="s">
        <v>4375</v>
      </c>
      <c r="E1198" s="834" t="s">
        <v>2075</v>
      </c>
      <c r="F1198" s="832" t="s">
        <v>2036</v>
      </c>
      <c r="G1198" s="832" t="s">
        <v>2226</v>
      </c>
      <c r="H1198" s="832" t="s">
        <v>601</v>
      </c>
      <c r="I1198" s="832" t="s">
        <v>2382</v>
      </c>
      <c r="J1198" s="832" t="s">
        <v>1097</v>
      </c>
      <c r="K1198" s="832" t="s">
        <v>1098</v>
      </c>
      <c r="L1198" s="835">
        <v>0</v>
      </c>
      <c r="M1198" s="835">
        <v>0</v>
      </c>
      <c r="N1198" s="832">
        <v>17</v>
      </c>
      <c r="O1198" s="836">
        <v>3</v>
      </c>
      <c r="P1198" s="835">
        <v>0</v>
      </c>
      <c r="Q1198" s="837"/>
      <c r="R1198" s="832">
        <v>6</v>
      </c>
      <c r="S1198" s="837">
        <v>0.35294117647058826</v>
      </c>
      <c r="T1198" s="836">
        <v>1</v>
      </c>
      <c r="U1198" s="838">
        <v>0.33333333333333331</v>
      </c>
    </row>
    <row r="1199" spans="1:21" ht="14.4" customHeight="1" x14ac:dyDescent="0.3">
      <c r="A1199" s="831">
        <v>8</v>
      </c>
      <c r="B1199" s="832" t="s">
        <v>2035</v>
      </c>
      <c r="C1199" s="832" t="s">
        <v>2042</v>
      </c>
      <c r="D1199" s="833" t="s">
        <v>4375</v>
      </c>
      <c r="E1199" s="834" t="s">
        <v>2075</v>
      </c>
      <c r="F1199" s="832" t="s">
        <v>2036</v>
      </c>
      <c r="G1199" s="832" t="s">
        <v>2226</v>
      </c>
      <c r="H1199" s="832" t="s">
        <v>601</v>
      </c>
      <c r="I1199" s="832" t="s">
        <v>3343</v>
      </c>
      <c r="J1199" s="832" t="s">
        <v>1097</v>
      </c>
      <c r="K1199" s="832" t="s">
        <v>3344</v>
      </c>
      <c r="L1199" s="835">
        <v>0</v>
      </c>
      <c r="M1199" s="835">
        <v>0</v>
      </c>
      <c r="N1199" s="832">
        <v>9</v>
      </c>
      <c r="O1199" s="836">
        <v>1</v>
      </c>
      <c r="P1199" s="835">
        <v>0</v>
      </c>
      <c r="Q1199" s="837"/>
      <c r="R1199" s="832">
        <v>6</v>
      </c>
      <c r="S1199" s="837">
        <v>0.66666666666666663</v>
      </c>
      <c r="T1199" s="836">
        <v>0.5</v>
      </c>
      <c r="U1199" s="838">
        <v>0.5</v>
      </c>
    </row>
    <row r="1200" spans="1:21" ht="14.4" customHeight="1" x14ac:dyDescent="0.3">
      <c r="A1200" s="831">
        <v>8</v>
      </c>
      <c r="B1200" s="832" t="s">
        <v>2035</v>
      </c>
      <c r="C1200" s="832" t="s">
        <v>2042</v>
      </c>
      <c r="D1200" s="833" t="s">
        <v>4375</v>
      </c>
      <c r="E1200" s="834" t="s">
        <v>2075</v>
      </c>
      <c r="F1200" s="832" t="s">
        <v>2036</v>
      </c>
      <c r="G1200" s="832" t="s">
        <v>2155</v>
      </c>
      <c r="H1200" s="832" t="s">
        <v>601</v>
      </c>
      <c r="I1200" s="832" t="s">
        <v>2267</v>
      </c>
      <c r="J1200" s="832" t="s">
        <v>1712</v>
      </c>
      <c r="K1200" s="832" t="s">
        <v>2169</v>
      </c>
      <c r="L1200" s="835">
        <v>238.72</v>
      </c>
      <c r="M1200" s="835">
        <v>238.72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8</v>
      </c>
      <c r="B1201" s="832" t="s">
        <v>2035</v>
      </c>
      <c r="C1201" s="832" t="s">
        <v>2042</v>
      </c>
      <c r="D1201" s="833" t="s">
        <v>4375</v>
      </c>
      <c r="E1201" s="834" t="s">
        <v>2075</v>
      </c>
      <c r="F1201" s="832" t="s">
        <v>2036</v>
      </c>
      <c r="G1201" s="832" t="s">
        <v>2864</v>
      </c>
      <c r="H1201" s="832" t="s">
        <v>660</v>
      </c>
      <c r="I1201" s="832" t="s">
        <v>3345</v>
      </c>
      <c r="J1201" s="832" t="s">
        <v>3346</v>
      </c>
      <c r="K1201" s="832" t="s">
        <v>3347</v>
      </c>
      <c r="L1201" s="835">
        <v>0</v>
      </c>
      <c r="M1201" s="835">
        <v>0</v>
      </c>
      <c r="N1201" s="832">
        <v>1</v>
      </c>
      <c r="O1201" s="836">
        <v>1</v>
      </c>
      <c r="P1201" s="835">
        <v>0</v>
      </c>
      <c r="Q1201" s="837"/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8</v>
      </c>
      <c r="B1202" s="832" t="s">
        <v>2035</v>
      </c>
      <c r="C1202" s="832" t="s">
        <v>2042</v>
      </c>
      <c r="D1202" s="833" t="s">
        <v>4375</v>
      </c>
      <c r="E1202" s="834" t="s">
        <v>2075</v>
      </c>
      <c r="F1202" s="832" t="s">
        <v>2036</v>
      </c>
      <c r="G1202" s="832" t="s">
        <v>2730</v>
      </c>
      <c r="H1202" s="832" t="s">
        <v>601</v>
      </c>
      <c r="I1202" s="832" t="s">
        <v>2731</v>
      </c>
      <c r="J1202" s="832" t="s">
        <v>2732</v>
      </c>
      <c r="K1202" s="832" t="s">
        <v>2733</v>
      </c>
      <c r="L1202" s="835">
        <v>0</v>
      </c>
      <c r="M1202" s="835">
        <v>0</v>
      </c>
      <c r="N1202" s="832">
        <v>4</v>
      </c>
      <c r="O1202" s="836">
        <v>4</v>
      </c>
      <c r="P1202" s="835"/>
      <c r="Q1202" s="837"/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8</v>
      </c>
      <c r="B1203" s="832" t="s">
        <v>2035</v>
      </c>
      <c r="C1203" s="832" t="s">
        <v>2042</v>
      </c>
      <c r="D1203" s="833" t="s">
        <v>4375</v>
      </c>
      <c r="E1203" s="834" t="s">
        <v>2075</v>
      </c>
      <c r="F1203" s="832" t="s">
        <v>2036</v>
      </c>
      <c r="G1203" s="832" t="s">
        <v>2875</v>
      </c>
      <c r="H1203" s="832" t="s">
        <v>601</v>
      </c>
      <c r="I1203" s="832" t="s">
        <v>3172</v>
      </c>
      <c r="J1203" s="832" t="s">
        <v>687</v>
      </c>
      <c r="K1203" s="832" t="s">
        <v>3173</v>
      </c>
      <c r="L1203" s="835">
        <v>37.61</v>
      </c>
      <c r="M1203" s="835">
        <v>300.88</v>
      </c>
      <c r="N1203" s="832">
        <v>8</v>
      </c>
      <c r="O1203" s="836">
        <v>1.5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8</v>
      </c>
      <c r="B1204" s="832" t="s">
        <v>2035</v>
      </c>
      <c r="C1204" s="832" t="s">
        <v>2042</v>
      </c>
      <c r="D1204" s="833" t="s">
        <v>4375</v>
      </c>
      <c r="E1204" s="834" t="s">
        <v>2075</v>
      </c>
      <c r="F1204" s="832" t="s">
        <v>2036</v>
      </c>
      <c r="G1204" s="832" t="s">
        <v>3348</v>
      </c>
      <c r="H1204" s="832" t="s">
        <v>601</v>
      </c>
      <c r="I1204" s="832" t="s">
        <v>3349</v>
      </c>
      <c r="J1204" s="832" t="s">
        <v>3350</v>
      </c>
      <c r="K1204" s="832" t="s">
        <v>1746</v>
      </c>
      <c r="L1204" s="835">
        <v>47.46</v>
      </c>
      <c r="M1204" s="835">
        <v>284.76</v>
      </c>
      <c r="N1204" s="832">
        <v>6</v>
      </c>
      <c r="O1204" s="836">
        <v>2</v>
      </c>
      <c r="P1204" s="835">
        <v>142.38</v>
      </c>
      <c r="Q1204" s="837">
        <v>0.5</v>
      </c>
      <c r="R1204" s="832">
        <v>3</v>
      </c>
      <c r="S1204" s="837">
        <v>0.5</v>
      </c>
      <c r="T1204" s="836">
        <v>1</v>
      </c>
      <c r="U1204" s="838">
        <v>0.5</v>
      </c>
    </row>
    <row r="1205" spans="1:21" ht="14.4" customHeight="1" x14ac:dyDescent="0.3">
      <c r="A1205" s="831">
        <v>8</v>
      </c>
      <c r="B1205" s="832" t="s">
        <v>2035</v>
      </c>
      <c r="C1205" s="832" t="s">
        <v>2042</v>
      </c>
      <c r="D1205" s="833" t="s">
        <v>4375</v>
      </c>
      <c r="E1205" s="834" t="s">
        <v>2075</v>
      </c>
      <c r="F1205" s="832" t="s">
        <v>2036</v>
      </c>
      <c r="G1205" s="832" t="s">
        <v>2678</v>
      </c>
      <c r="H1205" s="832" t="s">
        <v>601</v>
      </c>
      <c r="I1205" s="832" t="s">
        <v>2878</v>
      </c>
      <c r="J1205" s="832" t="s">
        <v>2879</v>
      </c>
      <c r="K1205" s="832" t="s">
        <v>2880</v>
      </c>
      <c r="L1205" s="835">
        <v>64.56</v>
      </c>
      <c r="M1205" s="835">
        <v>516.48</v>
      </c>
      <c r="N1205" s="832">
        <v>8</v>
      </c>
      <c r="O1205" s="836">
        <v>1.5</v>
      </c>
      <c r="P1205" s="835">
        <v>322.8</v>
      </c>
      <c r="Q1205" s="837">
        <v>0.625</v>
      </c>
      <c r="R1205" s="832">
        <v>5</v>
      </c>
      <c r="S1205" s="837">
        <v>0.625</v>
      </c>
      <c r="T1205" s="836">
        <v>1</v>
      </c>
      <c r="U1205" s="838">
        <v>0.66666666666666663</v>
      </c>
    </row>
    <row r="1206" spans="1:21" ht="14.4" customHeight="1" x14ac:dyDescent="0.3">
      <c r="A1206" s="831">
        <v>8</v>
      </c>
      <c r="B1206" s="832" t="s">
        <v>2035</v>
      </c>
      <c r="C1206" s="832" t="s">
        <v>2042</v>
      </c>
      <c r="D1206" s="833" t="s">
        <v>4375</v>
      </c>
      <c r="E1206" s="834" t="s">
        <v>2075</v>
      </c>
      <c r="F1206" s="832" t="s">
        <v>2036</v>
      </c>
      <c r="G1206" s="832" t="s">
        <v>2678</v>
      </c>
      <c r="H1206" s="832" t="s">
        <v>601</v>
      </c>
      <c r="I1206" s="832" t="s">
        <v>3351</v>
      </c>
      <c r="J1206" s="832" t="s">
        <v>3352</v>
      </c>
      <c r="K1206" s="832" t="s">
        <v>3353</v>
      </c>
      <c r="L1206" s="835">
        <v>322.8</v>
      </c>
      <c r="M1206" s="835">
        <v>322.8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8</v>
      </c>
      <c r="B1207" s="832" t="s">
        <v>2035</v>
      </c>
      <c r="C1207" s="832" t="s">
        <v>2042</v>
      </c>
      <c r="D1207" s="833" t="s">
        <v>4375</v>
      </c>
      <c r="E1207" s="834" t="s">
        <v>2075</v>
      </c>
      <c r="F1207" s="832" t="s">
        <v>2036</v>
      </c>
      <c r="G1207" s="832" t="s">
        <v>2102</v>
      </c>
      <c r="H1207" s="832" t="s">
        <v>601</v>
      </c>
      <c r="I1207" s="832" t="s">
        <v>2103</v>
      </c>
      <c r="J1207" s="832" t="s">
        <v>685</v>
      </c>
      <c r="K1207" s="832" t="s">
        <v>2104</v>
      </c>
      <c r="L1207" s="835">
        <v>91.11</v>
      </c>
      <c r="M1207" s="835">
        <v>91.11</v>
      </c>
      <c r="N1207" s="832">
        <v>1</v>
      </c>
      <c r="O1207" s="836">
        <v>0.5</v>
      </c>
      <c r="P1207" s="835">
        <v>91.11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8</v>
      </c>
      <c r="B1208" s="832" t="s">
        <v>2035</v>
      </c>
      <c r="C1208" s="832" t="s">
        <v>2042</v>
      </c>
      <c r="D1208" s="833" t="s">
        <v>4375</v>
      </c>
      <c r="E1208" s="834" t="s">
        <v>2075</v>
      </c>
      <c r="F1208" s="832" t="s">
        <v>2036</v>
      </c>
      <c r="G1208" s="832" t="s">
        <v>2741</v>
      </c>
      <c r="H1208" s="832" t="s">
        <v>601</v>
      </c>
      <c r="I1208" s="832" t="s">
        <v>3354</v>
      </c>
      <c r="J1208" s="832" t="s">
        <v>2746</v>
      </c>
      <c r="K1208" s="832" t="s">
        <v>2747</v>
      </c>
      <c r="L1208" s="835">
        <v>0</v>
      </c>
      <c r="M1208" s="835">
        <v>0</v>
      </c>
      <c r="N1208" s="832">
        <v>1</v>
      </c>
      <c r="O1208" s="836">
        <v>1</v>
      </c>
      <c r="P1208" s="835">
        <v>0</v>
      </c>
      <c r="Q1208" s="837"/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8</v>
      </c>
      <c r="B1209" s="832" t="s">
        <v>2035</v>
      </c>
      <c r="C1209" s="832" t="s">
        <v>2042</v>
      </c>
      <c r="D1209" s="833" t="s">
        <v>4375</v>
      </c>
      <c r="E1209" s="834" t="s">
        <v>2075</v>
      </c>
      <c r="F1209" s="832" t="s">
        <v>2036</v>
      </c>
      <c r="G1209" s="832" t="s">
        <v>2573</v>
      </c>
      <c r="H1209" s="832" t="s">
        <v>601</v>
      </c>
      <c r="I1209" s="832" t="s">
        <v>2574</v>
      </c>
      <c r="J1209" s="832" t="s">
        <v>789</v>
      </c>
      <c r="K1209" s="832" t="s">
        <v>2575</v>
      </c>
      <c r="L1209" s="835">
        <v>37.520000000000003</v>
      </c>
      <c r="M1209" s="835">
        <v>112.56</v>
      </c>
      <c r="N1209" s="832">
        <v>3</v>
      </c>
      <c r="O1209" s="836">
        <v>1.5</v>
      </c>
      <c r="P1209" s="835">
        <v>37.520000000000003</v>
      </c>
      <c r="Q1209" s="837">
        <v>0.33333333333333337</v>
      </c>
      <c r="R1209" s="832">
        <v>1</v>
      </c>
      <c r="S1209" s="837">
        <v>0.33333333333333331</v>
      </c>
      <c r="T1209" s="836">
        <v>1</v>
      </c>
      <c r="U1209" s="838">
        <v>0.66666666666666663</v>
      </c>
    </row>
    <row r="1210" spans="1:21" ht="14.4" customHeight="1" x14ac:dyDescent="0.3">
      <c r="A1210" s="831">
        <v>8</v>
      </c>
      <c r="B1210" s="832" t="s">
        <v>2035</v>
      </c>
      <c r="C1210" s="832" t="s">
        <v>2042</v>
      </c>
      <c r="D1210" s="833" t="s">
        <v>4375</v>
      </c>
      <c r="E1210" s="834" t="s">
        <v>2075</v>
      </c>
      <c r="F1210" s="832" t="s">
        <v>2036</v>
      </c>
      <c r="G1210" s="832" t="s">
        <v>2162</v>
      </c>
      <c r="H1210" s="832" t="s">
        <v>601</v>
      </c>
      <c r="I1210" s="832" t="s">
        <v>2163</v>
      </c>
      <c r="J1210" s="832" t="s">
        <v>958</v>
      </c>
      <c r="K1210" s="832" t="s">
        <v>2164</v>
      </c>
      <c r="L1210" s="835">
        <v>736.33</v>
      </c>
      <c r="M1210" s="835">
        <v>1472.66</v>
      </c>
      <c r="N1210" s="832">
        <v>2</v>
      </c>
      <c r="O1210" s="836">
        <v>1</v>
      </c>
      <c r="P1210" s="835">
        <v>1472.66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8</v>
      </c>
      <c r="B1211" s="832" t="s">
        <v>2035</v>
      </c>
      <c r="C1211" s="832" t="s">
        <v>2042</v>
      </c>
      <c r="D1211" s="833" t="s">
        <v>4375</v>
      </c>
      <c r="E1211" s="834" t="s">
        <v>2075</v>
      </c>
      <c r="F1211" s="832" t="s">
        <v>2036</v>
      </c>
      <c r="G1211" s="832" t="s">
        <v>2581</v>
      </c>
      <c r="H1211" s="832" t="s">
        <v>601</v>
      </c>
      <c r="I1211" s="832" t="s">
        <v>3355</v>
      </c>
      <c r="J1211" s="832" t="s">
        <v>3356</v>
      </c>
      <c r="K1211" s="832" t="s">
        <v>3357</v>
      </c>
      <c r="L1211" s="835">
        <v>31.41</v>
      </c>
      <c r="M1211" s="835">
        <v>31.41</v>
      </c>
      <c r="N1211" s="832">
        <v>1</v>
      </c>
      <c r="O1211" s="836">
        <v>1</v>
      </c>
      <c r="P1211" s="835">
        <v>31.41</v>
      </c>
      <c r="Q1211" s="837">
        <v>1</v>
      </c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8</v>
      </c>
      <c r="B1212" s="832" t="s">
        <v>2035</v>
      </c>
      <c r="C1212" s="832" t="s">
        <v>2042</v>
      </c>
      <c r="D1212" s="833" t="s">
        <v>4375</v>
      </c>
      <c r="E1212" s="834" t="s">
        <v>2075</v>
      </c>
      <c r="F1212" s="832" t="s">
        <v>2036</v>
      </c>
      <c r="G1212" s="832" t="s">
        <v>2581</v>
      </c>
      <c r="H1212" s="832" t="s">
        <v>601</v>
      </c>
      <c r="I1212" s="832" t="s">
        <v>3358</v>
      </c>
      <c r="J1212" s="832" t="s">
        <v>3359</v>
      </c>
      <c r="K1212" s="832" t="s">
        <v>3360</v>
      </c>
      <c r="L1212" s="835">
        <v>48.98</v>
      </c>
      <c r="M1212" s="835">
        <v>146.94</v>
      </c>
      <c r="N1212" s="832">
        <v>3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8</v>
      </c>
      <c r="B1213" s="832" t="s">
        <v>2035</v>
      </c>
      <c r="C1213" s="832" t="s">
        <v>2042</v>
      </c>
      <c r="D1213" s="833" t="s">
        <v>4375</v>
      </c>
      <c r="E1213" s="834" t="s">
        <v>2075</v>
      </c>
      <c r="F1213" s="832" t="s">
        <v>2036</v>
      </c>
      <c r="G1213" s="832" t="s">
        <v>2497</v>
      </c>
      <c r="H1213" s="832" t="s">
        <v>601</v>
      </c>
      <c r="I1213" s="832" t="s">
        <v>2768</v>
      </c>
      <c r="J1213" s="832" t="s">
        <v>2769</v>
      </c>
      <c r="K1213" s="832" t="s">
        <v>2770</v>
      </c>
      <c r="L1213" s="835">
        <v>136.04</v>
      </c>
      <c r="M1213" s="835">
        <v>272.08</v>
      </c>
      <c r="N1213" s="832">
        <v>2</v>
      </c>
      <c r="O1213" s="836">
        <v>0.5</v>
      </c>
      <c r="P1213" s="835">
        <v>272.08</v>
      </c>
      <c r="Q1213" s="837">
        <v>1</v>
      </c>
      <c r="R1213" s="832">
        <v>2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8</v>
      </c>
      <c r="B1214" s="832" t="s">
        <v>2035</v>
      </c>
      <c r="C1214" s="832" t="s">
        <v>2042</v>
      </c>
      <c r="D1214" s="833" t="s">
        <v>4375</v>
      </c>
      <c r="E1214" s="834" t="s">
        <v>2075</v>
      </c>
      <c r="F1214" s="832" t="s">
        <v>2036</v>
      </c>
      <c r="G1214" s="832" t="s">
        <v>2690</v>
      </c>
      <c r="H1214" s="832" t="s">
        <v>601</v>
      </c>
      <c r="I1214" s="832" t="s">
        <v>3361</v>
      </c>
      <c r="J1214" s="832" t="s">
        <v>1035</v>
      </c>
      <c r="K1214" s="832" t="s">
        <v>3362</v>
      </c>
      <c r="L1214" s="835">
        <v>0</v>
      </c>
      <c r="M1214" s="835">
        <v>0</v>
      </c>
      <c r="N1214" s="832">
        <v>1</v>
      </c>
      <c r="O1214" s="836">
        <v>0.5</v>
      </c>
      <c r="P1214" s="835">
        <v>0</v>
      </c>
      <c r="Q1214" s="837"/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8</v>
      </c>
      <c r="B1215" s="832" t="s">
        <v>2035</v>
      </c>
      <c r="C1215" s="832" t="s">
        <v>2042</v>
      </c>
      <c r="D1215" s="833" t="s">
        <v>4375</v>
      </c>
      <c r="E1215" s="834" t="s">
        <v>2075</v>
      </c>
      <c r="F1215" s="832" t="s">
        <v>2036</v>
      </c>
      <c r="G1215" s="832" t="s">
        <v>2690</v>
      </c>
      <c r="H1215" s="832" t="s">
        <v>601</v>
      </c>
      <c r="I1215" s="832" t="s">
        <v>2691</v>
      </c>
      <c r="J1215" s="832" t="s">
        <v>1035</v>
      </c>
      <c r="K1215" s="832" t="s">
        <v>1790</v>
      </c>
      <c r="L1215" s="835">
        <v>42.51</v>
      </c>
      <c r="M1215" s="835">
        <v>127.53</v>
      </c>
      <c r="N1215" s="832">
        <v>3</v>
      </c>
      <c r="O1215" s="836">
        <v>1.5</v>
      </c>
      <c r="P1215" s="835">
        <v>42.51</v>
      </c>
      <c r="Q1215" s="837">
        <v>0.33333333333333331</v>
      </c>
      <c r="R1215" s="832">
        <v>1</v>
      </c>
      <c r="S1215" s="837">
        <v>0.33333333333333331</v>
      </c>
      <c r="T1215" s="836">
        <v>0.5</v>
      </c>
      <c r="U1215" s="838">
        <v>0.33333333333333331</v>
      </c>
    </row>
    <row r="1216" spans="1:21" ht="14.4" customHeight="1" x14ac:dyDescent="0.3">
      <c r="A1216" s="831">
        <v>8</v>
      </c>
      <c r="B1216" s="832" t="s">
        <v>2035</v>
      </c>
      <c r="C1216" s="832" t="s">
        <v>2042</v>
      </c>
      <c r="D1216" s="833" t="s">
        <v>4375</v>
      </c>
      <c r="E1216" s="834" t="s">
        <v>2075</v>
      </c>
      <c r="F1216" s="832" t="s">
        <v>2036</v>
      </c>
      <c r="G1216" s="832" t="s">
        <v>2594</v>
      </c>
      <c r="H1216" s="832" t="s">
        <v>601</v>
      </c>
      <c r="I1216" s="832" t="s">
        <v>3188</v>
      </c>
      <c r="J1216" s="832" t="s">
        <v>3189</v>
      </c>
      <c r="K1216" s="832" t="s">
        <v>3190</v>
      </c>
      <c r="L1216" s="835">
        <v>0</v>
      </c>
      <c r="M1216" s="835">
        <v>0</v>
      </c>
      <c r="N1216" s="832">
        <v>2</v>
      </c>
      <c r="O1216" s="836">
        <v>2</v>
      </c>
      <c r="P1216" s="835"/>
      <c r="Q1216" s="837"/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8</v>
      </c>
      <c r="B1217" s="832" t="s">
        <v>2035</v>
      </c>
      <c r="C1217" s="832" t="s">
        <v>2042</v>
      </c>
      <c r="D1217" s="833" t="s">
        <v>4375</v>
      </c>
      <c r="E1217" s="834" t="s">
        <v>2075</v>
      </c>
      <c r="F1217" s="832" t="s">
        <v>2036</v>
      </c>
      <c r="G1217" s="832" t="s">
        <v>2288</v>
      </c>
      <c r="H1217" s="832" t="s">
        <v>601</v>
      </c>
      <c r="I1217" s="832" t="s">
        <v>2289</v>
      </c>
      <c r="J1217" s="832" t="s">
        <v>1104</v>
      </c>
      <c r="K1217" s="832" t="s">
        <v>2290</v>
      </c>
      <c r="L1217" s="835">
        <v>107.27</v>
      </c>
      <c r="M1217" s="835">
        <v>1930.86</v>
      </c>
      <c r="N1217" s="832">
        <v>18</v>
      </c>
      <c r="O1217" s="836">
        <v>8</v>
      </c>
      <c r="P1217" s="835">
        <v>1501.78</v>
      </c>
      <c r="Q1217" s="837">
        <v>0.77777777777777779</v>
      </c>
      <c r="R1217" s="832">
        <v>14</v>
      </c>
      <c r="S1217" s="837">
        <v>0.77777777777777779</v>
      </c>
      <c r="T1217" s="836">
        <v>4.5</v>
      </c>
      <c r="U1217" s="838">
        <v>0.5625</v>
      </c>
    </row>
    <row r="1218" spans="1:21" ht="14.4" customHeight="1" x14ac:dyDescent="0.3">
      <c r="A1218" s="831">
        <v>8</v>
      </c>
      <c r="B1218" s="832" t="s">
        <v>2035</v>
      </c>
      <c r="C1218" s="832" t="s">
        <v>2042</v>
      </c>
      <c r="D1218" s="833" t="s">
        <v>4375</v>
      </c>
      <c r="E1218" s="834" t="s">
        <v>2075</v>
      </c>
      <c r="F1218" s="832" t="s">
        <v>2036</v>
      </c>
      <c r="G1218" s="832" t="s">
        <v>2288</v>
      </c>
      <c r="H1218" s="832" t="s">
        <v>601</v>
      </c>
      <c r="I1218" s="832" t="s">
        <v>2498</v>
      </c>
      <c r="J1218" s="832" t="s">
        <v>1104</v>
      </c>
      <c r="K1218" s="832" t="s">
        <v>2290</v>
      </c>
      <c r="L1218" s="835">
        <v>107.27</v>
      </c>
      <c r="M1218" s="835">
        <v>214.54</v>
      </c>
      <c r="N1218" s="832">
        <v>2</v>
      </c>
      <c r="O1218" s="836">
        <v>2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8</v>
      </c>
      <c r="B1219" s="832" t="s">
        <v>2035</v>
      </c>
      <c r="C1219" s="832" t="s">
        <v>2042</v>
      </c>
      <c r="D1219" s="833" t="s">
        <v>4375</v>
      </c>
      <c r="E1219" s="834" t="s">
        <v>2075</v>
      </c>
      <c r="F1219" s="832" t="s">
        <v>2036</v>
      </c>
      <c r="G1219" s="832" t="s">
        <v>3363</v>
      </c>
      <c r="H1219" s="832" t="s">
        <v>601</v>
      </c>
      <c r="I1219" s="832" t="s">
        <v>3364</v>
      </c>
      <c r="J1219" s="832" t="s">
        <v>3365</v>
      </c>
      <c r="K1219" s="832" t="s">
        <v>3366</v>
      </c>
      <c r="L1219" s="835">
        <v>0</v>
      </c>
      <c r="M1219" s="835">
        <v>0</v>
      </c>
      <c r="N1219" s="832">
        <v>3</v>
      </c>
      <c r="O1219" s="836">
        <v>0.5</v>
      </c>
      <c r="P1219" s="835"/>
      <c r="Q1219" s="837"/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8</v>
      </c>
      <c r="B1220" s="832" t="s">
        <v>2035</v>
      </c>
      <c r="C1220" s="832" t="s">
        <v>2042</v>
      </c>
      <c r="D1220" s="833" t="s">
        <v>4375</v>
      </c>
      <c r="E1220" s="834" t="s">
        <v>2075</v>
      </c>
      <c r="F1220" s="832" t="s">
        <v>2036</v>
      </c>
      <c r="G1220" s="832" t="s">
        <v>3198</v>
      </c>
      <c r="H1220" s="832" t="s">
        <v>601</v>
      </c>
      <c r="I1220" s="832" t="s">
        <v>3199</v>
      </c>
      <c r="J1220" s="832" t="s">
        <v>3200</v>
      </c>
      <c r="K1220" s="832" t="s">
        <v>3201</v>
      </c>
      <c r="L1220" s="835">
        <v>50.64</v>
      </c>
      <c r="M1220" s="835">
        <v>253.20000000000002</v>
      </c>
      <c r="N1220" s="832">
        <v>5</v>
      </c>
      <c r="O1220" s="836">
        <v>1.5</v>
      </c>
      <c r="P1220" s="835">
        <v>253.20000000000002</v>
      </c>
      <c r="Q1220" s="837">
        <v>1</v>
      </c>
      <c r="R1220" s="832">
        <v>5</v>
      </c>
      <c r="S1220" s="837">
        <v>1</v>
      </c>
      <c r="T1220" s="836">
        <v>1.5</v>
      </c>
      <c r="U1220" s="838">
        <v>1</v>
      </c>
    </row>
    <row r="1221" spans="1:21" ht="14.4" customHeight="1" x14ac:dyDescent="0.3">
      <c r="A1221" s="831">
        <v>8</v>
      </c>
      <c r="B1221" s="832" t="s">
        <v>2035</v>
      </c>
      <c r="C1221" s="832" t="s">
        <v>2042</v>
      </c>
      <c r="D1221" s="833" t="s">
        <v>4375</v>
      </c>
      <c r="E1221" s="834" t="s">
        <v>2075</v>
      </c>
      <c r="F1221" s="832" t="s">
        <v>2036</v>
      </c>
      <c r="G1221" s="832" t="s">
        <v>2598</v>
      </c>
      <c r="H1221" s="832" t="s">
        <v>601</v>
      </c>
      <c r="I1221" s="832" t="s">
        <v>3367</v>
      </c>
      <c r="J1221" s="832" t="s">
        <v>3368</v>
      </c>
      <c r="K1221" s="832" t="s">
        <v>3369</v>
      </c>
      <c r="L1221" s="835">
        <v>38.47</v>
      </c>
      <c r="M1221" s="835">
        <v>38.47</v>
      </c>
      <c r="N1221" s="832">
        <v>1</v>
      </c>
      <c r="O1221" s="836">
        <v>0.5</v>
      </c>
      <c r="P1221" s="835">
        <v>38.47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8</v>
      </c>
      <c r="B1222" s="832" t="s">
        <v>2035</v>
      </c>
      <c r="C1222" s="832" t="s">
        <v>2042</v>
      </c>
      <c r="D1222" s="833" t="s">
        <v>4375</v>
      </c>
      <c r="E1222" s="834" t="s">
        <v>2075</v>
      </c>
      <c r="F1222" s="832" t="s">
        <v>2036</v>
      </c>
      <c r="G1222" s="832" t="s">
        <v>3370</v>
      </c>
      <c r="H1222" s="832" t="s">
        <v>601</v>
      </c>
      <c r="I1222" s="832" t="s">
        <v>3371</v>
      </c>
      <c r="J1222" s="832" t="s">
        <v>1066</v>
      </c>
      <c r="K1222" s="832" t="s">
        <v>3372</v>
      </c>
      <c r="L1222" s="835">
        <v>164.01</v>
      </c>
      <c r="M1222" s="835">
        <v>164.01</v>
      </c>
      <c r="N1222" s="832">
        <v>1</v>
      </c>
      <c r="O1222" s="836">
        <v>0.5</v>
      </c>
      <c r="P1222" s="835">
        <v>164.01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8</v>
      </c>
      <c r="B1223" s="832" t="s">
        <v>2035</v>
      </c>
      <c r="C1223" s="832" t="s">
        <v>2042</v>
      </c>
      <c r="D1223" s="833" t="s">
        <v>4375</v>
      </c>
      <c r="E1223" s="834" t="s">
        <v>2075</v>
      </c>
      <c r="F1223" s="832" t="s">
        <v>2036</v>
      </c>
      <c r="G1223" s="832" t="s">
        <v>2407</v>
      </c>
      <c r="H1223" s="832" t="s">
        <v>601</v>
      </c>
      <c r="I1223" s="832" t="s">
        <v>2408</v>
      </c>
      <c r="J1223" s="832" t="s">
        <v>883</v>
      </c>
      <c r="K1223" s="832" t="s">
        <v>2409</v>
      </c>
      <c r="L1223" s="835">
        <v>48.09</v>
      </c>
      <c r="M1223" s="835">
        <v>480.9</v>
      </c>
      <c r="N1223" s="832">
        <v>10</v>
      </c>
      <c r="O1223" s="836">
        <v>3.5</v>
      </c>
      <c r="P1223" s="835">
        <v>336.63</v>
      </c>
      <c r="Q1223" s="837">
        <v>0.70000000000000007</v>
      </c>
      <c r="R1223" s="832">
        <v>7</v>
      </c>
      <c r="S1223" s="837">
        <v>0.7</v>
      </c>
      <c r="T1223" s="836">
        <v>2.5</v>
      </c>
      <c r="U1223" s="838">
        <v>0.7142857142857143</v>
      </c>
    </row>
    <row r="1224" spans="1:21" ht="14.4" customHeight="1" x14ac:dyDescent="0.3">
      <c r="A1224" s="831">
        <v>8</v>
      </c>
      <c r="B1224" s="832" t="s">
        <v>2035</v>
      </c>
      <c r="C1224" s="832" t="s">
        <v>2042</v>
      </c>
      <c r="D1224" s="833" t="s">
        <v>4375</v>
      </c>
      <c r="E1224" s="834" t="s">
        <v>2075</v>
      </c>
      <c r="F1224" s="832" t="s">
        <v>2036</v>
      </c>
      <c r="G1224" s="832" t="s">
        <v>2407</v>
      </c>
      <c r="H1224" s="832" t="s">
        <v>601</v>
      </c>
      <c r="I1224" s="832" t="s">
        <v>3202</v>
      </c>
      <c r="J1224" s="832" t="s">
        <v>3203</v>
      </c>
      <c r="K1224" s="832" t="s">
        <v>3204</v>
      </c>
      <c r="L1224" s="835">
        <v>89.91</v>
      </c>
      <c r="M1224" s="835">
        <v>89.91</v>
      </c>
      <c r="N1224" s="832">
        <v>1</v>
      </c>
      <c r="O1224" s="836">
        <v>1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8</v>
      </c>
      <c r="B1225" s="832" t="s">
        <v>2035</v>
      </c>
      <c r="C1225" s="832" t="s">
        <v>2042</v>
      </c>
      <c r="D1225" s="833" t="s">
        <v>4375</v>
      </c>
      <c r="E1225" s="834" t="s">
        <v>2075</v>
      </c>
      <c r="F1225" s="832" t="s">
        <v>2036</v>
      </c>
      <c r="G1225" s="832" t="s">
        <v>2114</v>
      </c>
      <c r="H1225" s="832" t="s">
        <v>601</v>
      </c>
      <c r="I1225" s="832" t="s">
        <v>2115</v>
      </c>
      <c r="J1225" s="832" t="s">
        <v>928</v>
      </c>
      <c r="K1225" s="832" t="s">
        <v>2116</v>
      </c>
      <c r="L1225" s="835">
        <v>132.19</v>
      </c>
      <c r="M1225" s="835">
        <v>132.19</v>
      </c>
      <c r="N1225" s="832">
        <v>1</v>
      </c>
      <c r="O1225" s="836">
        <v>1</v>
      </c>
      <c r="P1225" s="835">
        <v>132.19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8</v>
      </c>
      <c r="B1226" s="832" t="s">
        <v>2035</v>
      </c>
      <c r="C1226" s="832" t="s">
        <v>2042</v>
      </c>
      <c r="D1226" s="833" t="s">
        <v>4375</v>
      </c>
      <c r="E1226" s="834" t="s">
        <v>2075</v>
      </c>
      <c r="F1226" s="832" t="s">
        <v>2036</v>
      </c>
      <c r="G1226" s="832" t="s">
        <v>2167</v>
      </c>
      <c r="H1226" s="832" t="s">
        <v>601</v>
      </c>
      <c r="I1226" s="832" t="s">
        <v>2463</v>
      </c>
      <c r="J1226" s="832" t="s">
        <v>2464</v>
      </c>
      <c r="K1226" s="832" t="s">
        <v>2465</v>
      </c>
      <c r="L1226" s="835">
        <v>49.38</v>
      </c>
      <c r="M1226" s="835">
        <v>49.38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8</v>
      </c>
      <c r="B1227" s="832" t="s">
        <v>2035</v>
      </c>
      <c r="C1227" s="832" t="s">
        <v>2042</v>
      </c>
      <c r="D1227" s="833" t="s">
        <v>4375</v>
      </c>
      <c r="E1227" s="834" t="s">
        <v>2075</v>
      </c>
      <c r="F1227" s="832" t="s">
        <v>2036</v>
      </c>
      <c r="G1227" s="832" t="s">
        <v>2167</v>
      </c>
      <c r="H1227" s="832" t="s">
        <v>601</v>
      </c>
      <c r="I1227" s="832" t="s">
        <v>2168</v>
      </c>
      <c r="J1227" s="832" t="s">
        <v>1322</v>
      </c>
      <c r="K1227" s="832" t="s">
        <v>2169</v>
      </c>
      <c r="L1227" s="835">
        <v>98.75</v>
      </c>
      <c r="M1227" s="835">
        <v>98.75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8</v>
      </c>
      <c r="B1228" s="832" t="s">
        <v>2035</v>
      </c>
      <c r="C1228" s="832" t="s">
        <v>2042</v>
      </c>
      <c r="D1228" s="833" t="s">
        <v>4375</v>
      </c>
      <c r="E1228" s="834" t="s">
        <v>2075</v>
      </c>
      <c r="F1228" s="832" t="s">
        <v>2036</v>
      </c>
      <c r="G1228" s="832" t="s">
        <v>2170</v>
      </c>
      <c r="H1228" s="832" t="s">
        <v>601</v>
      </c>
      <c r="I1228" s="832" t="s">
        <v>2309</v>
      </c>
      <c r="J1228" s="832" t="s">
        <v>962</v>
      </c>
      <c r="K1228" s="832" t="s">
        <v>2310</v>
      </c>
      <c r="L1228" s="835">
        <v>0</v>
      </c>
      <c r="M1228" s="835">
        <v>0</v>
      </c>
      <c r="N1228" s="832">
        <v>3</v>
      </c>
      <c r="O1228" s="836">
        <v>2</v>
      </c>
      <c r="P1228" s="835">
        <v>0</v>
      </c>
      <c r="Q1228" s="837"/>
      <c r="R1228" s="832">
        <v>2</v>
      </c>
      <c r="S1228" s="837">
        <v>0.66666666666666663</v>
      </c>
      <c r="T1228" s="836">
        <v>1</v>
      </c>
      <c r="U1228" s="838">
        <v>0.5</v>
      </c>
    </row>
    <row r="1229" spans="1:21" ht="14.4" customHeight="1" x14ac:dyDescent="0.3">
      <c r="A1229" s="831">
        <v>8</v>
      </c>
      <c r="B1229" s="832" t="s">
        <v>2035</v>
      </c>
      <c r="C1229" s="832" t="s">
        <v>2042</v>
      </c>
      <c r="D1229" s="833" t="s">
        <v>4375</v>
      </c>
      <c r="E1229" s="834" t="s">
        <v>2075</v>
      </c>
      <c r="F1229" s="832" t="s">
        <v>2036</v>
      </c>
      <c r="G1229" s="832" t="s">
        <v>2894</v>
      </c>
      <c r="H1229" s="832" t="s">
        <v>601</v>
      </c>
      <c r="I1229" s="832" t="s">
        <v>2895</v>
      </c>
      <c r="J1229" s="832" t="s">
        <v>2896</v>
      </c>
      <c r="K1229" s="832" t="s">
        <v>2897</v>
      </c>
      <c r="L1229" s="835">
        <v>73.989999999999995</v>
      </c>
      <c r="M1229" s="835">
        <v>295.95999999999998</v>
      </c>
      <c r="N1229" s="832">
        <v>4</v>
      </c>
      <c r="O1229" s="836">
        <v>1</v>
      </c>
      <c r="P1229" s="835">
        <v>295.95999999999998</v>
      </c>
      <c r="Q1229" s="837">
        <v>1</v>
      </c>
      <c r="R1229" s="832">
        <v>4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8</v>
      </c>
      <c r="B1230" s="832" t="s">
        <v>2035</v>
      </c>
      <c r="C1230" s="832" t="s">
        <v>2042</v>
      </c>
      <c r="D1230" s="833" t="s">
        <v>4375</v>
      </c>
      <c r="E1230" s="834" t="s">
        <v>2075</v>
      </c>
      <c r="F1230" s="832" t="s">
        <v>2036</v>
      </c>
      <c r="G1230" s="832" t="s">
        <v>3373</v>
      </c>
      <c r="H1230" s="832" t="s">
        <v>601</v>
      </c>
      <c r="I1230" s="832" t="s">
        <v>3374</v>
      </c>
      <c r="J1230" s="832" t="s">
        <v>3375</v>
      </c>
      <c r="K1230" s="832" t="s">
        <v>3336</v>
      </c>
      <c r="L1230" s="835">
        <v>61.97</v>
      </c>
      <c r="M1230" s="835">
        <v>185.91</v>
      </c>
      <c r="N1230" s="832">
        <v>3</v>
      </c>
      <c r="O1230" s="836">
        <v>1.5</v>
      </c>
      <c r="P1230" s="835">
        <v>185.91</v>
      </c>
      <c r="Q1230" s="837">
        <v>1</v>
      </c>
      <c r="R1230" s="832">
        <v>3</v>
      </c>
      <c r="S1230" s="837">
        <v>1</v>
      </c>
      <c r="T1230" s="836">
        <v>1.5</v>
      </c>
      <c r="U1230" s="838">
        <v>1</v>
      </c>
    </row>
    <row r="1231" spans="1:21" ht="14.4" customHeight="1" x14ac:dyDescent="0.3">
      <c r="A1231" s="831">
        <v>8</v>
      </c>
      <c r="B1231" s="832" t="s">
        <v>2035</v>
      </c>
      <c r="C1231" s="832" t="s">
        <v>2042</v>
      </c>
      <c r="D1231" s="833" t="s">
        <v>4375</v>
      </c>
      <c r="E1231" s="834" t="s">
        <v>2075</v>
      </c>
      <c r="F1231" s="832" t="s">
        <v>2036</v>
      </c>
      <c r="G1231" s="832" t="s">
        <v>2413</v>
      </c>
      <c r="H1231" s="832" t="s">
        <v>601</v>
      </c>
      <c r="I1231" s="832" t="s">
        <v>3376</v>
      </c>
      <c r="J1231" s="832" t="s">
        <v>2899</v>
      </c>
      <c r="K1231" s="832" t="s">
        <v>3377</v>
      </c>
      <c r="L1231" s="835">
        <v>29.31</v>
      </c>
      <c r="M1231" s="835">
        <v>29.31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8</v>
      </c>
      <c r="B1232" s="832" t="s">
        <v>2035</v>
      </c>
      <c r="C1232" s="832" t="s">
        <v>2042</v>
      </c>
      <c r="D1232" s="833" t="s">
        <v>4375</v>
      </c>
      <c r="E1232" s="834" t="s">
        <v>2075</v>
      </c>
      <c r="F1232" s="832" t="s">
        <v>2036</v>
      </c>
      <c r="G1232" s="832" t="s">
        <v>2413</v>
      </c>
      <c r="H1232" s="832" t="s">
        <v>601</v>
      </c>
      <c r="I1232" s="832" t="s">
        <v>2898</v>
      </c>
      <c r="J1232" s="832" t="s">
        <v>2899</v>
      </c>
      <c r="K1232" s="832" t="s">
        <v>2900</v>
      </c>
      <c r="L1232" s="835">
        <v>58.63</v>
      </c>
      <c r="M1232" s="835">
        <v>58.63</v>
      </c>
      <c r="N1232" s="832">
        <v>1</v>
      </c>
      <c r="O1232" s="836">
        <v>0.5</v>
      </c>
      <c r="P1232" s="835">
        <v>58.63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8</v>
      </c>
      <c r="B1233" s="832" t="s">
        <v>2035</v>
      </c>
      <c r="C1233" s="832" t="s">
        <v>2042</v>
      </c>
      <c r="D1233" s="833" t="s">
        <v>4375</v>
      </c>
      <c r="E1233" s="834" t="s">
        <v>2075</v>
      </c>
      <c r="F1233" s="832" t="s">
        <v>2036</v>
      </c>
      <c r="G1233" s="832" t="s">
        <v>2413</v>
      </c>
      <c r="H1233" s="832" t="s">
        <v>601</v>
      </c>
      <c r="I1233" s="832" t="s">
        <v>3378</v>
      </c>
      <c r="J1233" s="832" t="s">
        <v>3379</v>
      </c>
      <c r="K1233" s="832" t="s">
        <v>3380</v>
      </c>
      <c r="L1233" s="835">
        <v>58.62</v>
      </c>
      <c r="M1233" s="835">
        <v>468.96</v>
      </c>
      <c r="N1233" s="832">
        <v>8</v>
      </c>
      <c r="O1233" s="836">
        <v>4.5</v>
      </c>
      <c r="P1233" s="835">
        <v>117.24</v>
      </c>
      <c r="Q1233" s="837">
        <v>0.25</v>
      </c>
      <c r="R1233" s="832">
        <v>2</v>
      </c>
      <c r="S1233" s="837">
        <v>0.25</v>
      </c>
      <c r="T1233" s="836">
        <v>1</v>
      </c>
      <c r="U1233" s="838">
        <v>0.22222222222222221</v>
      </c>
    </row>
    <row r="1234" spans="1:21" ht="14.4" customHeight="1" x14ac:dyDescent="0.3">
      <c r="A1234" s="831">
        <v>8</v>
      </c>
      <c r="B1234" s="832" t="s">
        <v>2035</v>
      </c>
      <c r="C1234" s="832" t="s">
        <v>2042</v>
      </c>
      <c r="D1234" s="833" t="s">
        <v>4375</v>
      </c>
      <c r="E1234" s="834" t="s">
        <v>2075</v>
      </c>
      <c r="F1234" s="832" t="s">
        <v>2036</v>
      </c>
      <c r="G1234" s="832" t="s">
        <v>2413</v>
      </c>
      <c r="H1234" s="832" t="s">
        <v>601</v>
      </c>
      <c r="I1234" s="832" t="s">
        <v>3381</v>
      </c>
      <c r="J1234" s="832" t="s">
        <v>3379</v>
      </c>
      <c r="K1234" s="832" t="s">
        <v>3382</v>
      </c>
      <c r="L1234" s="835">
        <v>0</v>
      </c>
      <c r="M1234" s="835">
        <v>0</v>
      </c>
      <c r="N1234" s="832">
        <v>1</v>
      </c>
      <c r="O1234" s="836">
        <v>0.5</v>
      </c>
      <c r="P1234" s="835"/>
      <c r="Q1234" s="837"/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8</v>
      </c>
      <c r="B1235" s="832" t="s">
        <v>2035</v>
      </c>
      <c r="C1235" s="832" t="s">
        <v>2042</v>
      </c>
      <c r="D1235" s="833" t="s">
        <v>4375</v>
      </c>
      <c r="E1235" s="834" t="s">
        <v>2075</v>
      </c>
      <c r="F1235" s="832" t="s">
        <v>2036</v>
      </c>
      <c r="G1235" s="832" t="s">
        <v>2314</v>
      </c>
      <c r="H1235" s="832" t="s">
        <v>601</v>
      </c>
      <c r="I1235" s="832" t="s">
        <v>2315</v>
      </c>
      <c r="J1235" s="832" t="s">
        <v>2316</v>
      </c>
      <c r="K1235" s="832" t="s">
        <v>2317</v>
      </c>
      <c r="L1235" s="835">
        <v>88.76</v>
      </c>
      <c r="M1235" s="835">
        <v>355.04</v>
      </c>
      <c r="N1235" s="832">
        <v>4</v>
      </c>
      <c r="O1235" s="836">
        <v>3</v>
      </c>
      <c r="P1235" s="835">
        <v>355.04</v>
      </c>
      <c r="Q1235" s="837">
        <v>1</v>
      </c>
      <c r="R1235" s="832">
        <v>4</v>
      </c>
      <c r="S1235" s="837">
        <v>1</v>
      </c>
      <c r="T1235" s="836">
        <v>3</v>
      </c>
      <c r="U1235" s="838">
        <v>1</v>
      </c>
    </row>
    <row r="1236" spans="1:21" ht="14.4" customHeight="1" x14ac:dyDescent="0.3">
      <c r="A1236" s="831">
        <v>8</v>
      </c>
      <c r="B1236" s="832" t="s">
        <v>2035</v>
      </c>
      <c r="C1236" s="832" t="s">
        <v>2042</v>
      </c>
      <c r="D1236" s="833" t="s">
        <v>4375</v>
      </c>
      <c r="E1236" s="834" t="s">
        <v>2075</v>
      </c>
      <c r="F1236" s="832" t="s">
        <v>2036</v>
      </c>
      <c r="G1236" s="832" t="s">
        <v>2178</v>
      </c>
      <c r="H1236" s="832" t="s">
        <v>601</v>
      </c>
      <c r="I1236" s="832" t="s">
        <v>2179</v>
      </c>
      <c r="J1236" s="832" t="s">
        <v>716</v>
      </c>
      <c r="K1236" s="832" t="s">
        <v>2180</v>
      </c>
      <c r="L1236" s="835">
        <v>0</v>
      </c>
      <c r="M1236" s="835">
        <v>0</v>
      </c>
      <c r="N1236" s="832">
        <v>1</v>
      </c>
      <c r="O1236" s="836">
        <v>0.5</v>
      </c>
      <c r="P1236" s="835">
        <v>0</v>
      </c>
      <c r="Q1236" s="837"/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8</v>
      </c>
      <c r="B1237" s="832" t="s">
        <v>2035</v>
      </c>
      <c r="C1237" s="832" t="s">
        <v>2042</v>
      </c>
      <c r="D1237" s="833" t="s">
        <v>4375</v>
      </c>
      <c r="E1237" s="834" t="s">
        <v>2075</v>
      </c>
      <c r="F1237" s="832" t="s">
        <v>2036</v>
      </c>
      <c r="G1237" s="832" t="s">
        <v>2178</v>
      </c>
      <c r="H1237" s="832" t="s">
        <v>601</v>
      </c>
      <c r="I1237" s="832" t="s">
        <v>2499</v>
      </c>
      <c r="J1237" s="832" t="s">
        <v>716</v>
      </c>
      <c r="K1237" s="832" t="s">
        <v>2500</v>
      </c>
      <c r="L1237" s="835">
        <v>0</v>
      </c>
      <c r="M1237" s="835">
        <v>0</v>
      </c>
      <c r="N1237" s="832">
        <v>1</v>
      </c>
      <c r="O1237" s="836">
        <v>0.5</v>
      </c>
      <c r="P1237" s="835">
        <v>0</v>
      </c>
      <c r="Q1237" s="837"/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8</v>
      </c>
      <c r="B1238" s="832" t="s">
        <v>2035</v>
      </c>
      <c r="C1238" s="832" t="s">
        <v>2042</v>
      </c>
      <c r="D1238" s="833" t="s">
        <v>4375</v>
      </c>
      <c r="E1238" s="834" t="s">
        <v>2075</v>
      </c>
      <c r="F1238" s="832" t="s">
        <v>2036</v>
      </c>
      <c r="G1238" s="832" t="s">
        <v>2178</v>
      </c>
      <c r="H1238" s="832" t="s">
        <v>601</v>
      </c>
      <c r="I1238" s="832" t="s">
        <v>2181</v>
      </c>
      <c r="J1238" s="832" t="s">
        <v>2182</v>
      </c>
      <c r="K1238" s="832" t="s">
        <v>2183</v>
      </c>
      <c r="L1238" s="835">
        <v>0</v>
      </c>
      <c r="M1238" s="835">
        <v>0</v>
      </c>
      <c r="N1238" s="832">
        <v>1</v>
      </c>
      <c r="O1238" s="836">
        <v>0.5</v>
      </c>
      <c r="P1238" s="835">
        <v>0</v>
      </c>
      <c r="Q1238" s="837"/>
      <c r="R1238" s="832">
        <v>1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8</v>
      </c>
      <c r="B1239" s="832" t="s">
        <v>2035</v>
      </c>
      <c r="C1239" s="832" t="s">
        <v>2042</v>
      </c>
      <c r="D1239" s="833" t="s">
        <v>4375</v>
      </c>
      <c r="E1239" s="834" t="s">
        <v>2075</v>
      </c>
      <c r="F1239" s="832" t="s">
        <v>2036</v>
      </c>
      <c r="G1239" s="832" t="s">
        <v>2184</v>
      </c>
      <c r="H1239" s="832" t="s">
        <v>660</v>
      </c>
      <c r="I1239" s="832" t="s">
        <v>3383</v>
      </c>
      <c r="J1239" s="832" t="s">
        <v>1696</v>
      </c>
      <c r="K1239" s="832" t="s">
        <v>3384</v>
      </c>
      <c r="L1239" s="835">
        <v>88.51</v>
      </c>
      <c r="M1239" s="835">
        <v>88.51</v>
      </c>
      <c r="N1239" s="832">
        <v>1</v>
      </c>
      <c r="O1239" s="836">
        <v>1</v>
      </c>
      <c r="P1239" s="835">
        <v>88.51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8</v>
      </c>
      <c r="B1240" s="832" t="s">
        <v>2035</v>
      </c>
      <c r="C1240" s="832" t="s">
        <v>2042</v>
      </c>
      <c r="D1240" s="833" t="s">
        <v>4375</v>
      </c>
      <c r="E1240" s="834" t="s">
        <v>2075</v>
      </c>
      <c r="F1240" s="832" t="s">
        <v>2036</v>
      </c>
      <c r="G1240" s="832" t="s">
        <v>2184</v>
      </c>
      <c r="H1240" s="832" t="s">
        <v>660</v>
      </c>
      <c r="I1240" s="832" t="s">
        <v>3385</v>
      </c>
      <c r="J1240" s="832" t="s">
        <v>1696</v>
      </c>
      <c r="K1240" s="832" t="s">
        <v>3386</v>
      </c>
      <c r="L1240" s="835">
        <v>0</v>
      </c>
      <c r="M1240" s="835">
        <v>0</v>
      </c>
      <c r="N1240" s="832">
        <v>3</v>
      </c>
      <c r="O1240" s="836">
        <v>2.5</v>
      </c>
      <c r="P1240" s="835">
        <v>0</v>
      </c>
      <c r="Q1240" s="837"/>
      <c r="R1240" s="832">
        <v>3</v>
      </c>
      <c r="S1240" s="837">
        <v>1</v>
      </c>
      <c r="T1240" s="836">
        <v>2.5</v>
      </c>
      <c r="U1240" s="838">
        <v>1</v>
      </c>
    </row>
    <row r="1241" spans="1:21" ht="14.4" customHeight="1" x14ac:dyDescent="0.3">
      <c r="A1241" s="831">
        <v>8</v>
      </c>
      <c r="B1241" s="832" t="s">
        <v>2035</v>
      </c>
      <c r="C1241" s="832" t="s">
        <v>2042</v>
      </c>
      <c r="D1241" s="833" t="s">
        <v>4375</v>
      </c>
      <c r="E1241" s="834" t="s">
        <v>2075</v>
      </c>
      <c r="F1241" s="832" t="s">
        <v>2036</v>
      </c>
      <c r="G1241" s="832" t="s">
        <v>2184</v>
      </c>
      <c r="H1241" s="832" t="s">
        <v>660</v>
      </c>
      <c r="I1241" s="832" t="s">
        <v>3387</v>
      </c>
      <c r="J1241" s="832" t="s">
        <v>1696</v>
      </c>
      <c r="K1241" s="832" t="s">
        <v>3388</v>
      </c>
      <c r="L1241" s="835">
        <v>115.33</v>
      </c>
      <c r="M1241" s="835">
        <v>115.33</v>
      </c>
      <c r="N1241" s="832">
        <v>1</v>
      </c>
      <c r="O1241" s="836">
        <v>0.5</v>
      </c>
      <c r="P1241" s="835">
        <v>115.33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8</v>
      </c>
      <c r="B1242" s="832" t="s">
        <v>2035</v>
      </c>
      <c r="C1242" s="832" t="s">
        <v>2042</v>
      </c>
      <c r="D1242" s="833" t="s">
        <v>4375</v>
      </c>
      <c r="E1242" s="834" t="s">
        <v>2075</v>
      </c>
      <c r="F1242" s="832" t="s">
        <v>2036</v>
      </c>
      <c r="G1242" s="832" t="s">
        <v>2184</v>
      </c>
      <c r="H1242" s="832" t="s">
        <v>660</v>
      </c>
      <c r="I1242" s="832" t="s">
        <v>1698</v>
      </c>
      <c r="J1242" s="832" t="s">
        <v>1696</v>
      </c>
      <c r="K1242" s="832" t="s">
        <v>1699</v>
      </c>
      <c r="L1242" s="835">
        <v>46.07</v>
      </c>
      <c r="M1242" s="835">
        <v>46.07</v>
      </c>
      <c r="N1242" s="832">
        <v>1</v>
      </c>
      <c r="O1242" s="836">
        <v>0.5</v>
      </c>
      <c r="P1242" s="835">
        <v>46.07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8</v>
      </c>
      <c r="B1243" s="832" t="s">
        <v>2035</v>
      </c>
      <c r="C1243" s="832" t="s">
        <v>2042</v>
      </c>
      <c r="D1243" s="833" t="s">
        <v>4375</v>
      </c>
      <c r="E1243" s="834" t="s">
        <v>2075</v>
      </c>
      <c r="F1243" s="832" t="s">
        <v>2036</v>
      </c>
      <c r="G1243" s="832" t="s">
        <v>2184</v>
      </c>
      <c r="H1243" s="832" t="s">
        <v>660</v>
      </c>
      <c r="I1243" s="832" t="s">
        <v>1698</v>
      </c>
      <c r="J1243" s="832" t="s">
        <v>1696</v>
      </c>
      <c r="K1243" s="832" t="s">
        <v>1699</v>
      </c>
      <c r="L1243" s="835">
        <v>49.08</v>
      </c>
      <c r="M1243" s="835">
        <v>49.08</v>
      </c>
      <c r="N1243" s="832">
        <v>1</v>
      </c>
      <c r="O1243" s="836">
        <v>0.5</v>
      </c>
      <c r="P1243" s="835">
        <v>49.08</v>
      </c>
      <c r="Q1243" s="837">
        <v>1</v>
      </c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8</v>
      </c>
      <c r="B1244" s="832" t="s">
        <v>2035</v>
      </c>
      <c r="C1244" s="832" t="s">
        <v>2042</v>
      </c>
      <c r="D1244" s="833" t="s">
        <v>4375</v>
      </c>
      <c r="E1244" s="834" t="s">
        <v>2075</v>
      </c>
      <c r="F1244" s="832" t="s">
        <v>2036</v>
      </c>
      <c r="G1244" s="832" t="s">
        <v>3389</v>
      </c>
      <c r="H1244" s="832" t="s">
        <v>660</v>
      </c>
      <c r="I1244" s="832" t="s">
        <v>1826</v>
      </c>
      <c r="J1244" s="832" t="s">
        <v>1101</v>
      </c>
      <c r="K1244" s="832" t="s">
        <v>1827</v>
      </c>
      <c r="L1244" s="835">
        <v>25.94</v>
      </c>
      <c r="M1244" s="835">
        <v>25.94</v>
      </c>
      <c r="N1244" s="832">
        <v>1</v>
      </c>
      <c r="O1244" s="836">
        <v>1</v>
      </c>
      <c r="P1244" s="835">
        <v>25.94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8</v>
      </c>
      <c r="B1245" s="832" t="s">
        <v>2035</v>
      </c>
      <c r="C1245" s="832" t="s">
        <v>2042</v>
      </c>
      <c r="D1245" s="833" t="s">
        <v>4375</v>
      </c>
      <c r="E1245" s="834" t="s">
        <v>2075</v>
      </c>
      <c r="F1245" s="832" t="s">
        <v>2036</v>
      </c>
      <c r="G1245" s="832" t="s">
        <v>3390</v>
      </c>
      <c r="H1245" s="832" t="s">
        <v>601</v>
      </c>
      <c r="I1245" s="832" t="s">
        <v>3391</v>
      </c>
      <c r="J1245" s="832" t="s">
        <v>3392</v>
      </c>
      <c r="K1245" s="832" t="s">
        <v>3393</v>
      </c>
      <c r="L1245" s="835">
        <v>0</v>
      </c>
      <c r="M1245" s="835">
        <v>0</v>
      </c>
      <c r="N1245" s="832">
        <v>2</v>
      </c>
      <c r="O1245" s="836">
        <v>0.5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8</v>
      </c>
      <c r="B1246" s="832" t="s">
        <v>2035</v>
      </c>
      <c r="C1246" s="832" t="s">
        <v>2042</v>
      </c>
      <c r="D1246" s="833" t="s">
        <v>4375</v>
      </c>
      <c r="E1246" s="834" t="s">
        <v>2075</v>
      </c>
      <c r="F1246" s="832" t="s">
        <v>2036</v>
      </c>
      <c r="G1246" s="832" t="s">
        <v>2629</v>
      </c>
      <c r="H1246" s="832" t="s">
        <v>601</v>
      </c>
      <c r="I1246" s="832" t="s">
        <v>2630</v>
      </c>
      <c r="J1246" s="832" t="s">
        <v>2631</v>
      </c>
      <c r="K1246" s="832" t="s">
        <v>2632</v>
      </c>
      <c r="L1246" s="835">
        <v>38.56</v>
      </c>
      <c r="M1246" s="835">
        <v>192.8</v>
      </c>
      <c r="N1246" s="832">
        <v>5</v>
      </c>
      <c r="O1246" s="836">
        <v>1</v>
      </c>
      <c r="P1246" s="835">
        <v>115.68</v>
      </c>
      <c r="Q1246" s="837">
        <v>0.6</v>
      </c>
      <c r="R1246" s="832">
        <v>3</v>
      </c>
      <c r="S1246" s="837">
        <v>0.6</v>
      </c>
      <c r="T1246" s="836">
        <v>0.5</v>
      </c>
      <c r="U1246" s="838">
        <v>0.5</v>
      </c>
    </row>
    <row r="1247" spans="1:21" ht="14.4" customHeight="1" x14ac:dyDescent="0.3">
      <c r="A1247" s="831">
        <v>8</v>
      </c>
      <c r="B1247" s="832" t="s">
        <v>2035</v>
      </c>
      <c r="C1247" s="832" t="s">
        <v>2042</v>
      </c>
      <c r="D1247" s="833" t="s">
        <v>4375</v>
      </c>
      <c r="E1247" s="834" t="s">
        <v>2075</v>
      </c>
      <c r="F1247" s="832" t="s">
        <v>2036</v>
      </c>
      <c r="G1247" s="832" t="s">
        <v>2629</v>
      </c>
      <c r="H1247" s="832" t="s">
        <v>601</v>
      </c>
      <c r="I1247" s="832" t="s">
        <v>3394</v>
      </c>
      <c r="J1247" s="832" t="s">
        <v>3395</v>
      </c>
      <c r="K1247" s="832" t="s">
        <v>2632</v>
      </c>
      <c r="L1247" s="835">
        <v>38.56</v>
      </c>
      <c r="M1247" s="835">
        <v>154.24</v>
      </c>
      <c r="N1247" s="832">
        <v>4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8</v>
      </c>
      <c r="B1248" s="832" t="s">
        <v>2035</v>
      </c>
      <c r="C1248" s="832" t="s">
        <v>2042</v>
      </c>
      <c r="D1248" s="833" t="s">
        <v>4375</v>
      </c>
      <c r="E1248" s="834" t="s">
        <v>2075</v>
      </c>
      <c r="F1248" s="832" t="s">
        <v>2036</v>
      </c>
      <c r="G1248" s="832" t="s">
        <v>2144</v>
      </c>
      <c r="H1248" s="832" t="s">
        <v>601</v>
      </c>
      <c r="I1248" s="832" t="s">
        <v>2145</v>
      </c>
      <c r="J1248" s="832" t="s">
        <v>692</v>
      </c>
      <c r="K1248" s="832" t="s">
        <v>2146</v>
      </c>
      <c r="L1248" s="835">
        <v>158.76</v>
      </c>
      <c r="M1248" s="835">
        <v>158.76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8</v>
      </c>
      <c r="B1249" s="832" t="s">
        <v>2035</v>
      </c>
      <c r="C1249" s="832" t="s">
        <v>2042</v>
      </c>
      <c r="D1249" s="833" t="s">
        <v>4375</v>
      </c>
      <c r="E1249" s="834" t="s">
        <v>2075</v>
      </c>
      <c r="F1249" s="832" t="s">
        <v>2036</v>
      </c>
      <c r="G1249" s="832" t="s">
        <v>2331</v>
      </c>
      <c r="H1249" s="832" t="s">
        <v>601</v>
      </c>
      <c r="I1249" s="832" t="s">
        <v>2332</v>
      </c>
      <c r="J1249" s="832" t="s">
        <v>973</v>
      </c>
      <c r="K1249" s="832" t="s">
        <v>2333</v>
      </c>
      <c r="L1249" s="835">
        <v>53.57</v>
      </c>
      <c r="M1249" s="835">
        <v>53.57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8</v>
      </c>
      <c r="B1250" s="832" t="s">
        <v>2035</v>
      </c>
      <c r="C1250" s="832" t="s">
        <v>2042</v>
      </c>
      <c r="D1250" s="833" t="s">
        <v>4375</v>
      </c>
      <c r="E1250" s="834" t="s">
        <v>2075</v>
      </c>
      <c r="F1250" s="832" t="s">
        <v>2036</v>
      </c>
      <c r="G1250" s="832" t="s">
        <v>2331</v>
      </c>
      <c r="H1250" s="832" t="s">
        <v>601</v>
      </c>
      <c r="I1250" s="832" t="s">
        <v>3396</v>
      </c>
      <c r="J1250" s="832" t="s">
        <v>3397</v>
      </c>
      <c r="K1250" s="832" t="s">
        <v>3398</v>
      </c>
      <c r="L1250" s="835">
        <v>66.97</v>
      </c>
      <c r="M1250" s="835">
        <v>133.94</v>
      </c>
      <c r="N1250" s="832">
        <v>2</v>
      </c>
      <c r="O1250" s="836">
        <v>0.5</v>
      </c>
      <c r="P1250" s="835">
        <v>133.94</v>
      </c>
      <c r="Q1250" s="837">
        <v>1</v>
      </c>
      <c r="R1250" s="832">
        <v>2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8</v>
      </c>
      <c r="B1251" s="832" t="s">
        <v>2035</v>
      </c>
      <c r="C1251" s="832" t="s">
        <v>2042</v>
      </c>
      <c r="D1251" s="833" t="s">
        <v>4375</v>
      </c>
      <c r="E1251" s="834" t="s">
        <v>2075</v>
      </c>
      <c r="F1251" s="832" t="s">
        <v>2036</v>
      </c>
      <c r="G1251" s="832" t="s">
        <v>2222</v>
      </c>
      <c r="H1251" s="832" t="s">
        <v>660</v>
      </c>
      <c r="I1251" s="832" t="s">
        <v>3399</v>
      </c>
      <c r="J1251" s="832" t="s">
        <v>1796</v>
      </c>
      <c r="K1251" s="832" t="s">
        <v>3400</v>
      </c>
      <c r="L1251" s="835">
        <v>38.04</v>
      </c>
      <c r="M1251" s="835">
        <v>38.04</v>
      </c>
      <c r="N1251" s="832">
        <v>1</v>
      </c>
      <c r="O1251" s="836">
        <v>0.5</v>
      </c>
      <c r="P1251" s="835">
        <v>38.04</v>
      </c>
      <c r="Q1251" s="837">
        <v>1</v>
      </c>
      <c r="R1251" s="832">
        <v>1</v>
      </c>
      <c r="S1251" s="837">
        <v>1</v>
      </c>
      <c r="T1251" s="836">
        <v>0.5</v>
      </c>
      <c r="U1251" s="838">
        <v>1</v>
      </c>
    </row>
    <row r="1252" spans="1:21" ht="14.4" customHeight="1" x14ac:dyDescent="0.3">
      <c r="A1252" s="831">
        <v>8</v>
      </c>
      <c r="B1252" s="832" t="s">
        <v>2035</v>
      </c>
      <c r="C1252" s="832" t="s">
        <v>2042</v>
      </c>
      <c r="D1252" s="833" t="s">
        <v>4375</v>
      </c>
      <c r="E1252" s="834" t="s">
        <v>2075</v>
      </c>
      <c r="F1252" s="832" t="s">
        <v>2036</v>
      </c>
      <c r="G1252" s="832" t="s">
        <v>2121</v>
      </c>
      <c r="H1252" s="832" t="s">
        <v>660</v>
      </c>
      <c r="I1252" s="832" t="s">
        <v>2195</v>
      </c>
      <c r="J1252" s="832" t="s">
        <v>735</v>
      </c>
      <c r="K1252" s="832" t="s">
        <v>1777</v>
      </c>
      <c r="L1252" s="835">
        <v>368.16</v>
      </c>
      <c r="M1252" s="835">
        <v>7731.3599999999988</v>
      </c>
      <c r="N1252" s="832">
        <v>21</v>
      </c>
      <c r="O1252" s="836">
        <v>7.5</v>
      </c>
      <c r="P1252" s="835">
        <v>7363.1999999999989</v>
      </c>
      <c r="Q1252" s="837">
        <v>0.95238095238095244</v>
      </c>
      <c r="R1252" s="832">
        <v>20</v>
      </c>
      <c r="S1252" s="837">
        <v>0.95238095238095233</v>
      </c>
      <c r="T1252" s="836">
        <v>6.5</v>
      </c>
      <c r="U1252" s="838">
        <v>0.8666666666666667</v>
      </c>
    </row>
    <row r="1253" spans="1:21" ht="14.4" customHeight="1" x14ac:dyDescent="0.3">
      <c r="A1253" s="831">
        <v>8</v>
      </c>
      <c r="B1253" s="832" t="s">
        <v>2035</v>
      </c>
      <c r="C1253" s="832" t="s">
        <v>2042</v>
      </c>
      <c r="D1253" s="833" t="s">
        <v>4375</v>
      </c>
      <c r="E1253" s="834" t="s">
        <v>2075</v>
      </c>
      <c r="F1253" s="832" t="s">
        <v>2036</v>
      </c>
      <c r="G1253" s="832" t="s">
        <v>2121</v>
      </c>
      <c r="H1253" s="832" t="s">
        <v>660</v>
      </c>
      <c r="I1253" s="832" t="s">
        <v>2122</v>
      </c>
      <c r="J1253" s="832" t="s">
        <v>735</v>
      </c>
      <c r="K1253" s="832" t="s">
        <v>1680</v>
      </c>
      <c r="L1253" s="835">
        <v>490.89</v>
      </c>
      <c r="M1253" s="835">
        <v>26017.17</v>
      </c>
      <c r="N1253" s="832">
        <v>53</v>
      </c>
      <c r="O1253" s="836">
        <v>18.5</v>
      </c>
      <c r="P1253" s="835">
        <v>21108.269999999997</v>
      </c>
      <c r="Q1253" s="837">
        <v>0.81132075471698106</v>
      </c>
      <c r="R1253" s="832">
        <v>43</v>
      </c>
      <c r="S1253" s="837">
        <v>0.81132075471698117</v>
      </c>
      <c r="T1253" s="836">
        <v>14.5</v>
      </c>
      <c r="U1253" s="838">
        <v>0.78378378378378377</v>
      </c>
    </row>
    <row r="1254" spans="1:21" ht="14.4" customHeight="1" x14ac:dyDescent="0.3">
      <c r="A1254" s="831">
        <v>8</v>
      </c>
      <c r="B1254" s="832" t="s">
        <v>2035</v>
      </c>
      <c r="C1254" s="832" t="s">
        <v>2042</v>
      </c>
      <c r="D1254" s="833" t="s">
        <v>4375</v>
      </c>
      <c r="E1254" s="834" t="s">
        <v>2075</v>
      </c>
      <c r="F1254" s="832" t="s">
        <v>2036</v>
      </c>
      <c r="G1254" s="832" t="s">
        <v>2121</v>
      </c>
      <c r="H1254" s="832" t="s">
        <v>660</v>
      </c>
      <c r="I1254" s="832" t="s">
        <v>2123</v>
      </c>
      <c r="J1254" s="832" t="s">
        <v>735</v>
      </c>
      <c r="K1254" s="832" t="s">
        <v>1991</v>
      </c>
      <c r="L1254" s="835">
        <v>736.33</v>
      </c>
      <c r="M1254" s="835">
        <v>6626.9700000000012</v>
      </c>
      <c r="N1254" s="832">
        <v>9</v>
      </c>
      <c r="O1254" s="836">
        <v>3.5</v>
      </c>
      <c r="P1254" s="835">
        <v>3681.6500000000005</v>
      </c>
      <c r="Q1254" s="837">
        <v>0.55555555555555558</v>
      </c>
      <c r="R1254" s="832">
        <v>5</v>
      </c>
      <c r="S1254" s="837">
        <v>0.55555555555555558</v>
      </c>
      <c r="T1254" s="836">
        <v>2</v>
      </c>
      <c r="U1254" s="838">
        <v>0.5714285714285714</v>
      </c>
    </row>
    <row r="1255" spans="1:21" ht="14.4" customHeight="1" x14ac:dyDescent="0.3">
      <c r="A1255" s="831">
        <v>8</v>
      </c>
      <c r="B1255" s="832" t="s">
        <v>2035</v>
      </c>
      <c r="C1255" s="832" t="s">
        <v>2042</v>
      </c>
      <c r="D1255" s="833" t="s">
        <v>4375</v>
      </c>
      <c r="E1255" s="834" t="s">
        <v>2075</v>
      </c>
      <c r="F1255" s="832" t="s">
        <v>2036</v>
      </c>
      <c r="G1255" s="832" t="s">
        <v>2121</v>
      </c>
      <c r="H1255" s="832" t="s">
        <v>660</v>
      </c>
      <c r="I1255" s="832" t="s">
        <v>1992</v>
      </c>
      <c r="J1255" s="832" t="s">
        <v>735</v>
      </c>
      <c r="K1255" s="832" t="s">
        <v>1993</v>
      </c>
      <c r="L1255" s="835">
        <v>923.74</v>
      </c>
      <c r="M1255" s="835">
        <v>1847.48</v>
      </c>
      <c r="N1255" s="832">
        <v>2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8</v>
      </c>
      <c r="B1256" s="832" t="s">
        <v>2035</v>
      </c>
      <c r="C1256" s="832" t="s">
        <v>2042</v>
      </c>
      <c r="D1256" s="833" t="s">
        <v>4375</v>
      </c>
      <c r="E1256" s="834" t="s">
        <v>2075</v>
      </c>
      <c r="F1256" s="832" t="s">
        <v>2036</v>
      </c>
      <c r="G1256" s="832" t="s">
        <v>2121</v>
      </c>
      <c r="H1256" s="832" t="s">
        <v>660</v>
      </c>
      <c r="I1256" s="832" t="s">
        <v>2342</v>
      </c>
      <c r="J1256" s="832" t="s">
        <v>1032</v>
      </c>
      <c r="K1256" s="832" t="s">
        <v>2343</v>
      </c>
      <c r="L1256" s="835">
        <v>1385.62</v>
      </c>
      <c r="M1256" s="835">
        <v>8313.7199999999993</v>
      </c>
      <c r="N1256" s="832">
        <v>6</v>
      </c>
      <c r="O1256" s="836">
        <v>1.5</v>
      </c>
      <c r="P1256" s="835">
        <v>8313.7199999999993</v>
      </c>
      <c r="Q1256" s="837">
        <v>1</v>
      </c>
      <c r="R1256" s="832">
        <v>6</v>
      </c>
      <c r="S1256" s="837">
        <v>1</v>
      </c>
      <c r="T1256" s="836">
        <v>1.5</v>
      </c>
      <c r="U1256" s="838">
        <v>1</v>
      </c>
    </row>
    <row r="1257" spans="1:21" ht="14.4" customHeight="1" x14ac:dyDescent="0.3">
      <c r="A1257" s="831">
        <v>8</v>
      </c>
      <c r="B1257" s="832" t="s">
        <v>2035</v>
      </c>
      <c r="C1257" s="832" t="s">
        <v>2042</v>
      </c>
      <c r="D1257" s="833" t="s">
        <v>4375</v>
      </c>
      <c r="E1257" s="834" t="s">
        <v>2075</v>
      </c>
      <c r="F1257" s="832" t="s">
        <v>2036</v>
      </c>
      <c r="G1257" s="832" t="s">
        <v>2121</v>
      </c>
      <c r="H1257" s="832" t="s">
        <v>660</v>
      </c>
      <c r="I1257" s="832" t="s">
        <v>2124</v>
      </c>
      <c r="J1257" s="832" t="s">
        <v>1032</v>
      </c>
      <c r="K1257" s="832" t="s">
        <v>2125</v>
      </c>
      <c r="L1257" s="835">
        <v>1847.49</v>
      </c>
      <c r="M1257" s="835">
        <v>22169.88</v>
      </c>
      <c r="N1257" s="832">
        <v>12</v>
      </c>
      <c r="O1257" s="836">
        <v>5.5</v>
      </c>
      <c r="P1257" s="835">
        <v>22169.88</v>
      </c>
      <c r="Q1257" s="837">
        <v>1</v>
      </c>
      <c r="R1257" s="832">
        <v>12</v>
      </c>
      <c r="S1257" s="837">
        <v>1</v>
      </c>
      <c r="T1257" s="836">
        <v>5.5</v>
      </c>
      <c r="U1257" s="838">
        <v>1</v>
      </c>
    </row>
    <row r="1258" spans="1:21" ht="14.4" customHeight="1" x14ac:dyDescent="0.3">
      <c r="A1258" s="831">
        <v>8</v>
      </c>
      <c r="B1258" s="832" t="s">
        <v>2035</v>
      </c>
      <c r="C1258" s="832" t="s">
        <v>2042</v>
      </c>
      <c r="D1258" s="833" t="s">
        <v>4375</v>
      </c>
      <c r="E1258" s="834" t="s">
        <v>2075</v>
      </c>
      <c r="F1258" s="832" t="s">
        <v>2036</v>
      </c>
      <c r="G1258" s="832" t="s">
        <v>2121</v>
      </c>
      <c r="H1258" s="832" t="s">
        <v>660</v>
      </c>
      <c r="I1258" s="832" t="s">
        <v>3401</v>
      </c>
      <c r="J1258" s="832" t="s">
        <v>1032</v>
      </c>
      <c r="K1258" s="832" t="s">
        <v>2343</v>
      </c>
      <c r="L1258" s="835">
        <v>1385.62</v>
      </c>
      <c r="M1258" s="835">
        <v>1385.62</v>
      </c>
      <c r="N1258" s="832">
        <v>1</v>
      </c>
      <c r="O1258" s="836">
        <v>1</v>
      </c>
      <c r="P1258" s="835">
        <v>1385.62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8</v>
      </c>
      <c r="B1259" s="832" t="s">
        <v>2035</v>
      </c>
      <c r="C1259" s="832" t="s">
        <v>2042</v>
      </c>
      <c r="D1259" s="833" t="s">
        <v>4375</v>
      </c>
      <c r="E1259" s="834" t="s">
        <v>2075</v>
      </c>
      <c r="F1259" s="832" t="s">
        <v>2036</v>
      </c>
      <c r="G1259" s="832" t="s">
        <v>2121</v>
      </c>
      <c r="H1259" s="832" t="s">
        <v>660</v>
      </c>
      <c r="I1259" s="832" t="s">
        <v>1679</v>
      </c>
      <c r="J1259" s="832" t="s">
        <v>735</v>
      </c>
      <c r="K1259" s="832" t="s">
        <v>1680</v>
      </c>
      <c r="L1259" s="835">
        <v>490.89</v>
      </c>
      <c r="M1259" s="835">
        <v>1472.67</v>
      </c>
      <c r="N1259" s="832">
        <v>3</v>
      </c>
      <c r="O1259" s="836">
        <v>1</v>
      </c>
      <c r="P1259" s="835">
        <v>1472.67</v>
      </c>
      <c r="Q1259" s="837">
        <v>1</v>
      </c>
      <c r="R1259" s="832">
        <v>3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8</v>
      </c>
      <c r="B1260" s="832" t="s">
        <v>2035</v>
      </c>
      <c r="C1260" s="832" t="s">
        <v>2042</v>
      </c>
      <c r="D1260" s="833" t="s">
        <v>4375</v>
      </c>
      <c r="E1260" s="834" t="s">
        <v>2075</v>
      </c>
      <c r="F1260" s="832" t="s">
        <v>2036</v>
      </c>
      <c r="G1260" s="832" t="s">
        <v>2642</v>
      </c>
      <c r="H1260" s="832" t="s">
        <v>601</v>
      </c>
      <c r="I1260" s="832" t="s">
        <v>3258</v>
      </c>
      <c r="J1260" s="832" t="s">
        <v>2644</v>
      </c>
      <c r="K1260" s="832" t="s">
        <v>3259</v>
      </c>
      <c r="L1260" s="835">
        <v>0</v>
      </c>
      <c r="M1260" s="835">
        <v>0</v>
      </c>
      <c r="N1260" s="832">
        <v>1</v>
      </c>
      <c r="O1260" s="836">
        <v>1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8</v>
      </c>
      <c r="B1261" s="832" t="s">
        <v>2035</v>
      </c>
      <c r="C1261" s="832" t="s">
        <v>2042</v>
      </c>
      <c r="D1261" s="833" t="s">
        <v>4375</v>
      </c>
      <c r="E1261" s="834" t="s">
        <v>2075</v>
      </c>
      <c r="F1261" s="832" t="s">
        <v>2036</v>
      </c>
      <c r="G1261" s="832" t="s">
        <v>2803</v>
      </c>
      <c r="H1261" s="832" t="s">
        <v>660</v>
      </c>
      <c r="I1261" s="832" t="s">
        <v>1724</v>
      </c>
      <c r="J1261" s="832" t="s">
        <v>672</v>
      </c>
      <c r="K1261" s="832" t="s">
        <v>1725</v>
      </c>
      <c r="L1261" s="835">
        <v>48.42</v>
      </c>
      <c r="M1261" s="835">
        <v>242.10000000000002</v>
      </c>
      <c r="N1261" s="832">
        <v>5</v>
      </c>
      <c r="O1261" s="836">
        <v>1.5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8</v>
      </c>
      <c r="B1262" s="832" t="s">
        <v>2035</v>
      </c>
      <c r="C1262" s="832" t="s">
        <v>2042</v>
      </c>
      <c r="D1262" s="833" t="s">
        <v>4375</v>
      </c>
      <c r="E1262" s="834" t="s">
        <v>2075</v>
      </c>
      <c r="F1262" s="832" t="s">
        <v>2036</v>
      </c>
      <c r="G1262" s="832" t="s">
        <v>2440</v>
      </c>
      <c r="H1262" s="832" t="s">
        <v>601</v>
      </c>
      <c r="I1262" s="832" t="s">
        <v>2441</v>
      </c>
      <c r="J1262" s="832" t="s">
        <v>1431</v>
      </c>
      <c r="K1262" s="832" t="s">
        <v>1813</v>
      </c>
      <c r="L1262" s="835">
        <v>0</v>
      </c>
      <c r="M1262" s="835">
        <v>0</v>
      </c>
      <c r="N1262" s="832">
        <v>1</v>
      </c>
      <c r="O1262" s="836">
        <v>1</v>
      </c>
      <c r="P1262" s="835"/>
      <c r="Q1262" s="837"/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8</v>
      </c>
      <c r="B1263" s="832" t="s">
        <v>2035</v>
      </c>
      <c r="C1263" s="832" t="s">
        <v>2042</v>
      </c>
      <c r="D1263" s="833" t="s">
        <v>4375</v>
      </c>
      <c r="E1263" s="834" t="s">
        <v>2075</v>
      </c>
      <c r="F1263" s="832" t="s">
        <v>2036</v>
      </c>
      <c r="G1263" s="832" t="s">
        <v>2129</v>
      </c>
      <c r="H1263" s="832" t="s">
        <v>601</v>
      </c>
      <c r="I1263" s="832" t="s">
        <v>2228</v>
      </c>
      <c r="J1263" s="832" t="s">
        <v>1328</v>
      </c>
      <c r="K1263" s="832" t="s">
        <v>2229</v>
      </c>
      <c r="L1263" s="835">
        <v>168.9</v>
      </c>
      <c r="M1263" s="835">
        <v>168.9</v>
      </c>
      <c r="N1263" s="832">
        <v>1</v>
      </c>
      <c r="O1263" s="836">
        <v>1</v>
      </c>
      <c r="P1263" s="835">
        <v>168.9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8</v>
      </c>
      <c r="B1264" s="832" t="s">
        <v>2035</v>
      </c>
      <c r="C1264" s="832" t="s">
        <v>2042</v>
      </c>
      <c r="D1264" s="833" t="s">
        <v>4375</v>
      </c>
      <c r="E1264" s="834" t="s">
        <v>2075</v>
      </c>
      <c r="F1264" s="832" t="s">
        <v>2036</v>
      </c>
      <c r="G1264" s="832" t="s">
        <v>2247</v>
      </c>
      <c r="H1264" s="832" t="s">
        <v>601</v>
      </c>
      <c r="I1264" s="832" t="s">
        <v>2248</v>
      </c>
      <c r="J1264" s="832" t="s">
        <v>1047</v>
      </c>
      <c r="K1264" s="832" t="s">
        <v>2249</v>
      </c>
      <c r="L1264" s="835">
        <v>301.2</v>
      </c>
      <c r="M1264" s="835">
        <v>301.2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8</v>
      </c>
      <c r="B1265" s="832" t="s">
        <v>2035</v>
      </c>
      <c r="C1265" s="832" t="s">
        <v>2042</v>
      </c>
      <c r="D1265" s="833" t="s">
        <v>4375</v>
      </c>
      <c r="E1265" s="834" t="s">
        <v>2075</v>
      </c>
      <c r="F1265" s="832" t="s">
        <v>2036</v>
      </c>
      <c r="G1265" s="832" t="s">
        <v>2247</v>
      </c>
      <c r="H1265" s="832" t="s">
        <v>601</v>
      </c>
      <c r="I1265" s="832" t="s">
        <v>3402</v>
      </c>
      <c r="J1265" s="832" t="s">
        <v>1047</v>
      </c>
      <c r="K1265" s="832" t="s">
        <v>3403</v>
      </c>
      <c r="L1265" s="835">
        <v>28.81</v>
      </c>
      <c r="M1265" s="835">
        <v>28.81</v>
      </c>
      <c r="N1265" s="832">
        <v>1</v>
      </c>
      <c r="O1265" s="836">
        <v>1</v>
      </c>
      <c r="P1265" s="835">
        <v>28.81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8</v>
      </c>
      <c r="B1266" s="832" t="s">
        <v>2035</v>
      </c>
      <c r="C1266" s="832" t="s">
        <v>2042</v>
      </c>
      <c r="D1266" s="833" t="s">
        <v>4375</v>
      </c>
      <c r="E1266" s="834" t="s">
        <v>2075</v>
      </c>
      <c r="F1266" s="832" t="s">
        <v>2036</v>
      </c>
      <c r="G1266" s="832" t="s">
        <v>2247</v>
      </c>
      <c r="H1266" s="832" t="s">
        <v>601</v>
      </c>
      <c r="I1266" s="832" t="s">
        <v>2355</v>
      </c>
      <c r="J1266" s="832" t="s">
        <v>1047</v>
      </c>
      <c r="K1266" s="832" t="s">
        <v>2249</v>
      </c>
      <c r="L1266" s="835">
        <v>103.67</v>
      </c>
      <c r="M1266" s="835">
        <v>518.35</v>
      </c>
      <c r="N1266" s="832">
        <v>5</v>
      </c>
      <c r="O1266" s="836">
        <v>2.5</v>
      </c>
      <c r="P1266" s="835">
        <v>207.34</v>
      </c>
      <c r="Q1266" s="837">
        <v>0.39999999999999997</v>
      </c>
      <c r="R1266" s="832">
        <v>2</v>
      </c>
      <c r="S1266" s="837">
        <v>0.4</v>
      </c>
      <c r="T1266" s="836">
        <v>1</v>
      </c>
      <c r="U1266" s="838">
        <v>0.4</v>
      </c>
    </row>
    <row r="1267" spans="1:21" ht="14.4" customHeight="1" x14ac:dyDescent="0.3">
      <c r="A1267" s="831">
        <v>8</v>
      </c>
      <c r="B1267" s="832" t="s">
        <v>2035</v>
      </c>
      <c r="C1267" s="832" t="s">
        <v>2042</v>
      </c>
      <c r="D1267" s="833" t="s">
        <v>4375</v>
      </c>
      <c r="E1267" s="834" t="s">
        <v>2075</v>
      </c>
      <c r="F1267" s="832" t="s">
        <v>2036</v>
      </c>
      <c r="G1267" s="832" t="s">
        <v>2247</v>
      </c>
      <c r="H1267" s="832" t="s">
        <v>601</v>
      </c>
      <c r="I1267" s="832" t="s">
        <v>3404</v>
      </c>
      <c r="J1267" s="832" t="s">
        <v>1047</v>
      </c>
      <c r="K1267" s="832" t="s">
        <v>2249</v>
      </c>
      <c r="L1267" s="835">
        <v>301.2</v>
      </c>
      <c r="M1267" s="835">
        <v>301.2</v>
      </c>
      <c r="N1267" s="832">
        <v>1</v>
      </c>
      <c r="O1267" s="836">
        <v>0.5</v>
      </c>
      <c r="P1267" s="835">
        <v>301.2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8</v>
      </c>
      <c r="B1268" s="832" t="s">
        <v>2035</v>
      </c>
      <c r="C1268" s="832" t="s">
        <v>2042</v>
      </c>
      <c r="D1268" s="833" t="s">
        <v>4375</v>
      </c>
      <c r="E1268" s="834" t="s">
        <v>2075</v>
      </c>
      <c r="F1268" s="832" t="s">
        <v>2036</v>
      </c>
      <c r="G1268" s="832" t="s">
        <v>2247</v>
      </c>
      <c r="H1268" s="832" t="s">
        <v>601</v>
      </c>
      <c r="I1268" s="832" t="s">
        <v>3404</v>
      </c>
      <c r="J1268" s="832" t="s">
        <v>1047</v>
      </c>
      <c r="K1268" s="832" t="s">
        <v>2249</v>
      </c>
      <c r="L1268" s="835">
        <v>103.67</v>
      </c>
      <c r="M1268" s="835">
        <v>207.34</v>
      </c>
      <c r="N1268" s="832">
        <v>2</v>
      </c>
      <c r="O1268" s="836">
        <v>1.5</v>
      </c>
      <c r="P1268" s="835">
        <v>207.34</v>
      </c>
      <c r="Q1268" s="837">
        <v>1</v>
      </c>
      <c r="R1268" s="832">
        <v>2</v>
      </c>
      <c r="S1268" s="837">
        <v>1</v>
      </c>
      <c r="T1268" s="836">
        <v>1.5</v>
      </c>
      <c r="U1268" s="838">
        <v>1</v>
      </c>
    </row>
    <row r="1269" spans="1:21" ht="14.4" customHeight="1" x14ac:dyDescent="0.3">
      <c r="A1269" s="831">
        <v>8</v>
      </c>
      <c r="B1269" s="832" t="s">
        <v>2035</v>
      </c>
      <c r="C1269" s="832" t="s">
        <v>2042</v>
      </c>
      <c r="D1269" s="833" t="s">
        <v>4375</v>
      </c>
      <c r="E1269" s="834" t="s">
        <v>2075</v>
      </c>
      <c r="F1269" s="832" t="s">
        <v>2036</v>
      </c>
      <c r="G1269" s="832" t="s">
        <v>2356</v>
      </c>
      <c r="H1269" s="832" t="s">
        <v>660</v>
      </c>
      <c r="I1269" s="832" t="s">
        <v>1793</v>
      </c>
      <c r="J1269" s="832" t="s">
        <v>1050</v>
      </c>
      <c r="K1269" s="832" t="s">
        <v>1794</v>
      </c>
      <c r="L1269" s="835">
        <v>0</v>
      </c>
      <c r="M1269" s="835">
        <v>0</v>
      </c>
      <c r="N1269" s="832">
        <v>1</v>
      </c>
      <c r="O1269" s="836">
        <v>1</v>
      </c>
      <c r="P1269" s="835">
        <v>0</v>
      </c>
      <c r="Q1269" s="837"/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8</v>
      </c>
      <c r="B1270" s="832" t="s">
        <v>2035</v>
      </c>
      <c r="C1270" s="832" t="s">
        <v>2042</v>
      </c>
      <c r="D1270" s="833" t="s">
        <v>4375</v>
      </c>
      <c r="E1270" s="834" t="s">
        <v>2075</v>
      </c>
      <c r="F1270" s="832" t="s">
        <v>2036</v>
      </c>
      <c r="G1270" s="832" t="s">
        <v>3277</v>
      </c>
      <c r="H1270" s="832" t="s">
        <v>601</v>
      </c>
      <c r="I1270" s="832" t="s">
        <v>3405</v>
      </c>
      <c r="J1270" s="832" t="s">
        <v>3406</v>
      </c>
      <c r="K1270" s="832" t="s">
        <v>3407</v>
      </c>
      <c r="L1270" s="835">
        <v>138.88999999999999</v>
      </c>
      <c r="M1270" s="835">
        <v>1250.0099999999998</v>
      </c>
      <c r="N1270" s="832">
        <v>9</v>
      </c>
      <c r="O1270" s="836">
        <v>2</v>
      </c>
      <c r="P1270" s="835">
        <v>1250.0099999999998</v>
      </c>
      <c r="Q1270" s="837">
        <v>1</v>
      </c>
      <c r="R1270" s="832">
        <v>9</v>
      </c>
      <c r="S1270" s="837">
        <v>1</v>
      </c>
      <c r="T1270" s="836">
        <v>2</v>
      </c>
      <c r="U1270" s="838">
        <v>1</v>
      </c>
    </row>
    <row r="1271" spans="1:21" ht="14.4" customHeight="1" x14ac:dyDescent="0.3">
      <c r="A1271" s="831">
        <v>8</v>
      </c>
      <c r="B1271" s="832" t="s">
        <v>2035</v>
      </c>
      <c r="C1271" s="832" t="s">
        <v>2042</v>
      </c>
      <c r="D1271" s="833" t="s">
        <v>4375</v>
      </c>
      <c r="E1271" s="834" t="s">
        <v>2075</v>
      </c>
      <c r="F1271" s="832" t="s">
        <v>2036</v>
      </c>
      <c r="G1271" s="832" t="s">
        <v>2904</v>
      </c>
      <c r="H1271" s="832" t="s">
        <v>660</v>
      </c>
      <c r="I1271" s="832" t="s">
        <v>3062</v>
      </c>
      <c r="J1271" s="832" t="s">
        <v>2906</v>
      </c>
      <c r="K1271" s="832" t="s">
        <v>3063</v>
      </c>
      <c r="L1271" s="835">
        <v>72.88</v>
      </c>
      <c r="M1271" s="835">
        <v>218.64</v>
      </c>
      <c r="N1271" s="832">
        <v>3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8</v>
      </c>
      <c r="B1272" s="832" t="s">
        <v>2035</v>
      </c>
      <c r="C1272" s="832" t="s">
        <v>2042</v>
      </c>
      <c r="D1272" s="833" t="s">
        <v>4375</v>
      </c>
      <c r="E1272" s="834" t="s">
        <v>2075</v>
      </c>
      <c r="F1272" s="832" t="s">
        <v>2036</v>
      </c>
      <c r="G1272" s="832" t="s">
        <v>2904</v>
      </c>
      <c r="H1272" s="832" t="s">
        <v>660</v>
      </c>
      <c r="I1272" s="832" t="s">
        <v>3408</v>
      </c>
      <c r="J1272" s="832" t="s">
        <v>2906</v>
      </c>
      <c r="K1272" s="832" t="s">
        <v>3409</v>
      </c>
      <c r="L1272" s="835">
        <v>218.62</v>
      </c>
      <c r="M1272" s="835">
        <v>218.62</v>
      </c>
      <c r="N1272" s="832">
        <v>1</v>
      </c>
      <c r="O1272" s="836">
        <v>0.5</v>
      </c>
      <c r="P1272" s="835">
        <v>218.62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8</v>
      </c>
      <c r="B1273" s="832" t="s">
        <v>2035</v>
      </c>
      <c r="C1273" s="832" t="s">
        <v>2042</v>
      </c>
      <c r="D1273" s="833" t="s">
        <v>4375</v>
      </c>
      <c r="E1273" s="834" t="s">
        <v>2075</v>
      </c>
      <c r="F1273" s="832" t="s">
        <v>2036</v>
      </c>
      <c r="G1273" s="832" t="s">
        <v>2904</v>
      </c>
      <c r="H1273" s="832" t="s">
        <v>660</v>
      </c>
      <c r="I1273" s="832" t="s">
        <v>3410</v>
      </c>
      <c r="J1273" s="832" t="s">
        <v>3411</v>
      </c>
      <c r="K1273" s="832" t="s">
        <v>3412</v>
      </c>
      <c r="L1273" s="835">
        <v>87.41</v>
      </c>
      <c r="M1273" s="835">
        <v>262.23</v>
      </c>
      <c r="N1273" s="832">
        <v>3</v>
      </c>
      <c r="O1273" s="836">
        <v>0.5</v>
      </c>
      <c r="P1273" s="835">
        <v>262.23</v>
      </c>
      <c r="Q1273" s="837">
        <v>1</v>
      </c>
      <c r="R1273" s="832">
        <v>3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8</v>
      </c>
      <c r="B1274" s="832" t="s">
        <v>2035</v>
      </c>
      <c r="C1274" s="832" t="s">
        <v>2042</v>
      </c>
      <c r="D1274" s="833" t="s">
        <v>4375</v>
      </c>
      <c r="E1274" s="834" t="s">
        <v>2075</v>
      </c>
      <c r="F1274" s="832" t="s">
        <v>2036</v>
      </c>
      <c r="G1274" s="832" t="s">
        <v>2904</v>
      </c>
      <c r="H1274" s="832" t="s">
        <v>660</v>
      </c>
      <c r="I1274" s="832" t="s">
        <v>3410</v>
      </c>
      <c r="J1274" s="832" t="s">
        <v>3411</v>
      </c>
      <c r="K1274" s="832" t="s">
        <v>3412</v>
      </c>
      <c r="L1274" s="835">
        <v>72.31</v>
      </c>
      <c r="M1274" s="835">
        <v>216.93</v>
      </c>
      <c r="N1274" s="832">
        <v>3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8</v>
      </c>
      <c r="B1275" s="832" t="s">
        <v>2035</v>
      </c>
      <c r="C1275" s="832" t="s">
        <v>2042</v>
      </c>
      <c r="D1275" s="833" t="s">
        <v>4375</v>
      </c>
      <c r="E1275" s="834" t="s">
        <v>2075</v>
      </c>
      <c r="F1275" s="832" t="s">
        <v>2036</v>
      </c>
      <c r="G1275" s="832" t="s">
        <v>2904</v>
      </c>
      <c r="H1275" s="832" t="s">
        <v>660</v>
      </c>
      <c r="I1275" s="832" t="s">
        <v>3413</v>
      </c>
      <c r="J1275" s="832" t="s">
        <v>3411</v>
      </c>
      <c r="K1275" s="832" t="s">
        <v>3414</v>
      </c>
      <c r="L1275" s="835">
        <v>262.23</v>
      </c>
      <c r="M1275" s="835">
        <v>262.23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8</v>
      </c>
      <c r="B1276" s="832" t="s">
        <v>2035</v>
      </c>
      <c r="C1276" s="832" t="s">
        <v>2042</v>
      </c>
      <c r="D1276" s="833" t="s">
        <v>4375</v>
      </c>
      <c r="E1276" s="834" t="s">
        <v>2075</v>
      </c>
      <c r="F1276" s="832" t="s">
        <v>2036</v>
      </c>
      <c r="G1276" s="832" t="s">
        <v>2650</v>
      </c>
      <c r="H1276" s="832" t="s">
        <v>601</v>
      </c>
      <c r="I1276" s="832" t="s">
        <v>2651</v>
      </c>
      <c r="J1276" s="832" t="s">
        <v>1365</v>
      </c>
      <c r="K1276" s="832" t="s">
        <v>2652</v>
      </c>
      <c r="L1276" s="835">
        <v>108.44</v>
      </c>
      <c r="M1276" s="835">
        <v>108.44</v>
      </c>
      <c r="N1276" s="832">
        <v>1</v>
      </c>
      <c r="O1276" s="836">
        <v>1</v>
      </c>
      <c r="P1276" s="835">
        <v>108.44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8</v>
      </c>
      <c r="B1277" s="832" t="s">
        <v>2035</v>
      </c>
      <c r="C1277" s="832" t="s">
        <v>2042</v>
      </c>
      <c r="D1277" s="833" t="s">
        <v>4375</v>
      </c>
      <c r="E1277" s="834" t="s">
        <v>2075</v>
      </c>
      <c r="F1277" s="832" t="s">
        <v>2036</v>
      </c>
      <c r="G1277" s="832" t="s">
        <v>2650</v>
      </c>
      <c r="H1277" s="832" t="s">
        <v>601</v>
      </c>
      <c r="I1277" s="832" t="s">
        <v>3064</v>
      </c>
      <c r="J1277" s="832" t="s">
        <v>1365</v>
      </c>
      <c r="K1277" s="832" t="s">
        <v>2652</v>
      </c>
      <c r="L1277" s="835">
        <v>52.61</v>
      </c>
      <c r="M1277" s="835">
        <v>105.22</v>
      </c>
      <c r="N1277" s="832">
        <v>2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8</v>
      </c>
      <c r="B1278" s="832" t="s">
        <v>2035</v>
      </c>
      <c r="C1278" s="832" t="s">
        <v>2042</v>
      </c>
      <c r="D1278" s="833" t="s">
        <v>4375</v>
      </c>
      <c r="E1278" s="834" t="s">
        <v>2075</v>
      </c>
      <c r="F1278" s="832" t="s">
        <v>2036</v>
      </c>
      <c r="G1278" s="832" t="s">
        <v>2650</v>
      </c>
      <c r="H1278" s="832" t="s">
        <v>601</v>
      </c>
      <c r="I1278" s="832" t="s">
        <v>3415</v>
      </c>
      <c r="J1278" s="832" t="s">
        <v>901</v>
      </c>
      <c r="K1278" s="832" t="s">
        <v>3416</v>
      </c>
      <c r="L1278" s="835">
        <v>42.09</v>
      </c>
      <c r="M1278" s="835">
        <v>84.18</v>
      </c>
      <c r="N1278" s="832">
        <v>2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8</v>
      </c>
      <c r="B1279" s="832" t="s">
        <v>2035</v>
      </c>
      <c r="C1279" s="832" t="s">
        <v>2042</v>
      </c>
      <c r="D1279" s="833" t="s">
        <v>4375</v>
      </c>
      <c r="E1279" s="834" t="s">
        <v>2075</v>
      </c>
      <c r="F1279" s="832" t="s">
        <v>2036</v>
      </c>
      <c r="G1279" s="832" t="s">
        <v>2199</v>
      </c>
      <c r="H1279" s="832" t="s">
        <v>601</v>
      </c>
      <c r="I1279" s="832" t="s">
        <v>2200</v>
      </c>
      <c r="J1279" s="832" t="s">
        <v>1219</v>
      </c>
      <c r="K1279" s="832" t="s">
        <v>2201</v>
      </c>
      <c r="L1279" s="835">
        <v>130.36000000000001</v>
      </c>
      <c r="M1279" s="835">
        <v>391.08000000000004</v>
      </c>
      <c r="N1279" s="832">
        <v>3</v>
      </c>
      <c r="O1279" s="836">
        <v>1</v>
      </c>
      <c r="P1279" s="835">
        <v>391.08000000000004</v>
      </c>
      <c r="Q1279" s="837">
        <v>1</v>
      </c>
      <c r="R1279" s="832">
        <v>3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8</v>
      </c>
      <c r="B1280" s="832" t="s">
        <v>2035</v>
      </c>
      <c r="C1280" s="832" t="s">
        <v>2042</v>
      </c>
      <c r="D1280" s="833" t="s">
        <v>4375</v>
      </c>
      <c r="E1280" s="834" t="s">
        <v>2075</v>
      </c>
      <c r="F1280" s="832" t="s">
        <v>2036</v>
      </c>
      <c r="G1280" s="832" t="s">
        <v>2199</v>
      </c>
      <c r="H1280" s="832" t="s">
        <v>601</v>
      </c>
      <c r="I1280" s="832" t="s">
        <v>2202</v>
      </c>
      <c r="J1280" s="832" t="s">
        <v>1219</v>
      </c>
      <c r="K1280" s="832" t="s">
        <v>2201</v>
      </c>
      <c r="L1280" s="835">
        <v>130.36000000000001</v>
      </c>
      <c r="M1280" s="835">
        <v>260.72000000000003</v>
      </c>
      <c r="N1280" s="832">
        <v>2</v>
      </c>
      <c r="O1280" s="836">
        <v>2</v>
      </c>
      <c r="P1280" s="835">
        <v>130.36000000000001</v>
      </c>
      <c r="Q1280" s="837">
        <v>0.5</v>
      </c>
      <c r="R1280" s="832">
        <v>1</v>
      </c>
      <c r="S1280" s="837">
        <v>0.5</v>
      </c>
      <c r="T1280" s="836">
        <v>1</v>
      </c>
      <c r="U1280" s="838">
        <v>0.5</v>
      </c>
    </row>
    <row r="1281" spans="1:21" ht="14.4" customHeight="1" x14ac:dyDescent="0.3">
      <c r="A1281" s="831">
        <v>8</v>
      </c>
      <c r="B1281" s="832" t="s">
        <v>2035</v>
      </c>
      <c r="C1281" s="832" t="s">
        <v>2042</v>
      </c>
      <c r="D1281" s="833" t="s">
        <v>4375</v>
      </c>
      <c r="E1281" s="834" t="s">
        <v>2075</v>
      </c>
      <c r="F1281" s="832" t="s">
        <v>2036</v>
      </c>
      <c r="G1281" s="832" t="s">
        <v>3417</v>
      </c>
      <c r="H1281" s="832" t="s">
        <v>601</v>
      </c>
      <c r="I1281" s="832" t="s">
        <v>3418</v>
      </c>
      <c r="J1281" s="832" t="s">
        <v>3419</v>
      </c>
      <c r="K1281" s="832" t="s">
        <v>3420</v>
      </c>
      <c r="L1281" s="835">
        <v>54.55</v>
      </c>
      <c r="M1281" s="835">
        <v>109.1</v>
      </c>
      <c r="N1281" s="832">
        <v>2</v>
      </c>
      <c r="O1281" s="836">
        <v>0.5</v>
      </c>
      <c r="P1281" s="835">
        <v>109.1</v>
      </c>
      <c r="Q1281" s="837">
        <v>1</v>
      </c>
      <c r="R1281" s="832">
        <v>2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8</v>
      </c>
      <c r="B1282" s="832" t="s">
        <v>2035</v>
      </c>
      <c r="C1282" s="832" t="s">
        <v>2042</v>
      </c>
      <c r="D1282" s="833" t="s">
        <v>4375</v>
      </c>
      <c r="E1282" s="834" t="s">
        <v>2075</v>
      </c>
      <c r="F1282" s="832" t="s">
        <v>2036</v>
      </c>
      <c r="G1282" s="832" t="s">
        <v>3421</v>
      </c>
      <c r="H1282" s="832" t="s">
        <v>601</v>
      </c>
      <c r="I1282" s="832" t="s">
        <v>3422</v>
      </c>
      <c r="J1282" s="832" t="s">
        <v>3423</v>
      </c>
      <c r="K1282" s="832" t="s">
        <v>3424</v>
      </c>
      <c r="L1282" s="835">
        <v>320.20999999999998</v>
      </c>
      <c r="M1282" s="835">
        <v>640.41999999999996</v>
      </c>
      <c r="N1282" s="832">
        <v>2</v>
      </c>
      <c r="O1282" s="836">
        <v>0.5</v>
      </c>
      <c r="P1282" s="835">
        <v>640.41999999999996</v>
      </c>
      <c r="Q1282" s="837">
        <v>1</v>
      </c>
      <c r="R1282" s="832">
        <v>2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8</v>
      </c>
      <c r="B1283" s="832" t="s">
        <v>2035</v>
      </c>
      <c r="C1283" s="832" t="s">
        <v>2042</v>
      </c>
      <c r="D1283" s="833" t="s">
        <v>4375</v>
      </c>
      <c r="E1283" s="834" t="s">
        <v>2075</v>
      </c>
      <c r="F1283" s="832" t="s">
        <v>2036</v>
      </c>
      <c r="G1283" s="832" t="s">
        <v>3421</v>
      </c>
      <c r="H1283" s="832" t="s">
        <v>660</v>
      </c>
      <c r="I1283" s="832" t="s">
        <v>3425</v>
      </c>
      <c r="J1283" s="832" t="s">
        <v>3423</v>
      </c>
      <c r="K1283" s="832" t="s">
        <v>3424</v>
      </c>
      <c r="L1283" s="835">
        <v>320.20999999999998</v>
      </c>
      <c r="M1283" s="835">
        <v>960.62999999999988</v>
      </c>
      <c r="N1283" s="832">
        <v>3</v>
      </c>
      <c r="O1283" s="836">
        <v>1.5</v>
      </c>
      <c r="P1283" s="835">
        <v>960.62999999999988</v>
      </c>
      <c r="Q1283" s="837">
        <v>1</v>
      </c>
      <c r="R1283" s="832">
        <v>3</v>
      </c>
      <c r="S1283" s="837">
        <v>1</v>
      </c>
      <c r="T1283" s="836">
        <v>1.5</v>
      </c>
      <c r="U1283" s="838">
        <v>1</v>
      </c>
    </row>
    <row r="1284" spans="1:21" ht="14.4" customHeight="1" x14ac:dyDescent="0.3">
      <c r="A1284" s="831">
        <v>8</v>
      </c>
      <c r="B1284" s="832" t="s">
        <v>2035</v>
      </c>
      <c r="C1284" s="832" t="s">
        <v>2042</v>
      </c>
      <c r="D1284" s="833" t="s">
        <v>4375</v>
      </c>
      <c r="E1284" s="834" t="s">
        <v>2075</v>
      </c>
      <c r="F1284" s="832" t="s">
        <v>2036</v>
      </c>
      <c r="G1284" s="832" t="s">
        <v>2550</v>
      </c>
      <c r="H1284" s="832" t="s">
        <v>601</v>
      </c>
      <c r="I1284" s="832" t="s">
        <v>3426</v>
      </c>
      <c r="J1284" s="832" t="s">
        <v>2913</v>
      </c>
      <c r="K1284" s="832" t="s">
        <v>3427</v>
      </c>
      <c r="L1284" s="835">
        <v>83.25</v>
      </c>
      <c r="M1284" s="835">
        <v>333</v>
      </c>
      <c r="N1284" s="832">
        <v>4</v>
      </c>
      <c r="O1284" s="836">
        <v>1</v>
      </c>
      <c r="P1284" s="835">
        <v>333</v>
      </c>
      <c r="Q1284" s="837">
        <v>1</v>
      </c>
      <c r="R1284" s="832">
        <v>4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8</v>
      </c>
      <c r="B1285" s="832" t="s">
        <v>2035</v>
      </c>
      <c r="C1285" s="832" t="s">
        <v>2042</v>
      </c>
      <c r="D1285" s="833" t="s">
        <v>4375</v>
      </c>
      <c r="E1285" s="834" t="s">
        <v>2075</v>
      </c>
      <c r="F1285" s="832" t="s">
        <v>2036</v>
      </c>
      <c r="G1285" s="832" t="s">
        <v>2550</v>
      </c>
      <c r="H1285" s="832" t="s">
        <v>601</v>
      </c>
      <c r="I1285" s="832" t="s">
        <v>2912</v>
      </c>
      <c r="J1285" s="832" t="s">
        <v>2913</v>
      </c>
      <c r="K1285" s="832" t="s">
        <v>1662</v>
      </c>
      <c r="L1285" s="835">
        <v>41.63</v>
      </c>
      <c r="M1285" s="835">
        <v>499.56000000000006</v>
      </c>
      <c r="N1285" s="832">
        <v>12</v>
      </c>
      <c r="O1285" s="836">
        <v>2</v>
      </c>
      <c r="P1285" s="835">
        <v>374.67000000000007</v>
      </c>
      <c r="Q1285" s="837">
        <v>0.75000000000000011</v>
      </c>
      <c r="R1285" s="832">
        <v>9</v>
      </c>
      <c r="S1285" s="837">
        <v>0.75</v>
      </c>
      <c r="T1285" s="836">
        <v>1.5</v>
      </c>
      <c r="U1285" s="838">
        <v>0.75</v>
      </c>
    </row>
    <row r="1286" spans="1:21" ht="14.4" customHeight="1" x14ac:dyDescent="0.3">
      <c r="A1286" s="831">
        <v>8</v>
      </c>
      <c r="B1286" s="832" t="s">
        <v>2035</v>
      </c>
      <c r="C1286" s="832" t="s">
        <v>2042</v>
      </c>
      <c r="D1286" s="833" t="s">
        <v>4375</v>
      </c>
      <c r="E1286" s="834" t="s">
        <v>2075</v>
      </c>
      <c r="F1286" s="832" t="s">
        <v>2036</v>
      </c>
      <c r="G1286" s="832" t="s">
        <v>3428</v>
      </c>
      <c r="H1286" s="832" t="s">
        <v>601</v>
      </c>
      <c r="I1286" s="832" t="s">
        <v>3429</v>
      </c>
      <c r="J1286" s="832" t="s">
        <v>3430</v>
      </c>
      <c r="K1286" s="832" t="s">
        <v>1946</v>
      </c>
      <c r="L1286" s="835">
        <v>279.52999999999997</v>
      </c>
      <c r="M1286" s="835">
        <v>279.52999999999997</v>
      </c>
      <c r="N1286" s="832">
        <v>1</v>
      </c>
      <c r="O1286" s="836">
        <v>0.5</v>
      </c>
      <c r="P1286" s="835">
        <v>279.52999999999997</v>
      </c>
      <c r="Q1286" s="837">
        <v>1</v>
      </c>
      <c r="R1286" s="832">
        <v>1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8</v>
      </c>
      <c r="B1287" s="832" t="s">
        <v>2035</v>
      </c>
      <c r="C1287" s="832" t="s">
        <v>2042</v>
      </c>
      <c r="D1287" s="833" t="s">
        <v>4375</v>
      </c>
      <c r="E1287" s="834" t="s">
        <v>2075</v>
      </c>
      <c r="F1287" s="832" t="s">
        <v>2036</v>
      </c>
      <c r="G1287" s="832" t="s">
        <v>2206</v>
      </c>
      <c r="H1287" s="832" t="s">
        <v>601</v>
      </c>
      <c r="I1287" s="832" t="s">
        <v>3431</v>
      </c>
      <c r="J1287" s="832" t="s">
        <v>971</v>
      </c>
      <c r="K1287" s="832" t="s">
        <v>3292</v>
      </c>
      <c r="L1287" s="835">
        <v>0</v>
      </c>
      <c r="M1287" s="835">
        <v>0</v>
      </c>
      <c r="N1287" s="832">
        <v>2</v>
      </c>
      <c r="O1287" s="836">
        <v>0.5</v>
      </c>
      <c r="P1287" s="835">
        <v>0</v>
      </c>
      <c r="Q1287" s="837"/>
      <c r="R1287" s="832">
        <v>2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8</v>
      </c>
      <c r="B1288" s="832" t="s">
        <v>2035</v>
      </c>
      <c r="C1288" s="832" t="s">
        <v>2042</v>
      </c>
      <c r="D1288" s="833" t="s">
        <v>4375</v>
      </c>
      <c r="E1288" s="834" t="s">
        <v>2075</v>
      </c>
      <c r="F1288" s="832" t="s">
        <v>2036</v>
      </c>
      <c r="G1288" s="832" t="s">
        <v>2132</v>
      </c>
      <c r="H1288" s="832" t="s">
        <v>660</v>
      </c>
      <c r="I1288" s="832" t="s">
        <v>1731</v>
      </c>
      <c r="J1288" s="832" t="s">
        <v>1732</v>
      </c>
      <c r="K1288" s="832" t="s">
        <v>1733</v>
      </c>
      <c r="L1288" s="835">
        <v>0</v>
      </c>
      <c r="M1288" s="835">
        <v>0</v>
      </c>
      <c r="N1288" s="832">
        <v>2</v>
      </c>
      <c r="O1288" s="836">
        <v>1</v>
      </c>
      <c r="P1288" s="835">
        <v>0</v>
      </c>
      <c r="Q1288" s="837"/>
      <c r="R1288" s="832">
        <v>1</v>
      </c>
      <c r="S1288" s="837">
        <v>0.5</v>
      </c>
      <c r="T1288" s="836">
        <v>0.5</v>
      </c>
      <c r="U1288" s="838">
        <v>0.5</v>
      </c>
    </row>
    <row r="1289" spans="1:21" ht="14.4" customHeight="1" x14ac:dyDescent="0.3">
      <c r="A1289" s="831">
        <v>8</v>
      </c>
      <c r="B1289" s="832" t="s">
        <v>2035</v>
      </c>
      <c r="C1289" s="832" t="s">
        <v>2042</v>
      </c>
      <c r="D1289" s="833" t="s">
        <v>4375</v>
      </c>
      <c r="E1289" s="834" t="s">
        <v>2075</v>
      </c>
      <c r="F1289" s="832" t="s">
        <v>2036</v>
      </c>
      <c r="G1289" s="832" t="s">
        <v>3432</v>
      </c>
      <c r="H1289" s="832" t="s">
        <v>660</v>
      </c>
      <c r="I1289" s="832" t="s">
        <v>3433</v>
      </c>
      <c r="J1289" s="832" t="s">
        <v>1823</v>
      </c>
      <c r="K1289" s="832" t="s">
        <v>3434</v>
      </c>
      <c r="L1289" s="835">
        <v>263.68</v>
      </c>
      <c r="M1289" s="835">
        <v>527.36</v>
      </c>
      <c r="N1289" s="832">
        <v>2</v>
      </c>
      <c r="O1289" s="836">
        <v>1</v>
      </c>
      <c r="P1289" s="835">
        <v>527.36</v>
      </c>
      <c r="Q1289" s="837">
        <v>1</v>
      </c>
      <c r="R1289" s="832">
        <v>2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8</v>
      </c>
      <c r="B1290" s="832" t="s">
        <v>2035</v>
      </c>
      <c r="C1290" s="832" t="s">
        <v>2042</v>
      </c>
      <c r="D1290" s="833" t="s">
        <v>4375</v>
      </c>
      <c r="E1290" s="834" t="s">
        <v>2075</v>
      </c>
      <c r="F1290" s="832" t="s">
        <v>2036</v>
      </c>
      <c r="G1290" s="832" t="s">
        <v>2375</v>
      </c>
      <c r="H1290" s="832" t="s">
        <v>601</v>
      </c>
      <c r="I1290" s="832" t="s">
        <v>2376</v>
      </c>
      <c r="J1290" s="832" t="s">
        <v>840</v>
      </c>
      <c r="K1290" s="832" t="s">
        <v>2377</v>
      </c>
      <c r="L1290" s="835">
        <v>55.16</v>
      </c>
      <c r="M1290" s="835">
        <v>165.48</v>
      </c>
      <c r="N1290" s="832">
        <v>3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8</v>
      </c>
      <c r="B1291" s="832" t="s">
        <v>2035</v>
      </c>
      <c r="C1291" s="832" t="s">
        <v>2042</v>
      </c>
      <c r="D1291" s="833" t="s">
        <v>4375</v>
      </c>
      <c r="E1291" s="834" t="s">
        <v>2075</v>
      </c>
      <c r="F1291" s="832" t="s">
        <v>2036</v>
      </c>
      <c r="G1291" s="832" t="s">
        <v>3146</v>
      </c>
      <c r="H1291" s="832" t="s">
        <v>601</v>
      </c>
      <c r="I1291" s="832" t="s">
        <v>3147</v>
      </c>
      <c r="J1291" s="832" t="s">
        <v>3148</v>
      </c>
      <c r="K1291" s="832" t="s">
        <v>3149</v>
      </c>
      <c r="L1291" s="835">
        <v>341.43</v>
      </c>
      <c r="M1291" s="835">
        <v>341.43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8</v>
      </c>
      <c r="B1292" s="832" t="s">
        <v>2035</v>
      </c>
      <c r="C1292" s="832" t="s">
        <v>2042</v>
      </c>
      <c r="D1292" s="833" t="s">
        <v>4375</v>
      </c>
      <c r="E1292" s="834" t="s">
        <v>2075</v>
      </c>
      <c r="F1292" s="832" t="s">
        <v>2036</v>
      </c>
      <c r="G1292" s="832" t="s">
        <v>3435</v>
      </c>
      <c r="H1292" s="832" t="s">
        <v>601</v>
      </c>
      <c r="I1292" s="832" t="s">
        <v>3436</v>
      </c>
      <c r="J1292" s="832" t="s">
        <v>3437</v>
      </c>
      <c r="K1292" s="832" t="s">
        <v>1662</v>
      </c>
      <c r="L1292" s="835">
        <v>77.13</v>
      </c>
      <c r="M1292" s="835">
        <v>617.04</v>
      </c>
      <c r="N1292" s="832">
        <v>8</v>
      </c>
      <c r="O1292" s="836">
        <v>2.5</v>
      </c>
      <c r="P1292" s="835">
        <v>539.91</v>
      </c>
      <c r="Q1292" s="837">
        <v>0.875</v>
      </c>
      <c r="R1292" s="832">
        <v>7</v>
      </c>
      <c r="S1292" s="837">
        <v>0.875</v>
      </c>
      <c r="T1292" s="836">
        <v>2</v>
      </c>
      <c r="U1292" s="838">
        <v>0.8</v>
      </c>
    </row>
    <row r="1293" spans="1:21" ht="14.4" customHeight="1" x14ac:dyDescent="0.3">
      <c r="A1293" s="831">
        <v>8</v>
      </c>
      <c r="B1293" s="832" t="s">
        <v>2035</v>
      </c>
      <c r="C1293" s="832" t="s">
        <v>2042</v>
      </c>
      <c r="D1293" s="833" t="s">
        <v>4375</v>
      </c>
      <c r="E1293" s="834" t="s">
        <v>2075</v>
      </c>
      <c r="F1293" s="832" t="s">
        <v>2036</v>
      </c>
      <c r="G1293" s="832" t="s">
        <v>3438</v>
      </c>
      <c r="H1293" s="832" t="s">
        <v>601</v>
      </c>
      <c r="I1293" s="832" t="s">
        <v>3439</v>
      </c>
      <c r="J1293" s="832" t="s">
        <v>3440</v>
      </c>
      <c r="K1293" s="832" t="s">
        <v>3441</v>
      </c>
      <c r="L1293" s="835">
        <v>52.47</v>
      </c>
      <c r="M1293" s="835">
        <v>52.47</v>
      </c>
      <c r="N1293" s="832">
        <v>1</v>
      </c>
      <c r="O1293" s="836">
        <v>0.5</v>
      </c>
      <c r="P1293" s="835">
        <v>52.47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8</v>
      </c>
      <c r="B1294" s="832" t="s">
        <v>2035</v>
      </c>
      <c r="C1294" s="832" t="s">
        <v>2042</v>
      </c>
      <c r="D1294" s="833" t="s">
        <v>4375</v>
      </c>
      <c r="E1294" s="834" t="s">
        <v>2075</v>
      </c>
      <c r="F1294" s="832" t="s">
        <v>2036</v>
      </c>
      <c r="G1294" s="832" t="s">
        <v>3301</v>
      </c>
      <c r="H1294" s="832" t="s">
        <v>601</v>
      </c>
      <c r="I1294" s="832" t="s">
        <v>3302</v>
      </c>
      <c r="J1294" s="832" t="s">
        <v>3303</v>
      </c>
      <c r="K1294" s="832" t="s">
        <v>3304</v>
      </c>
      <c r="L1294" s="835">
        <v>271.94</v>
      </c>
      <c r="M1294" s="835">
        <v>543.88</v>
      </c>
      <c r="N1294" s="832">
        <v>2</v>
      </c>
      <c r="O1294" s="836">
        <v>0.5</v>
      </c>
      <c r="P1294" s="835">
        <v>543.88</v>
      </c>
      <c r="Q1294" s="837">
        <v>1</v>
      </c>
      <c r="R1294" s="832">
        <v>2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8</v>
      </c>
      <c r="B1295" s="832" t="s">
        <v>2035</v>
      </c>
      <c r="C1295" s="832" t="s">
        <v>2042</v>
      </c>
      <c r="D1295" s="833" t="s">
        <v>4375</v>
      </c>
      <c r="E1295" s="834" t="s">
        <v>2075</v>
      </c>
      <c r="F1295" s="832" t="s">
        <v>2036</v>
      </c>
      <c r="G1295" s="832" t="s">
        <v>3301</v>
      </c>
      <c r="H1295" s="832" t="s">
        <v>601</v>
      </c>
      <c r="I1295" s="832" t="s">
        <v>3442</v>
      </c>
      <c r="J1295" s="832" t="s">
        <v>3443</v>
      </c>
      <c r="K1295" s="832" t="s">
        <v>3444</v>
      </c>
      <c r="L1295" s="835">
        <v>151.62</v>
      </c>
      <c r="M1295" s="835">
        <v>1061.3400000000001</v>
      </c>
      <c r="N1295" s="832">
        <v>7</v>
      </c>
      <c r="O1295" s="836">
        <v>1.5</v>
      </c>
      <c r="P1295" s="835">
        <v>909.72</v>
      </c>
      <c r="Q1295" s="837">
        <v>0.8571428571428571</v>
      </c>
      <c r="R1295" s="832">
        <v>6</v>
      </c>
      <c r="S1295" s="837">
        <v>0.8571428571428571</v>
      </c>
      <c r="T1295" s="836">
        <v>1</v>
      </c>
      <c r="U1295" s="838">
        <v>0.66666666666666663</v>
      </c>
    </row>
    <row r="1296" spans="1:21" ht="14.4" customHeight="1" x14ac:dyDescent="0.3">
      <c r="A1296" s="831">
        <v>8</v>
      </c>
      <c r="B1296" s="832" t="s">
        <v>2035</v>
      </c>
      <c r="C1296" s="832" t="s">
        <v>2042</v>
      </c>
      <c r="D1296" s="833" t="s">
        <v>4375</v>
      </c>
      <c r="E1296" s="834" t="s">
        <v>2075</v>
      </c>
      <c r="F1296" s="832" t="s">
        <v>2036</v>
      </c>
      <c r="G1296" s="832" t="s">
        <v>2924</v>
      </c>
      <c r="H1296" s="832" t="s">
        <v>601</v>
      </c>
      <c r="I1296" s="832" t="s">
        <v>3445</v>
      </c>
      <c r="J1296" s="832" t="s">
        <v>3310</v>
      </c>
      <c r="K1296" s="832" t="s">
        <v>3311</v>
      </c>
      <c r="L1296" s="835">
        <v>0</v>
      </c>
      <c r="M1296" s="835">
        <v>0</v>
      </c>
      <c r="N1296" s="832">
        <v>2</v>
      </c>
      <c r="O1296" s="836">
        <v>1.5</v>
      </c>
      <c r="P1296" s="835">
        <v>0</v>
      </c>
      <c r="Q1296" s="837"/>
      <c r="R1296" s="832">
        <v>1</v>
      </c>
      <c r="S1296" s="837">
        <v>0.5</v>
      </c>
      <c r="T1296" s="836">
        <v>0.5</v>
      </c>
      <c r="U1296" s="838">
        <v>0.33333333333333331</v>
      </c>
    </row>
    <row r="1297" spans="1:21" ht="14.4" customHeight="1" x14ac:dyDescent="0.3">
      <c r="A1297" s="831">
        <v>8</v>
      </c>
      <c r="B1297" s="832" t="s">
        <v>2035</v>
      </c>
      <c r="C1297" s="832" t="s">
        <v>2042</v>
      </c>
      <c r="D1297" s="833" t="s">
        <v>4375</v>
      </c>
      <c r="E1297" s="834" t="s">
        <v>2075</v>
      </c>
      <c r="F1297" s="832" t="s">
        <v>2036</v>
      </c>
      <c r="G1297" s="832" t="s">
        <v>2924</v>
      </c>
      <c r="H1297" s="832" t="s">
        <v>601</v>
      </c>
      <c r="I1297" s="832" t="s">
        <v>3309</v>
      </c>
      <c r="J1297" s="832" t="s">
        <v>3310</v>
      </c>
      <c r="K1297" s="832" t="s">
        <v>3311</v>
      </c>
      <c r="L1297" s="835">
        <v>0</v>
      </c>
      <c r="M1297" s="835">
        <v>0</v>
      </c>
      <c r="N1297" s="832">
        <v>1</v>
      </c>
      <c r="O1297" s="836">
        <v>0.5</v>
      </c>
      <c r="P1297" s="835">
        <v>0</v>
      </c>
      <c r="Q1297" s="837"/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8</v>
      </c>
      <c r="B1298" s="832" t="s">
        <v>2035</v>
      </c>
      <c r="C1298" s="832" t="s">
        <v>2042</v>
      </c>
      <c r="D1298" s="833" t="s">
        <v>4375</v>
      </c>
      <c r="E1298" s="834" t="s">
        <v>2075</v>
      </c>
      <c r="F1298" s="832" t="s">
        <v>2036</v>
      </c>
      <c r="G1298" s="832" t="s">
        <v>2520</v>
      </c>
      <c r="H1298" s="832" t="s">
        <v>601</v>
      </c>
      <c r="I1298" s="832" t="s">
        <v>2928</v>
      </c>
      <c r="J1298" s="832" t="s">
        <v>2929</v>
      </c>
      <c r="K1298" s="832" t="s">
        <v>2930</v>
      </c>
      <c r="L1298" s="835">
        <v>0</v>
      </c>
      <c r="M1298" s="835">
        <v>0</v>
      </c>
      <c r="N1298" s="832">
        <v>1</v>
      </c>
      <c r="O1298" s="836">
        <v>1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8</v>
      </c>
      <c r="B1299" s="832" t="s">
        <v>2035</v>
      </c>
      <c r="C1299" s="832" t="s">
        <v>2042</v>
      </c>
      <c r="D1299" s="833" t="s">
        <v>4375</v>
      </c>
      <c r="E1299" s="834" t="s">
        <v>2075</v>
      </c>
      <c r="F1299" s="832" t="s">
        <v>2036</v>
      </c>
      <c r="G1299" s="832" t="s">
        <v>3446</v>
      </c>
      <c r="H1299" s="832" t="s">
        <v>601</v>
      </c>
      <c r="I1299" s="832" t="s">
        <v>3447</v>
      </c>
      <c r="J1299" s="832" t="s">
        <v>3448</v>
      </c>
      <c r="K1299" s="832" t="s">
        <v>3449</v>
      </c>
      <c r="L1299" s="835">
        <v>0</v>
      </c>
      <c r="M1299" s="835">
        <v>0</v>
      </c>
      <c r="N1299" s="832">
        <v>3</v>
      </c>
      <c r="O1299" s="836">
        <v>1.5</v>
      </c>
      <c r="P1299" s="835">
        <v>0</v>
      </c>
      <c r="Q1299" s="837"/>
      <c r="R1299" s="832">
        <v>1</v>
      </c>
      <c r="S1299" s="837">
        <v>0.33333333333333331</v>
      </c>
      <c r="T1299" s="836">
        <v>1</v>
      </c>
      <c r="U1299" s="838">
        <v>0.66666666666666663</v>
      </c>
    </row>
    <row r="1300" spans="1:21" ht="14.4" customHeight="1" x14ac:dyDescent="0.3">
      <c r="A1300" s="831">
        <v>8</v>
      </c>
      <c r="B1300" s="832" t="s">
        <v>2035</v>
      </c>
      <c r="C1300" s="832" t="s">
        <v>2042</v>
      </c>
      <c r="D1300" s="833" t="s">
        <v>4375</v>
      </c>
      <c r="E1300" s="834" t="s">
        <v>2075</v>
      </c>
      <c r="F1300" s="832" t="s">
        <v>2036</v>
      </c>
      <c r="G1300" s="832" t="s">
        <v>2663</v>
      </c>
      <c r="H1300" s="832" t="s">
        <v>601</v>
      </c>
      <c r="I1300" s="832" t="s">
        <v>2664</v>
      </c>
      <c r="J1300" s="832" t="s">
        <v>2665</v>
      </c>
      <c r="K1300" s="832" t="s">
        <v>2666</v>
      </c>
      <c r="L1300" s="835">
        <v>0</v>
      </c>
      <c r="M1300" s="835">
        <v>0</v>
      </c>
      <c r="N1300" s="832">
        <v>1</v>
      </c>
      <c r="O1300" s="836">
        <v>1</v>
      </c>
      <c r="P1300" s="835">
        <v>0</v>
      </c>
      <c r="Q1300" s="837"/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8</v>
      </c>
      <c r="B1301" s="832" t="s">
        <v>2035</v>
      </c>
      <c r="C1301" s="832" t="s">
        <v>2042</v>
      </c>
      <c r="D1301" s="833" t="s">
        <v>4375</v>
      </c>
      <c r="E1301" s="834" t="s">
        <v>2075</v>
      </c>
      <c r="F1301" s="832" t="s">
        <v>2037</v>
      </c>
      <c r="G1301" s="832" t="s">
        <v>2667</v>
      </c>
      <c r="H1301" s="832" t="s">
        <v>601</v>
      </c>
      <c r="I1301" s="832" t="s">
        <v>3450</v>
      </c>
      <c r="J1301" s="832" t="s">
        <v>2070</v>
      </c>
      <c r="K1301" s="832"/>
      <c r="L1301" s="835">
        <v>0</v>
      </c>
      <c r="M1301" s="835">
        <v>0</v>
      </c>
      <c r="N1301" s="832">
        <v>1</v>
      </c>
      <c r="O1301" s="836">
        <v>1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8</v>
      </c>
      <c r="B1302" s="832" t="s">
        <v>2035</v>
      </c>
      <c r="C1302" s="832" t="s">
        <v>2042</v>
      </c>
      <c r="D1302" s="833" t="s">
        <v>4375</v>
      </c>
      <c r="E1302" s="834" t="s">
        <v>2075</v>
      </c>
      <c r="F1302" s="832" t="s">
        <v>2037</v>
      </c>
      <c r="G1302" s="832" t="s">
        <v>2667</v>
      </c>
      <c r="H1302" s="832" t="s">
        <v>601</v>
      </c>
      <c r="I1302" s="832" t="s">
        <v>3451</v>
      </c>
      <c r="J1302" s="832" t="s">
        <v>2070</v>
      </c>
      <c r="K1302" s="832"/>
      <c r="L1302" s="835">
        <v>0</v>
      </c>
      <c r="M1302" s="835">
        <v>0</v>
      </c>
      <c r="N1302" s="832">
        <v>12</v>
      </c>
      <c r="O1302" s="836">
        <v>12</v>
      </c>
      <c r="P1302" s="835">
        <v>0</v>
      </c>
      <c r="Q1302" s="837"/>
      <c r="R1302" s="832">
        <v>10</v>
      </c>
      <c r="S1302" s="837">
        <v>0.83333333333333337</v>
      </c>
      <c r="T1302" s="836">
        <v>10</v>
      </c>
      <c r="U1302" s="838">
        <v>0.83333333333333337</v>
      </c>
    </row>
    <row r="1303" spans="1:21" ht="14.4" customHeight="1" x14ac:dyDescent="0.3">
      <c r="A1303" s="831">
        <v>8</v>
      </c>
      <c r="B1303" s="832" t="s">
        <v>2035</v>
      </c>
      <c r="C1303" s="832" t="s">
        <v>2042</v>
      </c>
      <c r="D1303" s="833" t="s">
        <v>4375</v>
      </c>
      <c r="E1303" s="834" t="s">
        <v>2075</v>
      </c>
      <c r="F1303" s="832" t="s">
        <v>2037</v>
      </c>
      <c r="G1303" s="832" t="s">
        <v>2667</v>
      </c>
      <c r="H1303" s="832" t="s">
        <v>601</v>
      </c>
      <c r="I1303" s="832" t="s">
        <v>3452</v>
      </c>
      <c r="J1303" s="832" t="s">
        <v>2070</v>
      </c>
      <c r="K1303" s="832"/>
      <c r="L1303" s="835">
        <v>0</v>
      </c>
      <c r="M1303" s="835">
        <v>0</v>
      </c>
      <c r="N1303" s="832">
        <v>1</v>
      </c>
      <c r="O1303" s="836">
        <v>1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8</v>
      </c>
      <c r="B1304" s="832" t="s">
        <v>2035</v>
      </c>
      <c r="C1304" s="832" t="s">
        <v>2042</v>
      </c>
      <c r="D1304" s="833" t="s">
        <v>4375</v>
      </c>
      <c r="E1304" s="834" t="s">
        <v>2075</v>
      </c>
      <c r="F1304" s="832" t="s">
        <v>2037</v>
      </c>
      <c r="G1304" s="832" t="s">
        <v>2667</v>
      </c>
      <c r="H1304" s="832" t="s">
        <v>601</v>
      </c>
      <c r="I1304" s="832" t="s">
        <v>3321</v>
      </c>
      <c r="J1304" s="832" t="s">
        <v>2070</v>
      </c>
      <c r="K1304" s="832"/>
      <c r="L1304" s="835">
        <v>0</v>
      </c>
      <c r="M1304" s="835">
        <v>0</v>
      </c>
      <c r="N1304" s="832">
        <v>1</v>
      </c>
      <c r="O1304" s="836">
        <v>1</v>
      </c>
      <c r="P1304" s="835">
        <v>0</v>
      </c>
      <c r="Q1304" s="837"/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8</v>
      </c>
      <c r="B1305" s="832" t="s">
        <v>2035</v>
      </c>
      <c r="C1305" s="832" t="s">
        <v>2042</v>
      </c>
      <c r="D1305" s="833" t="s">
        <v>4375</v>
      </c>
      <c r="E1305" s="834" t="s">
        <v>2075</v>
      </c>
      <c r="F1305" s="832" t="s">
        <v>2037</v>
      </c>
      <c r="G1305" s="832" t="s">
        <v>2667</v>
      </c>
      <c r="H1305" s="832" t="s">
        <v>601</v>
      </c>
      <c r="I1305" s="832" t="s">
        <v>3453</v>
      </c>
      <c r="J1305" s="832" t="s">
        <v>2070</v>
      </c>
      <c r="K1305" s="832"/>
      <c r="L1305" s="835">
        <v>0</v>
      </c>
      <c r="M1305" s="835">
        <v>0</v>
      </c>
      <c r="N1305" s="832">
        <v>1</v>
      </c>
      <c r="O1305" s="836">
        <v>1</v>
      </c>
      <c r="P1305" s="835">
        <v>0</v>
      </c>
      <c r="Q1305" s="837"/>
      <c r="R1305" s="832">
        <v>1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8</v>
      </c>
      <c r="B1306" s="832" t="s">
        <v>2035</v>
      </c>
      <c r="C1306" s="832" t="s">
        <v>2042</v>
      </c>
      <c r="D1306" s="833" t="s">
        <v>4375</v>
      </c>
      <c r="E1306" s="834" t="s">
        <v>2075</v>
      </c>
      <c r="F1306" s="832" t="s">
        <v>2037</v>
      </c>
      <c r="G1306" s="832" t="s">
        <v>2667</v>
      </c>
      <c r="H1306" s="832" t="s">
        <v>601</v>
      </c>
      <c r="I1306" s="832" t="s">
        <v>3454</v>
      </c>
      <c r="J1306" s="832" t="s">
        <v>2070</v>
      </c>
      <c r="K1306" s="832"/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8</v>
      </c>
      <c r="B1307" s="832" t="s">
        <v>2035</v>
      </c>
      <c r="C1307" s="832" t="s">
        <v>2042</v>
      </c>
      <c r="D1307" s="833" t="s">
        <v>4375</v>
      </c>
      <c r="E1307" s="834" t="s">
        <v>2075</v>
      </c>
      <c r="F1307" s="832" t="s">
        <v>2037</v>
      </c>
      <c r="G1307" s="832" t="s">
        <v>2667</v>
      </c>
      <c r="H1307" s="832" t="s">
        <v>601</v>
      </c>
      <c r="I1307" s="832" t="s">
        <v>3455</v>
      </c>
      <c r="J1307" s="832" t="s">
        <v>2070</v>
      </c>
      <c r="K1307" s="832"/>
      <c r="L1307" s="835">
        <v>0</v>
      </c>
      <c r="M1307" s="835">
        <v>0</v>
      </c>
      <c r="N1307" s="832">
        <v>2</v>
      </c>
      <c r="O1307" s="836">
        <v>2</v>
      </c>
      <c r="P1307" s="835">
        <v>0</v>
      </c>
      <c r="Q1307" s="837"/>
      <c r="R1307" s="832">
        <v>2</v>
      </c>
      <c r="S1307" s="837">
        <v>1</v>
      </c>
      <c r="T1307" s="836">
        <v>2</v>
      </c>
      <c r="U1307" s="838">
        <v>1</v>
      </c>
    </row>
    <row r="1308" spans="1:21" ht="14.4" customHeight="1" x14ac:dyDescent="0.3">
      <c r="A1308" s="831">
        <v>8</v>
      </c>
      <c r="B1308" s="832" t="s">
        <v>2035</v>
      </c>
      <c r="C1308" s="832" t="s">
        <v>2042</v>
      </c>
      <c r="D1308" s="833" t="s">
        <v>4375</v>
      </c>
      <c r="E1308" s="834" t="s">
        <v>2075</v>
      </c>
      <c r="F1308" s="832" t="s">
        <v>2037</v>
      </c>
      <c r="G1308" s="832" t="s">
        <v>2667</v>
      </c>
      <c r="H1308" s="832" t="s">
        <v>601</v>
      </c>
      <c r="I1308" s="832" t="s">
        <v>3456</v>
      </c>
      <c r="J1308" s="832" t="s">
        <v>2070</v>
      </c>
      <c r="K1308" s="832"/>
      <c r="L1308" s="835">
        <v>0</v>
      </c>
      <c r="M1308" s="835">
        <v>0</v>
      </c>
      <c r="N1308" s="832">
        <v>1</v>
      </c>
      <c r="O1308" s="836">
        <v>1</v>
      </c>
      <c r="P1308" s="835">
        <v>0</v>
      </c>
      <c r="Q1308" s="837"/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8</v>
      </c>
      <c r="B1309" s="832" t="s">
        <v>2035</v>
      </c>
      <c r="C1309" s="832" t="s">
        <v>2042</v>
      </c>
      <c r="D1309" s="833" t="s">
        <v>4375</v>
      </c>
      <c r="E1309" s="834" t="s">
        <v>2077</v>
      </c>
      <c r="F1309" s="832" t="s">
        <v>2036</v>
      </c>
      <c r="G1309" s="832" t="s">
        <v>2101</v>
      </c>
      <c r="H1309" s="832" t="s">
        <v>660</v>
      </c>
      <c r="I1309" s="832" t="s">
        <v>1858</v>
      </c>
      <c r="J1309" s="832" t="s">
        <v>867</v>
      </c>
      <c r="K1309" s="832" t="s">
        <v>1859</v>
      </c>
      <c r="L1309" s="835">
        <v>154.36000000000001</v>
      </c>
      <c r="M1309" s="835">
        <v>154.36000000000001</v>
      </c>
      <c r="N1309" s="832">
        <v>1</v>
      </c>
      <c r="O1309" s="836">
        <v>1</v>
      </c>
      <c r="P1309" s="835">
        <v>154.36000000000001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8</v>
      </c>
      <c r="B1310" s="832" t="s">
        <v>2035</v>
      </c>
      <c r="C1310" s="832" t="s">
        <v>2042</v>
      </c>
      <c r="D1310" s="833" t="s">
        <v>4375</v>
      </c>
      <c r="E1310" s="834" t="s">
        <v>2077</v>
      </c>
      <c r="F1310" s="832" t="s">
        <v>2036</v>
      </c>
      <c r="G1310" s="832" t="s">
        <v>2567</v>
      </c>
      <c r="H1310" s="832" t="s">
        <v>601</v>
      </c>
      <c r="I1310" s="832" t="s">
        <v>3457</v>
      </c>
      <c r="J1310" s="832" t="s">
        <v>2569</v>
      </c>
      <c r="K1310" s="832" t="s">
        <v>1802</v>
      </c>
      <c r="L1310" s="835">
        <v>69.16</v>
      </c>
      <c r="M1310" s="835">
        <v>69.16</v>
      </c>
      <c r="N1310" s="832">
        <v>1</v>
      </c>
      <c r="O1310" s="836">
        <v>0.5</v>
      </c>
      <c r="P1310" s="835">
        <v>69.16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" customHeight="1" x14ac:dyDescent="0.3">
      <c r="A1311" s="831">
        <v>8</v>
      </c>
      <c r="B1311" s="832" t="s">
        <v>2035</v>
      </c>
      <c r="C1311" s="832" t="s">
        <v>2042</v>
      </c>
      <c r="D1311" s="833" t="s">
        <v>4375</v>
      </c>
      <c r="E1311" s="834" t="s">
        <v>2077</v>
      </c>
      <c r="F1311" s="832" t="s">
        <v>2036</v>
      </c>
      <c r="G1311" s="832" t="s">
        <v>2730</v>
      </c>
      <c r="H1311" s="832" t="s">
        <v>601</v>
      </c>
      <c r="I1311" s="832" t="s">
        <v>3168</v>
      </c>
      <c r="J1311" s="832" t="s">
        <v>3169</v>
      </c>
      <c r="K1311" s="832" t="s">
        <v>3170</v>
      </c>
      <c r="L1311" s="835">
        <v>0</v>
      </c>
      <c r="M1311" s="835">
        <v>0</v>
      </c>
      <c r="N1311" s="832">
        <v>4</v>
      </c>
      <c r="O1311" s="836">
        <v>2</v>
      </c>
      <c r="P1311" s="835">
        <v>0</v>
      </c>
      <c r="Q1311" s="837"/>
      <c r="R1311" s="832">
        <v>2</v>
      </c>
      <c r="S1311" s="837">
        <v>0.5</v>
      </c>
      <c r="T1311" s="836">
        <v>1</v>
      </c>
      <c r="U1311" s="838">
        <v>0.5</v>
      </c>
    </row>
    <row r="1312" spans="1:21" ht="14.4" customHeight="1" x14ac:dyDescent="0.3">
      <c r="A1312" s="831">
        <v>8</v>
      </c>
      <c r="B1312" s="832" t="s">
        <v>2035</v>
      </c>
      <c r="C1312" s="832" t="s">
        <v>2042</v>
      </c>
      <c r="D1312" s="833" t="s">
        <v>4375</v>
      </c>
      <c r="E1312" s="834" t="s">
        <v>2077</v>
      </c>
      <c r="F1312" s="832" t="s">
        <v>2036</v>
      </c>
      <c r="G1312" s="832" t="s">
        <v>2871</v>
      </c>
      <c r="H1312" s="832" t="s">
        <v>601</v>
      </c>
      <c r="I1312" s="832" t="s">
        <v>2872</v>
      </c>
      <c r="J1312" s="832" t="s">
        <v>1106</v>
      </c>
      <c r="K1312" s="832" t="s">
        <v>1107</v>
      </c>
      <c r="L1312" s="835">
        <v>42.05</v>
      </c>
      <c r="M1312" s="835">
        <v>42.05</v>
      </c>
      <c r="N1312" s="832">
        <v>1</v>
      </c>
      <c r="O1312" s="836">
        <v>0.5</v>
      </c>
      <c r="P1312" s="835">
        <v>42.05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8</v>
      </c>
      <c r="B1313" s="832" t="s">
        <v>2035</v>
      </c>
      <c r="C1313" s="832" t="s">
        <v>2042</v>
      </c>
      <c r="D1313" s="833" t="s">
        <v>4375</v>
      </c>
      <c r="E1313" s="834" t="s">
        <v>2077</v>
      </c>
      <c r="F1313" s="832" t="s">
        <v>2036</v>
      </c>
      <c r="G1313" s="832" t="s">
        <v>2288</v>
      </c>
      <c r="H1313" s="832" t="s">
        <v>601</v>
      </c>
      <c r="I1313" s="832" t="s">
        <v>2289</v>
      </c>
      <c r="J1313" s="832" t="s">
        <v>1104</v>
      </c>
      <c r="K1313" s="832" t="s">
        <v>2290</v>
      </c>
      <c r="L1313" s="835">
        <v>107.27</v>
      </c>
      <c r="M1313" s="835">
        <v>1179.97</v>
      </c>
      <c r="N1313" s="832">
        <v>11</v>
      </c>
      <c r="O1313" s="836">
        <v>2.5</v>
      </c>
      <c r="P1313" s="835">
        <v>536.35</v>
      </c>
      <c r="Q1313" s="837">
        <v>0.45454545454545453</v>
      </c>
      <c r="R1313" s="832">
        <v>5</v>
      </c>
      <c r="S1313" s="837">
        <v>0.45454545454545453</v>
      </c>
      <c r="T1313" s="836">
        <v>1.5</v>
      </c>
      <c r="U1313" s="838">
        <v>0.6</v>
      </c>
    </row>
    <row r="1314" spans="1:21" ht="14.4" customHeight="1" x14ac:dyDescent="0.3">
      <c r="A1314" s="831">
        <v>8</v>
      </c>
      <c r="B1314" s="832" t="s">
        <v>2035</v>
      </c>
      <c r="C1314" s="832" t="s">
        <v>2042</v>
      </c>
      <c r="D1314" s="833" t="s">
        <v>4375</v>
      </c>
      <c r="E1314" s="834" t="s">
        <v>2077</v>
      </c>
      <c r="F1314" s="832" t="s">
        <v>2036</v>
      </c>
      <c r="G1314" s="832" t="s">
        <v>2108</v>
      </c>
      <c r="H1314" s="832" t="s">
        <v>601</v>
      </c>
      <c r="I1314" s="832" t="s">
        <v>2109</v>
      </c>
      <c r="J1314" s="832" t="s">
        <v>657</v>
      </c>
      <c r="K1314" s="832" t="s">
        <v>2110</v>
      </c>
      <c r="L1314" s="835">
        <v>0</v>
      </c>
      <c r="M1314" s="835">
        <v>0</v>
      </c>
      <c r="N1314" s="832">
        <v>1</v>
      </c>
      <c r="O1314" s="836">
        <v>0.5</v>
      </c>
      <c r="P1314" s="835">
        <v>0</v>
      </c>
      <c r="Q1314" s="837"/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8</v>
      </c>
      <c r="B1315" s="832" t="s">
        <v>2035</v>
      </c>
      <c r="C1315" s="832" t="s">
        <v>2042</v>
      </c>
      <c r="D1315" s="833" t="s">
        <v>4375</v>
      </c>
      <c r="E1315" s="834" t="s">
        <v>2077</v>
      </c>
      <c r="F1315" s="832" t="s">
        <v>2036</v>
      </c>
      <c r="G1315" s="832" t="s">
        <v>2167</v>
      </c>
      <c r="H1315" s="832" t="s">
        <v>601</v>
      </c>
      <c r="I1315" s="832" t="s">
        <v>3458</v>
      </c>
      <c r="J1315" s="832" t="s">
        <v>2464</v>
      </c>
      <c r="K1315" s="832" t="s">
        <v>2465</v>
      </c>
      <c r="L1315" s="835">
        <v>49.38</v>
      </c>
      <c r="M1315" s="835">
        <v>49.38</v>
      </c>
      <c r="N1315" s="832">
        <v>1</v>
      </c>
      <c r="O1315" s="836">
        <v>0.5</v>
      </c>
      <c r="P1315" s="835">
        <v>49.38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8</v>
      </c>
      <c r="B1316" s="832" t="s">
        <v>2035</v>
      </c>
      <c r="C1316" s="832" t="s">
        <v>2042</v>
      </c>
      <c r="D1316" s="833" t="s">
        <v>4375</v>
      </c>
      <c r="E1316" s="834" t="s">
        <v>2077</v>
      </c>
      <c r="F1316" s="832" t="s">
        <v>2036</v>
      </c>
      <c r="G1316" s="832" t="s">
        <v>2167</v>
      </c>
      <c r="H1316" s="832" t="s">
        <v>601</v>
      </c>
      <c r="I1316" s="832" t="s">
        <v>2787</v>
      </c>
      <c r="J1316" s="832" t="s">
        <v>2464</v>
      </c>
      <c r="K1316" s="832" t="s">
        <v>2788</v>
      </c>
      <c r="L1316" s="835">
        <v>98.75</v>
      </c>
      <c r="M1316" s="835">
        <v>98.75</v>
      </c>
      <c r="N1316" s="832">
        <v>1</v>
      </c>
      <c r="O1316" s="836">
        <v>0.5</v>
      </c>
      <c r="P1316" s="835">
        <v>98.75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8</v>
      </c>
      <c r="B1317" s="832" t="s">
        <v>2035</v>
      </c>
      <c r="C1317" s="832" t="s">
        <v>2042</v>
      </c>
      <c r="D1317" s="833" t="s">
        <v>4375</v>
      </c>
      <c r="E1317" s="834" t="s">
        <v>2077</v>
      </c>
      <c r="F1317" s="832" t="s">
        <v>2036</v>
      </c>
      <c r="G1317" s="832" t="s">
        <v>2894</v>
      </c>
      <c r="H1317" s="832" t="s">
        <v>601</v>
      </c>
      <c r="I1317" s="832" t="s">
        <v>2895</v>
      </c>
      <c r="J1317" s="832" t="s">
        <v>2896</v>
      </c>
      <c r="K1317" s="832" t="s">
        <v>2897</v>
      </c>
      <c r="L1317" s="835">
        <v>73.989999999999995</v>
      </c>
      <c r="M1317" s="835">
        <v>147.97999999999999</v>
      </c>
      <c r="N1317" s="832">
        <v>2</v>
      </c>
      <c r="O1317" s="836">
        <v>1</v>
      </c>
      <c r="P1317" s="835">
        <v>147.97999999999999</v>
      </c>
      <c r="Q1317" s="837">
        <v>1</v>
      </c>
      <c r="R1317" s="832">
        <v>2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8</v>
      </c>
      <c r="B1318" s="832" t="s">
        <v>2035</v>
      </c>
      <c r="C1318" s="832" t="s">
        <v>2042</v>
      </c>
      <c r="D1318" s="833" t="s">
        <v>4375</v>
      </c>
      <c r="E1318" s="834" t="s">
        <v>2077</v>
      </c>
      <c r="F1318" s="832" t="s">
        <v>2036</v>
      </c>
      <c r="G1318" s="832" t="s">
        <v>3390</v>
      </c>
      <c r="H1318" s="832" t="s">
        <v>601</v>
      </c>
      <c r="I1318" s="832" t="s">
        <v>3459</v>
      </c>
      <c r="J1318" s="832" t="s">
        <v>3460</v>
      </c>
      <c r="K1318" s="832" t="s">
        <v>3461</v>
      </c>
      <c r="L1318" s="835">
        <v>0</v>
      </c>
      <c r="M1318" s="835">
        <v>0</v>
      </c>
      <c r="N1318" s="832">
        <v>5</v>
      </c>
      <c r="O1318" s="836">
        <v>1</v>
      </c>
      <c r="P1318" s="835"/>
      <c r="Q1318" s="837"/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8</v>
      </c>
      <c r="B1319" s="832" t="s">
        <v>2035</v>
      </c>
      <c r="C1319" s="832" t="s">
        <v>2042</v>
      </c>
      <c r="D1319" s="833" t="s">
        <v>4375</v>
      </c>
      <c r="E1319" s="834" t="s">
        <v>2077</v>
      </c>
      <c r="F1319" s="832" t="s">
        <v>2036</v>
      </c>
      <c r="G1319" s="832" t="s">
        <v>2121</v>
      </c>
      <c r="H1319" s="832" t="s">
        <v>660</v>
      </c>
      <c r="I1319" s="832" t="s">
        <v>2122</v>
      </c>
      <c r="J1319" s="832" t="s">
        <v>735</v>
      </c>
      <c r="K1319" s="832" t="s">
        <v>1680</v>
      </c>
      <c r="L1319" s="835">
        <v>490.89</v>
      </c>
      <c r="M1319" s="835">
        <v>981.78</v>
      </c>
      <c r="N1319" s="832">
        <v>2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8</v>
      </c>
      <c r="B1320" s="832" t="s">
        <v>2035</v>
      </c>
      <c r="C1320" s="832" t="s">
        <v>2042</v>
      </c>
      <c r="D1320" s="833" t="s">
        <v>4375</v>
      </c>
      <c r="E1320" s="834" t="s">
        <v>2077</v>
      </c>
      <c r="F1320" s="832" t="s">
        <v>2036</v>
      </c>
      <c r="G1320" s="832" t="s">
        <v>2133</v>
      </c>
      <c r="H1320" s="832" t="s">
        <v>601</v>
      </c>
      <c r="I1320" s="832" t="s">
        <v>3462</v>
      </c>
      <c r="J1320" s="832" t="s">
        <v>1379</v>
      </c>
      <c r="K1320" s="832" t="s">
        <v>3463</v>
      </c>
      <c r="L1320" s="835">
        <v>59.56</v>
      </c>
      <c r="M1320" s="835">
        <v>59.56</v>
      </c>
      <c r="N1320" s="832">
        <v>1</v>
      </c>
      <c r="O1320" s="836">
        <v>0.5</v>
      </c>
      <c r="P1320" s="835">
        <v>59.56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8</v>
      </c>
      <c r="B1321" s="832" t="s">
        <v>2035</v>
      </c>
      <c r="C1321" s="832" t="s">
        <v>2042</v>
      </c>
      <c r="D1321" s="833" t="s">
        <v>4375</v>
      </c>
      <c r="E1321" s="834" t="s">
        <v>2077</v>
      </c>
      <c r="F1321" s="832" t="s">
        <v>2036</v>
      </c>
      <c r="G1321" s="832" t="s">
        <v>3464</v>
      </c>
      <c r="H1321" s="832" t="s">
        <v>601</v>
      </c>
      <c r="I1321" s="832" t="s">
        <v>3465</v>
      </c>
      <c r="J1321" s="832" t="s">
        <v>1575</v>
      </c>
      <c r="K1321" s="832" t="s">
        <v>3466</v>
      </c>
      <c r="L1321" s="835">
        <v>61.97</v>
      </c>
      <c r="M1321" s="835">
        <v>61.97</v>
      </c>
      <c r="N1321" s="832">
        <v>1</v>
      </c>
      <c r="O1321" s="836">
        <v>0.5</v>
      </c>
      <c r="P1321" s="835">
        <v>61.97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8</v>
      </c>
      <c r="B1322" s="832" t="s">
        <v>2035</v>
      </c>
      <c r="C1322" s="832" t="s">
        <v>2042</v>
      </c>
      <c r="D1322" s="833" t="s">
        <v>4375</v>
      </c>
      <c r="E1322" s="834" t="s">
        <v>2077</v>
      </c>
      <c r="F1322" s="832" t="s">
        <v>2036</v>
      </c>
      <c r="G1322" s="832" t="s">
        <v>2840</v>
      </c>
      <c r="H1322" s="832" t="s">
        <v>601</v>
      </c>
      <c r="I1322" s="832" t="s">
        <v>3467</v>
      </c>
      <c r="J1322" s="832" t="s">
        <v>2842</v>
      </c>
      <c r="K1322" s="832" t="s">
        <v>2843</v>
      </c>
      <c r="L1322" s="835">
        <v>0</v>
      </c>
      <c r="M1322" s="835">
        <v>0</v>
      </c>
      <c r="N1322" s="832">
        <v>1</v>
      </c>
      <c r="O1322" s="836">
        <v>1</v>
      </c>
      <c r="P1322" s="835"/>
      <c r="Q1322" s="837"/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8</v>
      </c>
      <c r="B1323" s="832" t="s">
        <v>2035</v>
      </c>
      <c r="C1323" s="832" t="s">
        <v>2042</v>
      </c>
      <c r="D1323" s="833" t="s">
        <v>4375</v>
      </c>
      <c r="E1323" s="834" t="s">
        <v>2081</v>
      </c>
      <c r="F1323" s="832" t="s">
        <v>2036</v>
      </c>
      <c r="G1323" s="832" t="s">
        <v>2141</v>
      </c>
      <c r="H1323" s="832" t="s">
        <v>601</v>
      </c>
      <c r="I1323" s="832" t="s">
        <v>3325</v>
      </c>
      <c r="J1323" s="832" t="s">
        <v>847</v>
      </c>
      <c r="K1323" s="832" t="s">
        <v>2143</v>
      </c>
      <c r="L1323" s="835">
        <v>385.3</v>
      </c>
      <c r="M1323" s="835">
        <v>385.3</v>
      </c>
      <c r="N1323" s="832">
        <v>1</v>
      </c>
      <c r="O1323" s="836">
        <v>0.5</v>
      </c>
      <c r="P1323" s="835">
        <v>385.3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8</v>
      </c>
      <c r="B1324" s="832" t="s">
        <v>2035</v>
      </c>
      <c r="C1324" s="832" t="s">
        <v>2042</v>
      </c>
      <c r="D1324" s="833" t="s">
        <v>4375</v>
      </c>
      <c r="E1324" s="834" t="s">
        <v>2081</v>
      </c>
      <c r="F1324" s="832" t="s">
        <v>2036</v>
      </c>
      <c r="G1324" s="832" t="s">
        <v>2101</v>
      </c>
      <c r="H1324" s="832" t="s">
        <v>660</v>
      </c>
      <c r="I1324" s="832" t="s">
        <v>1858</v>
      </c>
      <c r="J1324" s="832" t="s">
        <v>867</v>
      </c>
      <c r="K1324" s="832" t="s">
        <v>1859</v>
      </c>
      <c r="L1324" s="835">
        <v>154.36000000000001</v>
      </c>
      <c r="M1324" s="835">
        <v>308.72000000000003</v>
      </c>
      <c r="N1324" s="832">
        <v>2</v>
      </c>
      <c r="O1324" s="836">
        <v>2</v>
      </c>
      <c r="P1324" s="835">
        <v>308.72000000000003</v>
      </c>
      <c r="Q1324" s="837">
        <v>1</v>
      </c>
      <c r="R1324" s="832">
        <v>2</v>
      </c>
      <c r="S1324" s="837">
        <v>1</v>
      </c>
      <c r="T1324" s="836">
        <v>2</v>
      </c>
      <c r="U1324" s="838">
        <v>1</v>
      </c>
    </row>
    <row r="1325" spans="1:21" ht="14.4" customHeight="1" x14ac:dyDescent="0.3">
      <c r="A1325" s="831">
        <v>8</v>
      </c>
      <c r="B1325" s="832" t="s">
        <v>2035</v>
      </c>
      <c r="C1325" s="832" t="s">
        <v>2042</v>
      </c>
      <c r="D1325" s="833" t="s">
        <v>4375</v>
      </c>
      <c r="E1325" s="834" t="s">
        <v>2081</v>
      </c>
      <c r="F1325" s="832" t="s">
        <v>2036</v>
      </c>
      <c r="G1325" s="832" t="s">
        <v>2101</v>
      </c>
      <c r="H1325" s="832" t="s">
        <v>660</v>
      </c>
      <c r="I1325" s="832" t="s">
        <v>1701</v>
      </c>
      <c r="J1325" s="832" t="s">
        <v>867</v>
      </c>
      <c r="K1325" s="832" t="s">
        <v>1702</v>
      </c>
      <c r="L1325" s="835">
        <v>225.06</v>
      </c>
      <c r="M1325" s="835">
        <v>225.06</v>
      </c>
      <c r="N1325" s="832">
        <v>1</v>
      </c>
      <c r="O1325" s="836">
        <v>1</v>
      </c>
      <c r="P1325" s="835">
        <v>225.06</v>
      </c>
      <c r="Q1325" s="837">
        <v>1</v>
      </c>
      <c r="R1325" s="832">
        <v>1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8</v>
      </c>
      <c r="B1326" s="832" t="s">
        <v>2035</v>
      </c>
      <c r="C1326" s="832" t="s">
        <v>2042</v>
      </c>
      <c r="D1326" s="833" t="s">
        <v>4375</v>
      </c>
      <c r="E1326" s="834" t="s">
        <v>2081</v>
      </c>
      <c r="F1326" s="832" t="s">
        <v>2036</v>
      </c>
      <c r="G1326" s="832" t="s">
        <v>2239</v>
      </c>
      <c r="H1326" s="832" t="s">
        <v>660</v>
      </c>
      <c r="I1326" s="832" t="s">
        <v>1880</v>
      </c>
      <c r="J1326" s="832" t="s">
        <v>1881</v>
      </c>
      <c r="K1326" s="832" t="s">
        <v>1882</v>
      </c>
      <c r="L1326" s="835">
        <v>70.540000000000006</v>
      </c>
      <c r="M1326" s="835">
        <v>141.08000000000001</v>
      </c>
      <c r="N1326" s="832">
        <v>2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8</v>
      </c>
      <c r="B1327" s="832" t="s">
        <v>2035</v>
      </c>
      <c r="C1327" s="832" t="s">
        <v>2042</v>
      </c>
      <c r="D1327" s="833" t="s">
        <v>4375</v>
      </c>
      <c r="E1327" s="834" t="s">
        <v>2081</v>
      </c>
      <c r="F1327" s="832" t="s">
        <v>2036</v>
      </c>
      <c r="G1327" s="832" t="s">
        <v>2239</v>
      </c>
      <c r="H1327" s="832" t="s">
        <v>660</v>
      </c>
      <c r="I1327" s="832" t="s">
        <v>2453</v>
      </c>
      <c r="J1327" s="832" t="s">
        <v>1881</v>
      </c>
      <c r="K1327" s="832" t="s">
        <v>2454</v>
      </c>
      <c r="L1327" s="835">
        <v>141.09</v>
      </c>
      <c r="M1327" s="835">
        <v>282.18</v>
      </c>
      <c r="N1327" s="832">
        <v>2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8</v>
      </c>
      <c r="B1328" s="832" t="s">
        <v>2035</v>
      </c>
      <c r="C1328" s="832" t="s">
        <v>2042</v>
      </c>
      <c r="D1328" s="833" t="s">
        <v>4375</v>
      </c>
      <c r="E1328" s="834" t="s">
        <v>2081</v>
      </c>
      <c r="F1328" s="832" t="s">
        <v>2036</v>
      </c>
      <c r="G1328" s="832" t="s">
        <v>3468</v>
      </c>
      <c r="H1328" s="832" t="s">
        <v>601</v>
      </c>
      <c r="I1328" s="832" t="s">
        <v>3469</v>
      </c>
      <c r="J1328" s="832" t="s">
        <v>3470</v>
      </c>
      <c r="K1328" s="832" t="s">
        <v>3471</v>
      </c>
      <c r="L1328" s="835">
        <v>0</v>
      </c>
      <c r="M1328" s="835">
        <v>0</v>
      </c>
      <c r="N1328" s="832">
        <v>1</v>
      </c>
      <c r="O1328" s="836">
        <v>1</v>
      </c>
      <c r="P1328" s="835"/>
      <c r="Q1328" s="837"/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8</v>
      </c>
      <c r="B1329" s="832" t="s">
        <v>2035</v>
      </c>
      <c r="C1329" s="832" t="s">
        <v>2042</v>
      </c>
      <c r="D1329" s="833" t="s">
        <v>4375</v>
      </c>
      <c r="E1329" s="834" t="s">
        <v>2081</v>
      </c>
      <c r="F1329" s="832" t="s">
        <v>2036</v>
      </c>
      <c r="G1329" s="832" t="s">
        <v>2399</v>
      </c>
      <c r="H1329" s="832" t="s">
        <v>601</v>
      </c>
      <c r="I1329" s="832" t="s">
        <v>3472</v>
      </c>
      <c r="J1329" s="832" t="s">
        <v>822</v>
      </c>
      <c r="K1329" s="832" t="s">
        <v>2401</v>
      </c>
      <c r="L1329" s="835">
        <v>0</v>
      </c>
      <c r="M1329" s="835">
        <v>0</v>
      </c>
      <c r="N1329" s="832">
        <v>1</v>
      </c>
      <c r="O1329" s="836">
        <v>1</v>
      </c>
      <c r="P1329" s="835">
        <v>0</v>
      </c>
      <c r="Q1329" s="837"/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8</v>
      </c>
      <c r="B1330" s="832" t="s">
        <v>2035</v>
      </c>
      <c r="C1330" s="832" t="s">
        <v>2042</v>
      </c>
      <c r="D1330" s="833" t="s">
        <v>4375</v>
      </c>
      <c r="E1330" s="834" t="s">
        <v>2081</v>
      </c>
      <c r="F1330" s="832" t="s">
        <v>2036</v>
      </c>
      <c r="G1330" s="832" t="s">
        <v>3473</v>
      </c>
      <c r="H1330" s="832" t="s">
        <v>601</v>
      </c>
      <c r="I1330" s="832" t="s">
        <v>3474</v>
      </c>
      <c r="J1330" s="832" t="s">
        <v>3475</v>
      </c>
      <c r="K1330" s="832" t="s">
        <v>3476</v>
      </c>
      <c r="L1330" s="835">
        <v>86.02</v>
      </c>
      <c r="M1330" s="835">
        <v>86.02</v>
      </c>
      <c r="N1330" s="832">
        <v>1</v>
      </c>
      <c r="O1330" s="836">
        <v>1</v>
      </c>
      <c r="P1330" s="835">
        <v>86.02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8</v>
      </c>
      <c r="B1331" s="832" t="s">
        <v>2035</v>
      </c>
      <c r="C1331" s="832" t="s">
        <v>2042</v>
      </c>
      <c r="D1331" s="833" t="s">
        <v>4375</v>
      </c>
      <c r="E1331" s="834" t="s">
        <v>2081</v>
      </c>
      <c r="F1331" s="832" t="s">
        <v>2036</v>
      </c>
      <c r="G1331" s="832" t="s">
        <v>3473</v>
      </c>
      <c r="H1331" s="832" t="s">
        <v>601</v>
      </c>
      <c r="I1331" s="832" t="s">
        <v>3477</v>
      </c>
      <c r="J1331" s="832" t="s">
        <v>3475</v>
      </c>
      <c r="K1331" s="832" t="s">
        <v>3478</v>
      </c>
      <c r="L1331" s="835">
        <v>86.02</v>
      </c>
      <c r="M1331" s="835">
        <v>344.08</v>
      </c>
      <c r="N1331" s="832">
        <v>4</v>
      </c>
      <c r="O1331" s="836">
        <v>4</v>
      </c>
      <c r="P1331" s="835">
        <v>86.02</v>
      </c>
      <c r="Q1331" s="837">
        <v>0.25</v>
      </c>
      <c r="R1331" s="832">
        <v>1</v>
      </c>
      <c r="S1331" s="837">
        <v>0.25</v>
      </c>
      <c r="T1331" s="836">
        <v>1</v>
      </c>
      <c r="U1331" s="838">
        <v>0.25</v>
      </c>
    </row>
    <row r="1332" spans="1:21" ht="14.4" customHeight="1" x14ac:dyDescent="0.3">
      <c r="A1332" s="831">
        <v>8</v>
      </c>
      <c r="B1332" s="832" t="s">
        <v>2035</v>
      </c>
      <c r="C1332" s="832" t="s">
        <v>2042</v>
      </c>
      <c r="D1332" s="833" t="s">
        <v>4375</v>
      </c>
      <c r="E1332" s="834" t="s">
        <v>2081</v>
      </c>
      <c r="F1332" s="832" t="s">
        <v>2036</v>
      </c>
      <c r="G1332" s="832" t="s">
        <v>2155</v>
      </c>
      <c r="H1332" s="832" t="s">
        <v>601</v>
      </c>
      <c r="I1332" s="832" t="s">
        <v>2267</v>
      </c>
      <c r="J1332" s="832" t="s">
        <v>1712</v>
      </c>
      <c r="K1332" s="832" t="s">
        <v>2169</v>
      </c>
      <c r="L1332" s="835">
        <v>238.72</v>
      </c>
      <c r="M1332" s="835">
        <v>477.44</v>
      </c>
      <c r="N1332" s="832">
        <v>2</v>
      </c>
      <c r="O1332" s="836">
        <v>1</v>
      </c>
      <c r="P1332" s="835">
        <v>238.72</v>
      </c>
      <c r="Q1332" s="837">
        <v>0.5</v>
      </c>
      <c r="R1332" s="832">
        <v>1</v>
      </c>
      <c r="S1332" s="837">
        <v>0.5</v>
      </c>
      <c r="T1332" s="836">
        <v>0.5</v>
      </c>
      <c r="U1332" s="838">
        <v>0.5</v>
      </c>
    </row>
    <row r="1333" spans="1:21" ht="14.4" customHeight="1" x14ac:dyDescent="0.3">
      <c r="A1333" s="831">
        <v>8</v>
      </c>
      <c r="B1333" s="832" t="s">
        <v>2035</v>
      </c>
      <c r="C1333" s="832" t="s">
        <v>2042</v>
      </c>
      <c r="D1333" s="833" t="s">
        <v>4375</v>
      </c>
      <c r="E1333" s="834" t="s">
        <v>2081</v>
      </c>
      <c r="F1333" s="832" t="s">
        <v>2036</v>
      </c>
      <c r="G1333" s="832" t="s">
        <v>2155</v>
      </c>
      <c r="H1333" s="832" t="s">
        <v>660</v>
      </c>
      <c r="I1333" s="832" t="s">
        <v>1708</v>
      </c>
      <c r="J1333" s="832" t="s">
        <v>1709</v>
      </c>
      <c r="K1333" s="832" t="s">
        <v>1710</v>
      </c>
      <c r="L1333" s="835">
        <v>170.52</v>
      </c>
      <c r="M1333" s="835">
        <v>511.56000000000006</v>
      </c>
      <c r="N1333" s="832">
        <v>3</v>
      </c>
      <c r="O1333" s="836">
        <v>1.5</v>
      </c>
      <c r="P1333" s="835">
        <v>341.04</v>
      </c>
      <c r="Q1333" s="837">
        <v>0.66666666666666663</v>
      </c>
      <c r="R1333" s="832">
        <v>2</v>
      </c>
      <c r="S1333" s="837">
        <v>0.66666666666666663</v>
      </c>
      <c r="T1333" s="836">
        <v>1</v>
      </c>
      <c r="U1333" s="838">
        <v>0.66666666666666663</v>
      </c>
    </row>
    <row r="1334" spans="1:21" ht="14.4" customHeight="1" x14ac:dyDescent="0.3">
      <c r="A1334" s="831">
        <v>8</v>
      </c>
      <c r="B1334" s="832" t="s">
        <v>2035</v>
      </c>
      <c r="C1334" s="832" t="s">
        <v>2042</v>
      </c>
      <c r="D1334" s="833" t="s">
        <v>4375</v>
      </c>
      <c r="E1334" s="834" t="s">
        <v>2081</v>
      </c>
      <c r="F1334" s="832" t="s">
        <v>2036</v>
      </c>
      <c r="G1334" s="832" t="s">
        <v>2268</v>
      </c>
      <c r="H1334" s="832" t="s">
        <v>601</v>
      </c>
      <c r="I1334" s="832" t="s">
        <v>2269</v>
      </c>
      <c r="J1334" s="832" t="s">
        <v>2270</v>
      </c>
      <c r="K1334" s="832" t="s">
        <v>2271</v>
      </c>
      <c r="L1334" s="835">
        <v>39.17</v>
      </c>
      <c r="M1334" s="835">
        <v>78.34</v>
      </c>
      <c r="N1334" s="832">
        <v>2</v>
      </c>
      <c r="O1334" s="836">
        <v>1</v>
      </c>
      <c r="P1334" s="835">
        <v>78.34</v>
      </c>
      <c r="Q1334" s="837">
        <v>1</v>
      </c>
      <c r="R1334" s="832">
        <v>2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8</v>
      </c>
      <c r="B1335" s="832" t="s">
        <v>2035</v>
      </c>
      <c r="C1335" s="832" t="s">
        <v>2042</v>
      </c>
      <c r="D1335" s="833" t="s">
        <v>4375</v>
      </c>
      <c r="E1335" s="834" t="s">
        <v>2081</v>
      </c>
      <c r="F1335" s="832" t="s">
        <v>2036</v>
      </c>
      <c r="G1335" s="832" t="s">
        <v>2102</v>
      </c>
      <c r="H1335" s="832" t="s">
        <v>601</v>
      </c>
      <c r="I1335" s="832" t="s">
        <v>2103</v>
      </c>
      <c r="J1335" s="832" t="s">
        <v>685</v>
      </c>
      <c r="K1335" s="832" t="s">
        <v>2104</v>
      </c>
      <c r="L1335" s="835">
        <v>91.11</v>
      </c>
      <c r="M1335" s="835">
        <v>91.11</v>
      </c>
      <c r="N1335" s="832">
        <v>1</v>
      </c>
      <c r="O1335" s="836">
        <v>1</v>
      </c>
      <c r="P1335" s="835">
        <v>91.11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8</v>
      </c>
      <c r="B1336" s="832" t="s">
        <v>2035</v>
      </c>
      <c r="C1336" s="832" t="s">
        <v>2042</v>
      </c>
      <c r="D1336" s="833" t="s">
        <v>4375</v>
      </c>
      <c r="E1336" s="834" t="s">
        <v>2081</v>
      </c>
      <c r="F1336" s="832" t="s">
        <v>2036</v>
      </c>
      <c r="G1336" s="832" t="s">
        <v>2278</v>
      </c>
      <c r="H1336" s="832" t="s">
        <v>601</v>
      </c>
      <c r="I1336" s="832" t="s">
        <v>2279</v>
      </c>
      <c r="J1336" s="832" t="s">
        <v>2280</v>
      </c>
      <c r="K1336" s="832" t="s">
        <v>2281</v>
      </c>
      <c r="L1336" s="835">
        <v>93.49</v>
      </c>
      <c r="M1336" s="835">
        <v>654.42999999999995</v>
      </c>
      <c r="N1336" s="832">
        <v>7</v>
      </c>
      <c r="O1336" s="836">
        <v>5.5</v>
      </c>
      <c r="P1336" s="835">
        <v>186.98</v>
      </c>
      <c r="Q1336" s="837">
        <v>0.2857142857142857</v>
      </c>
      <c r="R1336" s="832">
        <v>2</v>
      </c>
      <c r="S1336" s="837">
        <v>0.2857142857142857</v>
      </c>
      <c r="T1336" s="836">
        <v>1.5</v>
      </c>
      <c r="U1336" s="838">
        <v>0.27272727272727271</v>
      </c>
    </row>
    <row r="1337" spans="1:21" ht="14.4" customHeight="1" x14ac:dyDescent="0.3">
      <c r="A1337" s="831">
        <v>8</v>
      </c>
      <c r="B1337" s="832" t="s">
        <v>2035</v>
      </c>
      <c r="C1337" s="832" t="s">
        <v>2042</v>
      </c>
      <c r="D1337" s="833" t="s">
        <v>4375</v>
      </c>
      <c r="E1337" s="834" t="s">
        <v>2081</v>
      </c>
      <c r="F1337" s="832" t="s">
        <v>2036</v>
      </c>
      <c r="G1337" s="832" t="s">
        <v>2278</v>
      </c>
      <c r="H1337" s="832" t="s">
        <v>601</v>
      </c>
      <c r="I1337" s="832" t="s">
        <v>2508</v>
      </c>
      <c r="J1337" s="832" t="s">
        <v>2509</v>
      </c>
      <c r="K1337" s="832" t="s">
        <v>2281</v>
      </c>
      <c r="L1337" s="835">
        <v>93.49</v>
      </c>
      <c r="M1337" s="835">
        <v>2524.2299999999996</v>
      </c>
      <c r="N1337" s="832">
        <v>27</v>
      </c>
      <c r="O1337" s="836">
        <v>14.5</v>
      </c>
      <c r="P1337" s="835">
        <v>467.45</v>
      </c>
      <c r="Q1337" s="837">
        <v>0.1851851851851852</v>
      </c>
      <c r="R1337" s="832">
        <v>5</v>
      </c>
      <c r="S1337" s="837">
        <v>0.18518518518518517</v>
      </c>
      <c r="T1337" s="836">
        <v>3.5</v>
      </c>
      <c r="U1337" s="838">
        <v>0.2413793103448276</v>
      </c>
    </row>
    <row r="1338" spans="1:21" ht="14.4" customHeight="1" x14ac:dyDescent="0.3">
      <c r="A1338" s="831">
        <v>8</v>
      </c>
      <c r="B1338" s="832" t="s">
        <v>2035</v>
      </c>
      <c r="C1338" s="832" t="s">
        <v>2042</v>
      </c>
      <c r="D1338" s="833" t="s">
        <v>4375</v>
      </c>
      <c r="E1338" s="834" t="s">
        <v>2081</v>
      </c>
      <c r="F1338" s="832" t="s">
        <v>2036</v>
      </c>
      <c r="G1338" s="832" t="s">
        <v>2581</v>
      </c>
      <c r="H1338" s="832" t="s">
        <v>601</v>
      </c>
      <c r="I1338" s="832" t="s">
        <v>2758</v>
      </c>
      <c r="J1338" s="832" t="s">
        <v>2759</v>
      </c>
      <c r="K1338" s="832" t="s">
        <v>2760</v>
      </c>
      <c r="L1338" s="835">
        <v>83.97</v>
      </c>
      <c r="M1338" s="835">
        <v>251.91</v>
      </c>
      <c r="N1338" s="832">
        <v>3</v>
      </c>
      <c r="O1338" s="836">
        <v>3</v>
      </c>
      <c r="P1338" s="835">
        <v>83.97</v>
      </c>
      <c r="Q1338" s="837">
        <v>0.33333333333333331</v>
      </c>
      <c r="R1338" s="832">
        <v>1</v>
      </c>
      <c r="S1338" s="837">
        <v>0.33333333333333331</v>
      </c>
      <c r="T1338" s="836">
        <v>1</v>
      </c>
      <c r="U1338" s="838">
        <v>0.33333333333333331</v>
      </c>
    </row>
    <row r="1339" spans="1:21" ht="14.4" customHeight="1" x14ac:dyDescent="0.3">
      <c r="A1339" s="831">
        <v>8</v>
      </c>
      <c r="B1339" s="832" t="s">
        <v>2035</v>
      </c>
      <c r="C1339" s="832" t="s">
        <v>2042</v>
      </c>
      <c r="D1339" s="833" t="s">
        <v>4375</v>
      </c>
      <c r="E1339" s="834" t="s">
        <v>2081</v>
      </c>
      <c r="F1339" s="832" t="s">
        <v>2036</v>
      </c>
      <c r="G1339" s="832" t="s">
        <v>2435</v>
      </c>
      <c r="H1339" s="832" t="s">
        <v>601</v>
      </c>
      <c r="I1339" s="832" t="s">
        <v>2528</v>
      </c>
      <c r="J1339" s="832" t="s">
        <v>1138</v>
      </c>
      <c r="K1339" s="832" t="s">
        <v>2529</v>
      </c>
      <c r="L1339" s="835">
        <v>59.74</v>
      </c>
      <c r="M1339" s="835">
        <v>418.18</v>
      </c>
      <c r="N1339" s="832">
        <v>7</v>
      </c>
      <c r="O1339" s="836">
        <v>3</v>
      </c>
      <c r="P1339" s="835">
        <v>119.48</v>
      </c>
      <c r="Q1339" s="837">
        <v>0.2857142857142857</v>
      </c>
      <c r="R1339" s="832">
        <v>2</v>
      </c>
      <c r="S1339" s="837">
        <v>0.2857142857142857</v>
      </c>
      <c r="T1339" s="836">
        <v>1</v>
      </c>
      <c r="U1339" s="838">
        <v>0.33333333333333331</v>
      </c>
    </row>
    <row r="1340" spans="1:21" ht="14.4" customHeight="1" x14ac:dyDescent="0.3">
      <c r="A1340" s="831">
        <v>8</v>
      </c>
      <c r="B1340" s="832" t="s">
        <v>2035</v>
      </c>
      <c r="C1340" s="832" t="s">
        <v>2042</v>
      </c>
      <c r="D1340" s="833" t="s">
        <v>4375</v>
      </c>
      <c r="E1340" s="834" t="s">
        <v>2081</v>
      </c>
      <c r="F1340" s="832" t="s">
        <v>2036</v>
      </c>
      <c r="G1340" s="832" t="s">
        <v>2435</v>
      </c>
      <c r="H1340" s="832" t="s">
        <v>601</v>
      </c>
      <c r="I1340" s="832" t="s">
        <v>2528</v>
      </c>
      <c r="J1340" s="832" t="s">
        <v>1138</v>
      </c>
      <c r="K1340" s="832" t="s">
        <v>2529</v>
      </c>
      <c r="L1340" s="835">
        <v>68.81</v>
      </c>
      <c r="M1340" s="835">
        <v>68.81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8</v>
      </c>
      <c r="B1341" s="832" t="s">
        <v>2035</v>
      </c>
      <c r="C1341" s="832" t="s">
        <v>2042</v>
      </c>
      <c r="D1341" s="833" t="s">
        <v>4375</v>
      </c>
      <c r="E1341" s="834" t="s">
        <v>2081</v>
      </c>
      <c r="F1341" s="832" t="s">
        <v>2036</v>
      </c>
      <c r="G1341" s="832" t="s">
        <v>2457</v>
      </c>
      <c r="H1341" s="832" t="s">
        <v>601</v>
      </c>
      <c r="I1341" s="832" t="s">
        <v>2461</v>
      </c>
      <c r="J1341" s="832" t="s">
        <v>2459</v>
      </c>
      <c r="K1341" s="832" t="s">
        <v>2462</v>
      </c>
      <c r="L1341" s="835">
        <v>60.9</v>
      </c>
      <c r="M1341" s="835">
        <v>60.9</v>
      </c>
      <c r="N1341" s="832">
        <v>1</v>
      </c>
      <c r="O1341" s="836">
        <v>0.5</v>
      </c>
      <c r="P1341" s="835">
        <v>60.9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8</v>
      </c>
      <c r="B1342" s="832" t="s">
        <v>2035</v>
      </c>
      <c r="C1342" s="832" t="s">
        <v>2042</v>
      </c>
      <c r="D1342" s="833" t="s">
        <v>4375</v>
      </c>
      <c r="E1342" s="834" t="s">
        <v>2081</v>
      </c>
      <c r="F1342" s="832" t="s">
        <v>2036</v>
      </c>
      <c r="G1342" s="832" t="s">
        <v>3479</v>
      </c>
      <c r="H1342" s="832" t="s">
        <v>601</v>
      </c>
      <c r="I1342" s="832" t="s">
        <v>3480</v>
      </c>
      <c r="J1342" s="832" t="s">
        <v>3481</v>
      </c>
      <c r="K1342" s="832" t="s">
        <v>3482</v>
      </c>
      <c r="L1342" s="835">
        <v>125.61</v>
      </c>
      <c r="M1342" s="835">
        <v>502.44</v>
      </c>
      <c r="N1342" s="832">
        <v>4</v>
      </c>
      <c r="O1342" s="836">
        <v>2</v>
      </c>
      <c r="P1342" s="835">
        <v>125.61</v>
      </c>
      <c r="Q1342" s="837">
        <v>0.25</v>
      </c>
      <c r="R1342" s="832">
        <v>1</v>
      </c>
      <c r="S1342" s="837">
        <v>0.25</v>
      </c>
      <c r="T1342" s="836">
        <v>0.5</v>
      </c>
      <c r="U1342" s="838">
        <v>0.25</v>
      </c>
    </row>
    <row r="1343" spans="1:21" ht="14.4" customHeight="1" x14ac:dyDescent="0.3">
      <c r="A1343" s="831">
        <v>8</v>
      </c>
      <c r="B1343" s="832" t="s">
        <v>2035</v>
      </c>
      <c r="C1343" s="832" t="s">
        <v>2042</v>
      </c>
      <c r="D1343" s="833" t="s">
        <v>4375</v>
      </c>
      <c r="E1343" s="834" t="s">
        <v>2081</v>
      </c>
      <c r="F1343" s="832" t="s">
        <v>2036</v>
      </c>
      <c r="G1343" s="832" t="s">
        <v>2410</v>
      </c>
      <c r="H1343" s="832" t="s">
        <v>601</v>
      </c>
      <c r="I1343" s="832" t="s">
        <v>2411</v>
      </c>
      <c r="J1343" s="832" t="s">
        <v>986</v>
      </c>
      <c r="K1343" s="832" t="s">
        <v>2412</v>
      </c>
      <c r="L1343" s="835">
        <v>27.28</v>
      </c>
      <c r="M1343" s="835">
        <v>54.56</v>
      </c>
      <c r="N1343" s="832">
        <v>2</v>
      </c>
      <c r="O1343" s="836">
        <v>1</v>
      </c>
      <c r="P1343" s="835">
        <v>27.28</v>
      </c>
      <c r="Q1343" s="837">
        <v>0.5</v>
      </c>
      <c r="R1343" s="832">
        <v>1</v>
      </c>
      <c r="S1343" s="837">
        <v>0.5</v>
      </c>
      <c r="T1343" s="836">
        <v>0.5</v>
      </c>
      <c r="U1343" s="838">
        <v>0.5</v>
      </c>
    </row>
    <row r="1344" spans="1:21" ht="14.4" customHeight="1" x14ac:dyDescent="0.3">
      <c r="A1344" s="831">
        <v>8</v>
      </c>
      <c r="B1344" s="832" t="s">
        <v>2035</v>
      </c>
      <c r="C1344" s="832" t="s">
        <v>2042</v>
      </c>
      <c r="D1344" s="833" t="s">
        <v>4375</v>
      </c>
      <c r="E1344" s="834" t="s">
        <v>2081</v>
      </c>
      <c r="F1344" s="832" t="s">
        <v>2036</v>
      </c>
      <c r="G1344" s="832" t="s">
        <v>3483</v>
      </c>
      <c r="H1344" s="832" t="s">
        <v>601</v>
      </c>
      <c r="I1344" s="832" t="s">
        <v>3484</v>
      </c>
      <c r="J1344" s="832" t="s">
        <v>3485</v>
      </c>
      <c r="K1344" s="832" t="s">
        <v>3486</v>
      </c>
      <c r="L1344" s="835">
        <v>0</v>
      </c>
      <c r="M1344" s="835">
        <v>0</v>
      </c>
      <c r="N1344" s="832">
        <v>10</v>
      </c>
      <c r="O1344" s="836">
        <v>5.5</v>
      </c>
      <c r="P1344" s="835">
        <v>0</v>
      </c>
      <c r="Q1344" s="837"/>
      <c r="R1344" s="832">
        <v>5</v>
      </c>
      <c r="S1344" s="837">
        <v>0.5</v>
      </c>
      <c r="T1344" s="836">
        <v>3</v>
      </c>
      <c r="U1344" s="838">
        <v>0.54545454545454541</v>
      </c>
    </row>
    <row r="1345" spans="1:21" ht="14.4" customHeight="1" x14ac:dyDescent="0.3">
      <c r="A1345" s="831">
        <v>8</v>
      </c>
      <c r="B1345" s="832" t="s">
        <v>2035</v>
      </c>
      <c r="C1345" s="832" t="s">
        <v>2042</v>
      </c>
      <c r="D1345" s="833" t="s">
        <v>4375</v>
      </c>
      <c r="E1345" s="834" t="s">
        <v>2081</v>
      </c>
      <c r="F1345" s="832" t="s">
        <v>2036</v>
      </c>
      <c r="G1345" s="832" t="s">
        <v>2114</v>
      </c>
      <c r="H1345" s="832" t="s">
        <v>601</v>
      </c>
      <c r="I1345" s="832" t="s">
        <v>2115</v>
      </c>
      <c r="J1345" s="832" t="s">
        <v>928</v>
      </c>
      <c r="K1345" s="832" t="s">
        <v>2116</v>
      </c>
      <c r="L1345" s="835">
        <v>132.19</v>
      </c>
      <c r="M1345" s="835">
        <v>2775.9900000000007</v>
      </c>
      <c r="N1345" s="832">
        <v>21</v>
      </c>
      <c r="O1345" s="836">
        <v>12.5</v>
      </c>
      <c r="P1345" s="835">
        <v>1321.9</v>
      </c>
      <c r="Q1345" s="837">
        <v>0.47619047619047611</v>
      </c>
      <c r="R1345" s="832">
        <v>10</v>
      </c>
      <c r="S1345" s="837">
        <v>0.47619047619047616</v>
      </c>
      <c r="T1345" s="836">
        <v>5.5</v>
      </c>
      <c r="U1345" s="838">
        <v>0.44</v>
      </c>
    </row>
    <row r="1346" spans="1:21" ht="14.4" customHeight="1" x14ac:dyDescent="0.3">
      <c r="A1346" s="831">
        <v>8</v>
      </c>
      <c r="B1346" s="832" t="s">
        <v>2035</v>
      </c>
      <c r="C1346" s="832" t="s">
        <v>2042</v>
      </c>
      <c r="D1346" s="833" t="s">
        <v>4375</v>
      </c>
      <c r="E1346" s="834" t="s">
        <v>2081</v>
      </c>
      <c r="F1346" s="832" t="s">
        <v>2036</v>
      </c>
      <c r="G1346" s="832" t="s">
        <v>2114</v>
      </c>
      <c r="H1346" s="832" t="s">
        <v>601</v>
      </c>
      <c r="I1346" s="832" t="s">
        <v>2165</v>
      </c>
      <c r="J1346" s="832" t="s">
        <v>928</v>
      </c>
      <c r="K1346" s="832" t="s">
        <v>2166</v>
      </c>
      <c r="L1346" s="835">
        <v>0</v>
      </c>
      <c r="M1346" s="835">
        <v>0</v>
      </c>
      <c r="N1346" s="832">
        <v>1</v>
      </c>
      <c r="O1346" s="836">
        <v>1</v>
      </c>
      <c r="P1346" s="835">
        <v>0</v>
      </c>
      <c r="Q1346" s="837"/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8</v>
      </c>
      <c r="B1347" s="832" t="s">
        <v>2035</v>
      </c>
      <c r="C1347" s="832" t="s">
        <v>2042</v>
      </c>
      <c r="D1347" s="833" t="s">
        <v>4375</v>
      </c>
      <c r="E1347" s="834" t="s">
        <v>2081</v>
      </c>
      <c r="F1347" s="832" t="s">
        <v>2036</v>
      </c>
      <c r="G1347" s="832" t="s">
        <v>2610</v>
      </c>
      <c r="H1347" s="832" t="s">
        <v>660</v>
      </c>
      <c r="I1347" s="832" t="s">
        <v>3487</v>
      </c>
      <c r="J1347" s="832" t="s">
        <v>1692</v>
      </c>
      <c r="K1347" s="832" t="s">
        <v>3488</v>
      </c>
      <c r="L1347" s="835">
        <v>163.66</v>
      </c>
      <c r="M1347" s="835">
        <v>163.66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8</v>
      </c>
      <c r="B1348" s="832" t="s">
        <v>2035</v>
      </c>
      <c r="C1348" s="832" t="s">
        <v>2042</v>
      </c>
      <c r="D1348" s="833" t="s">
        <v>4375</v>
      </c>
      <c r="E1348" s="834" t="s">
        <v>2081</v>
      </c>
      <c r="F1348" s="832" t="s">
        <v>2036</v>
      </c>
      <c r="G1348" s="832" t="s">
        <v>2167</v>
      </c>
      <c r="H1348" s="832" t="s">
        <v>601</v>
      </c>
      <c r="I1348" s="832" t="s">
        <v>3489</v>
      </c>
      <c r="J1348" s="832" t="s">
        <v>2464</v>
      </c>
      <c r="K1348" s="832" t="s">
        <v>3490</v>
      </c>
      <c r="L1348" s="835">
        <v>98.75</v>
      </c>
      <c r="M1348" s="835">
        <v>197.5</v>
      </c>
      <c r="N1348" s="832">
        <v>2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8</v>
      </c>
      <c r="B1349" s="832" t="s">
        <v>2035</v>
      </c>
      <c r="C1349" s="832" t="s">
        <v>2042</v>
      </c>
      <c r="D1349" s="833" t="s">
        <v>4375</v>
      </c>
      <c r="E1349" s="834" t="s">
        <v>2081</v>
      </c>
      <c r="F1349" s="832" t="s">
        <v>2036</v>
      </c>
      <c r="G1349" s="832" t="s">
        <v>2167</v>
      </c>
      <c r="H1349" s="832" t="s">
        <v>601</v>
      </c>
      <c r="I1349" s="832" t="s">
        <v>2463</v>
      </c>
      <c r="J1349" s="832" t="s">
        <v>2464</v>
      </c>
      <c r="K1349" s="832" t="s">
        <v>2465</v>
      </c>
      <c r="L1349" s="835">
        <v>49.38</v>
      </c>
      <c r="M1349" s="835">
        <v>148.14000000000001</v>
      </c>
      <c r="N1349" s="832">
        <v>3</v>
      </c>
      <c r="O1349" s="836">
        <v>1.5</v>
      </c>
      <c r="P1349" s="835">
        <v>49.38</v>
      </c>
      <c r="Q1349" s="837">
        <v>0.33333333333333331</v>
      </c>
      <c r="R1349" s="832">
        <v>1</v>
      </c>
      <c r="S1349" s="837">
        <v>0.33333333333333331</v>
      </c>
      <c r="T1349" s="836">
        <v>0.5</v>
      </c>
      <c r="U1349" s="838">
        <v>0.33333333333333331</v>
      </c>
    </row>
    <row r="1350" spans="1:21" ht="14.4" customHeight="1" x14ac:dyDescent="0.3">
      <c r="A1350" s="831">
        <v>8</v>
      </c>
      <c r="B1350" s="832" t="s">
        <v>2035</v>
      </c>
      <c r="C1350" s="832" t="s">
        <v>2042</v>
      </c>
      <c r="D1350" s="833" t="s">
        <v>4375</v>
      </c>
      <c r="E1350" s="834" t="s">
        <v>2081</v>
      </c>
      <c r="F1350" s="832" t="s">
        <v>2036</v>
      </c>
      <c r="G1350" s="832" t="s">
        <v>2167</v>
      </c>
      <c r="H1350" s="832" t="s">
        <v>601</v>
      </c>
      <c r="I1350" s="832" t="s">
        <v>3491</v>
      </c>
      <c r="J1350" s="832" t="s">
        <v>2464</v>
      </c>
      <c r="K1350" s="832" t="s">
        <v>2788</v>
      </c>
      <c r="L1350" s="835">
        <v>98.75</v>
      </c>
      <c r="M1350" s="835">
        <v>1185</v>
      </c>
      <c r="N1350" s="832">
        <v>12</v>
      </c>
      <c r="O1350" s="836">
        <v>4.5</v>
      </c>
      <c r="P1350" s="835">
        <v>790</v>
      </c>
      <c r="Q1350" s="837">
        <v>0.66666666666666663</v>
      </c>
      <c r="R1350" s="832">
        <v>8</v>
      </c>
      <c r="S1350" s="837">
        <v>0.66666666666666663</v>
      </c>
      <c r="T1350" s="836">
        <v>2.5</v>
      </c>
      <c r="U1350" s="838">
        <v>0.55555555555555558</v>
      </c>
    </row>
    <row r="1351" spans="1:21" ht="14.4" customHeight="1" x14ac:dyDescent="0.3">
      <c r="A1351" s="831">
        <v>8</v>
      </c>
      <c r="B1351" s="832" t="s">
        <v>2035</v>
      </c>
      <c r="C1351" s="832" t="s">
        <v>2042</v>
      </c>
      <c r="D1351" s="833" t="s">
        <v>4375</v>
      </c>
      <c r="E1351" s="834" t="s">
        <v>2081</v>
      </c>
      <c r="F1351" s="832" t="s">
        <v>2036</v>
      </c>
      <c r="G1351" s="832" t="s">
        <v>2167</v>
      </c>
      <c r="H1351" s="832" t="s">
        <v>601</v>
      </c>
      <c r="I1351" s="832" t="s">
        <v>2168</v>
      </c>
      <c r="J1351" s="832" t="s">
        <v>1322</v>
      </c>
      <c r="K1351" s="832" t="s">
        <v>2169</v>
      </c>
      <c r="L1351" s="835">
        <v>98.75</v>
      </c>
      <c r="M1351" s="835">
        <v>197.5</v>
      </c>
      <c r="N1351" s="832">
        <v>2</v>
      </c>
      <c r="O1351" s="836">
        <v>0.5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8</v>
      </c>
      <c r="B1352" s="832" t="s">
        <v>2035</v>
      </c>
      <c r="C1352" s="832" t="s">
        <v>2042</v>
      </c>
      <c r="D1352" s="833" t="s">
        <v>4375</v>
      </c>
      <c r="E1352" s="834" t="s">
        <v>2081</v>
      </c>
      <c r="F1352" s="832" t="s">
        <v>2036</v>
      </c>
      <c r="G1352" s="832" t="s">
        <v>2167</v>
      </c>
      <c r="H1352" s="832" t="s">
        <v>601</v>
      </c>
      <c r="I1352" s="832" t="s">
        <v>3492</v>
      </c>
      <c r="J1352" s="832" t="s">
        <v>2464</v>
      </c>
      <c r="K1352" s="832" t="s">
        <v>2788</v>
      </c>
      <c r="L1352" s="835">
        <v>98.75</v>
      </c>
      <c r="M1352" s="835">
        <v>296.25</v>
      </c>
      <c r="N1352" s="832">
        <v>3</v>
      </c>
      <c r="O1352" s="836">
        <v>1.5</v>
      </c>
      <c r="P1352" s="835">
        <v>197.5</v>
      </c>
      <c r="Q1352" s="837">
        <v>0.66666666666666663</v>
      </c>
      <c r="R1352" s="832">
        <v>2</v>
      </c>
      <c r="S1352" s="837">
        <v>0.66666666666666663</v>
      </c>
      <c r="T1352" s="836">
        <v>1</v>
      </c>
      <c r="U1352" s="838">
        <v>0.66666666666666663</v>
      </c>
    </row>
    <row r="1353" spans="1:21" ht="14.4" customHeight="1" x14ac:dyDescent="0.3">
      <c r="A1353" s="831">
        <v>8</v>
      </c>
      <c r="B1353" s="832" t="s">
        <v>2035</v>
      </c>
      <c r="C1353" s="832" t="s">
        <v>2042</v>
      </c>
      <c r="D1353" s="833" t="s">
        <v>4375</v>
      </c>
      <c r="E1353" s="834" t="s">
        <v>2081</v>
      </c>
      <c r="F1353" s="832" t="s">
        <v>2036</v>
      </c>
      <c r="G1353" s="832" t="s">
        <v>2167</v>
      </c>
      <c r="H1353" s="832" t="s">
        <v>601</v>
      </c>
      <c r="I1353" s="832" t="s">
        <v>2787</v>
      </c>
      <c r="J1353" s="832" t="s">
        <v>2464</v>
      </c>
      <c r="K1353" s="832" t="s">
        <v>2788</v>
      </c>
      <c r="L1353" s="835">
        <v>98.75</v>
      </c>
      <c r="M1353" s="835">
        <v>493.75</v>
      </c>
      <c r="N1353" s="832">
        <v>5</v>
      </c>
      <c r="O1353" s="836">
        <v>3</v>
      </c>
      <c r="P1353" s="835">
        <v>197.5</v>
      </c>
      <c r="Q1353" s="837">
        <v>0.4</v>
      </c>
      <c r="R1353" s="832">
        <v>2</v>
      </c>
      <c r="S1353" s="837">
        <v>0.4</v>
      </c>
      <c r="T1353" s="836">
        <v>1</v>
      </c>
      <c r="U1353" s="838">
        <v>0.33333333333333331</v>
      </c>
    </row>
    <row r="1354" spans="1:21" ht="14.4" customHeight="1" x14ac:dyDescent="0.3">
      <c r="A1354" s="831">
        <v>8</v>
      </c>
      <c r="B1354" s="832" t="s">
        <v>2035</v>
      </c>
      <c r="C1354" s="832" t="s">
        <v>2042</v>
      </c>
      <c r="D1354" s="833" t="s">
        <v>4375</v>
      </c>
      <c r="E1354" s="834" t="s">
        <v>2081</v>
      </c>
      <c r="F1354" s="832" t="s">
        <v>2036</v>
      </c>
      <c r="G1354" s="832" t="s">
        <v>2167</v>
      </c>
      <c r="H1354" s="832" t="s">
        <v>601</v>
      </c>
      <c r="I1354" s="832" t="s">
        <v>3493</v>
      </c>
      <c r="J1354" s="832" t="s">
        <v>2464</v>
      </c>
      <c r="K1354" s="832" t="s">
        <v>3494</v>
      </c>
      <c r="L1354" s="835">
        <v>0</v>
      </c>
      <c r="M1354" s="835">
        <v>0</v>
      </c>
      <c r="N1354" s="832">
        <v>2</v>
      </c>
      <c r="O1354" s="836">
        <v>1</v>
      </c>
      <c r="P1354" s="835"/>
      <c r="Q1354" s="837"/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8</v>
      </c>
      <c r="B1355" s="832" t="s">
        <v>2035</v>
      </c>
      <c r="C1355" s="832" t="s">
        <v>2042</v>
      </c>
      <c r="D1355" s="833" t="s">
        <v>4375</v>
      </c>
      <c r="E1355" s="834" t="s">
        <v>2081</v>
      </c>
      <c r="F1355" s="832" t="s">
        <v>2036</v>
      </c>
      <c r="G1355" s="832" t="s">
        <v>2117</v>
      </c>
      <c r="H1355" s="832" t="s">
        <v>601</v>
      </c>
      <c r="I1355" s="832" t="s">
        <v>2301</v>
      </c>
      <c r="J1355" s="832" t="s">
        <v>2119</v>
      </c>
      <c r="K1355" s="832" t="s">
        <v>2120</v>
      </c>
      <c r="L1355" s="835">
        <v>132.97999999999999</v>
      </c>
      <c r="M1355" s="835">
        <v>132.97999999999999</v>
      </c>
      <c r="N1355" s="832">
        <v>1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8</v>
      </c>
      <c r="B1356" s="832" t="s">
        <v>2035</v>
      </c>
      <c r="C1356" s="832" t="s">
        <v>2042</v>
      </c>
      <c r="D1356" s="833" t="s">
        <v>4375</v>
      </c>
      <c r="E1356" s="834" t="s">
        <v>2081</v>
      </c>
      <c r="F1356" s="832" t="s">
        <v>2036</v>
      </c>
      <c r="G1356" s="832" t="s">
        <v>2117</v>
      </c>
      <c r="H1356" s="832" t="s">
        <v>601</v>
      </c>
      <c r="I1356" s="832" t="s">
        <v>2466</v>
      </c>
      <c r="J1356" s="832" t="s">
        <v>2467</v>
      </c>
      <c r="K1356" s="832" t="s">
        <v>2468</v>
      </c>
      <c r="L1356" s="835">
        <v>129.47</v>
      </c>
      <c r="M1356" s="835">
        <v>129.47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8</v>
      </c>
      <c r="B1357" s="832" t="s">
        <v>2035</v>
      </c>
      <c r="C1357" s="832" t="s">
        <v>2042</v>
      </c>
      <c r="D1357" s="833" t="s">
        <v>4375</v>
      </c>
      <c r="E1357" s="834" t="s">
        <v>2081</v>
      </c>
      <c r="F1357" s="832" t="s">
        <v>2036</v>
      </c>
      <c r="G1357" s="832" t="s">
        <v>2117</v>
      </c>
      <c r="H1357" s="832" t="s">
        <v>601</v>
      </c>
      <c r="I1357" s="832" t="s">
        <v>2466</v>
      </c>
      <c r="J1357" s="832" t="s">
        <v>2467</v>
      </c>
      <c r="K1357" s="832" t="s">
        <v>2468</v>
      </c>
      <c r="L1357" s="835">
        <v>117.98</v>
      </c>
      <c r="M1357" s="835">
        <v>117.98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8</v>
      </c>
      <c r="B1358" s="832" t="s">
        <v>2035</v>
      </c>
      <c r="C1358" s="832" t="s">
        <v>2042</v>
      </c>
      <c r="D1358" s="833" t="s">
        <v>4375</v>
      </c>
      <c r="E1358" s="834" t="s">
        <v>2081</v>
      </c>
      <c r="F1358" s="832" t="s">
        <v>2036</v>
      </c>
      <c r="G1358" s="832" t="s">
        <v>2117</v>
      </c>
      <c r="H1358" s="832" t="s">
        <v>601</v>
      </c>
      <c r="I1358" s="832" t="s">
        <v>2118</v>
      </c>
      <c r="J1358" s="832" t="s">
        <v>2119</v>
      </c>
      <c r="K1358" s="832" t="s">
        <v>2120</v>
      </c>
      <c r="L1358" s="835">
        <v>132.97999999999999</v>
      </c>
      <c r="M1358" s="835">
        <v>398.93999999999994</v>
      </c>
      <c r="N1358" s="832">
        <v>3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8</v>
      </c>
      <c r="B1359" s="832" t="s">
        <v>2035</v>
      </c>
      <c r="C1359" s="832" t="s">
        <v>2042</v>
      </c>
      <c r="D1359" s="833" t="s">
        <v>4375</v>
      </c>
      <c r="E1359" s="834" t="s">
        <v>2081</v>
      </c>
      <c r="F1359" s="832" t="s">
        <v>2036</v>
      </c>
      <c r="G1359" s="832" t="s">
        <v>3495</v>
      </c>
      <c r="H1359" s="832" t="s">
        <v>601</v>
      </c>
      <c r="I1359" s="832" t="s">
        <v>3496</v>
      </c>
      <c r="J1359" s="832" t="s">
        <v>3497</v>
      </c>
      <c r="K1359" s="832" t="s">
        <v>3498</v>
      </c>
      <c r="L1359" s="835">
        <v>0</v>
      </c>
      <c r="M1359" s="835">
        <v>0</v>
      </c>
      <c r="N1359" s="832">
        <v>2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8</v>
      </c>
      <c r="B1360" s="832" t="s">
        <v>2035</v>
      </c>
      <c r="C1360" s="832" t="s">
        <v>2042</v>
      </c>
      <c r="D1360" s="833" t="s">
        <v>4375</v>
      </c>
      <c r="E1360" s="834" t="s">
        <v>2081</v>
      </c>
      <c r="F1360" s="832" t="s">
        <v>2036</v>
      </c>
      <c r="G1360" s="832" t="s">
        <v>3495</v>
      </c>
      <c r="H1360" s="832" t="s">
        <v>601</v>
      </c>
      <c r="I1360" s="832" t="s">
        <v>3499</v>
      </c>
      <c r="J1360" s="832" t="s">
        <v>3500</v>
      </c>
      <c r="K1360" s="832" t="s">
        <v>3501</v>
      </c>
      <c r="L1360" s="835">
        <v>0</v>
      </c>
      <c r="M1360" s="835">
        <v>0</v>
      </c>
      <c r="N1360" s="832">
        <v>2</v>
      </c>
      <c r="O1360" s="836">
        <v>1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8</v>
      </c>
      <c r="B1361" s="832" t="s">
        <v>2035</v>
      </c>
      <c r="C1361" s="832" t="s">
        <v>2042</v>
      </c>
      <c r="D1361" s="833" t="s">
        <v>4375</v>
      </c>
      <c r="E1361" s="834" t="s">
        <v>2081</v>
      </c>
      <c r="F1361" s="832" t="s">
        <v>2036</v>
      </c>
      <c r="G1361" s="832" t="s">
        <v>2789</v>
      </c>
      <c r="H1361" s="832" t="s">
        <v>601</v>
      </c>
      <c r="I1361" s="832" t="s">
        <v>3502</v>
      </c>
      <c r="J1361" s="832" t="s">
        <v>2791</v>
      </c>
      <c r="K1361" s="832" t="s">
        <v>3503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8</v>
      </c>
      <c r="B1362" s="832" t="s">
        <v>2035</v>
      </c>
      <c r="C1362" s="832" t="s">
        <v>2042</v>
      </c>
      <c r="D1362" s="833" t="s">
        <v>4375</v>
      </c>
      <c r="E1362" s="834" t="s">
        <v>2081</v>
      </c>
      <c r="F1362" s="832" t="s">
        <v>2036</v>
      </c>
      <c r="G1362" s="832" t="s">
        <v>2789</v>
      </c>
      <c r="H1362" s="832" t="s">
        <v>601</v>
      </c>
      <c r="I1362" s="832" t="s">
        <v>3212</v>
      </c>
      <c r="J1362" s="832" t="s">
        <v>2791</v>
      </c>
      <c r="K1362" s="832" t="s">
        <v>3213</v>
      </c>
      <c r="L1362" s="835">
        <v>76.709999999999994</v>
      </c>
      <c r="M1362" s="835">
        <v>76.709999999999994</v>
      </c>
      <c r="N1362" s="832">
        <v>1</v>
      </c>
      <c r="O1362" s="836">
        <v>0.5</v>
      </c>
      <c r="P1362" s="835">
        <v>76.709999999999994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8</v>
      </c>
      <c r="B1363" s="832" t="s">
        <v>2035</v>
      </c>
      <c r="C1363" s="832" t="s">
        <v>2042</v>
      </c>
      <c r="D1363" s="833" t="s">
        <v>4375</v>
      </c>
      <c r="E1363" s="834" t="s">
        <v>2081</v>
      </c>
      <c r="F1363" s="832" t="s">
        <v>2036</v>
      </c>
      <c r="G1363" s="832" t="s">
        <v>2789</v>
      </c>
      <c r="H1363" s="832" t="s">
        <v>601</v>
      </c>
      <c r="I1363" s="832" t="s">
        <v>2790</v>
      </c>
      <c r="J1363" s="832" t="s">
        <v>2791</v>
      </c>
      <c r="K1363" s="832" t="s">
        <v>2792</v>
      </c>
      <c r="L1363" s="835">
        <v>76.709999999999994</v>
      </c>
      <c r="M1363" s="835">
        <v>536.97</v>
      </c>
      <c r="N1363" s="832">
        <v>7</v>
      </c>
      <c r="O1363" s="836">
        <v>6</v>
      </c>
      <c r="P1363" s="835">
        <v>230.13</v>
      </c>
      <c r="Q1363" s="837">
        <v>0.42857142857142855</v>
      </c>
      <c r="R1363" s="832">
        <v>3</v>
      </c>
      <c r="S1363" s="837">
        <v>0.42857142857142855</v>
      </c>
      <c r="T1363" s="836">
        <v>2.5</v>
      </c>
      <c r="U1363" s="838">
        <v>0.41666666666666669</v>
      </c>
    </row>
    <row r="1364" spans="1:21" ht="14.4" customHeight="1" x14ac:dyDescent="0.3">
      <c r="A1364" s="831">
        <v>8</v>
      </c>
      <c r="B1364" s="832" t="s">
        <v>2035</v>
      </c>
      <c r="C1364" s="832" t="s">
        <v>2042</v>
      </c>
      <c r="D1364" s="833" t="s">
        <v>4375</v>
      </c>
      <c r="E1364" s="834" t="s">
        <v>2081</v>
      </c>
      <c r="F1364" s="832" t="s">
        <v>2036</v>
      </c>
      <c r="G1364" s="832" t="s">
        <v>2170</v>
      </c>
      <c r="H1364" s="832" t="s">
        <v>601</v>
      </c>
      <c r="I1364" s="832" t="s">
        <v>3216</v>
      </c>
      <c r="J1364" s="832" t="s">
        <v>3217</v>
      </c>
      <c r="K1364" s="832" t="s">
        <v>3167</v>
      </c>
      <c r="L1364" s="835">
        <v>0</v>
      </c>
      <c r="M1364" s="835">
        <v>0</v>
      </c>
      <c r="N1364" s="832">
        <v>3</v>
      </c>
      <c r="O1364" s="836">
        <v>2</v>
      </c>
      <c r="P1364" s="835">
        <v>0</v>
      </c>
      <c r="Q1364" s="837"/>
      <c r="R1364" s="832">
        <v>1</v>
      </c>
      <c r="S1364" s="837">
        <v>0.33333333333333331</v>
      </c>
      <c r="T1364" s="836">
        <v>0.5</v>
      </c>
      <c r="U1364" s="838">
        <v>0.25</v>
      </c>
    </row>
    <row r="1365" spans="1:21" ht="14.4" customHeight="1" x14ac:dyDescent="0.3">
      <c r="A1365" s="831">
        <v>8</v>
      </c>
      <c r="B1365" s="832" t="s">
        <v>2035</v>
      </c>
      <c r="C1365" s="832" t="s">
        <v>2042</v>
      </c>
      <c r="D1365" s="833" t="s">
        <v>4375</v>
      </c>
      <c r="E1365" s="834" t="s">
        <v>2081</v>
      </c>
      <c r="F1365" s="832" t="s">
        <v>2036</v>
      </c>
      <c r="G1365" s="832" t="s">
        <v>2170</v>
      </c>
      <c r="H1365" s="832" t="s">
        <v>601</v>
      </c>
      <c r="I1365" s="832" t="s">
        <v>2306</v>
      </c>
      <c r="J1365" s="832" t="s">
        <v>2307</v>
      </c>
      <c r="K1365" s="832" t="s">
        <v>2308</v>
      </c>
      <c r="L1365" s="835">
        <v>0</v>
      </c>
      <c r="M1365" s="835">
        <v>0</v>
      </c>
      <c r="N1365" s="832">
        <v>1</v>
      </c>
      <c r="O1365" s="836">
        <v>0.5</v>
      </c>
      <c r="P1365" s="835">
        <v>0</v>
      </c>
      <c r="Q1365" s="837"/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8</v>
      </c>
      <c r="B1366" s="832" t="s">
        <v>2035</v>
      </c>
      <c r="C1366" s="832" t="s">
        <v>2042</v>
      </c>
      <c r="D1366" s="833" t="s">
        <v>4375</v>
      </c>
      <c r="E1366" s="834" t="s">
        <v>2081</v>
      </c>
      <c r="F1366" s="832" t="s">
        <v>2036</v>
      </c>
      <c r="G1366" s="832" t="s">
        <v>2170</v>
      </c>
      <c r="H1366" s="832" t="s">
        <v>601</v>
      </c>
      <c r="I1366" s="832" t="s">
        <v>2309</v>
      </c>
      <c r="J1366" s="832" t="s">
        <v>962</v>
      </c>
      <c r="K1366" s="832" t="s">
        <v>2310</v>
      </c>
      <c r="L1366" s="835">
        <v>0</v>
      </c>
      <c r="M1366" s="835">
        <v>0</v>
      </c>
      <c r="N1366" s="832">
        <v>2</v>
      </c>
      <c r="O1366" s="836">
        <v>0.5</v>
      </c>
      <c r="P1366" s="835">
        <v>0</v>
      </c>
      <c r="Q1366" s="837"/>
      <c r="R1366" s="832">
        <v>2</v>
      </c>
      <c r="S1366" s="837">
        <v>1</v>
      </c>
      <c r="T1366" s="836">
        <v>0.5</v>
      </c>
      <c r="U1366" s="838">
        <v>1</v>
      </c>
    </row>
    <row r="1367" spans="1:21" ht="14.4" customHeight="1" x14ac:dyDescent="0.3">
      <c r="A1367" s="831">
        <v>8</v>
      </c>
      <c r="B1367" s="832" t="s">
        <v>2035</v>
      </c>
      <c r="C1367" s="832" t="s">
        <v>2042</v>
      </c>
      <c r="D1367" s="833" t="s">
        <v>4375</v>
      </c>
      <c r="E1367" s="834" t="s">
        <v>2081</v>
      </c>
      <c r="F1367" s="832" t="s">
        <v>2036</v>
      </c>
      <c r="G1367" s="832" t="s">
        <v>2170</v>
      </c>
      <c r="H1367" s="832" t="s">
        <v>601</v>
      </c>
      <c r="I1367" s="832" t="s">
        <v>2311</v>
      </c>
      <c r="J1367" s="832" t="s">
        <v>2312</v>
      </c>
      <c r="K1367" s="832" t="s">
        <v>2313</v>
      </c>
      <c r="L1367" s="835">
        <v>0</v>
      </c>
      <c r="M1367" s="835">
        <v>0</v>
      </c>
      <c r="N1367" s="832">
        <v>1</v>
      </c>
      <c r="O1367" s="836">
        <v>0.5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8</v>
      </c>
      <c r="B1368" s="832" t="s">
        <v>2035</v>
      </c>
      <c r="C1368" s="832" t="s">
        <v>2042</v>
      </c>
      <c r="D1368" s="833" t="s">
        <v>4375</v>
      </c>
      <c r="E1368" s="834" t="s">
        <v>2081</v>
      </c>
      <c r="F1368" s="832" t="s">
        <v>2036</v>
      </c>
      <c r="G1368" s="832" t="s">
        <v>2175</v>
      </c>
      <c r="H1368" s="832" t="s">
        <v>601</v>
      </c>
      <c r="I1368" s="832" t="s">
        <v>2176</v>
      </c>
      <c r="J1368" s="832" t="s">
        <v>850</v>
      </c>
      <c r="K1368" s="832" t="s">
        <v>2177</v>
      </c>
      <c r="L1368" s="835">
        <v>0</v>
      </c>
      <c r="M1368" s="835">
        <v>0</v>
      </c>
      <c r="N1368" s="832">
        <v>1</v>
      </c>
      <c r="O1368" s="836">
        <v>0.5</v>
      </c>
      <c r="P1368" s="835">
        <v>0</v>
      </c>
      <c r="Q1368" s="837"/>
      <c r="R1368" s="832">
        <v>1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8</v>
      </c>
      <c r="B1369" s="832" t="s">
        <v>2035</v>
      </c>
      <c r="C1369" s="832" t="s">
        <v>2042</v>
      </c>
      <c r="D1369" s="833" t="s">
        <v>4375</v>
      </c>
      <c r="E1369" s="834" t="s">
        <v>2081</v>
      </c>
      <c r="F1369" s="832" t="s">
        <v>2036</v>
      </c>
      <c r="G1369" s="832" t="s">
        <v>3227</v>
      </c>
      <c r="H1369" s="832" t="s">
        <v>660</v>
      </c>
      <c r="I1369" s="832" t="s">
        <v>1674</v>
      </c>
      <c r="J1369" s="832" t="s">
        <v>696</v>
      </c>
      <c r="K1369" s="832" t="s">
        <v>1675</v>
      </c>
      <c r="L1369" s="835">
        <v>0</v>
      </c>
      <c r="M1369" s="835">
        <v>0</v>
      </c>
      <c r="N1369" s="832">
        <v>1</v>
      </c>
      <c r="O1369" s="836">
        <v>1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8</v>
      </c>
      <c r="B1370" s="832" t="s">
        <v>2035</v>
      </c>
      <c r="C1370" s="832" t="s">
        <v>2042</v>
      </c>
      <c r="D1370" s="833" t="s">
        <v>4375</v>
      </c>
      <c r="E1370" s="834" t="s">
        <v>2081</v>
      </c>
      <c r="F1370" s="832" t="s">
        <v>2036</v>
      </c>
      <c r="G1370" s="832" t="s">
        <v>2178</v>
      </c>
      <c r="H1370" s="832" t="s">
        <v>601</v>
      </c>
      <c r="I1370" s="832" t="s">
        <v>2181</v>
      </c>
      <c r="J1370" s="832" t="s">
        <v>2182</v>
      </c>
      <c r="K1370" s="832" t="s">
        <v>2183</v>
      </c>
      <c r="L1370" s="835">
        <v>0</v>
      </c>
      <c r="M1370" s="835">
        <v>0</v>
      </c>
      <c r="N1370" s="832">
        <v>3</v>
      </c>
      <c r="O1370" s="836">
        <v>1</v>
      </c>
      <c r="P1370" s="835">
        <v>0</v>
      </c>
      <c r="Q1370" s="837"/>
      <c r="R1370" s="832">
        <v>1</v>
      </c>
      <c r="S1370" s="837">
        <v>0.33333333333333331</v>
      </c>
      <c r="T1370" s="836">
        <v>0.5</v>
      </c>
      <c r="U1370" s="838">
        <v>0.5</v>
      </c>
    </row>
    <row r="1371" spans="1:21" ht="14.4" customHeight="1" x14ac:dyDescent="0.3">
      <c r="A1371" s="831">
        <v>8</v>
      </c>
      <c r="B1371" s="832" t="s">
        <v>2035</v>
      </c>
      <c r="C1371" s="832" t="s">
        <v>2042</v>
      </c>
      <c r="D1371" s="833" t="s">
        <v>4375</v>
      </c>
      <c r="E1371" s="834" t="s">
        <v>2081</v>
      </c>
      <c r="F1371" s="832" t="s">
        <v>2036</v>
      </c>
      <c r="G1371" s="832" t="s">
        <v>2476</v>
      </c>
      <c r="H1371" s="832" t="s">
        <v>601</v>
      </c>
      <c r="I1371" s="832" t="s">
        <v>2477</v>
      </c>
      <c r="J1371" s="832" t="s">
        <v>1029</v>
      </c>
      <c r="K1371" s="832" t="s">
        <v>2478</v>
      </c>
      <c r="L1371" s="835">
        <v>256.67</v>
      </c>
      <c r="M1371" s="835">
        <v>1026.68</v>
      </c>
      <c r="N1371" s="832">
        <v>4</v>
      </c>
      <c r="O1371" s="836">
        <v>3.5</v>
      </c>
      <c r="P1371" s="835">
        <v>513.34</v>
      </c>
      <c r="Q1371" s="837">
        <v>0.5</v>
      </c>
      <c r="R1371" s="832">
        <v>2</v>
      </c>
      <c r="S1371" s="837">
        <v>0.5</v>
      </c>
      <c r="T1371" s="836">
        <v>2</v>
      </c>
      <c r="U1371" s="838">
        <v>0.5714285714285714</v>
      </c>
    </row>
    <row r="1372" spans="1:21" ht="14.4" customHeight="1" x14ac:dyDescent="0.3">
      <c r="A1372" s="831">
        <v>8</v>
      </c>
      <c r="B1372" s="832" t="s">
        <v>2035</v>
      </c>
      <c r="C1372" s="832" t="s">
        <v>2042</v>
      </c>
      <c r="D1372" s="833" t="s">
        <v>4375</v>
      </c>
      <c r="E1372" s="834" t="s">
        <v>2081</v>
      </c>
      <c r="F1372" s="832" t="s">
        <v>2036</v>
      </c>
      <c r="G1372" s="832" t="s">
        <v>2144</v>
      </c>
      <c r="H1372" s="832" t="s">
        <v>601</v>
      </c>
      <c r="I1372" s="832" t="s">
        <v>2145</v>
      </c>
      <c r="J1372" s="832" t="s">
        <v>692</v>
      </c>
      <c r="K1372" s="832" t="s">
        <v>2146</v>
      </c>
      <c r="L1372" s="835">
        <v>158.76</v>
      </c>
      <c r="M1372" s="835">
        <v>158.76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8</v>
      </c>
      <c r="B1373" s="832" t="s">
        <v>2035</v>
      </c>
      <c r="C1373" s="832" t="s">
        <v>2042</v>
      </c>
      <c r="D1373" s="833" t="s">
        <v>4375</v>
      </c>
      <c r="E1373" s="834" t="s">
        <v>2081</v>
      </c>
      <c r="F1373" s="832" t="s">
        <v>2036</v>
      </c>
      <c r="G1373" s="832" t="s">
        <v>2335</v>
      </c>
      <c r="H1373" s="832" t="s">
        <v>601</v>
      </c>
      <c r="I1373" s="832" t="s">
        <v>2336</v>
      </c>
      <c r="J1373" s="832" t="s">
        <v>1012</v>
      </c>
      <c r="K1373" s="832" t="s">
        <v>2337</v>
      </c>
      <c r="L1373" s="835">
        <v>34.19</v>
      </c>
      <c r="M1373" s="835">
        <v>410.28</v>
      </c>
      <c r="N1373" s="832">
        <v>12</v>
      </c>
      <c r="O1373" s="836">
        <v>7</v>
      </c>
      <c r="P1373" s="835">
        <v>102.57</v>
      </c>
      <c r="Q1373" s="837">
        <v>0.25</v>
      </c>
      <c r="R1373" s="832">
        <v>3</v>
      </c>
      <c r="S1373" s="837">
        <v>0.25</v>
      </c>
      <c r="T1373" s="836">
        <v>1.5</v>
      </c>
      <c r="U1373" s="838">
        <v>0.21428571428571427</v>
      </c>
    </row>
    <row r="1374" spans="1:21" ht="14.4" customHeight="1" x14ac:dyDescent="0.3">
      <c r="A1374" s="831">
        <v>8</v>
      </c>
      <c r="B1374" s="832" t="s">
        <v>2035</v>
      </c>
      <c r="C1374" s="832" t="s">
        <v>2042</v>
      </c>
      <c r="D1374" s="833" t="s">
        <v>4375</v>
      </c>
      <c r="E1374" s="834" t="s">
        <v>2081</v>
      </c>
      <c r="F1374" s="832" t="s">
        <v>2036</v>
      </c>
      <c r="G1374" s="832" t="s">
        <v>2335</v>
      </c>
      <c r="H1374" s="832" t="s">
        <v>601</v>
      </c>
      <c r="I1374" s="832" t="s">
        <v>2338</v>
      </c>
      <c r="J1374" s="832" t="s">
        <v>1012</v>
      </c>
      <c r="K1374" s="832" t="s">
        <v>2339</v>
      </c>
      <c r="L1374" s="835">
        <v>34.19</v>
      </c>
      <c r="M1374" s="835">
        <v>957.32</v>
      </c>
      <c r="N1374" s="832">
        <v>28</v>
      </c>
      <c r="O1374" s="836">
        <v>17</v>
      </c>
      <c r="P1374" s="835">
        <v>341.9</v>
      </c>
      <c r="Q1374" s="837">
        <v>0.3571428571428571</v>
      </c>
      <c r="R1374" s="832">
        <v>10</v>
      </c>
      <c r="S1374" s="837">
        <v>0.35714285714285715</v>
      </c>
      <c r="T1374" s="836">
        <v>5.5</v>
      </c>
      <c r="U1374" s="838">
        <v>0.3235294117647059</v>
      </c>
    </row>
    <row r="1375" spans="1:21" ht="14.4" customHeight="1" x14ac:dyDescent="0.3">
      <c r="A1375" s="831">
        <v>8</v>
      </c>
      <c r="B1375" s="832" t="s">
        <v>2035</v>
      </c>
      <c r="C1375" s="832" t="s">
        <v>2042</v>
      </c>
      <c r="D1375" s="833" t="s">
        <v>4375</v>
      </c>
      <c r="E1375" s="834" t="s">
        <v>2081</v>
      </c>
      <c r="F1375" s="832" t="s">
        <v>2036</v>
      </c>
      <c r="G1375" s="832" t="s">
        <v>2121</v>
      </c>
      <c r="H1375" s="832" t="s">
        <v>660</v>
      </c>
      <c r="I1375" s="832" t="s">
        <v>2122</v>
      </c>
      <c r="J1375" s="832" t="s">
        <v>735</v>
      </c>
      <c r="K1375" s="832" t="s">
        <v>1680</v>
      </c>
      <c r="L1375" s="835">
        <v>490.89</v>
      </c>
      <c r="M1375" s="835">
        <v>490.89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8</v>
      </c>
      <c r="B1376" s="832" t="s">
        <v>2035</v>
      </c>
      <c r="C1376" s="832" t="s">
        <v>2042</v>
      </c>
      <c r="D1376" s="833" t="s">
        <v>4375</v>
      </c>
      <c r="E1376" s="834" t="s">
        <v>2081</v>
      </c>
      <c r="F1376" s="832" t="s">
        <v>2036</v>
      </c>
      <c r="G1376" s="832" t="s">
        <v>2642</v>
      </c>
      <c r="H1376" s="832" t="s">
        <v>601</v>
      </c>
      <c r="I1376" s="832" t="s">
        <v>2802</v>
      </c>
      <c r="J1376" s="832" t="s">
        <v>2644</v>
      </c>
      <c r="K1376" s="832" t="s">
        <v>2645</v>
      </c>
      <c r="L1376" s="835">
        <v>0</v>
      </c>
      <c r="M1376" s="835">
        <v>0</v>
      </c>
      <c r="N1376" s="832">
        <v>1</v>
      </c>
      <c r="O1376" s="836">
        <v>1</v>
      </c>
      <c r="P1376" s="835"/>
      <c r="Q1376" s="837"/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8</v>
      </c>
      <c r="B1377" s="832" t="s">
        <v>2035</v>
      </c>
      <c r="C1377" s="832" t="s">
        <v>2042</v>
      </c>
      <c r="D1377" s="833" t="s">
        <v>4375</v>
      </c>
      <c r="E1377" s="834" t="s">
        <v>2081</v>
      </c>
      <c r="F1377" s="832" t="s">
        <v>2036</v>
      </c>
      <c r="G1377" s="832" t="s">
        <v>2803</v>
      </c>
      <c r="H1377" s="832" t="s">
        <v>660</v>
      </c>
      <c r="I1377" s="832" t="s">
        <v>2003</v>
      </c>
      <c r="J1377" s="832" t="s">
        <v>672</v>
      </c>
      <c r="K1377" s="832" t="s">
        <v>2004</v>
      </c>
      <c r="L1377" s="835">
        <v>24.22</v>
      </c>
      <c r="M1377" s="835">
        <v>24.22</v>
      </c>
      <c r="N1377" s="832">
        <v>1</v>
      </c>
      <c r="O1377" s="836">
        <v>0.5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8</v>
      </c>
      <c r="B1378" s="832" t="s">
        <v>2035</v>
      </c>
      <c r="C1378" s="832" t="s">
        <v>2042</v>
      </c>
      <c r="D1378" s="833" t="s">
        <v>4375</v>
      </c>
      <c r="E1378" s="834" t="s">
        <v>2081</v>
      </c>
      <c r="F1378" s="832" t="s">
        <v>2036</v>
      </c>
      <c r="G1378" s="832" t="s">
        <v>2803</v>
      </c>
      <c r="H1378" s="832" t="s">
        <v>601</v>
      </c>
      <c r="I1378" s="832" t="s">
        <v>2804</v>
      </c>
      <c r="J1378" s="832" t="s">
        <v>672</v>
      </c>
      <c r="K1378" s="832" t="s">
        <v>2805</v>
      </c>
      <c r="L1378" s="835">
        <v>48.42</v>
      </c>
      <c r="M1378" s="835">
        <v>48.42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8</v>
      </c>
      <c r="B1379" s="832" t="s">
        <v>2035</v>
      </c>
      <c r="C1379" s="832" t="s">
        <v>2042</v>
      </c>
      <c r="D1379" s="833" t="s">
        <v>4375</v>
      </c>
      <c r="E1379" s="834" t="s">
        <v>2081</v>
      </c>
      <c r="F1379" s="832" t="s">
        <v>2036</v>
      </c>
      <c r="G1379" s="832" t="s">
        <v>2440</v>
      </c>
      <c r="H1379" s="832" t="s">
        <v>601</v>
      </c>
      <c r="I1379" s="832" t="s">
        <v>2441</v>
      </c>
      <c r="J1379" s="832" t="s">
        <v>1431</v>
      </c>
      <c r="K1379" s="832" t="s">
        <v>1813</v>
      </c>
      <c r="L1379" s="835">
        <v>0</v>
      </c>
      <c r="M1379" s="835">
        <v>0</v>
      </c>
      <c r="N1379" s="832">
        <v>5</v>
      </c>
      <c r="O1379" s="836">
        <v>5</v>
      </c>
      <c r="P1379" s="835">
        <v>0</v>
      </c>
      <c r="Q1379" s="837"/>
      <c r="R1379" s="832">
        <v>4</v>
      </c>
      <c r="S1379" s="837">
        <v>0.8</v>
      </c>
      <c r="T1379" s="836">
        <v>4</v>
      </c>
      <c r="U1379" s="838">
        <v>0.8</v>
      </c>
    </row>
    <row r="1380" spans="1:21" ht="14.4" customHeight="1" x14ac:dyDescent="0.3">
      <c r="A1380" s="831">
        <v>8</v>
      </c>
      <c r="B1380" s="832" t="s">
        <v>2035</v>
      </c>
      <c r="C1380" s="832" t="s">
        <v>2042</v>
      </c>
      <c r="D1380" s="833" t="s">
        <v>4375</v>
      </c>
      <c r="E1380" s="834" t="s">
        <v>2081</v>
      </c>
      <c r="F1380" s="832" t="s">
        <v>2036</v>
      </c>
      <c r="G1380" s="832" t="s">
        <v>2129</v>
      </c>
      <c r="H1380" s="832" t="s">
        <v>601</v>
      </c>
      <c r="I1380" s="832" t="s">
        <v>2228</v>
      </c>
      <c r="J1380" s="832" t="s">
        <v>1328</v>
      </c>
      <c r="K1380" s="832" t="s">
        <v>2229</v>
      </c>
      <c r="L1380" s="835">
        <v>168.9</v>
      </c>
      <c r="M1380" s="835">
        <v>1182.3</v>
      </c>
      <c r="N1380" s="832">
        <v>7</v>
      </c>
      <c r="O1380" s="836">
        <v>4</v>
      </c>
      <c r="P1380" s="835">
        <v>844.5</v>
      </c>
      <c r="Q1380" s="837">
        <v>0.7142857142857143</v>
      </c>
      <c r="R1380" s="832">
        <v>5</v>
      </c>
      <c r="S1380" s="837">
        <v>0.7142857142857143</v>
      </c>
      <c r="T1380" s="836">
        <v>2.5</v>
      </c>
      <c r="U1380" s="838">
        <v>0.625</v>
      </c>
    </row>
    <row r="1381" spans="1:21" ht="14.4" customHeight="1" x14ac:dyDescent="0.3">
      <c r="A1381" s="831">
        <v>8</v>
      </c>
      <c r="B1381" s="832" t="s">
        <v>2035</v>
      </c>
      <c r="C1381" s="832" t="s">
        <v>2042</v>
      </c>
      <c r="D1381" s="833" t="s">
        <v>4375</v>
      </c>
      <c r="E1381" s="834" t="s">
        <v>2081</v>
      </c>
      <c r="F1381" s="832" t="s">
        <v>2036</v>
      </c>
      <c r="G1381" s="832" t="s">
        <v>2347</v>
      </c>
      <c r="H1381" s="832" t="s">
        <v>601</v>
      </c>
      <c r="I1381" s="832" t="s">
        <v>2348</v>
      </c>
      <c r="J1381" s="832" t="s">
        <v>1334</v>
      </c>
      <c r="K1381" s="832" t="s">
        <v>2349</v>
      </c>
      <c r="L1381" s="835">
        <v>78.33</v>
      </c>
      <c r="M1381" s="835">
        <v>469.98</v>
      </c>
      <c r="N1381" s="832">
        <v>6</v>
      </c>
      <c r="O1381" s="836">
        <v>2</v>
      </c>
      <c r="P1381" s="835">
        <v>156.66</v>
      </c>
      <c r="Q1381" s="837">
        <v>0.33333333333333331</v>
      </c>
      <c r="R1381" s="832">
        <v>2</v>
      </c>
      <c r="S1381" s="837">
        <v>0.33333333333333331</v>
      </c>
      <c r="T1381" s="836">
        <v>1</v>
      </c>
      <c r="U1381" s="838">
        <v>0.5</v>
      </c>
    </row>
    <row r="1382" spans="1:21" ht="14.4" customHeight="1" x14ac:dyDescent="0.3">
      <c r="A1382" s="831">
        <v>8</v>
      </c>
      <c r="B1382" s="832" t="s">
        <v>2035</v>
      </c>
      <c r="C1382" s="832" t="s">
        <v>2042</v>
      </c>
      <c r="D1382" s="833" t="s">
        <v>4375</v>
      </c>
      <c r="E1382" s="834" t="s">
        <v>2081</v>
      </c>
      <c r="F1382" s="832" t="s">
        <v>2036</v>
      </c>
      <c r="G1382" s="832" t="s">
        <v>2247</v>
      </c>
      <c r="H1382" s="832" t="s">
        <v>601</v>
      </c>
      <c r="I1382" s="832" t="s">
        <v>3504</v>
      </c>
      <c r="J1382" s="832" t="s">
        <v>1047</v>
      </c>
      <c r="K1382" s="832" t="s">
        <v>3403</v>
      </c>
      <c r="L1382" s="835">
        <v>46.85</v>
      </c>
      <c r="M1382" s="835">
        <v>46.85</v>
      </c>
      <c r="N1382" s="832">
        <v>1</v>
      </c>
      <c r="O1382" s="836">
        <v>0.5</v>
      </c>
      <c r="P1382" s="835">
        <v>46.85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8</v>
      </c>
      <c r="B1383" s="832" t="s">
        <v>2035</v>
      </c>
      <c r="C1383" s="832" t="s">
        <v>2042</v>
      </c>
      <c r="D1383" s="833" t="s">
        <v>4375</v>
      </c>
      <c r="E1383" s="834" t="s">
        <v>2081</v>
      </c>
      <c r="F1383" s="832" t="s">
        <v>2036</v>
      </c>
      <c r="G1383" s="832" t="s">
        <v>2444</v>
      </c>
      <c r="H1383" s="832" t="s">
        <v>660</v>
      </c>
      <c r="I1383" s="832" t="s">
        <v>2445</v>
      </c>
      <c r="J1383" s="832" t="s">
        <v>1667</v>
      </c>
      <c r="K1383" s="832" t="s">
        <v>1754</v>
      </c>
      <c r="L1383" s="835">
        <v>16.12</v>
      </c>
      <c r="M1383" s="835">
        <v>16.12</v>
      </c>
      <c r="N1383" s="832">
        <v>1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8</v>
      </c>
      <c r="B1384" s="832" t="s">
        <v>2035</v>
      </c>
      <c r="C1384" s="832" t="s">
        <v>2042</v>
      </c>
      <c r="D1384" s="833" t="s">
        <v>4375</v>
      </c>
      <c r="E1384" s="834" t="s">
        <v>2081</v>
      </c>
      <c r="F1384" s="832" t="s">
        <v>2036</v>
      </c>
      <c r="G1384" s="832" t="s">
        <v>2646</v>
      </c>
      <c r="H1384" s="832" t="s">
        <v>601</v>
      </c>
      <c r="I1384" s="832" t="s">
        <v>2811</v>
      </c>
      <c r="J1384" s="832" t="s">
        <v>2812</v>
      </c>
      <c r="K1384" s="832" t="s">
        <v>2813</v>
      </c>
      <c r="L1384" s="835">
        <v>256.67</v>
      </c>
      <c r="M1384" s="835">
        <v>3080.0400000000004</v>
      </c>
      <c r="N1384" s="832">
        <v>12</v>
      </c>
      <c r="O1384" s="836">
        <v>11.5</v>
      </c>
      <c r="P1384" s="835">
        <v>513.34</v>
      </c>
      <c r="Q1384" s="837">
        <v>0.16666666666666666</v>
      </c>
      <c r="R1384" s="832">
        <v>2</v>
      </c>
      <c r="S1384" s="837">
        <v>0.16666666666666666</v>
      </c>
      <c r="T1384" s="836">
        <v>2</v>
      </c>
      <c r="U1384" s="838">
        <v>0.17391304347826086</v>
      </c>
    </row>
    <row r="1385" spans="1:21" ht="14.4" customHeight="1" x14ac:dyDescent="0.3">
      <c r="A1385" s="831">
        <v>8</v>
      </c>
      <c r="B1385" s="832" t="s">
        <v>2035</v>
      </c>
      <c r="C1385" s="832" t="s">
        <v>2042</v>
      </c>
      <c r="D1385" s="833" t="s">
        <v>4375</v>
      </c>
      <c r="E1385" s="834" t="s">
        <v>2081</v>
      </c>
      <c r="F1385" s="832" t="s">
        <v>2036</v>
      </c>
      <c r="G1385" s="832" t="s">
        <v>2199</v>
      </c>
      <c r="H1385" s="832" t="s">
        <v>601</v>
      </c>
      <c r="I1385" s="832" t="s">
        <v>2200</v>
      </c>
      <c r="J1385" s="832" t="s">
        <v>1219</v>
      </c>
      <c r="K1385" s="832" t="s">
        <v>2201</v>
      </c>
      <c r="L1385" s="835">
        <v>130.36000000000001</v>
      </c>
      <c r="M1385" s="835">
        <v>130.36000000000001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8</v>
      </c>
      <c r="B1386" s="832" t="s">
        <v>2035</v>
      </c>
      <c r="C1386" s="832" t="s">
        <v>2042</v>
      </c>
      <c r="D1386" s="833" t="s">
        <v>4375</v>
      </c>
      <c r="E1386" s="834" t="s">
        <v>2081</v>
      </c>
      <c r="F1386" s="832" t="s">
        <v>2036</v>
      </c>
      <c r="G1386" s="832" t="s">
        <v>2147</v>
      </c>
      <c r="H1386" s="832" t="s">
        <v>601</v>
      </c>
      <c r="I1386" s="832" t="s">
        <v>2224</v>
      </c>
      <c r="J1386" s="832" t="s">
        <v>825</v>
      </c>
      <c r="K1386" s="832" t="s">
        <v>2225</v>
      </c>
      <c r="L1386" s="835">
        <v>181.04</v>
      </c>
      <c r="M1386" s="835">
        <v>181.04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8</v>
      </c>
      <c r="B1387" s="832" t="s">
        <v>2035</v>
      </c>
      <c r="C1387" s="832" t="s">
        <v>2042</v>
      </c>
      <c r="D1387" s="833" t="s">
        <v>4375</v>
      </c>
      <c r="E1387" s="834" t="s">
        <v>2081</v>
      </c>
      <c r="F1387" s="832" t="s">
        <v>2036</v>
      </c>
      <c r="G1387" s="832" t="s">
        <v>2147</v>
      </c>
      <c r="H1387" s="832" t="s">
        <v>601</v>
      </c>
      <c r="I1387" s="832" t="s">
        <v>2148</v>
      </c>
      <c r="J1387" s="832" t="s">
        <v>825</v>
      </c>
      <c r="K1387" s="832" t="s">
        <v>2149</v>
      </c>
      <c r="L1387" s="835">
        <v>0</v>
      </c>
      <c r="M1387" s="835">
        <v>0</v>
      </c>
      <c r="N1387" s="832">
        <v>1</v>
      </c>
      <c r="O1387" s="836">
        <v>1</v>
      </c>
      <c r="P1387" s="835">
        <v>0</v>
      </c>
      <c r="Q1387" s="837"/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8</v>
      </c>
      <c r="B1388" s="832" t="s">
        <v>2035</v>
      </c>
      <c r="C1388" s="832" t="s">
        <v>2042</v>
      </c>
      <c r="D1388" s="833" t="s">
        <v>4375</v>
      </c>
      <c r="E1388" s="834" t="s">
        <v>2081</v>
      </c>
      <c r="F1388" s="832" t="s">
        <v>2036</v>
      </c>
      <c r="G1388" s="832" t="s">
        <v>2914</v>
      </c>
      <c r="H1388" s="832" t="s">
        <v>601</v>
      </c>
      <c r="I1388" s="832" t="s">
        <v>3074</v>
      </c>
      <c r="J1388" s="832" t="s">
        <v>1025</v>
      </c>
      <c r="K1388" s="832" t="s">
        <v>3075</v>
      </c>
      <c r="L1388" s="835">
        <v>0</v>
      </c>
      <c r="M1388" s="835">
        <v>0</v>
      </c>
      <c r="N1388" s="832">
        <v>2</v>
      </c>
      <c r="O1388" s="836">
        <v>1</v>
      </c>
      <c r="P1388" s="835">
        <v>0</v>
      </c>
      <c r="Q1388" s="837"/>
      <c r="R1388" s="832">
        <v>1</v>
      </c>
      <c r="S1388" s="837">
        <v>0.5</v>
      </c>
      <c r="T1388" s="836">
        <v>0.5</v>
      </c>
      <c r="U1388" s="838">
        <v>0.5</v>
      </c>
    </row>
    <row r="1389" spans="1:21" ht="14.4" customHeight="1" x14ac:dyDescent="0.3">
      <c r="A1389" s="831">
        <v>8</v>
      </c>
      <c r="B1389" s="832" t="s">
        <v>2035</v>
      </c>
      <c r="C1389" s="832" t="s">
        <v>2042</v>
      </c>
      <c r="D1389" s="833" t="s">
        <v>4375</v>
      </c>
      <c r="E1389" s="834" t="s">
        <v>2081</v>
      </c>
      <c r="F1389" s="832" t="s">
        <v>2036</v>
      </c>
      <c r="G1389" s="832" t="s">
        <v>2214</v>
      </c>
      <c r="H1389" s="832" t="s">
        <v>601</v>
      </c>
      <c r="I1389" s="832" t="s">
        <v>2215</v>
      </c>
      <c r="J1389" s="832" t="s">
        <v>836</v>
      </c>
      <c r="K1389" s="832" t="s">
        <v>2216</v>
      </c>
      <c r="L1389" s="835">
        <v>77.14</v>
      </c>
      <c r="M1389" s="835">
        <v>77.14</v>
      </c>
      <c r="N1389" s="832">
        <v>1</v>
      </c>
      <c r="O1389" s="836">
        <v>1</v>
      </c>
      <c r="P1389" s="835">
        <v>77.14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8</v>
      </c>
      <c r="B1390" s="832" t="s">
        <v>2035</v>
      </c>
      <c r="C1390" s="832" t="s">
        <v>2042</v>
      </c>
      <c r="D1390" s="833" t="s">
        <v>4375</v>
      </c>
      <c r="E1390" s="834" t="s">
        <v>2081</v>
      </c>
      <c r="F1390" s="832" t="s">
        <v>2036</v>
      </c>
      <c r="G1390" s="832" t="s">
        <v>2421</v>
      </c>
      <c r="H1390" s="832" t="s">
        <v>601</v>
      </c>
      <c r="I1390" s="832" t="s">
        <v>2422</v>
      </c>
      <c r="J1390" s="832" t="s">
        <v>891</v>
      </c>
      <c r="K1390" s="832" t="s">
        <v>2423</v>
      </c>
      <c r="L1390" s="835">
        <v>186.27</v>
      </c>
      <c r="M1390" s="835">
        <v>186.27</v>
      </c>
      <c r="N1390" s="832">
        <v>1</v>
      </c>
      <c r="O1390" s="836">
        <v>1</v>
      </c>
      <c r="P1390" s="835">
        <v>186.27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8</v>
      </c>
      <c r="B1391" s="832" t="s">
        <v>2035</v>
      </c>
      <c r="C1391" s="832" t="s">
        <v>2042</v>
      </c>
      <c r="D1391" s="833" t="s">
        <v>4375</v>
      </c>
      <c r="E1391" s="834" t="s">
        <v>2081</v>
      </c>
      <c r="F1391" s="832" t="s">
        <v>2036</v>
      </c>
      <c r="G1391" s="832" t="s">
        <v>2378</v>
      </c>
      <c r="H1391" s="832" t="s">
        <v>601</v>
      </c>
      <c r="I1391" s="832" t="s">
        <v>3505</v>
      </c>
      <c r="J1391" s="832" t="s">
        <v>3506</v>
      </c>
      <c r="K1391" s="832" t="s">
        <v>3507</v>
      </c>
      <c r="L1391" s="835">
        <v>78.58</v>
      </c>
      <c r="M1391" s="835">
        <v>78.58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8</v>
      </c>
      <c r="B1392" s="832" t="s">
        <v>2035</v>
      </c>
      <c r="C1392" s="832" t="s">
        <v>2042</v>
      </c>
      <c r="D1392" s="833" t="s">
        <v>4375</v>
      </c>
      <c r="E1392" s="834" t="s">
        <v>2083</v>
      </c>
      <c r="F1392" s="832" t="s">
        <v>2036</v>
      </c>
      <c r="G1392" s="832" t="s">
        <v>2934</v>
      </c>
      <c r="H1392" s="832" t="s">
        <v>601</v>
      </c>
      <c r="I1392" s="832" t="s">
        <v>3508</v>
      </c>
      <c r="J1392" s="832" t="s">
        <v>2936</v>
      </c>
      <c r="K1392" s="832" t="s">
        <v>3509</v>
      </c>
      <c r="L1392" s="835">
        <v>1295.6400000000001</v>
      </c>
      <c r="M1392" s="835">
        <v>1295.6400000000001</v>
      </c>
      <c r="N1392" s="832">
        <v>1</v>
      </c>
      <c r="O1392" s="836">
        <v>1</v>
      </c>
      <c r="P1392" s="835">
        <v>1295.6400000000001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8</v>
      </c>
      <c r="B1393" s="832" t="s">
        <v>2035</v>
      </c>
      <c r="C1393" s="832" t="s">
        <v>2042</v>
      </c>
      <c r="D1393" s="833" t="s">
        <v>4375</v>
      </c>
      <c r="E1393" s="834" t="s">
        <v>2083</v>
      </c>
      <c r="F1393" s="832" t="s">
        <v>2036</v>
      </c>
      <c r="G1393" s="832" t="s">
        <v>2155</v>
      </c>
      <c r="H1393" s="832" t="s">
        <v>601</v>
      </c>
      <c r="I1393" s="832" t="s">
        <v>1711</v>
      </c>
      <c r="J1393" s="832" t="s">
        <v>1712</v>
      </c>
      <c r="K1393" s="832" t="s">
        <v>1710</v>
      </c>
      <c r="L1393" s="835">
        <v>170.52</v>
      </c>
      <c r="M1393" s="835">
        <v>170.52</v>
      </c>
      <c r="N1393" s="832">
        <v>1</v>
      </c>
      <c r="O1393" s="836">
        <v>1</v>
      </c>
      <c r="P1393" s="835">
        <v>170.52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8</v>
      </c>
      <c r="B1394" s="832" t="s">
        <v>2035</v>
      </c>
      <c r="C1394" s="832" t="s">
        <v>2042</v>
      </c>
      <c r="D1394" s="833" t="s">
        <v>4375</v>
      </c>
      <c r="E1394" s="834" t="s">
        <v>2083</v>
      </c>
      <c r="F1394" s="832" t="s">
        <v>2036</v>
      </c>
      <c r="G1394" s="832" t="s">
        <v>2155</v>
      </c>
      <c r="H1394" s="832" t="s">
        <v>660</v>
      </c>
      <c r="I1394" s="832" t="s">
        <v>1708</v>
      </c>
      <c r="J1394" s="832" t="s">
        <v>1709</v>
      </c>
      <c r="K1394" s="832" t="s">
        <v>1710</v>
      </c>
      <c r="L1394" s="835">
        <v>170.52</v>
      </c>
      <c r="M1394" s="835">
        <v>170.52</v>
      </c>
      <c r="N1394" s="832">
        <v>1</v>
      </c>
      <c r="O1394" s="836">
        <v>1</v>
      </c>
      <c r="P1394" s="835">
        <v>170.52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8</v>
      </c>
      <c r="B1395" s="832" t="s">
        <v>2035</v>
      </c>
      <c r="C1395" s="832" t="s">
        <v>2042</v>
      </c>
      <c r="D1395" s="833" t="s">
        <v>4375</v>
      </c>
      <c r="E1395" s="834" t="s">
        <v>2083</v>
      </c>
      <c r="F1395" s="832" t="s">
        <v>2036</v>
      </c>
      <c r="G1395" s="832" t="s">
        <v>2944</v>
      </c>
      <c r="H1395" s="832" t="s">
        <v>601</v>
      </c>
      <c r="I1395" s="832" t="s">
        <v>2945</v>
      </c>
      <c r="J1395" s="832" t="s">
        <v>2946</v>
      </c>
      <c r="K1395" s="832" t="s">
        <v>2947</v>
      </c>
      <c r="L1395" s="835">
        <v>885.66</v>
      </c>
      <c r="M1395" s="835">
        <v>1771.32</v>
      </c>
      <c r="N1395" s="832">
        <v>2</v>
      </c>
      <c r="O1395" s="836">
        <v>1</v>
      </c>
      <c r="P1395" s="835">
        <v>1771.32</v>
      </c>
      <c r="Q1395" s="837">
        <v>1</v>
      </c>
      <c r="R1395" s="832">
        <v>2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8</v>
      </c>
      <c r="B1396" s="832" t="s">
        <v>2035</v>
      </c>
      <c r="C1396" s="832" t="s">
        <v>2042</v>
      </c>
      <c r="D1396" s="833" t="s">
        <v>4375</v>
      </c>
      <c r="E1396" s="834" t="s">
        <v>2083</v>
      </c>
      <c r="F1396" s="832" t="s">
        <v>2036</v>
      </c>
      <c r="G1396" s="832" t="s">
        <v>2950</v>
      </c>
      <c r="H1396" s="832" t="s">
        <v>601</v>
      </c>
      <c r="I1396" s="832" t="s">
        <v>3510</v>
      </c>
      <c r="J1396" s="832" t="s">
        <v>2952</v>
      </c>
      <c r="K1396" s="832" t="s">
        <v>3511</v>
      </c>
      <c r="L1396" s="835">
        <v>0</v>
      </c>
      <c r="M1396" s="835">
        <v>0</v>
      </c>
      <c r="N1396" s="832">
        <v>1</v>
      </c>
      <c r="O1396" s="836">
        <v>0.5</v>
      </c>
      <c r="P1396" s="835">
        <v>0</v>
      </c>
      <c r="Q1396" s="837"/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8</v>
      </c>
      <c r="B1397" s="832" t="s">
        <v>2035</v>
      </c>
      <c r="C1397" s="832" t="s">
        <v>2042</v>
      </c>
      <c r="D1397" s="833" t="s">
        <v>4375</v>
      </c>
      <c r="E1397" s="834" t="s">
        <v>2083</v>
      </c>
      <c r="F1397" s="832" t="s">
        <v>2036</v>
      </c>
      <c r="G1397" s="832" t="s">
        <v>2730</v>
      </c>
      <c r="H1397" s="832" t="s">
        <v>601</v>
      </c>
      <c r="I1397" s="832" t="s">
        <v>3512</v>
      </c>
      <c r="J1397" s="832" t="s">
        <v>3513</v>
      </c>
      <c r="K1397" s="832" t="s">
        <v>3514</v>
      </c>
      <c r="L1397" s="835">
        <v>0</v>
      </c>
      <c r="M1397" s="835">
        <v>0</v>
      </c>
      <c r="N1397" s="832">
        <v>2</v>
      </c>
      <c r="O1397" s="836">
        <v>1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8</v>
      </c>
      <c r="B1398" s="832" t="s">
        <v>2035</v>
      </c>
      <c r="C1398" s="832" t="s">
        <v>2042</v>
      </c>
      <c r="D1398" s="833" t="s">
        <v>4375</v>
      </c>
      <c r="E1398" s="834" t="s">
        <v>2083</v>
      </c>
      <c r="F1398" s="832" t="s">
        <v>2036</v>
      </c>
      <c r="G1398" s="832" t="s">
        <v>2272</v>
      </c>
      <c r="H1398" s="832" t="s">
        <v>601</v>
      </c>
      <c r="I1398" s="832" t="s">
        <v>3515</v>
      </c>
      <c r="J1398" s="832" t="s">
        <v>2274</v>
      </c>
      <c r="K1398" s="832" t="s">
        <v>3516</v>
      </c>
      <c r="L1398" s="835">
        <v>0</v>
      </c>
      <c r="M1398" s="835">
        <v>0</v>
      </c>
      <c r="N1398" s="832">
        <v>1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8</v>
      </c>
      <c r="B1399" s="832" t="s">
        <v>2035</v>
      </c>
      <c r="C1399" s="832" t="s">
        <v>2042</v>
      </c>
      <c r="D1399" s="833" t="s">
        <v>4375</v>
      </c>
      <c r="E1399" s="834" t="s">
        <v>2083</v>
      </c>
      <c r="F1399" s="832" t="s">
        <v>2036</v>
      </c>
      <c r="G1399" s="832" t="s">
        <v>2102</v>
      </c>
      <c r="H1399" s="832" t="s">
        <v>601</v>
      </c>
      <c r="I1399" s="832" t="s">
        <v>2103</v>
      </c>
      <c r="J1399" s="832" t="s">
        <v>685</v>
      </c>
      <c r="K1399" s="832" t="s">
        <v>2104</v>
      </c>
      <c r="L1399" s="835">
        <v>91.11</v>
      </c>
      <c r="M1399" s="835">
        <v>91.11</v>
      </c>
      <c r="N1399" s="832">
        <v>1</v>
      </c>
      <c r="O1399" s="836">
        <v>1</v>
      </c>
      <c r="P1399" s="835">
        <v>91.11</v>
      </c>
      <c r="Q1399" s="837">
        <v>1</v>
      </c>
      <c r="R1399" s="832">
        <v>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8</v>
      </c>
      <c r="B1400" s="832" t="s">
        <v>2035</v>
      </c>
      <c r="C1400" s="832" t="s">
        <v>2042</v>
      </c>
      <c r="D1400" s="833" t="s">
        <v>4375</v>
      </c>
      <c r="E1400" s="834" t="s">
        <v>2083</v>
      </c>
      <c r="F1400" s="832" t="s">
        <v>2036</v>
      </c>
      <c r="G1400" s="832" t="s">
        <v>2102</v>
      </c>
      <c r="H1400" s="832" t="s">
        <v>601</v>
      </c>
      <c r="I1400" s="832" t="s">
        <v>2160</v>
      </c>
      <c r="J1400" s="832" t="s">
        <v>685</v>
      </c>
      <c r="K1400" s="832" t="s">
        <v>2161</v>
      </c>
      <c r="L1400" s="835">
        <v>45.56</v>
      </c>
      <c r="M1400" s="835">
        <v>45.56</v>
      </c>
      <c r="N1400" s="832">
        <v>1</v>
      </c>
      <c r="O1400" s="836">
        <v>1</v>
      </c>
      <c r="P1400" s="835">
        <v>45.56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8</v>
      </c>
      <c r="B1401" s="832" t="s">
        <v>2035</v>
      </c>
      <c r="C1401" s="832" t="s">
        <v>2042</v>
      </c>
      <c r="D1401" s="833" t="s">
        <v>4375</v>
      </c>
      <c r="E1401" s="834" t="s">
        <v>2083</v>
      </c>
      <c r="F1401" s="832" t="s">
        <v>2036</v>
      </c>
      <c r="G1401" s="832" t="s">
        <v>2102</v>
      </c>
      <c r="H1401" s="832" t="s">
        <v>601</v>
      </c>
      <c r="I1401" s="832" t="s">
        <v>2220</v>
      </c>
      <c r="J1401" s="832" t="s">
        <v>685</v>
      </c>
      <c r="K1401" s="832" t="s">
        <v>2221</v>
      </c>
      <c r="L1401" s="835">
        <v>182.22</v>
      </c>
      <c r="M1401" s="835">
        <v>728.88</v>
      </c>
      <c r="N1401" s="832">
        <v>4</v>
      </c>
      <c r="O1401" s="836">
        <v>3</v>
      </c>
      <c r="P1401" s="835">
        <v>364.44</v>
      </c>
      <c r="Q1401" s="837">
        <v>0.5</v>
      </c>
      <c r="R1401" s="832">
        <v>2</v>
      </c>
      <c r="S1401" s="837">
        <v>0.5</v>
      </c>
      <c r="T1401" s="836">
        <v>1.5</v>
      </c>
      <c r="U1401" s="838">
        <v>0.5</v>
      </c>
    </row>
    <row r="1402" spans="1:21" ht="14.4" customHeight="1" x14ac:dyDescent="0.3">
      <c r="A1402" s="831">
        <v>8</v>
      </c>
      <c r="B1402" s="832" t="s">
        <v>2035</v>
      </c>
      <c r="C1402" s="832" t="s">
        <v>2042</v>
      </c>
      <c r="D1402" s="833" t="s">
        <v>4375</v>
      </c>
      <c r="E1402" s="834" t="s">
        <v>2083</v>
      </c>
      <c r="F1402" s="832" t="s">
        <v>2036</v>
      </c>
      <c r="G1402" s="832" t="s">
        <v>2102</v>
      </c>
      <c r="H1402" s="832" t="s">
        <v>601</v>
      </c>
      <c r="I1402" s="832" t="s">
        <v>2881</v>
      </c>
      <c r="J1402" s="832" t="s">
        <v>685</v>
      </c>
      <c r="K1402" s="832" t="s">
        <v>2221</v>
      </c>
      <c r="L1402" s="835">
        <v>0</v>
      </c>
      <c r="M1402" s="835">
        <v>0</v>
      </c>
      <c r="N1402" s="832">
        <v>1</v>
      </c>
      <c r="O1402" s="836">
        <v>1</v>
      </c>
      <c r="P1402" s="835">
        <v>0</v>
      </c>
      <c r="Q1402" s="837"/>
      <c r="R1402" s="832">
        <v>1</v>
      </c>
      <c r="S1402" s="837">
        <v>1</v>
      </c>
      <c r="T1402" s="836">
        <v>1</v>
      </c>
      <c r="U1402" s="838">
        <v>1</v>
      </c>
    </row>
    <row r="1403" spans="1:21" ht="14.4" customHeight="1" x14ac:dyDescent="0.3">
      <c r="A1403" s="831">
        <v>8</v>
      </c>
      <c r="B1403" s="832" t="s">
        <v>2035</v>
      </c>
      <c r="C1403" s="832" t="s">
        <v>2042</v>
      </c>
      <c r="D1403" s="833" t="s">
        <v>4375</v>
      </c>
      <c r="E1403" s="834" t="s">
        <v>2083</v>
      </c>
      <c r="F1403" s="832" t="s">
        <v>2036</v>
      </c>
      <c r="G1403" s="832" t="s">
        <v>2278</v>
      </c>
      <c r="H1403" s="832" t="s">
        <v>601</v>
      </c>
      <c r="I1403" s="832" t="s">
        <v>2968</v>
      </c>
      <c r="J1403" s="832" t="s">
        <v>2280</v>
      </c>
      <c r="K1403" s="832" t="s">
        <v>2969</v>
      </c>
      <c r="L1403" s="835">
        <v>0</v>
      </c>
      <c r="M1403" s="835">
        <v>0</v>
      </c>
      <c r="N1403" s="832">
        <v>7</v>
      </c>
      <c r="O1403" s="836">
        <v>3.5</v>
      </c>
      <c r="P1403" s="835">
        <v>0</v>
      </c>
      <c r="Q1403" s="837"/>
      <c r="R1403" s="832">
        <v>3</v>
      </c>
      <c r="S1403" s="837">
        <v>0.42857142857142855</v>
      </c>
      <c r="T1403" s="836">
        <v>1.5</v>
      </c>
      <c r="U1403" s="838">
        <v>0.42857142857142855</v>
      </c>
    </row>
    <row r="1404" spans="1:21" ht="14.4" customHeight="1" x14ac:dyDescent="0.3">
      <c r="A1404" s="831">
        <v>8</v>
      </c>
      <c r="B1404" s="832" t="s">
        <v>2035</v>
      </c>
      <c r="C1404" s="832" t="s">
        <v>2042</v>
      </c>
      <c r="D1404" s="833" t="s">
        <v>4375</v>
      </c>
      <c r="E1404" s="834" t="s">
        <v>2083</v>
      </c>
      <c r="F1404" s="832" t="s">
        <v>2036</v>
      </c>
      <c r="G1404" s="832" t="s">
        <v>2278</v>
      </c>
      <c r="H1404" s="832" t="s">
        <v>601</v>
      </c>
      <c r="I1404" s="832" t="s">
        <v>2970</v>
      </c>
      <c r="J1404" s="832" t="s">
        <v>2509</v>
      </c>
      <c r="K1404" s="832" t="s">
        <v>2967</v>
      </c>
      <c r="L1404" s="835">
        <v>186.99</v>
      </c>
      <c r="M1404" s="835">
        <v>373.98</v>
      </c>
      <c r="N1404" s="832">
        <v>2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8</v>
      </c>
      <c r="B1405" s="832" t="s">
        <v>2035</v>
      </c>
      <c r="C1405" s="832" t="s">
        <v>2042</v>
      </c>
      <c r="D1405" s="833" t="s">
        <v>4375</v>
      </c>
      <c r="E1405" s="834" t="s">
        <v>2083</v>
      </c>
      <c r="F1405" s="832" t="s">
        <v>2036</v>
      </c>
      <c r="G1405" s="832" t="s">
        <v>2741</v>
      </c>
      <c r="H1405" s="832" t="s">
        <v>601</v>
      </c>
      <c r="I1405" s="832" t="s">
        <v>3517</v>
      </c>
      <c r="J1405" s="832" t="s">
        <v>2749</v>
      </c>
      <c r="K1405" s="832" t="s">
        <v>2750</v>
      </c>
      <c r="L1405" s="835">
        <v>0</v>
      </c>
      <c r="M1405" s="835">
        <v>0</v>
      </c>
      <c r="N1405" s="832">
        <v>1</v>
      </c>
      <c r="O1405" s="836">
        <v>1</v>
      </c>
      <c r="P1405" s="835"/>
      <c r="Q1405" s="837"/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8</v>
      </c>
      <c r="B1406" s="832" t="s">
        <v>2035</v>
      </c>
      <c r="C1406" s="832" t="s">
        <v>2042</v>
      </c>
      <c r="D1406" s="833" t="s">
        <v>4375</v>
      </c>
      <c r="E1406" s="834" t="s">
        <v>2083</v>
      </c>
      <c r="F1406" s="832" t="s">
        <v>2036</v>
      </c>
      <c r="G1406" s="832" t="s">
        <v>2741</v>
      </c>
      <c r="H1406" s="832" t="s">
        <v>601</v>
      </c>
      <c r="I1406" s="832" t="s">
        <v>2748</v>
      </c>
      <c r="J1406" s="832" t="s">
        <v>2749</v>
      </c>
      <c r="K1406" s="832" t="s">
        <v>2750</v>
      </c>
      <c r="L1406" s="835">
        <v>0</v>
      </c>
      <c r="M1406" s="835">
        <v>0</v>
      </c>
      <c r="N1406" s="832">
        <v>1</v>
      </c>
      <c r="O1406" s="836">
        <v>1</v>
      </c>
      <c r="P1406" s="835">
        <v>0</v>
      </c>
      <c r="Q1406" s="837"/>
      <c r="R1406" s="832">
        <v>1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8</v>
      </c>
      <c r="B1407" s="832" t="s">
        <v>2035</v>
      </c>
      <c r="C1407" s="832" t="s">
        <v>2042</v>
      </c>
      <c r="D1407" s="833" t="s">
        <v>4375</v>
      </c>
      <c r="E1407" s="834" t="s">
        <v>2083</v>
      </c>
      <c r="F1407" s="832" t="s">
        <v>2036</v>
      </c>
      <c r="G1407" s="832" t="s">
        <v>2576</v>
      </c>
      <c r="H1407" s="832" t="s">
        <v>601</v>
      </c>
      <c r="I1407" s="832" t="s">
        <v>2577</v>
      </c>
      <c r="J1407" s="832" t="s">
        <v>2578</v>
      </c>
      <c r="K1407" s="832" t="s">
        <v>2014</v>
      </c>
      <c r="L1407" s="835">
        <v>88.97</v>
      </c>
      <c r="M1407" s="835">
        <v>711.76</v>
      </c>
      <c r="N1407" s="832">
        <v>8</v>
      </c>
      <c r="O1407" s="836">
        <v>3.5</v>
      </c>
      <c r="P1407" s="835">
        <v>533.81999999999994</v>
      </c>
      <c r="Q1407" s="837">
        <v>0.74999999999999989</v>
      </c>
      <c r="R1407" s="832">
        <v>6</v>
      </c>
      <c r="S1407" s="837">
        <v>0.75</v>
      </c>
      <c r="T1407" s="836">
        <v>2.5</v>
      </c>
      <c r="U1407" s="838">
        <v>0.7142857142857143</v>
      </c>
    </row>
    <row r="1408" spans="1:21" ht="14.4" customHeight="1" x14ac:dyDescent="0.3">
      <c r="A1408" s="831">
        <v>8</v>
      </c>
      <c r="B1408" s="832" t="s">
        <v>2035</v>
      </c>
      <c r="C1408" s="832" t="s">
        <v>2042</v>
      </c>
      <c r="D1408" s="833" t="s">
        <v>4375</v>
      </c>
      <c r="E1408" s="834" t="s">
        <v>2083</v>
      </c>
      <c r="F1408" s="832" t="s">
        <v>2036</v>
      </c>
      <c r="G1408" s="832" t="s">
        <v>3178</v>
      </c>
      <c r="H1408" s="832" t="s">
        <v>601</v>
      </c>
      <c r="I1408" s="832" t="s">
        <v>3518</v>
      </c>
      <c r="J1408" s="832" t="s">
        <v>3519</v>
      </c>
      <c r="K1408" s="832" t="s">
        <v>3520</v>
      </c>
      <c r="L1408" s="835">
        <v>148.5</v>
      </c>
      <c r="M1408" s="835">
        <v>445.5</v>
      </c>
      <c r="N1408" s="832">
        <v>3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8</v>
      </c>
      <c r="B1409" s="832" t="s">
        <v>2035</v>
      </c>
      <c r="C1409" s="832" t="s">
        <v>2042</v>
      </c>
      <c r="D1409" s="833" t="s">
        <v>4375</v>
      </c>
      <c r="E1409" s="834" t="s">
        <v>2083</v>
      </c>
      <c r="F1409" s="832" t="s">
        <v>2036</v>
      </c>
      <c r="G1409" s="832" t="s">
        <v>2751</v>
      </c>
      <c r="H1409" s="832" t="s">
        <v>601</v>
      </c>
      <c r="I1409" s="832" t="s">
        <v>2752</v>
      </c>
      <c r="J1409" s="832" t="s">
        <v>1014</v>
      </c>
      <c r="K1409" s="832" t="s">
        <v>2753</v>
      </c>
      <c r="L1409" s="835">
        <v>477.5</v>
      </c>
      <c r="M1409" s="835">
        <v>477.5</v>
      </c>
      <c r="N1409" s="832">
        <v>1</v>
      </c>
      <c r="O1409" s="836">
        <v>0.5</v>
      </c>
      <c r="P1409" s="835">
        <v>477.5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8</v>
      </c>
      <c r="B1410" s="832" t="s">
        <v>2035</v>
      </c>
      <c r="C1410" s="832" t="s">
        <v>2042</v>
      </c>
      <c r="D1410" s="833" t="s">
        <v>4375</v>
      </c>
      <c r="E1410" s="834" t="s">
        <v>2083</v>
      </c>
      <c r="F1410" s="832" t="s">
        <v>2036</v>
      </c>
      <c r="G1410" s="832" t="s">
        <v>2581</v>
      </c>
      <c r="H1410" s="832" t="s">
        <v>601</v>
      </c>
      <c r="I1410" s="832" t="s">
        <v>2984</v>
      </c>
      <c r="J1410" s="832" t="s">
        <v>2583</v>
      </c>
      <c r="K1410" s="832" t="s">
        <v>2985</v>
      </c>
      <c r="L1410" s="835">
        <v>0</v>
      </c>
      <c r="M1410" s="835">
        <v>0</v>
      </c>
      <c r="N1410" s="832">
        <v>4</v>
      </c>
      <c r="O1410" s="836">
        <v>2</v>
      </c>
      <c r="P1410" s="835">
        <v>0</v>
      </c>
      <c r="Q1410" s="837"/>
      <c r="R1410" s="832">
        <v>4</v>
      </c>
      <c r="S1410" s="837">
        <v>1</v>
      </c>
      <c r="T1410" s="836">
        <v>2</v>
      </c>
      <c r="U1410" s="838">
        <v>1</v>
      </c>
    </row>
    <row r="1411" spans="1:21" ht="14.4" customHeight="1" x14ac:dyDescent="0.3">
      <c r="A1411" s="831">
        <v>8</v>
      </c>
      <c r="B1411" s="832" t="s">
        <v>2035</v>
      </c>
      <c r="C1411" s="832" t="s">
        <v>2042</v>
      </c>
      <c r="D1411" s="833" t="s">
        <v>4375</v>
      </c>
      <c r="E1411" s="834" t="s">
        <v>2083</v>
      </c>
      <c r="F1411" s="832" t="s">
        <v>2036</v>
      </c>
      <c r="G1411" s="832" t="s">
        <v>2581</v>
      </c>
      <c r="H1411" s="832" t="s">
        <v>601</v>
      </c>
      <c r="I1411" s="832" t="s">
        <v>2582</v>
      </c>
      <c r="J1411" s="832" t="s">
        <v>2583</v>
      </c>
      <c r="K1411" s="832" t="s">
        <v>2584</v>
      </c>
      <c r="L1411" s="835">
        <v>113.81</v>
      </c>
      <c r="M1411" s="835">
        <v>341.43</v>
      </c>
      <c r="N1411" s="832">
        <v>3</v>
      </c>
      <c r="O1411" s="836">
        <v>2</v>
      </c>
      <c r="P1411" s="835">
        <v>227.62</v>
      </c>
      <c r="Q1411" s="837">
        <v>0.66666666666666663</v>
      </c>
      <c r="R1411" s="832">
        <v>2</v>
      </c>
      <c r="S1411" s="837">
        <v>0.66666666666666663</v>
      </c>
      <c r="T1411" s="836">
        <v>1</v>
      </c>
      <c r="U1411" s="838">
        <v>0.5</v>
      </c>
    </row>
    <row r="1412" spans="1:21" ht="14.4" customHeight="1" x14ac:dyDescent="0.3">
      <c r="A1412" s="831">
        <v>8</v>
      </c>
      <c r="B1412" s="832" t="s">
        <v>2035</v>
      </c>
      <c r="C1412" s="832" t="s">
        <v>2042</v>
      </c>
      <c r="D1412" s="833" t="s">
        <v>4375</v>
      </c>
      <c r="E1412" s="834" t="s">
        <v>2083</v>
      </c>
      <c r="F1412" s="832" t="s">
        <v>2036</v>
      </c>
      <c r="G1412" s="832" t="s">
        <v>2581</v>
      </c>
      <c r="H1412" s="832" t="s">
        <v>601</v>
      </c>
      <c r="I1412" s="832" t="s">
        <v>2986</v>
      </c>
      <c r="J1412" s="832" t="s">
        <v>2987</v>
      </c>
      <c r="K1412" s="832" t="s">
        <v>2988</v>
      </c>
      <c r="L1412" s="835">
        <v>149.88999999999999</v>
      </c>
      <c r="M1412" s="835">
        <v>1648.79</v>
      </c>
      <c r="N1412" s="832">
        <v>11</v>
      </c>
      <c r="O1412" s="836">
        <v>4.5</v>
      </c>
      <c r="P1412" s="835">
        <v>899.33999999999992</v>
      </c>
      <c r="Q1412" s="837">
        <v>0.54545454545454541</v>
      </c>
      <c r="R1412" s="832">
        <v>6</v>
      </c>
      <c r="S1412" s="837">
        <v>0.54545454545454541</v>
      </c>
      <c r="T1412" s="836">
        <v>2.5</v>
      </c>
      <c r="U1412" s="838">
        <v>0.55555555555555558</v>
      </c>
    </row>
    <row r="1413" spans="1:21" ht="14.4" customHeight="1" x14ac:dyDescent="0.3">
      <c r="A1413" s="831">
        <v>8</v>
      </c>
      <c r="B1413" s="832" t="s">
        <v>2035</v>
      </c>
      <c r="C1413" s="832" t="s">
        <v>2042</v>
      </c>
      <c r="D1413" s="833" t="s">
        <v>4375</v>
      </c>
      <c r="E1413" s="834" t="s">
        <v>2083</v>
      </c>
      <c r="F1413" s="832" t="s">
        <v>2036</v>
      </c>
      <c r="G1413" s="832" t="s">
        <v>2581</v>
      </c>
      <c r="H1413" s="832" t="s">
        <v>601</v>
      </c>
      <c r="I1413" s="832" t="s">
        <v>3521</v>
      </c>
      <c r="J1413" s="832" t="s">
        <v>2987</v>
      </c>
      <c r="K1413" s="832" t="s">
        <v>3522</v>
      </c>
      <c r="L1413" s="835">
        <v>0</v>
      </c>
      <c r="M1413" s="835">
        <v>0</v>
      </c>
      <c r="N1413" s="832">
        <v>2</v>
      </c>
      <c r="O1413" s="836">
        <v>2</v>
      </c>
      <c r="P1413" s="835">
        <v>0</v>
      </c>
      <c r="Q1413" s="837"/>
      <c r="R1413" s="832">
        <v>2</v>
      </c>
      <c r="S1413" s="837">
        <v>1</v>
      </c>
      <c r="T1413" s="836">
        <v>2</v>
      </c>
      <c r="U1413" s="838">
        <v>1</v>
      </c>
    </row>
    <row r="1414" spans="1:21" ht="14.4" customHeight="1" x14ac:dyDescent="0.3">
      <c r="A1414" s="831">
        <v>8</v>
      </c>
      <c r="B1414" s="832" t="s">
        <v>2035</v>
      </c>
      <c r="C1414" s="832" t="s">
        <v>2042</v>
      </c>
      <c r="D1414" s="833" t="s">
        <v>4375</v>
      </c>
      <c r="E1414" s="834" t="s">
        <v>2083</v>
      </c>
      <c r="F1414" s="832" t="s">
        <v>2036</v>
      </c>
      <c r="G1414" s="832" t="s">
        <v>2682</v>
      </c>
      <c r="H1414" s="832" t="s">
        <v>601</v>
      </c>
      <c r="I1414" s="832" t="s">
        <v>3523</v>
      </c>
      <c r="J1414" s="832" t="s">
        <v>2684</v>
      </c>
      <c r="K1414" s="832" t="s">
        <v>3524</v>
      </c>
      <c r="L1414" s="835">
        <v>0</v>
      </c>
      <c r="M1414" s="835">
        <v>0</v>
      </c>
      <c r="N1414" s="832">
        <v>1</v>
      </c>
      <c r="O1414" s="836">
        <v>1</v>
      </c>
      <c r="P1414" s="835">
        <v>0</v>
      </c>
      <c r="Q1414" s="837"/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8</v>
      </c>
      <c r="B1415" s="832" t="s">
        <v>2035</v>
      </c>
      <c r="C1415" s="832" t="s">
        <v>2042</v>
      </c>
      <c r="D1415" s="833" t="s">
        <v>4375</v>
      </c>
      <c r="E1415" s="834" t="s">
        <v>2083</v>
      </c>
      <c r="F1415" s="832" t="s">
        <v>2036</v>
      </c>
      <c r="G1415" s="832" t="s">
        <v>2764</v>
      </c>
      <c r="H1415" s="832" t="s">
        <v>601</v>
      </c>
      <c r="I1415" s="832" t="s">
        <v>3186</v>
      </c>
      <c r="J1415" s="832" t="s">
        <v>2766</v>
      </c>
      <c r="K1415" s="832" t="s">
        <v>3187</v>
      </c>
      <c r="L1415" s="835">
        <v>1435.18</v>
      </c>
      <c r="M1415" s="835">
        <v>4305.54</v>
      </c>
      <c r="N1415" s="832">
        <v>3</v>
      </c>
      <c r="O1415" s="836">
        <v>3</v>
      </c>
      <c r="P1415" s="835">
        <v>2870.36</v>
      </c>
      <c r="Q1415" s="837">
        <v>0.66666666666666674</v>
      </c>
      <c r="R1415" s="832">
        <v>2</v>
      </c>
      <c r="S1415" s="837">
        <v>0.66666666666666663</v>
      </c>
      <c r="T1415" s="836">
        <v>2</v>
      </c>
      <c r="U1415" s="838">
        <v>0.66666666666666663</v>
      </c>
    </row>
    <row r="1416" spans="1:21" ht="14.4" customHeight="1" x14ac:dyDescent="0.3">
      <c r="A1416" s="831">
        <v>8</v>
      </c>
      <c r="B1416" s="832" t="s">
        <v>2035</v>
      </c>
      <c r="C1416" s="832" t="s">
        <v>2042</v>
      </c>
      <c r="D1416" s="833" t="s">
        <v>4375</v>
      </c>
      <c r="E1416" s="834" t="s">
        <v>2083</v>
      </c>
      <c r="F1416" s="832" t="s">
        <v>2036</v>
      </c>
      <c r="G1416" s="832" t="s">
        <v>2764</v>
      </c>
      <c r="H1416" s="832" t="s">
        <v>601</v>
      </c>
      <c r="I1416" s="832" t="s">
        <v>2765</v>
      </c>
      <c r="J1416" s="832" t="s">
        <v>2766</v>
      </c>
      <c r="K1416" s="832" t="s">
        <v>2767</v>
      </c>
      <c r="L1416" s="835">
        <v>717.59</v>
      </c>
      <c r="M1416" s="835">
        <v>2152.77</v>
      </c>
      <c r="N1416" s="832">
        <v>3</v>
      </c>
      <c r="O1416" s="836">
        <v>2</v>
      </c>
      <c r="P1416" s="835">
        <v>1435.18</v>
      </c>
      <c r="Q1416" s="837">
        <v>0.66666666666666674</v>
      </c>
      <c r="R1416" s="832">
        <v>2</v>
      </c>
      <c r="S1416" s="837">
        <v>0.66666666666666663</v>
      </c>
      <c r="T1416" s="836">
        <v>1</v>
      </c>
      <c r="U1416" s="838">
        <v>0.5</v>
      </c>
    </row>
    <row r="1417" spans="1:21" ht="14.4" customHeight="1" x14ac:dyDescent="0.3">
      <c r="A1417" s="831">
        <v>8</v>
      </c>
      <c r="B1417" s="832" t="s">
        <v>2035</v>
      </c>
      <c r="C1417" s="832" t="s">
        <v>2042</v>
      </c>
      <c r="D1417" s="833" t="s">
        <v>4375</v>
      </c>
      <c r="E1417" s="834" t="s">
        <v>2083</v>
      </c>
      <c r="F1417" s="832" t="s">
        <v>2036</v>
      </c>
      <c r="G1417" s="832" t="s">
        <v>2764</v>
      </c>
      <c r="H1417" s="832" t="s">
        <v>601</v>
      </c>
      <c r="I1417" s="832" t="s">
        <v>3525</v>
      </c>
      <c r="J1417" s="832" t="s">
        <v>2766</v>
      </c>
      <c r="K1417" s="832" t="s">
        <v>3526</v>
      </c>
      <c r="L1417" s="835">
        <v>0</v>
      </c>
      <c r="M1417" s="835">
        <v>0</v>
      </c>
      <c r="N1417" s="832">
        <v>17</v>
      </c>
      <c r="O1417" s="836">
        <v>14</v>
      </c>
      <c r="P1417" s="835">
        <v>0</v>
      </c>
      <c r="Q1417" s="837"/>
      <c r="R1417" s="832">
        <v>11</v>
      </c>
      <c r="S1417" s="837">
        <v>0.6470588235294118</v>
      </c>
      <c r="T1417" s="836">
        <v>8.5</v>
      </c>
      <c r="U1417" s="838">
        <v>0.6071428571428571</v>
      </c>
    </row>
    <row r="1418" spans="1:21" ht="14.4" customHeight="1" x14ac:dyDescent="0.3">
      <c r="A1418" s="831">
        <v>8</v>
      </c>
      <c r="B1418" s="832" t="s">
        <v>2035</v>
      </c>
      <c r="C1418" s="832" t="s">
        <v>2042</v>
      </c>
      <c r="D1418" s="833" t="s">
        <v>4375</v>
      </c>
      <c r="E1418" s="834" t="s">
        <v>2083</v>
      </c>
      <c r="F1418" s="832" t="s">
        <v>2036</v>
      </c>
      <c r="G1418" s="832" t="s">
        <v>2497</v>
      </c>
      <c r="H1418" s="832" t="s">
        <v>601</v>
      </c>
      <c r="I1418" s="832" t="s">
        <v>2768</v>
      </c>
      <c r="J1418" s="832" t="s">
        <v>2769</v>
      </c>
      <c r="K1418" s="832" t="s">
        <v>2770</v>
      </c>
      <c r="L1418" s="835">
        <v>136.04</v>
      </c>
      <c r="M1418" s="835">
        <v>136.04</v>
      </c>
      <c r="N1418" s="832">
        <v>1</v>
      </c>
      <c r="O1418" s="836">
        <v>1</v>
      </c>
      <c r="P1418" s="835">
        <v>136.04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8</v>
      </c>
      <c r="B1419" s="832" t="s">
        <v>2035</v>
      </c>
      <c r="C1419" s="832" t="s">
        <v>2042</v>
      </c>
      <c r="D1419" s="833" t="s">
        <v>4375</v>
      </c>
      <c r="E1419" s="834" t="s">
        <v>2083</v>
      </c>
      <c r="F1419" s="832" t="s">
        <v>2036</v>
      </c>
      <c r="G1419" s="832" t="s">
        <v>3527</v>
      </c>
      <c r="H1419" s="832" t="s">
        <v>660</v>
      </c>
      <c r="I1419" s="832" t="s">
        <v>3528</v>
      </c>
      <c r="J1419" s="832" t="s">
        <v>3529</v>
      </c>
      <c r="K1419" s="832" t="s">
        <v>3530</v>
      </c>
      <c r="L1419" s="835">
        <v>132.01</v>
      </c>
      <c r="M1419" s="835">
        <v>132.01</v>
      </c>
      <c r="N1419" s="832">
        <v>1</v>
      </c>
      <c r="O1419" s="836">
        <v>0.5</v>
      </c>
      <c r="P1419" s="835">
        <v>132.01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8</v>
      </c>
      <c r="B1420" s="832" t="s">
        <v>2035</v>
      </c>
      <c r="C1420" s="832" t="s">
        <v>2042</v>
      </c>
      <c r="D1420" s="833" t="s">
        <v>4375</v>
      </c>
      <c r="E1420" s="834" t="s">
        <v>2083</v>
      </c>
      <c r="F1420" s="832" t="s">
        <v>2036</v>
      </c>
      <c r="G1420" s="832" t="s">
        <v>3527</v>
      </c>
      <c r="H1420" s="832" t="s">
        <v>660</v>
      </c>
      <c r="I1420" s="832" t="s">
        <v>3531</v>
      </c>
      <c r="J1420" s="832" t="s">
        <v>3532</v>
      </c>
      <c r="K1420" s="832" t="s">
        <v>3533</v>
      </c>
      <c r="L1420" s="835">
        <v>303.82</v>
      </c>
      <c r="M1420" s="835">
        <v>607.64</v>
      </c>
      <c r="N1420" s="832">
        <v>2</v>
      </c>
      <c r="O1420" s="836">
        <v>1</v>
      </c>
      <c r="P1420" s="835">
        <v>607.64</v>
      </c>
      <c r="Q1420" s="837">
        <v>1</v>
      </c>
      <c r="R1420" s="832">
        <v>2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8</v>
      </c>
      <c r="B1421" s="832" t="s">
        <v>2035</v>
      </c>
      <c r="C1421" s="832" t="s">
        <v>2042</v>
      </c>
      <c r="D1421" s="833" t="s">
        <v>4375</v>
      </c>
      <c r="E1421" s="834" t="s">
        <v>2083</v>
      </c>
      <c r="F1421" s="832" t="s">
        <v>2036</v>
      </c>
      <c r="G1421" s="832" t="s">
        <v>2686</v>
      </c>
      <c r="H1421" s="832" t="s">
        <v>601</v>
      </c>
      <c r="I1421" s="832" t="s">
        <v>2687</v>
      </c>
      <c r="J1421" s="832" t="s">
        <v>2688</v>
      </c>
      <c r="K1421" s="832" t="s">
        <v>2689</v>
      </c>
      <c r="L1421" s="835">
        <v>121.07</v>
      </c>
      <c r="M1421" s="835">
        <v>242.14</v>
      </c>
      <c r="N1421" s="832">
        <v>2</v>
      </c>
      <c r="O1421" s="836">
        <v>0.5</v>
      </c>
      <c r="P1421" s="835">
        <v>242.14</v>
      </c>
      <c r="Q1421" s="837">
        <v>1</v>
      </c>
      <c r="R1421" s="832">
        <v>2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8</v>
      </c>
      <c r="B1422" s="832" t="s">
        <v>2035</v>
      </c>
      <c r="C1422" s="832" t="s">
        <v>2042</v>
      </c>
      <c r="D1422" s="833" t="s">
        <v>4375</v>
      </c>
      <c r="E1422" s="834" t="s">
        <v>2083</v>
      </c>
      <c r="F1422" s="832" t="s">
        <v>2036</v>
      </c>
      <c r="G1422" s="832" t="s">
        <v>2590</v>
      </c>
      <c r="H1422" s="832" t="s">
        <v>601</v>
      </c>
      <c r="I1422" s="832" t="s">
        <v>2591</v>
      </c>
      <c r="J1422" s="832" t="s">
        <v>2592</v>
      </c>
      <c r="K1422" s="832" t="s">
        <v>2593</v>
      </c>
      <c r="L1422" s="835">
        <v>885.66</v>
      </c>
      <c r="M1422" s="835">
        <v>9742.26</v>
      </c>
      <c r="N1422" s="832">
        <v>11</v>
      </c>
      <c r="O1422" s="836">
        <v>5.5</v>
      </c>
      <c r="P1422" s="835">
        <v>9742.26</v>
      </c>
      <c r="Q1422" s="837">
        <v>1</v>
      </c>
      <c r="R1422" s="832">
        <v>11</v>
      </c>
      <c r="S1422" s="837">
        <v>1</v>
      </c>
      <c r="T1422" s="836">
        <v>5.5</v>
      </c>
      <c r="U1422" s="838">
        <v>1</v>
      </c>
    </row>
    <row r="1423" spans="1:21" ht="14.4" customHeight="1" x14ac:dyDescent="0.3">
      <c r="A1423" s="831">
        <v>8</v>
      </c>
      <c r="B1423" s="832" t="s">
        <v>2035</v>
      </c>
      <c r="C1423" s="832" t="s">
        <v>2042</v>
      </c>
      <c r="D1423" s="833" t="s">
        <v>4375</v>
      </c>
      <c r="E1423" s="834" t="s">
        <v>2083</v>
      </c>
      <c r="F1423" s="832" t="s">
        <v>2036</v>
      </c>
      <c r="G1423" s="832" t="s">
        <v>2594</v>
      </c>
      <c r="H1423" s="832" t="s">
        <v>601</v>
      </c>
      <c r="I1423" s="832" t="s">
        <v>3188</v>
      </c>
      <c r="J1423" s="832" t="s">
        <v>3189</v>
      </c>
      <c r="K1423" s="832" t="s">
        <v>3190</v>
      </c>
      <c r="L1423" s="835">
        <v>0</v>
      </c>
      <c r="M1423" s="835">
        <v>0</v>
      </c>
      <c r="N1423" s="832">
        <v>1</v>
      </c>
      <c r="O1423" s="836">
        <v>1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8</v>
      </c>
      <c r="B1424" s="832" t="s">
        <v>2035</v>
      </c>
      <c r="C1424" s="832" t="s">
        <v>2042</v>
      </c>
      <c r="D1424" s="833" t="s">
        <v>4375</v>
      </c>
      <c r="E1424" s="834" t="s">
        <v>2083</v>
      </c>
      <c r="F1424" s="832" t="s">
        <v>2036</v>
      </c>
      <c r="G1424" s="832" t="s">
        <v>2594</v>
      </c>
      <c r="H1424" s="832" t="s">
        <v>601</v>
      </c>
      <c r="I1424" s="832" t="s">
        <v>3534</v>
      </c>
      <c r="J1424" s="832" t="s">
        <v>3535</v>
      </c>
      <c r="K1424" s="832" t="s">
        <v>3536</v>
      </c>
      <c r="L1424" s="835">
        <v>0</v>
      </c>
      <c r="M1424" s="835">
        <v>0</v>
      </c>
      <c r="N1424" s="832">
        <v>1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8</v>
      </c>
      <c r="B1425" s="832" t="s">
        <v>2035</v>
      </c>
      <c r="C1425" s="832" t="s">
        <v>2042</v>
      </c>
      <c r="D1425" s="833" t="s">
        <v>4375</v>
      </c>
      <c r="E1425" s="834" t="s">
        <v>2083</v>
      </c>
      <c r="F1425" s="832" t="s">
        <v>2036</v>
      </c>
      <c r="G1425" s="832" t="s">
        <v>2594</v>
      </c>
      <c r="H1425" s="832" t="s">
        <v>601</v>
      </c>
      <c r="I1425" s="832" t="s">
        <v>3537</v>
      </c>
      <c r="J1425" s="832" t="s">
        <v>3538</v>
      </c>
      <c r="K1425" s="832" t="s">
        <v>3539</v>
      </c>
      <c r="L1425" s="835">
        <v>0</v>
      </c>
      <c r="M1425" s="835">
        <v>0</v>
      </c>
      <c r="N1425" s="832">
        <v>1</v>
      </c>
      <c r="O1425" s="836">
        <v>1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8</v>
      </c>
      <c r="B1426" s="832" t="s">
        <v>2035</v>
      </c>
      <c r="C1426" s="832" t="s">
        <v>2042</v>
      </c>
      <c r="D1426" s="833" t="s">
        <v>4375</v>
      </c>
      <c r="E1426" s="834" t="s">
        <v>2083</v>
      </c>
      <c r="F1426" s="832" t="s">
        <v>2036</v>
      </c>
      <c r="G1426" s="832" t="s">
        <v>2288</v>
      </c>
      <c r="H1426" s="832" t="s">
        <v>601</v>
      </c>
      <c r="I1426" s="832" t="s">
        <v>2289</v>
      </c>
      <c r="J1426" s="832" t="s">
        <v>1104</v>
      </c>
      <c r="K1426" s="832" t="s">
        <v>2290</v>
      </c>
      <c r="L1426" s="835">
        <v>107.27</v>
      </c>
      <c r="M1426" s="835">
        <v>1609.0500000000002</v>
      </c>
      <c r="N1426" s="832">
        <v>15</v>
      </c>
      <c r="O1426" s="836">
        <v>3.5</v>
      </c>
      <c r="P1426" s="835">
        <v>643.62</v>
      </c>
      <c r="Q1426" s="837">
        <v>0.39999999999999997</v>
      </c>
      <c r="R1426" s="832">
        <v>6</v>
      </c>
      <c r="S1426" s="837">
        <v>0.4</v>
      </c>
      <c r="T1426" s="836">
        <v>2</v>
      </c>
      <c r="U1426" s="838">
        <v>0.5714285714285714</v>
      </c>
    </row>
    <row r="1427" spans="1:21" ht="14.4" customHeight="1" x14ac:dyDescent="0.3">
      <c r="A1427" s="831">
        <v>8</v>
      </c>
      <c r="B1427" s="832" t="s">
        <v>2035</v>
      </c>
      <c r="C1427" s="832" t="s">
        <v>2042</v>
      </c>
      <c r="D1427" s="833" t="s">
        <v>4375</v>
      </c>
      <c r="E1427" s="834" t="s">
        <v>2083</v>
      </c>
      <c r="F1427" s="832" t="s">
        <v>2036</v>
      </c>
      <c r="G1427" s="832" t="s">
        <v>2288</v>
      </c>
      <c r="H1427" s="832" t="s">
        <v>601</v>
      </c>
      <c r="I1427" s="832" t="s">
        <v>2498</v>
      </c>
      <c r="J1427" s="832" t="s">
        <v>1104</v>
      </c>
      <c r="K1427" s="832" t="s">
        <v>2290</v>
      </c>
      <c r="L1427" s="835">
        <v>107.27</v>
      </c>
      <c r="M1427" s="835">
        <v>858.16</v>
      </c>
      <c r="N1427" s="832">
        <v>8</v>
      </c>
      <c r="O1427" s="836">
        <v>2.5</v>
      </c>
      <c r="P1427" s="835">
        <v>858.16</v>
      </c>
      <c r="Q1427" s="837">
        <v>1</v>
      </c>
      <c r="R1427" s="832">
        <v>8</v>
      </c>
      <c r="S1427" s="837">
        <v>1</v>
      </c>
      <c r="T1427" s="836">
        <v>2.5</v>
      </c>
      <c r="U1427" s="838">
        <v>1</v>
      </c>
    </row>
    <row r="1428" spans="1:21" ht="14.4" customHeight="1" x14ac:dyDescent="0.3">
      <c r="A1428" s="831">
        <v>8</v>
      </c>
      <c r="B1428" s="832" t="s">
        <v>2035</v>
      </c>
      <c r="C1428" s="832" t="s">
        <v>2042</v>
      </c>
      <c r="D1428" s="833" t="s">
        <v>4375</v>
      </c>
      <c r="E1428" s="834" t="s">
        <v>2083</v>
      </c>
      <c r="F1428" s="832" t="s">
        <v>2036</v>
      </c>
      <c r="G1428" s="832" t="s">
        <v>2602</v>
      </c>
      <c r="H1428" s="832" t="s">
        <v>601</v>
      </c>
      <c r="I1428" s="832" t="s">
        <v>2603</v>
      </c>
      <c r="J1428" s="832" t="s">
        <v>2604</v>
      </c>
      <c r="K1428" s="832" t="s">
        <v>2605</v>
      </c>
      <c r="L1428" s="835">
        <v>250.67</v>
      </c>
      <c r="M1428" s="835">
        <v>1002.68</v>
      </c>
      <c r="N1428" s="832">
        <v>4</v>
      </c>
      <c r="O1428" s="836">
        <v>2</v>
      </c>
      <c r="P1428" s="835">
        <v>752.01</v>
      </c>
      <c r="Q1428" s="837">
        <v>0.75</v>
      </c>
      <c r="R1428" s="832">
        <v>3</v>
      </c>
      <c r="S1428" s="837">
        <v>0.75</v>
      </c>
      <c r="T1428" s="836">
        <v>1.5</v>
      </c>
      <c r="U1428" s="838">
        <v>0.75</v>
      </c>
    </row>
    <row r="1429" spans="1:21" ht="14.4" customHeight="1" x14ac:dyDescent="0.3">
      <c r="A1429" s="831">
        <v>8</v>
      </c>
      <c r="B1429" s="832" t="s">
        <v>2035</v>
      </c>
      <c r="C1429" s="832" t="s">
        <v>2042</v>
      </c>
      <c r="D1429" s="833" t="s">
        <v>4375</v>
      </c>
      <c r="E1429" s="834" t="s">
        <v>2083</v>
      </c>
      <c r="F1429" s="832" t="s">
        <v>2036</v>
      </c>
      <c r="G1429" s="832" t="s">
        <v>2606</v>
      </c>
      <c r="H1429" s="832" t="s">
        <v>601</v>
      </c>
      <c r="I1429" s="832" t="s">
        <v>2607</v>
      </c>
      <c r="J1429" s="832" t="s">
        <v>2608</v>
      </c>
      <c r="K1429" s="832" t="s">
        <v>2609</v>
      </c>
      <c r="L1429" s="835">
        <v>125.34</v>
      </c>
      <c r="M1429" s="835">
        <v>14288.760000000011</v>
      </c>
      <c r="N1429" s="832">
        <v>114</v>
      </c>
      <c r="O1429" s="836">
        <v>50</v>
      </c>
      <c r="P1429" s="835">
        <v>13662.06000000001</v>
      </c>
      <c r="Q1429" s="837">
        <v>0.95614035087719296</v>
      </c>
      <c r="R1429" s="832">
        <v>109</v>
      </c>
      <c r="S1429" s="837">
        <v>0.95614035087719296</v>
      </c>
      <c r="T1429" s="836">
        <v>47</v>
      </c>
      <c r="U1429" s="838">
        <v>0.94</v>
      </c>
    </row>
    <row r="1430" spans="1:21" ht="14.4" customHeight="1" x14ac:dyDescent="0.3">
      <c r="A1430" s="831">
        <v>8</v>
      </c>
      <c r="B1430" s="832" t="s">
        <v>2035</v>
      </c>
      <c r="C1430" s="832" t="s">
        <v>2042</v>
      </c>
      <c r="D1430" s="833" t="s">
        <v>4375</v>
      </c>
      <c r="E1430" s="834" t="s">
        <v>2083</v>
      </c>
      <c r="F1430" s="832" t="s">
        <v>2036</v>
      </c>
      <c r="G1430" s="832" t="s">
        <v>2457</v>
      </c>
      <c r="H1430" s="832" t="s">
        <v>601</v>
      </c>
      <c r="I1430" s="832" t="s">
        <v>2461</v>
      </c>
      <c r="J1430" s="832" t="s">
        <v>2459</v>
      </c>
      <c r="K1430" s="832" t="s">
        <v>2462</v>
      </c>
      <c r="L1430" s="835">
        <v>60.9</v>
      </c>
      <c r="M1430" s="835">
        <v>182.7</v>
      </c>
      <c r="N1430" s="832">
        <v>3</v>
      </c>
      <c r="O1430" s="836">
        <v>0.5</v>
      </c>
      <c r="P1430" s="835">
        <v>182.7</v>
      </c>
      <c r="Q1430" s="837">
        <v>1</v>
      </c>
      <c r="R1430" s="832">
        <v>3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8</v>
      </c>
      <c r="B1431" s="832" t="s">
        <v>2035</v>
      </c>
      <c r="C1431" s="832" t="s">
        <v>2042</v>
      </c>
      <c r="D1431" s="833" t="s">
        <v>4375</v>
      </c>
      <c r="E1431" s="834" t="s">
        <v>2083</v>
      </c>
      <c r="F1431" s="832" t="s">
        <v>2036</v>
      </c>
      <c r="G1431" s="832" t="s">
        <v>2407</v>
      </c>
      <c r="H1431" s="832" t="s">
        <v>601</v>
      </c>
      <c r="I1431" s="832" t="s">
        <v>2408</v>
      </c>
      <c r="J1431" s="832" t="s">
        <v>883</v>
      </c>
      <c r="K1431" s="832" t="s">
        <v>2409</v>
      </c>
      <c r="L1431" s="835">
        <v>48.09</v>
      </c>
      <c r="M1431" s="835">
        <v>144.27000000000001</v>
      </c>
      <c r="N1431" s="832">
        <v>3</v>
      </c>
      <c r="O1431" s="836">
        <v>2.5</v>
      </c>
      <c r="P1431" s="835">
        <v>48.09</v>
      </c>
      <c r="Q1431" s="837">
        <v>0.33333333333333331</v>
      </c>
      <c r="R1431" s="832">
        <v>1</v>
      </c>
      <c r="S1431" s="837">
        <v>0.33333333333333331</v>
      </c>
      <c r="T1431" s="836">
        <v>1</v>
      </c>
      <c r="U1431" s="838">
        <v>0.4</v>
      </c>
    </row>
    <row r="1432" spans="1:21" ht="14.4" customHeight="1" x14ac:dyDescent="0.3">
      <c r="A1432" s="831">
        <v>8</v>
      </c>
      <c r="B1432" s="832" t="s">
        <v>2035</v>
      </c>
      <c r="C1432" s="832" t="s">
        <v>2042</v>
      </c>
      <c r="D1432" s="833" t="s">
        <v>4375</v>
      </c>
      <c r="E1432" s="834" t="s">
        <v>2083</v>
      </c>
      <c r="F1432" s="832" t="s">
        <v>2036</v>
      </c>
      <c r="G1432" s="832" t="s">
        <v>3205</v>
      </c>
      <c r="H1432" s="832" t="s">
        <v>601</v>
      </c>
      <c r="I1432" s="832" t="s">
        <v>3540</v>
      </c>
      <c r="J1432" s="832" t="s">
        <v>3541</v>
      </c>
      <c r="K1432" s="832" t="s">
        <v>3542</v>
      </c>
      <c r="L1432" s="835">
        <v>950.39</v>
      </c>
      <c r="M1432" s="835">
        <v>3801.56</v>
      </c>
      <c r="N1432" s="832">
        <v>4</v>
      </c>
      <c r="O1432" s="836">
        <v>4</v>
      </c>
      <c r="P1432" s="835">
        <v>1900.78</v>
      </c>
      <c r="Q1432" s="837">
        <v>0.5</v>
      </c>
      <c r="R1432" s="832">
        <v>2</v>
      </c>
      <c r="S1432" s="837">
        <v>0.5</v>
      </c>
      <c r="T1432" s="836">
        <v>2</v>
      </c>
      <c r="U1432" s="838">
        <v>0.5</v>
      </c>
    </row>
    <row r="1433" spans="1:21" ht="14.4" customHeight="1" x14ac:dyDescent="0.3">
      <c r="A1433" s="831">
        <v>8</v>
      </c>
      <c r="B1433" s="832" t="s">
        <v>2035</v>
      </c>
      <c r="C1433" s="832" t="s">
        <v>2042</v>
      </c>
      <c r="D1433" s="833" t="s">
        <v>4375</v>
      </c>
      <c r="E1433" s="834" t="s">
        <v>2083</v>
      </c>
      <c r="F1433" s="832" t="s">
        <v>2036</v>
      </c>
      <c r="G1433" s="832" t="s">
        <v>2114</v>
      </c>
      <c r="H1433" s="832" t="s">
        <v>601</v>
      </c>
      <c r="I1433" s="832" t="s">
        <v>3543</v>
      </c>
      <c r="J1433" s="832" t="s">
        <v>928</v>
      </c>
      <c r="K1433" s="832" t="s">
        <v>3544</v>
      </c>
      <c r="L1433" s="835">
        <v>0</v>
      </c>
      <c r="M1433" s="835">
        <v>0</v>
      </c>
      <c r="N1433" s="832">
        <v>1</v>
      </c>
      <c r="O1433" s="836">
        <v>1</v>
      </c>
      <c r="P1433" s="835"/>
      <c r="Q1433" s="837"/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8</v>
      </c>
      <c r="B1434" s="832" t="s">
        <v>2035</v>
      </c>
      <c r="C1434" s="832" t="s">
        <v>2042</v>
      </c>
      <c r="D1434" s="833" t="s">
        <v>4375</v>
      </c>
      <c r="E1434" s="834" t="s">
        <v>2083</v>
      </c>
      <c r="F1434" s="832" t="s">
        <v>2036</v>
      </c>
      <c r="G1434" s="832" t="s">
        <v>2610</v>
      </c>
      <c r="H1434" s="832" t="s">
        <v>601</v>
      </c>
      <c r="I1434" s="832" t="s">
        <v>3017</v>
      </c>
      <c r="J1434" s="832" t="s">
        <v>1692</v>
      </c>
      <c r="K1434" s="832" t="s">
        <v>3018</v>
      </c>
      <c r="L1434" s="835">
        <v>654.6</v>
      </c>
      <c r="M1434" s="835">
        <v>1309.2</v>
      </c>
      <c r="N1434" s="832">
        <v>2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8</v>
      </c>
      <c r="B1435" s="832" t="s">
        <v>2035</v>
      </c>
      <c r="C1435" s="832" t="s">
        <v>2042</v>
      </c>
      <c r="D1435" s="833" t="s">
        <v>4375</v>
      </c>
      <c r="E1435" s="834" t="s">
        <v>2083</v>
      </c>
      <c r="F1435" s="832" t="s">
        <v>2036</v>
      </c>
      <c r="G1435" s="832" t="s">
        <v>2167</v>
      </c>
      <c r="H1435" s="832" t="s">
        <v>601</v>
      </c>
      <c r="I1435" s="832" t="s">
        <v>3545</v>
      </c>
      <c r="J1435" s="832" t="s">
        <v>1322</v>
      </c>
      <c r="K1435" s="832" t="s">
        <v>1733</v>
      </c>
      <c r="L1435" s="835">
        <v>0</v>
      </c>
      <c r="M1435" s="835">
        <v>0</v>
      </c>
      <c r="N1435" s="832">
        <v>1</v>
      </c>
      <c r="O1435" s="836">
        <v>0.5</v>
      </c>
      <c r="P1435" s="835">
        <v>0</v>
      </c>
      <c r="Q1435" s="837"/>
      <c r="R1435" s="832">
        <v>1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8</v>
      </c>
      <c r="B1436" s="832" t="s">
        <v>2035</v>
      </c>
      <c r="C1436" s="832" t="s">
        <v>2042</v>
      </c>
      <c r="D1436" s="833" t="s">
        <v>4375</v>
      </c>
      <c r="E1436" s="834" t="s">
        <v>2083</v>
      </c>
      <c r="F1436" s="832" t="s">
        <v>2036</v>
      </c>
      <c r="G1436" s="832" t="s">
        <v>2117</v>
      </c>
      <c r="H1436" s="832" t="s">
        <v>601</v>
      </c>
      <c r="I1436" s="832" t="s">
        <v>2466</v>
      </c>
      <c r="J1436" s="832" t="s">
        <v>2467</v>
      </c>
      <c r="K1436" s="832" t="s">
        <v>2468</v>
      </c>
      <c r="L1436" s="835">
        <v>129.47</v>
      </c>
      <c r="M1436" s="835">
        <v>258.94</v>
      </c>
      <c r="N1436" s="832">
        <v>2</v>
      </c>
      <c r="O1436" s="836">
        <v>2</v>
      </c>
      <c r="P1436" s="835">
        <v>258.94</v>
      </c>
      <c r="Q1436" s="837">
        <v>1</v>
      </c>
      <c r="R1436" s="832">
        <v>2</v>
      </c>
      <c r="S1436" s="837">
        <v>1</v>
      </c>
      <c r="T1436" s="836">
        <v>2</v>
      </c>
      <c r="U1436" s="838">
        <v>1</v>
      </c>
    </row>
    <row r="1437" spans="1:21" ht="14.4" customHeight="1" x14ac:dyDescent="0.3">
      <c r="A1437" s="831">
        <v>8</v>
      </c>
      <c r="B1437" s="832" t="s">
        <v>2035</v>
      </c>
      <c r="C1437" s="832" t="s">
        <v>2042</v>
      </c>
      <c r="D1437" s="833" t="s">
        <v>4375</v>
      </c>
      <c r="E1437" s="834" t="s">
        <v>2083</v>
      </c>
      <c r="F1437" s="832" t="s">
        <v>2036</v>
      </c>
      <c r="G1437" s="832" t="s">
        <v>2611</v>
      </c>
      <c r="H1437" s="832" t="s">
        <v>601</v>
      </c>
      <c r="I1437" s="832" t="s">
        <v>2612</v>
      </c>
      <c r="J1437" s="832" t="s">
        <v>2613</v>
      </c>
      <c r="K1437" s="832" t="s">
        <v>2614</v>
      </c>
      <c r="L1437" s="835">
        <v>101.39</v>
      </c>
      <c r="M1437" s="835">
        <v>709.73</v>
      </c>
      <c r="N1437" s="832">
        <v>7</v>
      </c>
      <c r="O1437" s="836">
        <v>4</v>
      </c>
      <c r="P1437" s="835">
        <v>608.34</v>
      </c>
      <c r="Q1437" s="837">
        <v>0.85714285714285721</v>
      </c>
      <c r="R1437" s="832">
        <v>6</v>
      </c>
      <c r="S1437" s="837">
        <v>0.8571428571428571</v>
      </c>
      <c r="T1437" s="836">
        <v>3</v>
      </c>
      <c r="U1437" s="838">
        <v>0.75</v>
      </c>
    </row>
    <row r="1438" spans="1:21" ht="14.4" customHeight="1" x14ac:dyDescent="0.3">
      <c r="A1438" s="831">
        <v>8</v>
      </c>
      <c r="B1438" s="832" t="s">
        <v>2035</v>
      </c>
      <c r="C1438" s="832" t="s">
        <v>2042</v>
      </c>
      <c r="D1438" s="833" t="s">
        <v>4375</v>
      </c>
      <c r="E1438" s="834" t="s">
        <v>2083</v>
      </c>
      <c r="F1438" s="832" t="s">
        <v>2036</v>
      </c>
      <c r="G1438" s="832" t="s">
        <v>2611</v>
      </c>
      <c r="H1438" s="832" t="s">
        <v>601</v>
      </c>
      <c r="I1438" s="832" t="s">
        <v>3546</v>
      </c>
      <c r="J1438" s="832" t="s">
        <v>2613</v>
      </c>
      <c r="K1438" s="832" t="s">
        <v>3547</v>
      </c>
      <c r="L1438" s="835">
        <v>0</v>
      </c>
      <c r="M1438" s="835">
        <v>0</v>
      </c>
      <c r="N1438" s="832">
        <v>9</v>
      </c>
      <c r="O1438" s="836">
        <v>8.5</v>
      </c>
      <c r="P1438" s="835">
        <v>0</v>
      </c>
      <c r="Q1438" s="837"/>
      <c r="R1438" s="832">
        <v>6</v>
      </c>
      <c r="S1438" s="837">
        <v>0.66666666666666663</v>
      </c>
      <c r="T1438" s="836">
        <v>5.5</v>
      </c>
      <c r="U1438" s="838">
        <v>0.6470588235294118</v>
      </c>
    </row>
    <row r="1439" spans="1:21" ht="14.4" customHeight="1" x14ac:dyDescent="0.3">
      <c r="A1439" s="831">
        <v>8</v>
      </c>
      <c r="B1439" s="832" t="s">
        <v>2035</v>
      </c>
      <c r="C1439" s="832" t="s">
        <v>2042</v>
      </c>
      <c r="D1439" s="833" t="s">
        <v>4375</v>
      </c>
      <c r="E1439" s="834" t="s">
        <v>2083</v>
      </c>
      <c r="F1439" s="832" t="s">
        <v>2036</v>
      </c>
      <c r="G1439" s="832" t="s">
        <v>2170</v>
      </c>
      <c r="H1439" s="832" t="s">
        <v>601</v>
      </c>
      <c r="I1439" s="832" t="s">
        <v>3020</v>
      </c>
      <c r="J1439" s="832" t="s">
        <v>3021</v>
      </c>
      <c r="K1439" s="832" t="s">
        <v>3022</v>
      </c>
      <c r="L1439" s="835">
        <v>0</v>
      </c>
      <c r="M1439" s="835">
        <v>0</v>
      </c>
      <c r="N1439" s="832">
        <v>1</v>
      </c>
      <c r="O1439" s="836">
        <v>0.5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8</v>
      </c>
      <c r="B1440" s="832" t="s">
        <v>2035</v>
      </c>
      <c r="C1440" s="832" t="s">
        <v>2042</v>
      </c>
      <c r="D1440" s="833" t="s">
        <v>4375</v>
      </c>
      <c r="E1440" s="834" t="s">
        <v>2083</v>
      </c>
      <c r="F1440" s="832" t="s">
        <v>2036</v>
      </c>
      <c r="G1440" s="832" t="s">
        <v>2617</v>
      </c>
      <c r="H1440" s="832" t="s">
        <v>601</v>
      </c>
      <c r="I1440" s="832" t="s">
        <v>2618</v>
      </c>
      <c r="J1440" s="832" t="s">
        <v>2619</v>
      </c>
      <c r="K1440" s="832" t="s">
        <v>2620</v>
      </c>
      <c r="L1440" s="835">
        <v>0</v>
      </c>
      <c r="M1440" s="835">
        <v>0</v>
      </c>
      <c r="N1440" s="832">
        <v>2</v>
      </c>
      <c r="O1440" s="836">
        <v>0.5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8</v>
      </c>
      <c r="B1441" s="832" t="s">
        <v>2035</v>
      </c>
      <c r="C1441" s="832" t="s">
        <v>2042</v>
      </c>
      <c r="D1441" s="833" t="s">
        <v>4375</v>
      </c>
      <c r="E1441" s="834" t="s">
        <v>2083</v>
      </c>
      <c r="F1441" s="832" t="s">
        <v>2036</v>
      </c>
      <c r="G1441" s="832" t="s">
        <v>2314</v>
      </c>
      <c r="H1441" s="832" t="s">
        <v>601</v>
      </c>
      <c r="I1441" s="832" t="s">
        <v>2315</v>
      </c>
      <c r="J1441" s="832" t="s">
        <v>2316</v>
      </c>
      <c r="K1441" s="832" t="s">
        <v>2317</v>
      </c>
      <c r="L1441" s="835">
        <v>88.76</v>
      </c>
      <c r="M1441" s="835">
        <v>1597.68</v>
      </c>
      <c r="N1441" s="832">
        <v>18</v>
      </c>
      <c r="O1441" s="836">
        <v>6</v>
      </c>
      <c r="P1441" s="835">
        <v>1331.4</v>
      </c>
      <c r="Q1441" s="837">
        <v>0.83333333333333337</v>
      </c>
      <c r="R1441" s="832">
        <v>15</v>
      </c>
      <c r="S1441" s="837">
        <v>0.83333333333333337</v>
      </c>
      <c r="T1441" s="836">
        <v>5</v>
      </c>
      <c r="U1441" s="838">
        <v>0.83333333333333337</v>
      </c>
    </row>
    <row r="1442" spans="1:21" ht="14.4" customHeight="1" x14ac:dyDescent="0.3">
      <c r="A1442" s="831">
        <v>8</v>
      </c>
      <c r="B1442" s="832" t="s">
        <v>2035</v>
      </c>
      <c r="C1442" s="832" t="s">
        <v>2042</v>
      </c>
      <c r="D1442" s="833" t="s">
        <v>4375</v>
      </c>
      <c r="E1442" s="834" t="s">
        <v>2083</v>
      </c>
      <c r="F1442" s="832" t="s">
        <v>2036</v>
      </c>
      <c r="G1442" s="832" t="s">
        <v>2318</v>
      </c>
      <c r="H1442" s="832" t="s">
        <v>601</v>
      </c>
      <c r="I1442" s="832" t="s">
        <v>2319</v>
      </c>
      <c r="J1442" s="832" t="s">
        <v>1020</v>
      </c>
      <c r="K1442" s="832" t="s">
        <v>1733</v>
      </c>
      <c r="L1442" s="835">
        <v>111.07</v>
      </c>
      <c r="M1442" s="835">
        <v>444.28</v>
      </c>
      <c r="N1442" s="832">
        <v>4</v>
      </c>
      <c r="O1442" s="836">
        <v>2</v>
      </c>
      <c r="P1442" s="835">
        <v>444.28</v>
      </c>
      <c r="Q1442" s="837">
        <v>1</v>
      </c>
      <c r="R1442" s="832">
        <v>4</v>
      </c>
      <c r="S1442" s="837">
        <v>1</v>
      </c>
      <c r="T1442" s="836">
        <v>2</v>
      </c>
      <c r="U1442" s="838">
        <v>1</v>
      </c>
    </row>
    <row r="1443" spans="1:21" ht="14.4" customHeight="1" x14ac:dyDescent="0.3">
      <c r="A1443" s="831">
        <v>8</v>
      </c>
      <c r="B1443" s="832" t="s">
        <v>2035</v>
      </c>
      <c r="C1443" s="832" t="s">
        <v>2042</v>
      </c>
      <c r="D1443" s="833" t="s">
        <v>4375</v>
      </c>
      <c r="E1443" s="834" t="s">
        <v>2083</v>
      </c>
      <c r="F1443" s="832" t="s">
        <v>2036</v>
      </c>
      <c r="G1443" s="832" t="s">
        <v>3026</v>
      </c>
      <c r="H1443" s="832" t="s">
        <v>601</v>
      </c>
      <c r="I1443" s="832" t="s">
        <v>3548</v>
      </c>
      <c r="J1443" s="832" t="s">
        <v>3028</v>
      </c>
      <c r="K1443" s="832" t="s">
        <v>3549</v>
      </c>
      <c r="L1443" s="835">
        <v>550.39</v>
      </c>
      <c r="M1443" s="835">
        <v>550.39</v>
      </c>
      <c r="N1443" s="832">
        <v>1</v>
      </c>
      <c r="O1443" s="836">
        <v>0.5</v>
      </c>
      <c r="P1443" s="835">
        <v>550.39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8</v>
      </c>
      <c r="B1444" s="832" t="s">
        <v>2035</v>
      </c>
      <c r="C1444" s="832" t="s">
        <v>2042</v>
      </c>
      <c r="D1444" s="833" t="s">
        <v>4375</v>
      </c>
      <c r="E1444" s="834" t="s">
        <v>2083</v>
      </c>
      <c r="F1444" s="832" t="s">
        <v>2036</v>
      </c>
      <c r="G1444" s="832" t="s">
        <v>3114</v>
      </c>
      <c r="H1444" s="832" t="s">
        <v>601</v>
      </c>
      <c r="I1444" s="832" t="s">
        <v>3115</v>
      </c>
      <c r="J1444" s="832" t="s">
        <v>3116</v>
      </c>
      <c r="K1444" s="832" t="s">
        <v>3117</v>
      </c>
      <c r="L1444" s="835">
        <v>0</v>
      </c>
      <c r="M1444" s="835">
        <v>0</v>
      </c>
      <c r="N1444" s="832">
        <v>1</v>
      </c>
      <c r="O1444" s="836">
        <v>1</v>
      </c>
      <c r="P1444" s="835">
        <v>0</v>
      </c>
      <c r="Q1444" s="837"/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8</v>
      </c>
      <c r="B1445" s="832" t="s">
        <v>2035</v>
      </c>
      <c r="C1445" s="832" t="s">
        <v>2042</v>
      </c>
      <c r="D1445" s="833" t="s">
        <v>4375</v>
      </c>
      <c r="E1445" s="834" t="s">
        <v>2083</v>
      </c>
      <c r="F1445" s="832" t="s">
        <v>2036</v>
      </c>
      <c r="G1445" s="832" t="s">
        <v>2184</v>
      </c>
      <c r="H1445" s="832" t="s">
        <v>660</v>
      </c>
      <c r="I1445" s="832" t="s">
        <v>1698</v>
      </c>
      <c r="J1445" s="832" t="s">
        <v>1696</v>
      </c>
      <c r="K1445" s="832" t="s">
        <v>1699</v>
      </c>
      <c r="L1445" s="835">
        <v>46.07</v>
      </c>
      <c r="M1445" s="835">
        <v>184.28</v>
      </c>
      <c r="N1445" s="832">
        <v>4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8</v>
      </c>
      <c r="B1446" s="832" t="s">
        <v>2035</v>
      </c>
      <c r="C1446" s="832" t="s">
        <v>2042</v>
      </c>
      <c r="D1446" s="833" t="s">
        <v>4375</v>
      </c>
      <c r="E1446" s="834" t="s">
        <v>2083</v>
      </c>
      <c r="F1446" s="832" t="s">
        <v>2036</v>
      </c>
      <c r="G1446" s="832" t="s">
        <v>3550</v>
      </c>
      <c r="H1446" s="832" t="s">
        <v>601</v>
      </c>
      <c r="I1446" s="832" t="s">
        <v>3551</v>
      </c>
      <c r="J1446" s="832" t="s">
        <v>3552</v>
      </c>
      <c r="K1446" s="832" t="s">
        <v>3553</v>
      </c>
      <c r="L1446" s="835">
        <v>23.01</v>
      </c>
      <c r="M1446" s="835">
        <v>46.02</v>
      </c>
      <c r="N1446" s="832">
        <v>2</v>
      </c>
      <c r="O1446" s="836">
        <v>1.5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8</v>
      </c>
      <c r="B1447" s="832" t="s">
        <v>2035</v>
      </c>
      <c r="C1447" s="832" t="s">
        <v>2042</v>
      </c>
      <c r="D1447" s="833" t="s">
        <v>4375</v>
      </c>
      <c r="E1447" s="834" t="s">
        <v>2083</v>
      </c>
      <c r="F1447" s="832" t="s">
        <v>2036</v>
      </c>
      <c r="G1447" s="832" t="s">
        <v>3550</v>
      </c>
      <c r="H1447" s="832" t="s">
        <v>601</v>
      </c>
      <c r="I1447" s="832" t="s">
        <v>3554</v>
      </c>
      <c r="J1447" s="832" t="s">
        <v>3555</v>
      </c>
      <c r="K1447" s="832" t="s">
        <v>3556</v>
      </c>
      <c r="L1447" s="835">
        <v>141.62</v>
      </c>
      <c r="M1447" s="835">
        <v>141.62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8</v>
      </c>
      <c r="B1448" s="832" t="s">
        <v>2035</v>
      </c>
      <c r="C1448" s="832" t="s">
        <v>2042</v>
      </c>
      <c r="D1448" s="833" t="s">
        <v>4375</v>
      </c>
      <c r="E1448" s="834" t="s">
        <v>2083</v>
      </c>
      <c r="F1448" s="832" t="s">
        <v>2036</v>
      </c>
      <c r="G1448" s="832" t="s">
        <v>2633</v>
      </c>
      <c r="H1448" s="832" t="s">
        <v>601</v>
      </c>
      <c r="I1448" s="832" t="s">
        <v>3038</v>
      </c>
      <c r="J1448" s="832" t="s">
        <v>3039</v>
      </c>
      <c r="K1448" s="832" t="s">
        <v>2660</v>
      </c>
      <c r="L1448" s="835">
        <v>289.23</v>
      </c>
      <c r="M1448" s="835">
        <v>2024.6100000000001</v>
      </c>
      <c r="N1448" s="832">
        <v>7</v>
      </c>
      <c r="O1448" s="836">
        <v>1</v>
      </c>
      <c r="P1448" s="835">
        <v>2024.6100000000001</v>
      </c>
      <c r="Q1448" s="837">
        <v>1</v>
      </c>
      <c r="R1448" s="832">
        <v>7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8</v>
      </c>
      <c r="B1449" s="832" t="s">
        <v>2035</v>
      </c>
      <c r="C1449" s="832" t="s">
        <v>2042</v>
      </c>
      <c r="D1449" s="833" t="s">
        <v>4375</v>
      </c>
      <c r="E1449" s="834" t="s">
        <v>2083</v>
      </c>
      <c r="F1449" s="832" t="s">
        <v>2036</v>
      </c>
      <c r="G1449" s="832" t="s">
        <v>3042</v>
      </c>
      <c r="H1449" s="832" t="s">
        <v>660</v>
      </c>
      <c r="I1449" s="832" t="s">
        <v>3557</v>
      </c>
      <c r="J1449" s="832" t="s">
        <v>1174</v>
      </c>
      <c r="K1449" s="832" t="s">
        <v>3558</v>
      </c>
      <c r="L1449" s="835">
        <v>86.43</v>
      </c>
      <c r="M1449" s="835">
        <v>172.86</v>
      </c>
      <c r="N1449" s="832">
        <v>2</v>
      </c>
      <c r="O1449" s="836">
        <v>1.5</v>
      </c>
      <c r="P1449" s="835">
        <v>172.86</v>
      </c>
      <c r="Q1449" s="837">
        <v>1</v>
      </c>
      <c r="R1449" s="832">
        <v>2</v>
      </c>
      <c r="S1449" s="837">
        <v>1</v>
      </c>
      <c r="T1449" s="836">
        <v>1.5</v>
      </c>
      <c r="U1449" s="838">
        <v>1</v>
      </c>
    </row>
    <row r="1450" spans="1:21" ht="14.4" customHeight="1" x14ac:dyDescent="0.3">
      <c r="A1450" s="831">
        <v>8</v>
      </c>
      <c r="B1450" s="832" t="s">
        <v>2035</v>
      </c>
      <c r="C1450" s="832" t="s">
        <v>2042</v>
      </c>
      <c r="D1450" s="833" t="s">
        <v>4375</v>
      </c>
      <c r="E1450" s="834" t="s">
        <v>2083</v>
      </c>
      <c r="F1450" s="832" t="s">
        <v>2036</v>
      </c>
      <c r="G1450" s="832" t="s">
        <v>3042</v>
      </c>
      <c r="H1450" s="832" t="s">
        <v>601</v>
      </c>
      <c r="I1450" s="832" t="s">
        <v>3559</v>
      </c>
      <c r="J1450" s="832" t="s">
        <v>3046</v>
      </c>
      <c r="K1450" s="832" t="s">
        <v>3560</v>
      </c>
      <c r="L1450" s="835">
        <v>86.43</v>
      </c>
      <c r="M1450" s="835">
        <v>259.29000000000002</v>
      </c>
      <c r="N1450" s="832">
        <v>3</v>
      </c>
      <c r="O1450" s="836">
        <v>2.5</v>
      </c>
      <c r="P1450" s="835">
        <v>172.86</v>
      </c>
      <c r="Q1450" s="837">
        <v>0.66666666666666663</v>
      </c>
      <c r="R1450" s="832">
        <v>2</v>
      </c>
      <c r="S1450" s="837">
        <v>0.66666666666666663</v>
      </c>
      <c r="T1450" s="836">
        <v>1.5</v>
      </c>
      <c r="U1450" s="838">
        <v>0.6</v>
      </c>
    </row>
    <row r="1451" spans="1:21" ht="14.4" customHeight="1" x14ac:dyDescent="0.3">
      <c r="A1451" s="831">
        <v>8</v>
      </c>
      <c r="B1451" s="832" t="s">
        <v>2035</v>
      </c>
      <c r="C1451" s="832" t="s">
        <v>2042</v>
      </c>
      <c r="D1451" s="833" t="s">
        <v>4375</v>
      </c>
      <c r="E1451" s="834" t="s">
        <v>2083</v>
      </c>
      <c r="F1451" s="832" t="s">
        <v>2036</v>
      </c>
      <c r="G1451" s="832" t="s">
        <v>2144</v>
      </c>
      <c r="H1451" s="832" t="s">
        <v>601</v>
      </c>
      <c r="I1451" s="832" t="s">
        <v>2145</v>
      </c>
      <c r="J1451" s="832" t="s">
        <v>692</v>
      </c>
      <c r="K1451" s="832" t="s">
        <v>2146</v>
      </c>
      <c r="L1451" s="835">
        <v>158.76</v>
      </c>
      <c r="M1451" s="835">
        <v>317.52</v>
      </c>
      <c r="N1451" s="832">
        <v>2</v>
      </c>
      <c r="O1451" s="836">
        <v>1.5</v>
      </c>
      <c r="P1451" s="835">
        <v>158.76</v>
      </c>
      <c r="Q1451" s="837">
        <v>0.5</v>
      </c>
      <c r="R1451" s="832">
        <v>1</v>
      </c>
      <c r="S1451" s="837">
        <v>0.5</v>
      </c>
      <c r="T1451" s="836">
        <v>1</v>
      </c>
      <c r="U1451" s="838">
        <v>0.66666666666666663</v>
      </c>
    </row>
    <row r="1452" spans="1:21" ht="14.4" customHeight="1" x14ac:dyDescent="0.3">
      <c r="A1452" s="831">
        <v>8</v>
      </c>
      <c r="B1452" s="832" t="s">
        <v>2035</v>
      </c>
      <c r="C1452" s="832" t="s">
        <v>2042</v>
      </c>
      <c r="D1452" s="833" t="s">
        <v>4375</v>
      </c>
      <c r="E1452" s="834" t="s">
        <v>2083</v>
      </c>
      <c r="F1452" s="832" t="s">
        <v>2036</v>
      </c>
      <c r="G1452" s="832" t="s">
        <v>3048</v>
      </c>
      <c r="H1452" s="832" t="s">
        <v>660</v>
      </c>
      <c r="I1452" s="832" t="s">
        <v>1836</v>
      </c>
      <c r="J1452" s="832" t="s">
        <v>1837</v>
      </c>
      <c r="K1452" s="832" t="s">
        <v>1838</v>
      </c>
      <c r="L1452" s="835">
        <v>37.159999999999997</v>
      </c>
      <c r="M1452" s="835">
        <v>74.319999999999993</v>
      </c>
      <c r="N1452" s="832">
        <v>2</v>
      </c>
      <c r="O1452" s="836">
        <v>0.5</v>
      </c>
      <c r="P1452" s="835">
        <v>74.319999999999993</v>
      </c>
      <c r="Q1452" s="837">
        <v>1</v>
      </c>
      <c r="R1452" s="832">
        <v>2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8</v>
      </c>
      <c r="B1453" s="832" t="s">
        <v>2035</v>
      </c>
      <c r="C1453" s="832" t="s">
        <v>2042</v>
      </c>
      <c r="D1453" s="833" t="s">
        <v>4375</v>
      </c>
      <c r="E1453" s="834" t="s">
        <v>2083</v>
      </c>
      <c r="F1453" s="832" t="s">
        <v>2036</v>
      </c>
      <c r="G1453" s="832" t="s">
        <v>2335</v>
      </c>
      <c r="H1453" s="832" t="s">
        <v>601</v>
      </c>
      <c r="I1453" s="832" t="s">
        <v>2338</v>
      </c>
      <c r="J1453" s="832" t="s">
        <v>1012</v>
      </c>
      <c r="K1453" s="832" t="s">
        <v>2339</v>
      </c>
      <c r="L1453" s="835">
        <v>34.19</v>
      </c>
      <c r="M1453" s="835">
        <v>34.19</v>
      </c>
      <c r="N1453" s="832">
        <v>1</v>
      </c>
      <c r="O1453" s="836">
        <v>0.5</v>
      </c>
      <c r="P1453" s="835">
        <v>34.19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8</v>
      </c>
      <c r="B1454" s="832" t="s">
        <v>2035</v>
      </c>
      <c r="C1454" s="832" t="s">
        <v>2042</v>
      </c>
      <c r="D1454" s="833" t="s">
        <v>4375</v>
      </c>
      <c r="E1454" s="834" t="s">
        <v>2083</v>
      </c>
      <c r="F1454" s="832" t="s">
        <v>2036</v>
      </c>
      <c r="G1454" s="832" t="s">
        <v>3247</v>
      </c>
      <c r="H1454" s="832" t="s">
        <v>601</v>
      </c>
      <c r="I1454" s="832" t="s">
        <v>3248</v>
      </c>
      <c r="J1454" s="832" t="s">
        <v>3249</v>
      </c>
      <c r="K1454" s="832" t="s">
        <v>3250</v>
      </c>
      <c r="L1454" s="835">
        <v>140.25</v>
      </c>
      <c r="M1454" s="835">
        <v>280.5</v>
      </c>
      <c r="N1454" s="832">
        <v>2</v>
      </c>
      <c r="O1454" s="836">
        <v>1</v>
      </c>
      <c r="P1454" s="835">
        <v>280.5</v>
      </c>
      <c r="Q1454" s="837">
        <v>1</v>
      </c>
      <c r="R1454" s="832">
        <v>2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8</v>
      </c>
      <c r="B1455" s="832" t="s">
        <v>2035</v>
      </c>
      <c r="C1455" s="832" t="s">
        <v>2042</v>
      </c>
      <c r="D1455" s="833" t="s">
        <v>4375</v>
      </c>
      <c r="E1455" s="834" t="s">
        <v>2083</v>
      </c>
      <c r="F1455" s="832" t="s">
        <v>2036</v>
      </c>
      <c r="G1455" s="832" t="s">
        <v>2121</v>
      </c>
      <c r="H1455" s="832" t="s">
        <v>660</v>
      </c>
      <c r="I1455" s="832" t="s">
        <v>2195</v>
      </c>
      <c r="J1455" s="832" t="s">
        <v>735</v>
      </c>
      <c r="K1455" s="832" t="s">
        <v>1777</v>
      </c>
      <c r="L1455" s="835">
        <v>368.16</v>
      </c>
      <c r="M1455" s="835">
        <v>4786.0800000000008</v>
      </c>
      <c r="N1455" s="832">
        <v>13</v>
      </c>
      <c r="O1455" s="836">
        <v>6.5</v>
      </c>
      <c r="P1455" s="835">
        <v>4786.0800000000008</v>
      </c>
      <c r="Q1455" s="837">
        <v>1</v>
      </c>
      <c r="R1455" s="832">
        <v>13</v>
      </c>
      <c r="S1455" s="837">
        <v>1</v>
      </c>
      <c r="T1455" s="836">
        <v>6.5</v>
      </c>
      <c r="U1455" s="838">
        <v>1</v>
      </c>
    </row>
    <row r="1456" spans="1:21" ht="14.4" customHeight="1" x14ac:dyDescent="0.3">
      <c r="A1456" s="831">
        <v>8</v>
      </c>
      <c r="B1456" s="832" t="s">
        <v>2035</v>
      </c>
      <c r="C1456" s="832" t="s">
        <v>2042</v>
      </c>
      <c r="D1456" s="833" t="s">
        <v>4375</v>
      </c>
      <c r="E1456" s="834" t="s">
        <v>2083</v>
      </c>
      <c r="F1456" s="832" t="s">
        <v>2036</v>
      </c>
      <c r="G1456" s="832" t="s">
        <v>2121</v>
      </c>
      <c r="H1456" s="832" t="s">
        <v>660</v>
      </c>
      <c r="I1456" s="832" t="s">
        <v>2122</v>
      </c>
      <c r="J1456" s="832" t="s">
        <v>735</v>
      </c>
      <c r="K1456" s="832" t="s">
        <v>1680</v>
      </c>
      <c r="L1456" s="835">
        <v>490.89</v>
      </c>
      <c r="M1456" s="835">
        <v>6872.4599999999991</v>
      </c>
      <c r="N1456" s="832">
        <v>14</v>
      </c>
      <c r="O1456" s="836">
        <v>8.5</v>
      </c>
      <c r="P1456" s="835">
        <v>3436.2299999999996</v>
      </c>
      <c r="Q1456" s="837">
        <v>0.5</v>
      </c>
      <c r="R1456" s="832">
        <v>7</v>
      </c>
      <c r="S1456" s="837">
        <v>0.5</v>
      </c>
      <c r="T1456" s="836">
        <v>4.5</v>
      </c>
      <c r="U1456" s="838">
        <v>0.52941176470588236</v>
      </c>
    </row>
    <row r="1457" spans="1:21" ht="14.4" customHeight="1" x14ac:dyDescent="0.3">
      <c r="A1457" s="831">
        <v>8</v>
      </c>
      <c r="B1457" s="832" t="s">
        <v>2035</v>
      </c>
      <c r="C1457" s="832" t="s">
        <v>2042</v>
      </c>
      <c r="D1457" s="833" t="s">
        <v>4375</v>
      </c>
      <c r="E1457" s="834" t="s">
        <v>2083</v>
      </c>
      <c r="F1457" s="832" t="s">
        <v>2036</v>
      </c>
      <c r="G1457" s="832" t="s">
        <v>2121</v>
      </c>
      <c r="H1457" s="832" t="s">
        <v>660</v>
      </c>
      <c r="I1457" s="832" t="s">
        <v>2123</v>
      </c>
      <c r="J1457" s="832" t="s">
        <v>735</v>
      </c>
      <c r="K1457" s="832" t="s">
        <v>1991</v>
      </c>
      <c r="L1457" s="835">
        <v>736.33</v>
      </c>
      <c r="M1457" s="835">
        <v>2945.32</v>
      </c>
      <c r="N1457" s="832">
        <v>4</v>
      </c>
      <c r="O1457" s="836">
        <v>2</v>
      </c>
      <c r="P1457" s="835">
        <v>1472.66</v>
      </c>
      <c r="Q1457" s="837">
        <v>0.5</v>
      </c>
      <c r="R1457" s="832">
        <v>2</v>
      </c>
      <c r="S1457" s="837">
        <v>0.5</v>
      </c>
      <c r="T1457" s="836">
        <v>1</v>
      </c>
      <c r="U1457" s="838">
        <v>0.5</v>
      </c>
    </row>
    <row r="1458" spans="1:21" ht="14.4" customHeight="1" x14ac:dyDescent="0.3">
      <c r="A1458" s="831">
        <v>8</v>
      </c>
      <c r="B1458" s="832" t="s">
        <v>2035</v>
      </c>
      <c r="C1458" s="832" t="s">
        <v>2042</v>
      </c>
      <c r="D1458" s="833" t="s">
        <v>4375</v>
      </c>
      <c r="E1458" s="834" t="s">
        <v>2083</v>
      </c>
      <c r="F1458" s="832" t="s">
        <v>2036</v>
      </c>
      <c r="G1458" s="832" t="s">
        <v>3561</v>
      </c>
      <c r="H1458" s="832" t="s">
        <v>601</v>
      </c>
      <c r="I1458" s="832" t="s">
        <v>3562</v>
      </c>
      <c r="J1458" s="832" t="s">
        <v>3563</v>
      </c>
      <c r="K1458" s="832" t="s">
        <v>3564</v>
      </c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8</v>
      </c>
      <c r="B1459" s="832" t="s">
        <v>2035</v>
      </c>
      <c r="C1459" s="832" t="s">
        <v>2042</v>
      </c>
      <c r="D1459" s="833" t="s">
        <v>4375</v>
      </c>
      <c r="E1459" s="834" t="s">
        <v>2083</v>
      </c>
      <c r="F1459" s="832" t="s">
        <v>2036</v>
      </c>
      <c r="G1459" s="832" t="s">
        <v>2642</v>
      </c>
      <c r="H1459" s="832" t="s">
        <v>601</v>
      </c>
      <c r="I1459" s="832" t="s">
        <v>3565</v>
      </c>
      <c r="J1459" s="832" t="s">
        <v>2644</v>
      </c>
      <c r="K1459" s="832" t="s">
        <v>3259</v>
      </c>
      <c r="L1459" s="835">
        <v>0</v>
      </c>
      <c r="M1459" s="835">
        <v>0</v>
      </c>
      <c r="N1459" s="832">
        <v>1</v>
      </c>
      <c r="O1459" s="836">
        <v>0.5</v>
      </c>
      <c r="P1459" s="835">
        <v>0</v>
      </c>
      <c r="Q1459" s="837"/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8</v>
      </c>
      <c r="B1460" s="832" t="s">
        <v>2035</v>
      </c>
      <c r="C1460" s="832" t="s">
        <v>2042</v>
      </c>
      <c r="D1460" s="833" t="s">
        <v>4375</v>
      </c>
      <c r="E1460" s="834" t="s">
        <v>2083</v>
      </c>
      <c r="F1460" s="832" t="s">
        <v>2036</v>
      </c>
      <c r="G1460" s="832" t="s">
        <v>2642</v>
      </c>
      <c r="H1460" s="832" t="s">
        <v>601</v>
      </c>
      <c r="I1460" s="832" t="s">
        <v>2802</v>
      </c>
      <c r="J1460" s="832" t="s">
        <v>2644</v>
      </c>
      <c r="K1460" s="832" t="s">
        <v>2645</v>
      </c>
      <c r="L1460" s="835">
        <v>0</v>
      </c>
      <c r="M1460" s="835">
        <v>0</v>
      </c>
      <c r="N1460" s="832">
        <v>2</v>
      </c>
      <c r="O1460" s="836">
        <v>1.5</v>
      </c>
      <c r="P1460" s="835">
        <v>0</v>
      </c>
      <c r="Q1460" s="837"/>
      <c r="R1460" s="832">
        <v>1</v>
      </c>
      <c r="S1460" s="837">
        <v>0.5</v>
      </c>
      <c r="T1460" s="836">
        <v>1</v>
      </c>
      <c r="U1460" s="838">
        <v>0.66666666666666663</v>
      </c>
    </row>
    <row r="1461" spans="1:21" ht="14.4" customHeight="1" x14ac:dyDescent="0.3">
      <c r="A1461" s="831">
        <v>8</v>
      </c>
      <c r="B1461" s="832" t="s">
        <v>2035</v>
      </c>
      <c r="C1461" s="832" t="s">
        <v>2042</v>
      </c>
      <c r="D1461" s="833" t="s">
        <v>4375</v>
      </c>
      <c r="E1461" s="834" t="s">
        <v>2083</v>
      </c>
      <c r="F1461" s="832" t="s">
        <v>2036</v>
      </c>
      <c r="G1461" s="832" t="s">
        <v>3566</v>
      </c>
      <c r="H1461" s="832" t="s">
        <v>601</v>
      </c>
      <c r="I1461" s="832" t="s">
        <v>3567</v>
      </c>
      <c r="J1461" s="832" t="s">
        <v>3568</v>
      </c>
      <c r="K1461" s="832" t="s">
        <v>3569</v>
      </c>
      <c r="L1461" s="835">
        <v>39.15</v>
      </c>
      <c r="M1461" s="835">
        <v>78.3</v>
      </c>
      <c r="N1461" s="832">
        <v>2</v>
      </c>
      <c r="O1461" s="836">
        <v>1</v>
      </c>
      <c r="P1461" s="835">
        <v>78.3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8</v>
      </c>
      <c r="B1462" s="832" t="s">
        <v>2035</v>
      </c>
      <c r="C1462" s="832" t="s">
        <v>2042</v>
      </c>
      <c r="D1462" s="833" t="s">
        <v>4375</v>
      </c>
      <c r="E1462" s="834" t="s">
        <v>2083</v>
      </c>
      <c r="F1462" s="832" t="s">
        <v>2036</v>
      </c>
      <c r="G1462" s="832" t="s">
        <v>2803</v>
      </c>
      <c r="H1462" s="832" t="s">
        <v>660</v>
      </c>
      <c r="I1462" s="832" t="s">
        <v>1724</v>
      </c>
      <c r="J1462" s="832" t="s">
        <v>672</v>
      </c>
      <c r="K1462" s="832" t="s">
        <v>1725</v>
      </c>
      <c r="L1462" s="835">
        <v>48.42</v>
      </c>
      <c r="M1462" s="835">
        <v>48.42</v>
      </c>
      <c r="N1462" s="832">
        <v>1</v>
      </c>
      <c r="O1462" s="836">
        <v>1</v>
      </c>
      <c r="P1462" s="835">
        <v>48.42</v>
      </c>
      <c r="Q1462" s="837">
        <v>1</v>
      </c>
      <c r="R1462" s="832">
        <v>1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8</v>
      </c>
      <c r="B1463" s="832" t="s">
        <v>2035</v>
      </c>
      <c r="C1463" s="832" t="s">
        <v>2042</v>
      </c>
      <c r="D1463" s="833" t="s">
        <v>4375</v>
      </c>
      <c r="E1463" s="834" t="s">
        <v>2083</v>
      </c>
      <c r="F1463" s="832" t="s">
        <v>2036</v>
      </c>
      <c r="G1463" s="832" t="s">
        <v>2703</v>
      </c>
      <c r="H1463" s="832" t="s">
        <v>601</v>
      </c>
      <c r="I1463" s="832" t="s">
        <v>3570</v>
      </c>
      <c r="J1463" s="832" t="s">
        <v>2705</v>
      </c>
      <c r="K1463" s="832" t="s">
        <v>2706</v>
      </c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8</v>
      </c>
      <c r="B1464" s="832" t="s">
        <v>2035</v>
      </c>
      <c r="C1464" s="832" t="s">
        <v>2042</v>
      </c>
      <c r="D1464" s="833" t="s">
        <v>4375</v>
      </c>
      <c r="E1464" s="834" t="s">
        <v>2083</v>
      </c>
      <c r="F1464" s="832" t="s">
        <v>2036</v>
      </c>
      <c r="G1464" s="832" t="s">
        <v>2440</v>
      </c>
      <c r="H1464" s="832" t="s">
        <v>601</v>
      </c>
      <c r="I1464" s="832" t="s">
        <v>2441</v>
      </c>
      <c r="J1464" s="832" t="s">
        <v>1431</v>
      </c>
      <c r="K1464" s="832" t="s">
        <v>1813</v>
      </c>
      <c r="L1464" s="835">
        <v>0</v>
      </c>
      <c r="M1464" s="835">
        <v>0</v>
      </c>
      <c r="N1464" s="832">
        <v>3</v>
      </c>
      <c r="O1464" s="836">
        <v>3</v>
      </c>
      <c r="P1464" s="835">
        <v>0</v>
      </c>
      <c r="Q1464" s="837"/>
      <c r="R1464" s="832">
        <v>2</v>
      </c>
      <c r="S1464" s="837">
        <v>0.66666666666666663</v>
      </c>
      <c r="T1464" s="836">
        <v>2</v>
      </c>
      <c r="U1464" s="838">
        <v>0.66666666666666663</v>
      </c>
    </row>
    <row r="1465" spans="1:21" ht="14.4" customHeight="1" x14ac:dyDescent="0.3">
      <c r="A1465" s="831">
        <v>8</v>
      </c>
      <c r="B1465" s="832" t="s">
        <v>2035</v>
      </c>
      <c r="C1465" s="832" t="s">
        <v>2042</v>
      </c>
      <c r="D1465" s="833" t="s">
        <v>4375</v>
      </c>
      <c r="E1465" s="834" t="s">
        <v>2083</v>
      </c>
      <c r="F1465" s="832" t="s">
        <v>2036</v>
      </c>
      <c r="G1465" s="832" t="s">
        <v>2129</v>
      </c>
      <c r="H1465" s="832" t="s">
        <v>601</v>
      </c>
      <c r="I1465" s="832" t="s">
        <v>3275</v>
      </c>
      <c r="J1465" s="832" t="s">
        <v>1326</v>
      </c>
      <c r="K1465" s="832" t="s">
        <v>3276</v>
      </c>
      <c r="L1465" s="835">
        <v>168.9</v>
      </c>
      <c r="M1465" s="835">
        <v>675.6</v>
      </c>
      <c r="N1465" s="832">
        <v>4</v>
      </c>
      <c r="O1465" s="836">
        <v>1.5</v>
      </c>
      <c r="P1465" s="835">
        <v>506.70000000000005</v>
      </c>
      <c r="Q1465" s="837">
        <v>0.75</v>
      </c>
      <c r="R1465" s="832">
        <v>3</v>
      </c>
      <c r="S1465" s="837">
        <v>0.75</v>
      </c>
      <c r="T1465" s="836">
        <v>1</v>
      </c>
      <c r="U1465" s="838">
        <v>0.66666666666666663</v>
      </c>
    </row>
    <row r="1466" spans="1:21" ht="14.4" customHeight="1" x14ac:dyDescent="0.3">
      <c r="A1466" s="831">
        <v>8</v>
      </c>
      <c r="B1466" s="832" t="s">
        <v>2035</v>
      </c>
      <c r="C1466" s="832" t="s">
        <v>2042</v>
      </c>
      <c r="D1466" s="833" t="s">
        <v>4375</v>
      </c>
      <c r="E1466" s="834" t="s">
        <v>2083</v>
      </c>
      <c r="F1466" s="832" t="s">
        <v>2036</v>
      </c>
      <c r="G1466" s="832" t="s">
        <v>2129</v>
      </c>
      <c r="H1466" s="832" t="s">
        <v>601</v>
      </c>
      <c r="I1466" s="832" t="s">
        <v>2228</v>
      </c>
      <c r="J1466" s="832" t="s">
        <v>1328</v>
      </c>
      <c r="K1466" s="832" t="s">
        <v>2229</v>
      </c>
      <c r="L1466" s="835">
        <v>168.9</v>
      </c>
      <c r="M1466" s="835">
        <v>337.8</v>
      </c>
      <c r="N1466" s="832">
        <v>2</v>
      </c>
      <c r="O1466" s="836">
        <v>0.5</v>
      </c>
      <c r="P1466" s="835">
        <v>337.8</v>
      </c>
      <c r="Q1466" s="837">
        <v>1</v>
      </c>
      <c r="R1466" s="832">
        <v>2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8</v>
      </c>
      <c r="B1467" s="832" t="s">
        <v>2035</v>
      </c>
      <c r="C1467" s="832" t="s">
        <v>2042</v>
      </c>
      <c r="D1467" s="833" t="s">
        <v>4375</v>
      </c>
      <c r="E1467" s="834" t="s">
        <v>2083</v>
      </c>
      <c r="F1467" s="832" t="s">
        <v>2036</v>
      </c>
      <c r="G1467" s="832" t="s">
        <v>2129</v>
      </c>
      <c r="H1467" s="832" t="s">
        <v>601</v>
      </c>
      <c r="I1467" s="832" t="s">
        <v>2130</v>
      </c>
      <c r="J1467" s="832" t="s">
        <v>1328</v>
      </c>
      <c r="K1467" s="832" t="s">
        <v>2131</v>
      </c>
      <c r="L1467" s="835">
        <v>112.6</v>
      </c>
      <c r="M1467" s="835">
        <v>900.8</v>
      </c>
      <c r="N1467" s="832">
        <v>8</v>
      </c>
      <c r="O1467" s="836">
        <v>5</v>
      </c>
      <c r="P1467" s="835">
        <v>225.2</v>
      </c>
      <c r="Q1467" s="837">
        <v>0.25</v>
      </c>
      <c r="R1467" s="832">
        <v>2</v>
      </c>
      <c r="S1467" s="837">
        <v>0.25</v>
      </c>
      <c r="T1467" s="836">
        <v>1.5</v>
      </c>
      <c r="U1467" s="838">
        <v>0.3</v>
      </c>
    </row>
    <row r="1468" spans="1:21" ht="14.4" customHeight="1" x14ac:dyDescent="0.3">
      <c r="A1468" s="831">
        <v>8</v>
      </c>
      <c r="B1468" s="832" t="s">
        <v>2035</v>
      </c>
      <c r="C1468" s="832" t="s">
        <v>2042</v>
      </c>
      <c r="D1468" s="833" t="s">
        <v>4375</v>
      </c>
      <c r="E1468" s="834" t="s">
        <v>2083</v>
      </c>
      <c r="F1468" s="832" t="s">
        <v>2036</v>
      </c>
      <c r="G1468" s="832" t="s">
        <v>2347</v>
      </c>
      <c r="H1468" s="832" t="s">
        <v>601</v>
      </c>
      <c r="I1468" s="832" t="s">
        <v>2442</v>
      </c>
      <c r="J1468" s="832" t="s">
        <v>1334</v>
      </c>
      <c r="K1468" s="832" t="s">
        <v>2443</v>
      </c>
      <c r="L1468" s="835">
        <v>0</v>
      </c>
      <c r="M1468" s="835">
        <v>0</v>
      </c>
      <c r="N1468" s="832">
        <v>1</v>
      </c>
      <c r="O1468" s="836">
        <v>1</v>
      </c>
      <c r="P1468" s="835">
        <v>0</v>
      </c>
      <c r="Q1468" s="837"/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8</v>
      </c>
      <c r="B1469" s="832" t="s">
        <v>2035</v>
      </c>
      <c r="C1469" s="832" t="s">
        <v>2042</v>
      </c>
      <c r="D1469" s="833" t="s">
        <v>4375</v>
      </c>
      <c r="E1469" s="834" t="s">
        <v>2083</v>
      </c>
      <c r="F1469" s="832" t="s">
        <v>2036</v>
      </c>
      <c r="G1469" s="832" t="s">
        <v>2247</v>
      </c>
      <c r="H1469" s="832" t="s">
        <v>601</v>
      </c>
      <c r="I1469" s="832" t="s">
        <v>2248</v>
      </c>
      <c r="J1469" s="832" t="s">
        <v>1047</v>
      </c>
      <c r="K1469" s="832" t="s">
        <v>2249</v>
      </c>
      <c r="L1469" s="835">
        <v>301.2</v>
      </c>
      <c r="M1469" s="835">
        <v>301.2</v>
      </c>
      <c r="N1469" s="832">
        <v>1</v>
      </c>
      <c r="O1469" s="836">
        <v>1</v>
      </c>
      <c r="P1469" s="835">
        <v>301.2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8</v>
      </c>
      <c r="B1470" s="832" t="s">
        <v>2035</v>
      </c>
      <c r="C1470" s="832" t="s">
        <v>2042</v>
      </c>
      <c r="D1470" s="833" t="s">
        <v>4375</v>
      </c>
      <c r="E1470" s="834" t="s">
        <v>2083</v>
      </c>
      <c r="F1470" s="832" t="s">
        <v>2036</v>
      </c>
      <c r="G1470" s="832" t="s">
        <v>2247</v>
      </c>
      <c r="H1470" s="832" t="s">
        <v>601</v>
      </c>
      <c r="I1470" s="832" t="s">
        <v>2355</v>
      </c>
      <c r="J1470" s="832" t="s">
        <v>1047</v>
      </c>
      <c r="K1470" s="832" t="s">
        <v>2249</v>
      </c>
      <c r="L1470" s="835">
        <v>185.26</v>
      </c>
      <c r="M1470" s="835">
        <v>185.26</v>
      </c>
      <c r="N1470" s="832">
        <v>1</v>
      </c>
      <c r="O1470" s="836">
        <v>1</v>
      </c>
      <c r="P1470" s="835">
        <v>185.26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8</v>
      </c>
      <c r="B1471" s="832" t="s">
        <v>2035</v>
      </c>
      <c r="C1471" s="832" t="s">
        <v>2042</v>
      </c>
      <c r="D1471" s="833" t="s">
        <v>4375</v>
      </c>
      <c r="E1471" s="834" t="s">
        <v>2083</v>
      </c>
      <c r="F1471" s="832" t="s">
        <v>2036</v>
      </c>
      <c r="G1471" s="832" t="s">
        <v>2247</v>
      </c>
      <c r="H1471" s="832" t="s">
        <v>601</v>
      </c>
      <c r="I1471" s="832" t="s">
        <v>3404</v>
      </c>
      <c r="J1471" s="832" t="s">
        <v>1047</v>
      </c>
      <c r="K1471" s="832" t="s">
        <v>2249</v>
      </c>
      <c r="L1471" s="835">
        <v>301.2</v>
      </c>
      <c r="M1471" s="835">
        <v>301.2</v>
      </c>
      <c r="N1471" s="832">
        <v>1</v>
      </c>
      <c r="O1471" s="836">
        <v>0.5</v>
      </c>
      <c r="P1471" s="835">
        <v>301.2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8</v>
      </c>
      <c r="B1472" s="832" t="s">
        <v>2035</v>
      </c>
      <c r="C1472" s="832" t="s">
        <v>2042</v>
      </c>
      <c r="D1472" s="833" t="s">
        <v>4375</v>
      </c>
      <c r="E1472" s="834" t="s">
        <v>2083</v>
      </c>
      <c r="F1472" s="832" t="s">
        <v>2036</v>
      </c>
      <c r="G1472" s="832" t="s">
        <v>2356</v>
      </c>
      <c r="H1472" s="832" t="s">
        <v>601</v>
      </c>
      <c r="I1472" s="832" t="s">
        <v>2357</v>
      </c>
      <c r="J1472" s="832" t="s">
        <v>2358</v>
      </c>
      <c r="K1472" s="832" t="s">
        <v>2359</v>
      </c>
      <c r="L1472" s="835">
        <v>0</v>
      </c>
      <c r="M1472" s="835">
        <v>0</v>
      </c>
      <c r="N1472" s="832">
        <v>1</v>
      </c>
      <c r="O1472" s="836">
        <v>1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8</v>
      </c>
      <c r="B1473" s="832" t="s">
        <v>2035</v>
      </c>
      <c r="C1473" s="832" t="s">
        <v>2042</v>
      </c>
      <c r="D1473" s="833" t="s">
        <v>4375</v>
      </c>
      <c r="E1473" s="834" t="s">
        <v>2083</v>
      </c>
      <c r="F1473" s="832" t="s">
        <v>2036</v>
      </c>
      <c r="G1473" s="832" t="s">
        <v>2904</v>
      </c>
      <c r="H1473" s="832" t="s">
        <v>660</v>
      </c>
      <c r="I1473" s="832" t="s">
        <v>3408</v>
      </c>
      <c r="J1473" s="832" t="s">
        <v>2906</v>
      </c>
      <c r="K1473" s="832" t="s">
        <v>3409</v>
      </c>
      <c r="L1473" s="835">
        <v>218.62</v>
      </c>
      <c r="M1473" s="835">
        <v>218.62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8</v>
      </c>
      <c r="B1474" s="832" t="s">
        <v>2035</v>
      </c>
      <c r="C1474" s="832" t="s">
        <v>2042</v>
      </c>
      <c r="D1474" s="833" t="s">
        <v>4375</v>
      </c>
      <c r="E1474" s="834" t="s">
        <v>2083</v>
      </c>
      <c r="F1474" s="832" t="s">
        <v>2036</v>
      </c>
      <c r="G1474" s="832" t="s">
        <v>2646</v>
      </c>
      <c r="H1474" s="832" t="s">
        <v>601</v>
      </c>
      <c r="I1474" s="832" t="s">
        <v>2811</v>
      </c>
      <c r="J1474" s="832" t="s">
        <v>2812</v>
      </c>
      <c r="K1474" s="832" t="s">
        <v>2813</v>
      </c>
      <c r="L1474" s="835">
        <v>256.67</v>
      </c>
      <c r="M1474" s="835">
        <v>770.01</v>
      </c>
      <c r="N1474" s="832">
        <v>3</v>
      </c>
      <c r="O1474" s="836">
        <v>3</v>
      </c>
      <c r="P1474" s="835">
        <v>256.67</v>
      </c>
      <c r="Q1474" s="837">
        <v>0.33333333333333337</v>
      </c>
      <c r="R1474" s="832">
        <v>1</v>
      </c>
      <c r="S1474" s="837">
        <v>0.33333333333333331</v>
      </c>
      <c r="T1474" s="836">
        <v>1</v>
      </c>
      <c r="U1474" s="838">
        <v>0.33333333333333331</v>
      </c>
    </row>
    <row r="1475" spans="1:21" ht="14.4" customHeight="1" x14ac:dyDescent="0.3">
      <c r="A1475" s="831">
        <v>8</v>
      </c>
      <c r="B1475" s="832" t="s">
        <v>2035</v>
      </c>
      <c r="C1475" s="832" t="s">
        <v>2042</v>
      </c>
      <c r="D1475" s="833" t="s">
        <v>4375</v>
      </c>
      <c r="E1475" s="834" t="s">
        <v>2083</v>
      </c>
      <c r="F1475" s="832" t="s">
        <v>2036</v>
      </c>
      <c r="G1475" s="832" t="s">
        <v>2650</v>
      </c>
      <c r="H1475" s="832" t="s">
        <v>601</v>
      </c>
      <c r="I1475" s="832" t="s">
        <v>2651</v>
      </c>
      <c r="J1475" s="832" t="s">
        <v>1365</v>
      </c>
      <c r="K1475" s="832" t="s">
        <v>2652</v>
      </c>
      <c r="L1475" s="835">
        <v>108.44</v>
      </c>
      <c r="M1475" s="835">
        <v>108.44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8</v>
      </c>
      <c r="B1476" s="832" t="s">
        <v>2035</v>
      </c>
      <c r="C1476" s="832" t="s">
        <v>2042</v>
      </c>
      <c r="D1476" s="833" t="s">
        <v>4375</v>
      </c>
      <c r="E1476" s="834" t="s">
        <v>2083</v>
      </c>
      <c r="F1476" s="832" t="s">
        <v>2036</v>
      </c>
      <c r="G1476" s="832" t="s">
        <v>2650</v>
      </c>
      <c r="H1476" s="832" t="s">
        <v>601</v>
      </c>
      <c r="I1476" s="832" t="s">
        <v>3064</v>
      </c>
      <c r="J1476" s="832" t="s">
        <v>1365</v>
      </c>
      <c r="K1476" s="832" t="s">
        <v>2652</v>
      </c>
      <c r="L1476" s="835">
        <v>52.61</v>
      </c>
      <c r="M1476" s="835">
        <v>52.61</v>
      </c>
      <c r="N1476" s="832">
        <v>1</v>
      </c>
      <c r="O1476" s="836">
        <v>0.5</v>
      </c>
      <c r="P1476" s="835">
        <v>52.61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8</v>
      </c>
      <c r="B1477" s="832" t="s">
        <v>2035</v>
      </c>
      <c r="C1477" s="832" t="s">
        <v>2042</v>
      </c>
      <c r="D1477" s="833" t="s">
        <v>4375</v>
      </c>
      <c r="E1477" s="834" t="s">
        <v>2083</v>
      </c>
      <c r="F1477" s="832" t="s">
        <v>2036</v>
      </c>
      <c r="G1477" s="832" t="s">
        <v>2362</v>
      </c>
      <c r="H1477" s="832" t="s">
        <v>601</v>
      </c>
      <c r="I1477" s="832" t="s">
        <v>2548</v>
      </c>
      <c r="J1477" s="832" t="s">
        <v>2549</v>
      </c>
      <c r="K1477" s="832" t="s">
        <v>2107</v>
      </c>
      <c r="L1477" s="835">
        <v>24.78</v>
      </c>
      <c r="M1477" s="835">
        <v>1412.4599999999994</v>
      </c>
      <c r="N1477" s="832">
        <v>57</v>
      </c>
      <c r="O1477" s="836">
        <v>17.5</v>
      </c>
      <c r="P1477" s="835">
        <v>1263.7799999999993</v>
      </c>
      <c r="Q1477" s="837">
        <v>0.89473684210526305</v>
      </c>
      <c r="R1477" s="832">
        <v>51</v>
      </c>
      <c r="S1477" s="837">
        <v>0.89473684210526316</v>
      </c>
      <c r="T1477" s="836">
        <v>15</v>
      </c>
      <c r="U1477" s="838">
        <v>0.8571428571428571</v>
      </c>
    </row>
    <row r="1478" spans="1:21" ht="14.4" customHeight="1" x14ac:dyDescent="0.3">
      <c r="A1478" s="831">
        <v>8</v>
      </c>
      <c r="B1478" s="832" t="s">
        <v>2035</v>
      </c>
      <c r="C1478" s="832" t="s">
        <v>2042</v>
      </c>
      <c r="D1478" s="833" t="s">
        <v>4375</v>
      </c>
      <c r="E1478" s="834" t="s">
        <v>2083</v>
      </c>
      <c r="F1478" s="832" t="s">
        <v>2036</v>
      </c>
      <c r="G1478" s="832" t="s">
        <v>2199</v>
      </c>
      <c r="H1478" s="832" t="s">
        <v>601</v>
      </c>
      <c r="I1478" s="832" t="s">
        <v>2200</v>
      </c>
      <c r="J1478" s="832" t="s">
        <v>1219</v>
      </c>
      <c r="K1478" s="832" t="s">
        <v>2201</v>
      </c>
      <c r="L1478" s="835">
        <v>130.36000000000001</v>
      </c>
      <c r="M1478" s="835">
        <v>10428.800000000003</v>
      </c>
      <c r="N1478" s="832">
        <v>80</v>
      </c>
      <c r="O1478" s="836">
        <v>27.5</v>
      </c>
      <c r="P1478" s="835">
        <v>7300.1600000000017</v>
      </c>
      <c r="Q1478" s="837">
        <v>0.7</v>
      </c>
      <c r="R1478" s="832">
        <v>56</v>
      </c>
      <c r="S1478" s="837">
        <v>0.7</v>
      </c>
      <c r="T1478" s="836">
        <v>20</v>
      </c>
      <c r="U1478" s="838">
        <v>0.72727272727272729</v>
      </c>
    </row>
    <row r="1479" spans="1:21" ht="14.4" customHeight="1" x14ac:dyDescent="0.3">
      <c r="A1479" s="831">
        <v>8</v>
      </c>
      <c r="B1479" s="832" t="s">
        <v>2035</v>
      </c>
      <c r="C1479" s="832" t="s">
        <v>2042</v>
      </c>
      <c r="D1479" s="833" t="s">
        <v>4375</v>
      </c>
      <c r="E1479" s="834" t="s">
        <v>2083</v>
      </c>
      <c r="F1479" s="832" t="s">
        <v>2036</v>
      </c>
      <c r="G1479" s="832" t="s">
        <v>2199</v>
      </c>
      <c r="H1479" s="832" t="s">
        <v>601</v>
      </c>
      <c r="I1479" s="832" t="s">
        <v>2202</v>
      </c>
      <c r="J1479" s="832" t="s">
        <v>1219</v>
      </c>
      <c r="K1479" s="832" t="s">
        <v>2201</v>
      </c>
      <c r="L1479" s="835">
        <v>130.36000000000001</v>
      </c>
      <c r="M1479" s="835">
        <v>19162.919999999998</v>
      </c>
      <c r="N1479" s="832">
        <v>147</v>
      </c>
      <c r="O1479" s="836">
        <v>44.5</v>
      </c>
      <c r="P1479" s="835">
        <v>13948.519999999999</v>
      </c>
      <c r="Q1479" s="837">
        <v>0.72789115646258506</v>
      </c>
      <c r="R1479" s="832">
        <v>107</v>
      </c>
      <c r="S1479" s="837">
        <v>0.72789115646258506</v>
      </c>
      <c r="T1479" s="836">
        <v>31.5</v>
      </c>
      <c r="U1479" s="838">
        <v>0.7078651685393258</v>
      </c>
    </row>
    <row r="1480" spans="1:21" ht="14.4" customHeight="1" x14ac:dyDescent="0.3">
      <c r="A1480" s="831">
        <v>8</v>
      </c>
      <c r="B1480" s="832" t="s">
        <v>2035</v>
      </c>
      <c r="C1480" s="832" t="s">
        <v>2042</v>
      </c>
      <c r="D1480" s="833" t="s">
        <v>4375</v>
      </c>
      <c r="E1480" s="834" t="s">
        <v>2083</v>
      </c>
      <c r="F1480" s="832" t="s">
        <v>2036</v>
      </c>
      <c r="G1480" s="832" t="s">
        <v>2199</v>
      </c>
      <c r="H1480" s="832" t="s">
        <v>601</v>
      </c>
      <c r="I1480" s="832" t="s">
        <v>3065</v>
      </c>
      <c r="J1480" s="832" t="s">
        <v>3066</v>
      </c>
      <c r="K1480" s="832" t="s">
        <v>3067</v>
      </c>
      <c r="L1480" s="835">
        <v>392.56</v>
      </c>
      <c r="M1480" s="835">
        <v>785.12</v>
      </c>
      <c r="N1480" s="832">
        <v>2</v>
      </c>
      <c r="O1480" s="836">
        <v>1</v>
      </c>
      <c r="P1480" s="835">
        <v>785.12</v>
      </c>
      <c r="Q1480" s="837">
        <v>1</v>
      </c>
      <c r="R1480" s="832">
        <v>2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8</v>
      </c>
      <c r="B1481" s="832" t="s">
        <v>2035</v>
      </c>
      <c r="C1481" s="832" t="s">
        <v>2042</v>
      </c>
      <c r="D1481" s="833" t="s">
        <v>4375</v>
      </c>
      <c r="E1481" s="834" t="s">
        <v>2083</v>
      </c>
      <c r="F1481" s="832" t="s">
        <v>2036</v>
      </c>
      <c r="G1481" s="832" t="s">
        <v>3283</v>
      </c>
      <c r="H1481" s="832" t="s">
        <v>601</v>
      </c>
      <c r="I1481" s="832" t="s">
        <v>3571</v>
      </c>
      <c r="J1481" s="832" t="s">
        <v>3285</v>
      </c>
      <c r="K1481" s="832" t="s">
        <v>3572</v>
      </c>
      <c r="L1481" s="835">
        <v>0</v>
      </c>
      <c r="M1481" s="835">
        <v>0</v>
      </c>
      <c r="N1481" s="832">
        <v>1</v>
      </c>
      <c r="O1481" s="836">
        <v>1</v>
      </c>
      <c r="P1481" s="835">
        <v>0</v>
      </c>
      <c r="Q1481" s="837"/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8</v>
      </c>
      <c r="B1482" s="832" t="s">
        <v>2035</v>
      </c>
      <c r="C1482" s="832" t="s">
        <v>2042</v>
      </c>
      <c r="D1482" s="833" t="s">
        <v>4375</v>
      </c>
      <c r="E1482" s="834" t="s">
        <v>2083</v>
      </c>
      <c r="F1482" s="832" t="s">
        <v>2036</v>
      </c>
      <c r="G1482" s="832" t="s">
        <v>3283</v>
      </c>
      <c r="H1482" s="832" t="s">
        <v>601</v>
      </c>
      <c r="I1482" s="832" t="s">
        <v>3287</v>
      </c>
      <c r="J1482" s="832" t="s">
        <v>3285</v>
      </c>
      <c r="K1482" s="832" t="s">
        <v>3288</v>
      </c>
      <c r="L1482" s="835">
        <v>104.17</v>
      </c>
      <c r="M1482" s="835">
        <v>1250.04</v>
      </c>
      <c r="N1482" s="832">
        <v>12</v>
      </c>
      <c r="O1482" s="836">
        <v>2</v>
      </c>
      <c r="P1482" s="835">
        <v>625.02</v>
      </c>
      <c r="Q1482" s="837">
        <v>0.5</v>
      </c>
      <c r="R1482" s="832">
        <v>6</v>
      </c>
      <c r="S1482" s="837">
        <v>0.5</v>
      </c>
      <c r="T1482" s="836">
        <v>1</v>
      </c>
      <c r="U1482" s="838">
        <v>0.5</v>
      </c>
    </row>
    <row r="1483" spans="1:21" ht="14.4" customHeight="1" x14ac:dyDescent="0.3">
      <c r="A1483" s="831">
        <v>8</v>
      </c>
      <c r="B1483" s="832" t="s">
        <v>2035</v>
      </c>
      <c r="C1483" s="832" t="s">
        <v>2042</v>
      </c>
      <c r="D1483" s="833" t="s">
        <v>4375</v>
      </c>
      <c r="E1483" s="834" t="s">
        <v>2083</v>
      </c>
      <c r="F1483" s="832" t="s">
        <v>2036</v>
      </c>
      <c r="G1483" s="832" t="s">
        <v>2814</v>
      </c>
      <c r="H1483" s="832" t="s">
        <v>601</v>
      </c>
      <c r="I1483" s="832" t="s">
        <v>2815</v>
      </c>
      <c r="J1483" s="832" t="s">
        <v>2816</v>
      </c>
      <c r="K1483" s="832" t="s">
        <v>2817</v>
      </c>
      <c r="L1483" s="835">
        <v>0</v>
      </c>
      <c r="M1483" s="835">
        <v>0</v>
      </c>
      <c r="N1483" s="832">
        <v>1</v>
      </c>
      <c r="O1483" s="836">
        <v>0.5</v>
      </c>
      <c r="P1483" s="835">
        <v>0</v>
      </c>
      <c r="Q1483" s="837"/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8</v>
      </c>
      <c r="B1484" s="832" t="s">
        <v>2035</v>
      </c>
      <c r="C1484" s="832" t="s">
        <v>2042</v>
      </c>
      <c r="D1484" s="833" t="s">
        <v>4375</v>
      </c>
      <c r="E1484" s="834" t="s">
        <v>2083</v>
      </c>
      <c r="F1484" s="832" t="s">
        <v>2036</v>
      </c>
      <c r="G1484" s="832" t="s">
        <v>2206</v>
      </c>
      <c r="H1484" s="832" t="s">
        <v>601</v>
      </c>
      <c r="I1484" s="832" t="s">
        <v>3431</v>
      </c>
      <c r="J1484" s="832" t="s">
        <v>971</v>
      </c>
      <c r="K1484" s="832" t="s">
        <v>3292</v>
      </c>
      <c r="L1484" s="835">
        <v>0</v>
      </c>
      <c r="M1484" s="835">
        <v>0</v>
      </c>
      <c r="N1484" s="832">
        <v>3</v>
      </c>
      <c r="O1484" s="836">
        <v>1</v>
      </c>
      <c r="P1484" s="835">
        <v>0</v>
      </c>
      <c r="Q1484" s="837"/>
      <c r="R1484" s="832">
        <v>3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8</v>
      </c>
      <c r="B1485" s="832" t="s">
        <v>2035</v>
      </c>
      <c r="C1485" s="832" t="s">
        <v>2042</v>
      </c>
      <c r="D1485" s="833" t="s">
        <v>4375</v>
      </c>
      <c r="E1485" s="834" t="s">
        <v>2083</v>
      </c>
      <c r="F1485" s="832" t="s">
        <v>2036</v>
      </c>
      <c r="G1485" s="832" t="s">
        <v>2206</v>
      </c>
      <c r="H1485" s="832" t="s">
        <v>601</v>
      </c>
      <c r="I1485" s="832" t="s">
        <v>3291</v>
      </c>
      <c r="J1485" s="832" t="s">
        <v>971</v>
      </c>
      <c r="K1485" s="832" t="s">
        <v>3292</v>
      </c>
      <c r="L1485" s="835">
        <v>0</v>
      </c>
      <c r="M1485" s="835">
        <v>0</v>
      </c>
      <c r="N1485" s="832">
        <v>5</v>
      </c>
      <c r="O1485" s="836">
        <v>1</v>
      </c>
      <c r="P1485" s="835">
        <v>0</v>
      </c>
      <c r="Q1485" s="837"/>
      <c r="R1485" s="832">
        <v>3</v>
      </c>
      <c r="S1485" s="837">
        <v>0.6</v>
      </c>
      <c r="T1485" s="836">
        <v>0.5</v>
      </c>
      <c r="U1485" s="838">
        <v>0.5</v>
      </c>
    </row>
    <row r="1486" spans="1:21" ht="14.4" customHeight="1" x14ac:dyDescent="0.3">
      <c r="A1486" s="831">
        <v>8</v>
      </c>
      <c r="B1486" s="832" t="s">
        <v>2035</v>
      </c>
      <c r="C1486" s="832" t="s">
        <v>2042</v>
      </c>
      <c r="D1486" s="833" t="s">
        <v>4375</v>
      </c>
      <c r="E1486" s="834" t="s">
        <v>2083</v>
      </c>
      <c r="F1486" s="832" t="s">
        <v>2036</v>
      </c>
      <c r="G1486" s="832" t="s">
        <v>2914</v>
      </c>
      <c r="H1486" s="832" t="s">
        <v>601</v>
      </c>
      <c r="I1486" s="832" t="s">
        <v>2915</v>
      </c>
      <c r="J1486" s="832" t="s">
        <v>1091</v>
      </c>
      <c r="K1486" s="832" t="s">
        <v>668</v>
      </c>
      <c r="L1486" s="835">
        <v>0</v>
      </c>
      <c r="M1486" s="835">
        <v>0</v>
      </c>
      <c r="N1486" s="832">
        <v>1</v>
      </c>
      <c r="O1486" s="836">
        <v>0.5</v>
      </c>
      <c r="P1486" s="835">
        <v>0</v>
      </c>
      <c r="Q1486" s="837"/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8</v>
      </c>
      <c r="B1487" s="832" t="s">
        <v>2035</v>
      </c>
      <c r="C1487" s="832" t="s">
        <v>2042</v>
      </c>
      <c r="D1487" s="833" t="s">
        <v>4375</v>
      </c>
      <c r="E1487" s="834" t="s">
        <v>2083</v>
      </c>
      <c r="F1487" s="832" t="s">
        <v>2036</v>
      </c>
      <c r="G1487" s="832" t="s">
        <v>2914</v>
      </c>
      <c r="H1487" s="832" t="s">
        <v>601</v>
      </c>
      <c r="I1487" s="832" t="s">
        <v>3573</v>
      </c>
      <c r="J1487" s="832" t="s">
        <v>1091</v>
      </c>
      <c r="K1487" s="832" t="s">
        <v>3574</v>
      </c>
      <c r="L1487" s="835">
        <v>0</v>
      </c>
      <c r="M1487" s="835">
        <v>0</v>
      </c>
      <c r="N1487" s="832">
        <v>1</v>
      </c>
      <c r="O1487" s="836">
        <v>1</v>
      </c>
      <c r="P1487" s="835"/>
      <c r="Q1487" s="837"/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8</v>
      </c>
      <c r="B1488" s="832" t="s">
        <v>2035</v>
      </c>
      <c r="C1488" s="832" t="s">
        <v>2042</v>
      </c>
      <c r="D1488" s="833" t="s">
        <v>4375</v>
      </c>
      <c r="E1488" s="834" t="s">
        <v>2083</v>
      </c>
      <c r="F1488" s="832" t="s">
        <v>2036</v>
      </c>
      <c r="G1488" s="832" t="s">
        <v>2214</v>
      </c>
      <c r="H1488" s="832" t="s">
        <v>601</v>
      </c>
      <c r="I1488" s="832" t="s">
        <v>2252</v>
      </c>
      <c r="J1488" s="832" t="s">
        <v>836</v>
      </c>
      <c r="K1488" s="832" t="s">
        <v>2253</v>
      </c>
      <c r="L1488" s="835">
        <v>257.14</v>
      </c>
      <c r="M1488" s="835">
        <v>257.14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8</v>
      </c>
      <c r="B1489" s="832" t="s">
        <v>2035</v>
      </c>
      <c r="C1489" s="832" t="s">
        <v>2042</v>
      </c>
      <c r="D1489" s="833" t="s">
        <v>4375</v>
      </c>
      <c r="E1489" s="834" t="s">
        <v>2083</v>
      </c>
      <c r="F1489" s="832" t="s">
        <v>2036</v>
      </c>
      <c r="G1489" s="832" t="s">
        <v>2214</v>
      </c>
      <c r="H1489" s="832" t="s">
        <v>601</v>
      </c>
      <c r="I1489" s="832" t="s">
        <v>3575</v>
      </c>
      <c r="J1489" s="832" t="s">
        <v>836</v>
      </c>
      <c r="K1489" s="832" t="s">
        <v>3576</v>
      </c>
      <c r="L1489" s="835">
        <v>0</v>
      </c>
      <c r="M1489" s="835">
        <v>0</v>
      </c>
      <c r="N1489" s="832">
        <v>1</v>
      </c>
      <c r="O1489" s="836">
        <v>1</v>
      </c>
      <c r="P1489" s="835">
        <v>0</v>
      </c>
      <c r="Q1489" s="837"/>
      <c r="R1489" s="832">
        <v>1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8</v>
      </c>
      <c r="B1490" s="832" t="s">
        <v>2035</v>
      </c>
      <c r="C1490" s="832" t="s">
        <v>2042</v>
      </c>
      <c r="D1490" s="833" t="s">
        <v>4375</v>
      </c>
      <c r="E1490" s="834" t="s">
        <v>2083</v>
      </c>
      <c r="F1490" s="832" t="s">
        <v>2036</v>
      </c>
      <c r="G1490" s="832" t="s">
        <v>2217</v>
      </c>
      <c r="H1490" s="832" t="s">
        <v>601</v>
      </c>
      <c r="I1490" s="832" t="s">
        <v>2218</v>
      </c>
      <c r="J1490" s="832" t="s">
        <v>838</v>
      </c>
      <c r="K1490" s="832" t="s">
        <v>2219</v>
      </c>
      <c r="L1490" s="835">
        <v>83.68</v>
      </c>
      <c r="M1490" s="835">
        <v>83.68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8</v>
      </c>
      <c r="B1491" s="832" t="s">
        <v>2035</v>
      </c>
      <c r="C1491" s="832" t="s">
        <v>2042</v>
      </c>
      <c r="D1491" s="833" t="s">
        <v>4375</v>
      </c>
      <c r="E1491" s="834" t="s">
        <v>2083</v>
      </c>
      <c r="F1491" s="832" t="s">
        <v>2036</v>
      </c>
      <c r="G1491" s="832" t="s">
        <v>2132</v>
      </c>
      <c r="H1491" s="832" t="s">
        <v>660</v>
      </c>
      <c r="I1491" s="832" t="s">
        <v>1731</v>
      </c>
      <c r="J1491" s="832" t="s">
        <v>1732</v>
      </c>
      <c r="K1491" s="832" t="s">
        <v>1733</v>
      </c>
      <c r="L1491" s="835">
        <v>0</v>
      </c>
      <c r="M1491" s="835">
        <v>0</v>
      </c>
      <c r="N1491" s="832">
        <v>1</v>
      </c>
      <c r="O1491" s="836">
        <v>1</v>
      </c>
      <c r="P1491" s="835"/>
      <c r="Q1491" s="837"/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8</v>
      </c>
      <c r="B1492" s="832" t="s">
        <v>2035</v>
      </c>
      <c r="C1492" s="832" t="s">
        <v>2042</v>
      </c>
      <c r="D1492" s="833" t="s">
        <v>4375</v>
      </c>
      <c r="E1492" s="834" t="s">
        <v>2083</v>
      </c>
      <c r="F1492" s="832" t="s">
        <v>2036</v>
      </c>
      <c r="G1492" s="832" t="s">
        <v>2916</v>
      </c>
      <c r="H1492" s="832" t="s">
        <v>601</v>
      </c>
      <c r="I1492" s="832" t="s">
        <v>2917</v>
      </c>
      <c r="J1492" s="832" t="s">
        <v>2918</v>
      </c>
      <c r="K1492" s="832" t="s">
        <v>2919</v>
      </c>
      <c r="L1492" s="835">
        <v>1543.27</v>
      </c>
      <c r="M1492" s="835">
        <v>1543.27</v>
      </c>
      <c r="N1492" s="832">
        <v>1</v>
      </c>
      <c r="O1492" s="836">
        <v>1</v>
      </c>
      <c r="P1492" s="835">
        <v>1543.27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8</v>
      </c>
      <c r="B1493" s="832" t="s">
        <v>2035</v>
      </c>
      <c r="C1493" s="832" t="s">
        <v>2042</v>
      </c>
      <c r="D1493" s="833" t="s">
        <v>4375</v>
      </c>
      <c r="E1493" s="834" t="s">
        <v>2083</v>
      </c>
      <c r="F1493" s="832" t="s">
        <v>2036</v>
      </c>
      <c r="G1493" s="832" t="s">
        <v>2916</v>
      </c>
      <c r="H1493" s="832" t="s">
        <v>601</v>
      </c>
      <c r="I1493" s="832" t="s">
        <v>3577</v>
      </c>
      <c r="J1493" s="832" t="s">
        <v>2918</v>
      </c>
      <c r="K1493" s="832" t="s">
        <v>3311</v>
      </c>
      <c r="L1493" s="835">
        <v>1708.55</v>
      </c>
      <c r="M1493" s="835">
        <v>15376.949999999999</v>
      </c>
      <c r="N1493" s="832">
        <v>9</v>
      </c>
      <c r="O1493" s="836">
        <v>9</v>
      </c>
      <c r="P1493" s="835">
        <v>11959.849999999999</v>
      </c>
      <c r="Q1493" s="837">
        <v>0.77777777777777779</v>
      </c>
      <c r="R1493" s="832">
        <v>7</v>
      </c>
      <c r="S1493" s="837">
        <v>0.77777777777777779</v>
      </c>
      <c r="T1493" s="836">
        <v>7</v>
      </c>
      <c r="U1493" s="838">
        <v>0.77777777777777779</v>
      </c>
    </row>
    <row r="1494" spans="1:21" ht="14.4" customHeight="1" x14ac:dyDescent="0.3">
      <c r="A1494" s="831">
        <v>8</v>
      </c>
      <c r="B1494" s="832" t="s">
        <v>2035</v>
      </c>
      <c r="C1494" s="832" t="s">
        <v>2042</v>
      </c>
      <c r="D1494" s="833" t="s">
        <v>4375</v>
      </c>
      <c r="E1494" s="834" t="s">
        <v>2083</v>
      </c>
      <c r="F1494" s="832" t="s">
        <v>2036</v>
      </c>
      <c r="G1494" s="832" t="s">
        <v>2133</v>
      </c>
      <c r="H1494" s="832" t="s">
        <v>601</v>
      </c>
      <c r="I1494" s="832" t="s">
        <v>2373</v>
      </c>
      <c r="J1494" s="832" t="s">
        <v>1310</v>
      </c>
      <c r="K1494" s="832" t="s">
        <v>2374</v>
      </c>
      <c r="L1494" s="835">
        <v>33.44</v>
      </c>
      <c r="M1494" s="835">
        <v>133.76</v>
      </c>
      <c r="N1494" s="832">
        <v>4</v>
      </c>
      <c r="O1494" s="836">
        <v>3.5</v>
      </c>
      <c r="P1494" s="835">
        <v>33.44</v>
      </c>
      <c r="Q1494" s="837">
        <v>0.25</v>
      </c>
      <c r="R1494" s="832">
        <v>1</v>
      </c>
      <c r="S1494" s="837">
        <v>0.25</v>
      </c>
      <c r="T1494" s="836">
        <v>0.5</v>
      </c>
      <c r="U1494" s="838">
        <v>0.14285714285714285</v>
      </c>
    </row>
    <row r="1495" spans="1:21" ht="14.4" customHeight="1" x14ac:dyDescent="0.3">
      <c r="A1495" s="831">
        <v>8</v>
      </c>
      <c r="B1495" s="832" t="s">
        <v>2035</v>
      </c>
      <c r="C1495" s="832" t="s">
        <v>2042</v>
      </c>
      <c r="D1495" s="833" t="s">
        <v>4375</v>
      </c>
      <c r="E1495" s="834" t="s">
        <v>2083</v>
      </c>
      <c r="F1495" s="832" t="s">
        <v>2036</v>
      </c>
      <c r="G1495" s="832" t="s">
        <v>2421</v>
      </c>
      <c r="H1495" s="832" t="s">
        <v>601</v>
      </c>
      <c r="I1495" s="832" t="s">
        <v>2422</v>
      </c>
      <c r="J1495" s="832" t="s">
        <v>891</v>
      </c>
      <c r="K1495" s="832" t="s">
        <v>2423</v>
      </c>
      <c r="L1495" s="835">
        <v>186.27</v>
      </c>
      <c r="M1495" s="835">
        <v>2235.2400000000002</v>
      </c>
      <c r="N1495" s="832">
        <v>12</v>
      </c>
      <c r="O1495" s="836">
        <v>3</v>
      </c>
      <c r="P1495" s="835">
        <v>745.08</v>
      </c>
      <c r="Q1495" s="837">
        <v>0.33333333333333331</v>
      </c>
      <c r="R1495" s="832">
        <v>4</v>
      </c>
      <c r="S1495" s="837">
        <v>0.33333333333333331</v>
      </c>
      <c r="T1495" s="836">
        <v>1</v>
      </c>
      <c r="U1495" s="838">
        <v>0.33333333333333331</v>
      </c>
    </row>
    <row r="1496" spans="1:21" ht="14.4" customHeight="1" x14ac:dyDescent="0.3">
      <c r="A1496" s="831">
        <v>8</v>
      </c>
      <c r="B1496" s="832" t="s">
        <v>2035</v>
      </c>
      <c r="C1496" s="832" t="s">
        <v>2042</v>
      </c>
      <c r="D1496" s="833" t="s">
        <v>4375</v>
      </c>
      <c r="E1496" s="834" t="s">
        <v>2083</v>
      </c>
      <c r="F1496" s="832" t="s">
        <v>2036</v>
      </c>
      <c r="G1496" s="832" t="s">
        <v>3578</v>
      </c>
      <c r="H1496" s="832" t="s">
        <v>601</v>
      </c>
      <c r="I1496" s="832" t="s">
        <v>3579</v>
      </c>
      <c r="J1496" s="832" t="s">
        <v>3580</v>
      </c>
      <c r="K1496" s="832" t="s">
        <v>3581</v>
      </c>
      <c r="L1496" s="835">
        <v>689.09</v>
      </c>
      <c r="M1496" s="835">
        <v>689.09</v>
      </c>
      <c r="N1496" s="832">
        <v>1</v>
      </c>
      <c r="O1496" s="836">
        <v>0.5</v>
      </c>
      <c r="P1496" s="835">
        <v>689.09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8</v>
      </c>
      <c r="B1497" s="832" t="s">
        <v>2035</v>
      </c>
      <c r="C1497" s="832" t="s">
        <v>2042</v>
      </c>
      <c r="D1497" s="833" t="s">
        <v>4375</v>
      </c>
      <c r="E1497" s="834" t="s">
        <v>2083</v>
      </c>
      <c r="F1497" s="832" t="s">
        <v>2036</v>
      </c>
      <c r="G1497" s="832" t="s">
        <v>2375</v>
      </c>
      <c r="H1497" s="832" t="s">
        <v>601</v>
      </c>
      <c r="I1497" s="832" t="s">
        <v>2376</v>
      </c>
      <c r="J1497" s="832" t="s">
        <v>840</v>
      </c>
      <c r="K1497" s="832" t="s">
        <v>2377</v>
      </c>
      <c r="L1497" s="835">
        <v>55.16</v>
      </c>
      <c r="M1497" s="835">
        <v>110.32</v>
      </c>
      <c r="N1497" s="832">
        <v>2</v>
      </c>
      <c r="O1497" s="836">
        <v>2</v>
      </c>
      <c r="P1497" s="835">
        <v>110.32</v>
      </c>
      <c r="Q1497" s="837">
        <v>1</v>
      </c>
      <c r="R1497" s="832">
        <v>2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8</v>
      </c>
      <c r="B1498" s="832" t="s">
        <v>2035</v>
      </c>
      <c r="C1498" s="832" t="s">
        <v>2042</v>
      </c>
      <c r="D1498" s="833" t="s">
        <v>4375</v>
      </c>
      <c r="E1498" s="834" t="s">
        <v>2083</v>
      </c>
      <c r="F1498" s="832" t="s">
        <v>2036</v>
      </c>
      <c r="G1498" s="832" t="s">
        <v>3146</v>
      </c>
      <c r="H1498" s="832" t="s">
        <v>601</v>
      </c>
      <c r="I1498" s="832" t="s">
        <v>3147</v>
      </c>
      <c r="J1498" s="832" t="s">
        <v>3148</v>
      </c>
      <c r="K1498" s="832" t="s">
        <v>3149</v>
      </c>
      <c r="L1498" s="835">
        <v>341.43</v>
      </c>
      <c r="M1498" s="835">
        <v>341.43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8</v>
      </c>
      <c r="B1499" s="832" t="s">
        <v>2035</v>
      </c>
      <c r="C1499" s="832" t="s">
        <v>2042</v>
      </c>
      <c r="D1499" s="833" t="s">
        <v>4375</v>
      </c>
      <c r="E1499" s="834" t="s">
        <v>2083</v>
      </c>
      <c r="F1499" s="832" t="s">
        <v>2036</v>
      </c>
      <c r="G1499" s="832" t="s">
        <v>3464</v>
      </c>
      <c r="H1499" s="832" t="s">
        <v>601</v>
      </c>
      <c r="I1499" s="832" t="s">
        <v>3465</v>
      </c>
      <c r="J1499" s="832" t="s">
        <v>1575</v>
      </c>
      <c r="K1499" s="832" t="s">
        <v>3466</v>
      </c>
      <c r="L1499" s="835">
        <v>61.97</v>
      </c>
      <c r="M1499" s="835">
        <v>61.97</v>
      </c>
      <c r="N1499" s="832">
        <v>1</v>
      </c>
      <c r="O1499" s="836">
        <v>0.5</v>
      </c>
      <c r="P1499" s="835">
        <v>61.97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8</v>
      </c>
      <c r="B1500" s="832" t="s">
        <v>2035</v>
      </c>
      <c r="C1500" s="832" t="s">
        <v>2042</v>
      </c>
      <c r="D1500" s="833" t="s">
        <v>4375</v>
      </c>
      <c r="E1500" s="834" t="s">
        <v>2083</v>
      </c>
      <c r="F1500" s="832" t="s">
        <v>2036</v>
      </c>
      <c r="G1500" s="832" t="s">
        <v>3464</v>
      </c>
      <c r="H1500" s="832" t="s">
        <v>601</v>
      </c>
      <c r="I1500" s="832" t="s">
        <v>3582</v>
      </c>
      <c r="J1500" s="832" t="s">
        <v>1575</v>
      </c>
      <c r="K1500" s="832" t="s">
        <v>3583</v>
      </c>
      <c r="L1500" s="835">
        <v>61.97</v>
      </c>
      <c r="M1500" s="835">
        <v>61.97</v>
      </c>
      <c r="N1500" s="832">
        <v>1</v>
      </c>
      <c r="O1500" s="836">
        <v>0.5</v>
      </c>
      <c r="P1500" s="835">
        <v>61.97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8</v>
      </c>
      <c r="B1501" s="832" t="s">
        <v>2035</v>
      </c>
      <c r="C1501" s="832" t="s">
        <v>2042</v>
      </c>
      <c r="D1501" s="833" t="s">
        <v>4375</v>
      </c>
      <c r="E1501" s="834" t="s">
        <v>2083</v>
      </c>
      <c r="F1501" s="832" t="s">
        <v>2036</v>
      </c>
      <c r="G1501" s="832" t="s">
        <v>2231</v>
      </c>
      <c r="H1501" s="832" t="s">
        <v>601</v>
      </c>
      <c r="I1501" s="832" t="s">
        <v>2232</v>
      </c>
      <c r="J1501" s="832" t="s">
        <v>1216</v>
      </c>
      <c r="K1501" s="832" t="s">
        <v>2233</v>
      </c>
      <c r="L1501" s="835">
        <v>65.989999999999995</v>
      </c>
      <c r="M1501" s="835">
        <v>65.989999999999995</v>
      </c>
      <c r="N1501" s="832">
        <v>1</v>
      </c>
      <c r="O1501" s="836">
        <v>1</v>
      </c>
      <c r="P1501" s="835">
        <v>65.989999999999995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8</v>
      </c>
      <c r="B1502" s="832" t="s">
        <v>2035</v>
      </c>
      <c r="C1502" s="832" t="s">
        <v>2042</v>
      </c>
      <c r="D1502" s="833" t="s">
        <v>4375</v>
      </c>
      <c r="E1502" s="834" t="s">
        <v>2083</v>
      </c>
      <c r="F1502" s="832" t="s">
        <v>2036</v>
      </c>
      <c r="G1502" s="832" t="s">
        <v>2378</v>
      </c>
      <c r="H1502" s="832" t="s">
        <v>601</v>
      </c>
      <c r="I1502" s="832" t="s">
        <v>3584</v>
      </c>
      <c r="J1502" s="832" t="s">
        <v>3506</v>
      </c>
      <c r="K1502" s="832" t="s">
        <v>3585</v>
      </c>
      <c r="L1502" s="835">
        <v>260.42</v>
      </c>
      <c r="M1502" s="835">
        <v>3645.8800000000006</v>
      </c>
      <c r="N1502" s="832">
        <v>14</v>
      </c>
      <c r="O1502" s="836">
        <v>9.5</v>
      </c>
      <c r="P1502" s="835">
        <v>3125.0400000000004</v>
      </c>
      <c r="Q1502" s="837">
        <v>0.8571428571428571</v>
      </c>
      <c r="R1502" s="832">
        <v>12</v>
      </c>
      <c r="S1502" s="837">
        <v>0.8571428571428571</v>
      </c>
      <c r="T1502" s="836">
        <v>8</v>
      </c>
      <c r="U1502" s="838">
        <v>0.84210526315789469</v>
      </c>
    </row>
    <row r="1503" spans="1:21" ht="14.4" customHeight="1" x14ac:dyDescent="0.3">
      <c r="A1503" s="831">
        <v>8</v>
      </c>
      <c r="B1503" s="832" t="s">
        <v>2035</v>
      </c>
      <c r="C1503" s="832" t="s">
        <v>2042</v>
      </c>
      <c r="D1503" s="833" t="s">
        <v>4375</v>
      </c>
      <c r="E1503" s="834" t="s">
        <v>2083</v>
      </c>
      <c r="F1503" s="832" t="s">
        <v>2036</v>
      </c>
      <c r="G1503" s="832" t="s">
        <v>2657</v>
      </c>
      <c r="H1503" s="832" t="s">
        <v>601</v>
      </c>
      <c r="I1503" s="832" t="s">
        <v>2658</v>
      </c>
      <c r="J1503" s="832" t="s">
        <v>2659</v>
      </c>
      <c r="K1503" s="832" t="s">
        <v>2660</v>
      </c>
      <c r="L1503" s="835">
        <v>289.23</v>
      </c>
      <c r="M1503" s="835">
        <v>11569.2</v>
      </c>
      <c r="N1503" s="832">
        <v>40</v>
      </c>
      <c r="O1503" s="836">
        <v>5</v>
      </c>
      <c r="P1503" s="835">
        <v>11569.2</v>
      </c>
      <c r="Q1503" s="837">
        <v>1</v>
      </c>
      <c r="R1503" s="832">
        <v>40</v>
      </c>
      <c r="S1503" s="837">
        <v>1</v>
      </c>
      <c r="T1503" s="836">
        <v>5</v>
      </c>
      <c r="U1503" s="838">
        <v>1</v>
      </c>
    </row>
    <row r="1504" spans="1:21" ht="14.4" customHeight="1" x14ac:dyDescent="0.3">
      <c r="A1504" s="831">
        <v>8</v>
      </c>
      <c r="B1504" s="832" t="s">
        <v>2035</v>
      </c>
      <c r="C1504" s="832" t="s">
        <v>2042</v>
      </c>
      <c r="D1504" s="833" t="s">
        <v>4375</v>
      </c>
      <c r="E1504" s="834" t="s">
        <v>2083</v>
      </c>
      <c r="F1504" s="832" t="s">
        <v>2036</v>
      </c>
      <c r="G1504" s="832" t="s">
        <v>2657</v>
      </c>
      <c r="H1504" s="832" t="s">
        <v>601</v>
      </c>
      <c r="I1504" s="832" t="s">
        <v>3087</v>
      </c>
      <c r="J1504" s="832" t="s">
        <v>2659</v>
      </c>
      <c r="K1504" s="832" t="s">
        <v>2636</v>
      </c>
      <c r="L1504" s="835">
        <v>2892.38</v>
      </c>
      <c r="M1504" s="835">
        <v>2892.38</v>
      </c>
      <c r="N1504" s="832">
        <v>1</v>
      </c>
      <c r="O1504" s="836">
        <v>0.5</v>
      </c>
      <c r="P1504" s="835">
        <v>2892.38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8</v>
      </c>
      <c r="B1505" s="832" t="s">
        <v>2035</v>
      </c>
      <c r="C1505" s="832" t="s">
        <v>2042</v>
      </c>
      <c r="D1505" s="833" t="s">
        <v>4375</v>
      </c>
      <c r="E1505" s="834" t="s">
        <v>2083</v>
      </c>
      <c r="F1505" s="832" t="s">
        <v>2036</v>
      </c>
      <c r="G1505" s="832" t="s">
        <v>2833</v>
      </c>
      <c r="H1505" s="832" t="s">
        <v>601</v>
      </c>
      <c r="I1505" s="832" t="s">
        <v>3586</v>
      </c>
      <c r="J1505" s="832" t="s">
        <v>2835</v>
      </c>
      <c r="K1505" s="832" t="s">
        <v>2923</v>
      </c>
      <c r="L1505" s="835">
        <v>0</v>
      </c>
      <c r="M1505" s="835">
        <v>0</v>
      </c>
      <c r="N1505" s="832">
        <v>3</v>
      </c>
      <c r="O1505" s="836">
        <v>2.5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8</v>
      </c>
      <c r="B1506" s="832" t="s">
        <v>2035</v>
      </c>
      <c r="C1506" s="832" t="s">
        <v>2042</v>
      </c>
      <c r="D1506" s="833" t="s">
        <v>4375</v>
      </c>
      <c r="E1506" s="834" t="s">
        <v>2083</v>
      </c>
      <c r="F1506" s="832" t="s">
        <v>2036</v>
      </c>
      <c r="G1506" s="832" t="s">
        <v>3587</v>
      </c>
      <c r="H1506" s="832" t="s">
        <v>601</v>
      </c>
      <c r="I1506" s="832" t="s">
        <v>3588</v>
      </c>
      <c r="J1506" s="832" t="s">
        <v>3589</v>
      </c>
      <c r="K1506" s="832" t="s">
        <v>3590</v>
      </c>
      <c r="L1506" s="835">
        <v>0</v>
      </c>
      <c r="M1506" s="835">
        <v>0</v>
      </c>
      <c r="N1506" s="832">
        <v>1</v>
      </c>
      <c r="O1506" s="836">
        <v>1</v>
      </c>
      <c r="P1506" s="835">
        <v>0</v>
      </c>
      <c r="Q1506" s="837"/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8</v>
      </c>
      <c r="B1507" s="832" t="s">
        <v>2035</v>
      </c>
      <c r="C1507" s="832" t="s">
        <v>2042</v>
      </c>
      <c r="D1507" s="833" t="s">
        <v>4375</v>
      </c>
      <c r="E1507" s="834" t="s">
        <v>2083</v>
      </c>
      <c r="F1507" s="832" t="s">
        <v>2036</v>
      </c>
      <c r="G1507" s="832" t="s">
        <v>2520</v>
      </c>
      <c r="H1507" s="832" t="s">
        <v>601</v>
      </c>
      <c r="I1507" s="832" t="s">
        <v>3094</v>
      </c>
      <c r="J1507" s="832" t="s">
        <v>3095</v>
      </c>
      <c r="K1507" s="832" t="s">
        <v>2523</v>
      </c>
      <c r="L1507" s="835">
        <v>0</v>
      </c>
      <c r="M1507" s="835">
        <v>0</v>
      </c>
      <c r="N1507" s="832">
        <v>1</v>
      </c>
      <c r="O1507" s="836">
        <v>1</v>
      </c>
      <c r="P1507" s="835">
        <v>0</v>
      </c>
      <c r="Q1507" s="837"/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8</v>
      </c>
      <c r="B1508" s="832" t="s">
        <v>2035</v>
      </c>
      <c r="C1508" s="832" t="s">
        <v>2042</v>
      </c>
      <c r="D1508" s="833" t="s">
        <v>4375</v>
      </c>
      <c r="E1508" s="834" t="s">
        <v>2083</v>
      </c>
      <c r="F1508" s="832" t="s">
        <v>2036</v>
      </c>
      <c r="G1508" s="832" t="s">
        <v>2520</v>
      </c>
      <c r="H1508" s="832" t="s">
        <v>601</v>
      </c>
      <c r="I1508" s="832" t="s">
        <v>3591</v>
      </c>
      <c r="J1508" s="832" t="s">
        <v>2929</v>
      </c>
      <c r="K1508" s="832" t="s">
        <v>3592</v>
      </c>
      <c r="L1508" s="835">
        <v>0</v>
      </c>
      <c r="M1508" s="835">
        <v>0</v>
      </c>
      <c r="N1508" s="832">
        <v>2</v>
      </c>
      <c r="O1508" s="836">
        <v>2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8</v>
      </c>
      <c r="B1509" s="832" t="s">
        <v>2035</v>
      </c>
      <c r="C1509" s="832" t="s">
        <v>2042</v>
      </c>
      <c r="D1509" s="833" t="s">
        <v>4375</v>
      </c>
      <c r="E1509" s="834" t="s">
        <v>2083</v>
      </c>
      <c r="F1509" s="832" t="s">
        <v>2036</v>
      </c>
      <c r="G1509" s="832" t="s">
        <v>2520</v>
      </c>
      <c r="H1509" s="832" t="s">
        <v>601</v>
      </c>
      <c r="I1509" s="832" t="s">
        <v>2928</v>
      </c>
      <c r="J1509" s="832" t="s">
        <v>2929</v>
      </c>
      <c r="K1509" s="832" t="s">
        <v>2930</v>
      </c>
      <c r="L1509" s="835">
        <v>0</v>
      </c>
      <c r="M1509" s="835">
        <v>0</v>
      </c>
      <c r="N1509" s="832">
        <v>1</v>
      </c>
      <c r="O1509" s="836">
        <v>1</v>
      </c>
      <c r="P1509" s="835">
        <v>0</v>
      </c>
      <c r="Q1509" s="837"/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8</v>
      </c>
      <c r="B1510" s="832" t="s">
        <v>2035</v>
      </c>
      <c r="C1510" s="832" t="s">
        <v>2042</v>
      </c>
      <c r="D1510" s="833" t="s">
        <v>4375</v>
      </c>
      <c r="E1510" s="834" t="s">
        <v>2083</v>
      </c>
      <c r="F1510" s="832" t="s">
        <v>2036</v>
      </c>
      <c r="G1510" s="832" t="s">
        <v>2520</v>
      </c>
      <c r="H1510" s="832" t="s">
        <v>601</v>
      </c>
      <c r="I1510" s="832" t="s">
        <v>2521</v>
      </c>
      <c r="J1510" s="832" t="s">
        <v>2522</v>
      </c>
      <c r="K1510" s="832" t="s">
        <v>2523</v>
      </c>
      <c r="L1510" s="835">
        <v>0</v>
      </c>
      <c r="M1510" s="835">
        <v>0</v>
      </c>
      <c r="N1510" s="832">
        <v>3</v>
      </c>
      <c r="O1510" s="836">
        <v>3</v>
      </c>
      <c r="P1510" s="835">
        <v>0</v>
      </c>
      <c r="Q1510" s="837"/>
      <c r="R1510" s="832">
        <v>2</v>
      </c>
      <c r="S1510" s="837">
        <v>0.66666666666666663</v>
      </c>
      <c r="T1510" s="836">
        <v>2</v>
      </c>
      <c r="U1510" s="838">
        <v>0.66666666666666663</v>
      </c>
    </row>
    <row r="1511" spans="1:21" ht="14.4" customHeight="1" x14ac:dyDescent="0.3">
      <c r="A1511" s="831">
        <v>8</v>
      </c>
      <c r="B1511" s="832" t="s">
        <v>2035</v>
      </c>
      <c r="C1511" s="832" t="s">
        <v>2042</v>
      </c>
      <c r="D1511" s="833" t="s">
        <v>4375</v>
      </c>
      <c r="E1511" s="834" t="s">
        <v>2083</v>
      </c>
      <c r="F1511" s="832" t="s">
        <v>2036</v>
      </c>
      <c r="G1511" s="832" t="s">
        <v>2719</v>
      </c>
      <c r="H1511" s="832" t="s">
        <v>601</v>
      </c>
      <c r="I1511" s="832" t="s">
        <v>2720</v>
      </c>
      <c r="J1511" s="832" t="s">
        <v>2721</v>
      </c>
      <c r="K1511" s="832" t="s">
        <v>2722</v>
      </c>
      <c r="L1511" s="835">
        <v>0</v>
      </c>
      <c r="M1511" s="835">
        <v>0</v>
      </c>
      <c r="N1511" s="832">
        <v>3</v>
      </c>
      <c r="O1511" s="836">
        <v>3</v>
      </c>
      <c r="P1511" s="835">
        <v>0</v>
      </c>
      <c r="Q1511" s="837"/>
      <c r="R1511" s="832">
        <v>2</v>
      </c>
      <c r="S1511" s="837">
        <v>0.66666666666666663</v>
      </c>
      <c r="T1511" s="836">
        <v>2</v>
      </c>
      <c r="U1511" s="838">
        <v>0.66666666666666663</v>
      </c>
    </row>
    <row r="1512" spans="1:21" ht="14.4" customHeight="1" x14ac:dyDescent="0.3">
      <c r="A1512" s="831">
        <v>8</v>
      </c>
      <c r="B1512" s="832" t="s">
        <v>2035</v>
      </c>
      <c r="C1512" s="832" t="s">
        <v>2042</v>
      </c>
      <c r="D1512" s="833" t="s">
        <v>4375</v>
      </c>
      <c r="E1512" s="834" t="s">
        <v>2083</v>
      </c>
      <c r="F1512" s="832" t="s">
        <v>2037</v>
      </c>
      <c r="G1512" s="832" t="s">
        <v>2667</v>
      </c>
      <c r="H1512" s="832" t="s">
        <v>601</v>
      </c>
      <c r="I1512" s="832" t="s">
        <v>3452</v>
      </c>
      <c r="J1512" s="832" t="s">
        <v>2070</v>
      </c>
      <c r="K1512" s="832"/>
      <c r="L1512" s="835">
        <v>0</v>
      </c>
      <c r="M1512" s="835">
        <v>0</v>
      </c>
      <c r="N1512" s="832">
        <v>1</v>
      </c>
      <c r="O1512" s="836">
        <v>1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8</v>
      </c>
      <c r="B1513" s="832" t="s">
        <v>2035</v>
      </c>
      <c r="C1513" s="832" t="s">
        <v>2042</v>
      </c>
      <c r="D1513" s="833" t="s">
        <v>4375</v>
      </c>
      <c r="E1513" s="834" t="s">
        <v>2084</v>
      </c>
      <c r="F1513" s="832" t="s">
        <v>2036</v>
      </c>
      <c r="G1513" s="832" t="s">
        <v>3593</v>
      </c>
      <c r="H1513" s="832" t="s">
        <v>601</v>
      </c>
      <c r="I1513" s="832" t="s">
        <v>3594</v>
      </c>
      <c r="J1513" s="832" t="s">
        <v>3595</v>
      </c>
      <c r="K1513" s="832" t="s">
        <v>1946</v>
      </c>
      <c r="L1513" s="835">
        <v>139.77000000000001</v>
      </c>
      <c r="M1513" s="835">
        <v>139.77000000000001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8</v>
      </c>
      <c r="B1514" s="832" t="s">
        <v>2035</v>
      </c>
      <c r="C1514" s="832" t="s">
        <v>2042</v>
      </c>
      <c r="D1514" s="833" t="s">
        <v>4375</v>
      </c>
      <c r="E1514" s="834" t="s">
        <v>2084</v>
      </c>
      <c r="F1514" s="832" t="s">
        <v>2036</v>
      </c>
      <c r="G1514" s="832" t="s">
        <v>2239</v>
      </c>
      <c r="H1514" s="832" t="s">
        <v>660</v>
      </c>
      <c r="I1514" s="832" t="s">
        <v>2453</v>
      </c>
      <c r="J1514" s="832" t="s">
        <v>1881</v>
      </c>
      <c r="K1514" s="832" t="s">
        <v>2454</v>
      </c>
      <c r="L1514" s="835">
        <v>141.09</v>
      </c>
      <c r="M1514" s="835">
        <v>282.18</v>
      </c>
      <c r="N1514" s="832">
        <v>2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8</v>
      </c>
      <c r="B1515" s="832" t="s">
        <v>2035</v>
      </c>
      <c r="C1515" s="832" t="s">
        <v>2042</v>
      </c>
      <c r="D1515" s="833" t="s">
        <v>4375</v>
      </c>
      <c r="E1515" s="834" t="s">
        <v>2084</v>
      </c>
      <c r="F1515" s="832" t="s">
        <v>2036</v>
      </c>
      <c r="G1515" s="832" t="s">
        <v>3596</v>
      </c>
      <c r="H1515" s="832" t="s">
        <v>601</v>
      </c>
      <c r="I1515" s="832" t="s">
        <v>3597</v>
      </c>
      <c r="J1515" s="832" t="s">
        <v>1913</v>
      </c>
      <c r="K1515" s="832" t="s">
        <v>3598</v>
      </c>
      <c r="L1515" s="835">
        <v>439.98</v>
      </c>
      <c r="M1515" s="835">
        <v>879.96</v>
      </c>
      <c r="N1515" s="832">
        <v>2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8</v>
      </c>
      <c r="B1516" s="832" t="s">
        <v>2035</v>
      </c>
      <c r="C1516" s="832" t="s">
        <v>2042</v>
      </c>
      <c r="D1516" s="833" t="s">
        <v>4375</v>
      </c>
      <c r="E1516" s="834" t="s">
        <v>2084</v>
      </c>
      <c r="F1516" s="832" t="s">
        <v>2036</v>
      </c>
      <c r="G1516" s="832" t="s">
        <v>2950</v>
      </c>
      <c r="H1516" s="832" t="s">
        <v>601</v>
      </c>
      <c r="I1516" s="832" t="s">
        <v>3599</v>
      </c>
      <c r="J1516" s="832" t="s">
        <v>2952</v>
      </c>
      <c r="K1516" s="832" t="s">
        <v>3600</v>
      </c>
      <c r="L1516" s="835">
        <v>741.88</v>
      </c>
      <c r="M1516" s="835">
        <v>1483.76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8</v>
      </c>
      <c r="B1517" s="832" t="s">
        <v>2035</v>
      </c>
      <c r="C1517" s="832" t="s">
        <v>2042</v>
      </c>
      <c r="D1517" s="833" t="s">
        <v>4375</v>
      </c>
      <c r="E1517" s="834" t="s">
        <v>2084</v>
      </c>
      <c r="F1517" s="832" t="s">
        <v>2036</v>
      </c>
      <c r="G1517" s="832" t="s">
        <v>2674</v>
      </c>
      <c r="H1517" s="832" t="s">
        <v>601</v>
      </c>
      <c r="I1517" s="832" t="s">
        <v>2954</v>
      </c>
      <c r="J1517" s="832" t="s">
        <v>2955</v>
      </c>
      <c r="K1517" s="832" t="s">
        <v>2956</v>
      </c>
      <c r="L1517" s="835">
        <v>0</v>
      </c>
      <c r="M1517" s="835">
        <v>0</v>
      </c>
      <c r="N1517" s="832">
        <v>1</v>
      </c>
      <c r="O1517" s="836">
        <v>1</v>
      </c>
      <c r="P1517" s="835"/>
      <c r="Q1517" s="837"/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8</v>
      </c>
      <c r="B1518" s="832" t="s">
        <v>2035</v>
      </c>
      <c r="C1518" s="832" t="s">
        <v>2042</v>
      </c>
      <c r="D1518" s="833" t="s">
        <v>4375</v>
      </c>
      <c r="E1518" s="834" t="s">
        <v>2084</v>
      </c>
      <c r="F1518" s="832" t="s">
        <v>2036</v>
      </c>
      <c r="G1518" s="832" t="s">
        <v>2674</v>
      </c>
      <c r="H1518" s="832" t="s">
        <v>601</v>
      </c>
      <c r="I1518" s="832" t="s">
        <v>2675</v>
      </c>
      <c r="J1518" s="832" t="s">
        <v>2676</v>
      </c>
      <c r="K1518" s="832" t="s">
        <v>2677</v>
      </c>
      <c r="L1518" s="835">
        <v>0</v>
      </c>
      <c r="M1518" s="835">
        <v>0</v>
      </c>
      <c r="N1518" s="832">
        <v>2</v>
      </c>
      <c r="O1518" s="836">
        <v>2</v>
      </c>
      <c r="P1518" s="835">
        <v>0</v>
      </c>
      <c r="Q1518" s="837"/>
      <c r="R1518" s="832">
        <v>2</v>
      </c>
      <c r="S1518" s="837">
        <v>1</v>
      </c>
      <c r="T1518" s="836">
        <v>2</v>
      </c>
      <c r="U1518" s="838">
        <v>1</v>
      </c>
    </row>
    <row r="1519" spans="1:21" ht="14.4" customHeight="1" x14ac:dyDescent="0.3">
      <c r="A1519" s="831">
        <v>8</v>
      </c>
      <c r="B1519" s="832" t="s">
        <v>2035</v>
      </c>
      <c r="C1519" s="832" t="s">
        <v>2042</v>
      </c>
      <c r="D1519" s="833" t="s">
        <v>4375</v>
      </c>
      <c r="E1519" s="834" t="s">
        <v>2084</v>
      </c>
      <c r="F1519" s="832" t="s">
        <v>2036</v>
      </c>
      <c r="G1519" s="832" t="s">
        <v>2674</v>
      </c>
      <c r="H1519" s="832" t="s">
        <v>601</v>
      </c>
      <c r="I1519" s="832" t="s">
        <v>3601</v>
      </c>
      <c r="J1519" s="832" t="s">
        <v>3602</v>
      </c>
      <c r="K1519" s="832" t="s">
        <v>3603</v>
      </c>
      <c r="L1519" s="835">
        <v>0</v>
      </c>
      <c r="M1519" s="835">
        <v>0</v>
      </c>
      <c r="N1519" s="832">
        <v>1</v>
      </c>
      <c r="O1519" s="836">
        <v>1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8</v>
      </c>
      <c r="B1520" s="832" t="s">
        <v>2035</v>
      </c>
      <c r="C1520" s="832" t="s">
        <v>2042</v>
      </c>
      <c r="D1520" s="833" t="s">
        <v>4375</v>
      </c>
      <c r="E1520" s="834" t="s">
        <v>2084</v>
      </c>
      <c r="F1520" s="832" t="s">
        <v>2036</v>
      </c>
      <c r="G1520" s="832" t="s">
        <v>2272</v>
      </c>
      <c r="H1520" s="832" t="s">
        <v>601</v>
      </c>
      <c r="I1520" s="832" t="s">
        <v>2433</v>
      </c>
      <c r="J1520" s="832" t="s">
        <v>2274</v>
      </c>
      <c r="K1520" s="832" t="s">
        <v>2434</v>
      </c>
      <c r="L1520" s="835">
        <v>3405.16</v>
      </c>
      <c r="M1520" s="835">
        <v>3405.16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8</v>
      </c>
      <c r="B1521" s="832" t="s">
        <v>2035</v>
      </c>
      <c r="C1521" s="832" t="s">
        <v>2042</v>
      </c>
      <c r="D1521" s="833" t="s">
        <v>4375</v>
      </c>
      <c r="E1521" s="834" t="s">
        <v>2084</v>
      </c>
      <c r="F1521" s="832" t="s">
        <v>2036</v>
      </c>
      <c r="G1521" s="832" t="s">
        <v>2102</v>
      </c>
      <c r="H1521" s="832" t="s">
        <v>601</v>
      </c>
      <c r="I1521" s="832" t="s">
        <v>2493</v>
      </c>
      <c r="J1521" s="832" t="s">
        <v>685</v>
      </c>
      <c r="K1521" s="832" t="s">
        <v>2221</v>
      </c>
      <c r="L1521" s="835">
        <v>182.22</v>
      </c>
      <c r="M1521" s="835">
        <v>182.22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8</v>
      </c>
      <c r="B1522" s="832" t="s">
        <v>2035</v>
      </c>
      <c r="C1522" s="832" t="s">
        <v>2042</v>
      </c>
      <c r="D1522" s="833" t="s">
        <v>4375</v>
      </c>
      <c r="E1522" s="834" t="s">
        <v>2084</v>
      </c>
      <c r="F1522" s="832" t="s">
        <v>2036</v>
      </c>
      <c r="G1522" s="832" t="s">
        <v>2278</v>
      </c>
      <c r="H1522" s="832" t="s">
        <v>601</v>
      </c>
      <c r="I1522" s="832" t="s">
        <v>2508</v>
      </c>
      <c r="J1522" s="832" t="s">
        <v>2509</v>
      </c>
      <c r="K1522" s="832" t="s">
        <v>2281</v>
      </c>
      <c r="L1522" s="835">
        <v>93.49</v>
      </c>
      <c r="M1522" s="835">
        <v>93.49</v>
      </c>
      <c r="N1522" s="832">
        <v>1</v>
      </c>
      <c r="O1522" s="836"/>
      <c r="P1522" s="835"/>
      <c r="Q1522" s="837">
        <v>0</v>
      </c>
      <c r="R1522" s="832"/>
      <c r="S1522" s="837">
        <v>0</v>
      </c>
      <c r="T1522" s="836"/>
      <c r="U1522" s="838"/>
    </row>
    <row r="1523" spans="1:21" ht="14.4" customHeight="1" x14ac:dyDescent="0.3">
      <c r="A1523" s="831">
        <v>8</v>
      </c>
      <c r="B1523" s="832" t="s">
        <v>2035</v>
      </c>
      <c r="C1523" s="832" t="s">
        <v>2042</v>
      </c>
      <c r="D1523" s="833" t="s">
        <v>4375</v>
      </c>
      <c r="E1523" s="834" t="s">
        <v>2084</v>
      </c>
      <c r="F1523" s="832" t="s">
        <v>2036</v>
      </c>
      <c r="G1523" s="832" t="s">
        <v>2741</v>
      </c>
      <c r="H1523" s="832" t="s">
        <v>601</v>
      </c>
      <c r="I1523" s="832" t="s">
        <v>2971</v>
      </c>
      <c r="J1523" s="832" t="s">
        <v>2972</v>
      </c>
      <c r="K1523" s="832" t="s">
        <v>2973</v>
      </c>
      <c r="L1523" s="835">
        <v>0</v>
      </c>
      <c r="M1523" s="835">
        <v>0</v>
      </c>
      <c r="N1523" s="832">
        <v>1</v>
      </c>
      <c r="O1523" s="836">
        <v>1</v>
      </c>
      <c r="P1523" s="835">
        <v>0</v>
      </c>
      <c r="Q1523" s="837"/>
      <c r="R1523" s="832">
        <v>1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8</v>
      </c>
      <c r="B1524" s="832" t="s">
        <v>2035</v>
      </c>
      <c r="C1524" s="832" t="s">
        <v>2042</v>
      </c>
      <c r="D1524" s="833" t="s">
        <v>4375</v>
      </c>
      <c r="E1524" s="834" t="s">
        <v>2084</v>
      </c>
      <c r="F1524" s="832" t="s">
        <v>2036</v>
      </c>
      <c r="G1524" s="832" t="s">
        <v>2741</v>
      </c>
      <c r="H1524" s="832" t="s">
        <v>601</v>
      </c>
      <c r="I1524" s="832" t="s">
        <v>3129</v>
      </c>
      <c r="J1524" s="832" t="s">
        <v>3130</v>
      </c>
      <c r="K1524" s="832" t="s">
        <v>3131</v>
      </c>
      <c r="L1524" s="835">
        <v>0</v>
      </c>
      <c r="M1524" s="835">
        <v>0</v>
      </c>
      <c r="N1524" s="832">
        <v>1</v>
      </c>
      <c r="O1524" s="836">
        <v>1</v>
      </c>
      <c r="P1524" s="835">
        <v>0</v>
      </c>
      <c r="Q1524" s="837"/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8</v>
      </c>
      <c r="B1525" s="832" t="s">
        <v>2035</v>
      </c>
      <c r="C1525" s="832" t="s">
        <v>2042</v>
      </c>
      <c r="D1525" s="833" t="s">
        <v>4375</v>
      </c>
      <c r="E1525" s="834" t="s">
        <v>2084</v>
      </c>
      <c r="F1525" s="832" t="s">
        <v>2036</v>
      </c>
      <c r="G1525" s="832" t="s">
        <v>2576</v>
      </c>
      <c r="H1525" s="832" t="s">
        <v>601</v>
      </c>
      <c r="I1525" s="832" t="s">
        <v>2577</v>
      </c>
      <c r="J1525" s="832" t="s">
        <v>2578</v>
      </c>
      <c r="K1525" s="832" t="s">
        <v>2014</v>
      </c>
      <c r="L1525" s="835">
        <v>88.97</v>
      </c>
      <c r="M1525" s="835">
        <v>88.97</v>
      </c>
      <c r="N1525" s="832">
        <v>1</v>
      </c>
      <c r="O1525" s="836">
        <v>0.5</v>
      </c>
      <c r="P1525" s="835">
        <v>88.97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8</v>
      </c>
      <c r="B1526" s="832" t="s">
        <v>2035</v>
      </c>
      <c r="C1526" s="832" t="s">
        <v>2042</v>
      </c>
      <c r="D1526" s="833" t="s">
        <v>4375</v>
      </c>
      <c r="E1526" s="834" t="s">
        <v>2084</v>
      </c>
      <c r="F1526" s="832" t="s">
        <v>2036</v>
      </c>
      <c r="G1526" s="832" t="s">
        <v>3178</v>
      </c>
      <c r="H1526" s="832" t="s">
        <v>601</v>
      </c>
      <c r="I1526" s="832" t="s">
        <v>3604</v>
      </c>
      <c r="J1526" s="832" t="s">
        <v>3519</v>
      </c>
      <c r="K1526" s="832" t="s">
        <v>3520</v>
      </c>
      <c r="L1526" s="835">
        <v>148.5</v>
      </c>
      <c r="M1526" s="835">
        <v>445.5</v>
      </c>
      <c r="N1526" s="832">
        <v>3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8</v>
      </c>
      <c r="B1527" s="832" t="s">
        <v>2035</v>
      </c>
      <c r="C1527" s="832" t="s">
        <v>2042</v>
      </c>
      <c r="D1527" s="833" t="s">
        <v>4375</v>
      </c>
      <c r="E1527" s="834" t="s">
        <v>2084</v>
      </c>
      <c r="F1527" s="832" t="s">
        <v>2036</v>
      </c>
      <c r="G1527" s="832" t="s">
        <v>3178</v>
      </c>
      <c r="H1527" s="832" t="s">
        <v>601</v>
      </c>
      <c r="I1527" s="832" t="s">
        <v>3605</v>
      </c>
      <c r="J1527" s="832" t="s">
        <v>3606</v>
      </c>
      <c r="K1527" s="832" t="s">
        <v>3607</v>
      </c>
      <c r="L1527" s="835">
        <v>148.5</v>
      </c>
      <c r="M1527" s="835">
        <v>742.5</v>
      </c>
      <c r="N1527" s="832">
        <v>5</v>
      </c>
      <c r="O1527" s="836">
        <v>2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8</v>
      </c>
      <c r="B1528" s="832" t="s">
        <v>2035</v>
      </c>
      <c r="C1528" s="832" t="s">
        <v>2042</v>
      </c>
      <c r="D1528" s="833" t="s">
        <v>4375</v>
      </c>
      <c r="E1528" s="834" t="s">
        <v>2084</v>
      </c>
      <c r="F1528" s="832" t="s">
        <v>2036</v>
      </c>
      <c r="G1528" s="832" t="s">
        <v>2581</v>
      </c>
      <c r="H1528" s="832" t="s">
        <v>601</v>
      </c>
      <c r="I1528" s="832" t="s">
        <v>2582</v>
      </c>
      <c r="J1528" s="832" t="s">
        <v>2583</v>
      </c>
      <c r="K1528" s="832" t="s">
        <v>2584</v>
      </c>
      <c r="L1528" s="835">
        <v>113.81</v>
      </c>
      <c r="M1528" s="835">
        <v>227.62</v>
      </c>
      <c r="N1528" s="832">
        <v>2</v>
      </c>
      <c r="O1528" s="836">
        <v>1</v>
      </c>
      <c r="P1528" s="835">
        <v>113.81</v>
      </c>
      <c r="Q1528" s="837">
        <v>0.5</v>
      </c>
      <c r="R1528" s="832">
        <v>1</v>
      </c>
      <c r="S1528" s="837">
        <v>0.5</v>
      </c>
      <c r="T1528" s="836">
        <v>0.5</v>
      </c>
      <c r="U1528" s="838">
        <v>0.5</v>
      </c>
    </row>
    <row r="1529" spans="1:21" ht="14.4" customHeight="1" x14ac:dyDescent="0.3">
      <c r="A1529" s="831">
        <v>8</v>
      </c>
      <c r="B1529" s="832" t="s">
        <v>2035</v>
      </c>
      <c r="C1529" s="832" t="s">
        <v>2042</v>
      </c>
      <c r="D1529" s="833" t="s">
        <v>4375</v>
      </c>
      <c r="E1529" s="834" t="s">
        <v>2084</v>
      </c>
      <c r="F1529" s="832" t="s">
        <v>2036</v>
      </c>
      <c r="G1529" s="832" t="s">
        <v>2581</v>
      </c>
      <c r="H1529" s="832" t="s">
        <v>601</v>
      </c>
      <c r="I1529" s="832" t="s">
        <v>2585</v>
      </c>
      <c r="J1529" s="832" t="s">
        <v>2583</v>
      </c>
      <c r="K1529" s="832" t="s">
        <v>2586</v>
      </c>
      <c r="L1529" s="835">
        <v>56.9</v>
      </c>
      <c r="M1529" s="835">
        <v>56.9</v>
      </c>
      <c r="N1529" s="832">
        <v>1</v>
      </c>
      <c r="O1529" s="836">
        <v>1</v>
      </c>
      <c r="P1529" s="835">
        <v>56.9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8</v>
      </c>
      <c r="B1530" s="832" t="s">
        <v>2035</v>
      </c>
      <c r="C1530" s="832" t="s">
        <v>2042</v>
      </c>
      <c r="D1530" s="833" t="s">
        <v>4375</v>
      </c>
      <c r="E1530" s="834" t="s">
        <v>2084</v>
      </c>
      <c r="F1530" s="832" t="s">
        <v>2036</v>
      </c>
      <c r="G1530" s="832" t="s">
        <v>2764</v>
      </c>
      <c r="H1530" s="832" t="s">
        <v>601</v>
      </c>
      <c r="I1530" s="832" t="s">
        <v>2765</v>
      </c>
      <c r="J1530" s="832" t="s">
        <v>2766</v>
      </c>
      <c r="K1530" s="832" t="s">
        <v>2767</v>
      </c>
      <c r="L1530" s="835">
        <v>717.59</v>
      </c>
      <c r="M1530" s="835">
        <v>1435.18</v>
      </c>
      <c r="N1530" s="832">
        <v>2</v>
      </c>
      <c r="O1530" s="836">
        <v>2</v>
      </c>
      <c r="P1530" s="835">
        <v>1435.18</v>
      </c>
      <c r="Q1530" s="837">
        <v>1</v>
      </c>
      <c r="R1530" s="832">
        <v>2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8</v>
      </c>
      <c r="B1531" s="832" t="s">
        <v>2035</v>
      </c>
      <c r="C1531" s="832" t="s">
        <v>2042</v>
      </c>
      <c r="D1531" s="833" t="s">
        <v>4375</v>
      </c>
      <c r="E1531" s="834" t="s">
        <v>2084</v>
      </c>
      <c r="F1531" s="832" t="s">
        <v>2036</v>
      </c>
      <c r="G1531" s="832" t="s">
        <v>2764</v>
      </c>
      <c r="H1531" s="832" t="s">
        <v>601</v>
      </c>
      <c r="I1531" s="832" t="s">
        <v>2765</v>
      </c>
      <c r="J1531" s="832" t="s">
        <v>2766</v>
      </c>
      <c r="K1531" s="832" t="s">
        <v>2767</v>
      </c>
      <c r="L1531" s="835">
        <v>1296.3499999999999</v>
      </c>
      <c r="M1531" s="835">
        <v>1296.3499999999999</v>
      </c>
      <c r="N1531" s="832">
        <v>1</v>
      </c>
      <c r="O1531" s="836">
        <v>1</v>
      </c>
      <c r="P1531" s="835">
        <v>1296.3499999999999</v>
      </c>
      <c r="Q1531" s="837">
        <v>1</v>
      </c>
      <c r="R1531" s="832">
        <v>1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8</v>
      </c>
      <c r="B1532" s="832" t="s">
        <v>2035</v>
      </c>
      <c r="C1532" s="832" t="s">
        <v>2042</v>
      </c>
      <c r="D1532" s="833" t="s">
        <v>4375</v>
      </c>
      <c r="E1532" s="834" t="s">
        <v>2084</v>
      </c>
      <c r="F1532" s="832" t="s">
        <v>2036</v>
      </c>
      <c r="G1532" s="832" t="s">
        <v>2594</v>
      </c>
      <c r="H1532" s="832" t="s">
        <v>601</v>
      </c>
      <c r="I1532" s="832" t="s">
        <v>3003</v>
      </c>
      <c r="J1532" s="832" t="s">
        <v>3004</v>
      </c>
      <c r="K1532" s="832" t="s">
        <v>3005</v>
      </c>
      <c r="L1532" s="835">
        <v>0</v>
      </c>
      <c r="M1532" s="835">
        <v>0</v>
      </c>
      <c r="N1532" s="832">
        <v>1</v>
      </c>
      <c r="O1532" s="836">
        <v>1</v>
      </c>
      <c r="P1532" s="835">
        <v>0</v>
      </c>
      <c r="Q1532" s="837"/>
      <c r="R1532" s="832">
        <v>1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8</v>
      </c>
      <c r="B1533" s="832" t="s">
        <v>2035</v>
      </c>
      <c r="C1533" s="832" t="s">
        <v>2042</v>
      </c>
      <c r="D1533" s="833" t="s">
        <v>4375</v>
      </c>
      <c r="E1533" s="834" t="s">
        <v>2084</v>
      </c>
      <c r="F1533" s="832" t="s">
        <v>2036</v>
      </c>
      <c r="G1533" s="832" t="s">
        <v>2594</v>
      </c>
      <c r="H1533" s="832" t="s">
        <v>601</v>
      </c>
      <c r="I1533" s="832" t="s">
        <v>3608</v>
      </c>
      <c r="J1533" s="832" t="s">
        <v>3609</v>
      </c>
      <c r="K1533" s="832" t="s">
        <v>3610</v>
      </c>
      <c r="L1533" s="835">
        <v>0</v>
      </c>
      <c r="M1533" s="835">
        <v>0</v>
      </c>
      <c r="N1533" s="832">
        <v>2</v>
      </c>
      <c r="O1533" s="836">
        <v>2</v>
      </c>
      <c r="P1533" s="835">
        <v>0</v>
      </c>
      <c r="Q1533" s="837"/>
      <c r="R1533" s="832">
        <v>2</v>
      </c>
      <c r="S1533" s="837">
        <v>1</v>
      </c>
      <c r="T1533" s="836">
        <v>2</v>
      </c>
      <c r="U1533" s="838">
        <v>1</v>
      </c>
    </row>
    <row r="1534" spans="1:21" ht="14.4" customHeight="1" x14ac:dyDescent="0.3">
      <c r="A1534" s="831">
        <v>8</v>
      </c>
      <c r="B1534" s="832" t="s">
        <v>2035</v>
      </c>
      <c r="C1534" s="832" t="s">
        <v>2042</v>
      </c>
      <c r="D1534" s="833" t="s">
        <v>4375</v>
      </c>
      <c r="E1534" s="834" t="s">
        <v>2084</v>
      </c>
      <c r="F1534" s="832" t="s">
        <v>2036</v>
      </c>
      <c r="G1534" s="832" t="s">
        <v>2594</v>
      </c>
      <c r="H1534" s="832" t="s">
        <v>601</v>
      </c>
      <c r="I1534" s="832" t="s">
        <v>3611</v>
      </c>
      <c r="J1534" s="832" t="s">
        <v>3609</v>
      </c>
      <c r="K1534" s="832" t="s">
        <v>3612</v>
      </c>
      <c r="L1534" s="835">
        <v>0</v>
      </c>
      <c r="M1534" s="835">
        <v>0</v>
      </c>
      <c r="N1534" s="832">
        <v>2</v>
      </c>
      <c r="O1534" s="836">
        <v>1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8</v>
      </c>
      <c r="B1535" s="832" t="s">
        <v>2035</v>
      </c>
      <c r="C1535" s="832" t="s">
        <v>2042</v>
      </c>
      <c r="D1535" s="833" t="s">
        <v>4375</v>
      </c>
      <c r="E1535" s="834" t="s">
        <v>2084</v>
      </c>
      <c r="F1535" s="832" t="s">
        <v>2036</v>
      </c>
      <c r="G1535" s="832" t="s">
        <v>2288</v>
      </c>
      <c r="H1535" s="832" t="s">
        <v>601</v>
      </c>
      <c r="I1535" s="832" t="s">
        <v>2289</v>
      </c>
      <c r="J1535" s="832" t="s">
        <v>1104</v>
      </c>
      <c r="K1535" s="832" t="s">
        <v>2290</v>
      </c>
      <c r="L1535" s="835">
        <v>107.27</v>
      </c>
      <c r="M1535" s="835">
        <v>214.54</v>
      </c>
      <c r="N1535" s="832">
        <v>2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8</v>
      </c>
      <c r="B1536" s="832" t="s">
        <v>2035</v>
      </c>
      <c r="C1536" s="832" t="s">
        <v>2042</v>
      </c>
      <c r="D1536" s="833" t="s">
        <v>4375</v>
      </c>
      <c r="E1536" s="834" t="s">
        <v>2084</v>
      </c>
      <c r="F1536" s="832" t="s">
        <v>2036</v>
      </c>
      <c r="G1536" s="832" t="s">
        <v>2114</v>
      </c>
      <c r="H1536" s="832" t="s">
        <v>601</v>
      </c>
      <c r="I1536" s="832" t="s">
        <v>2115</v>
      </c>
      <c r="J1536" s="832" t="s">
        <v>928</v>
      </c>
      <c r="K1536" s="832" t="s">
        <v>2116</v>
      </c>
      <c r="L1536" s="835">
        <v>132.19</v>
      </c>
      <c r="M1536" s="835">
        <v>132.19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8</v>
      </c>
      <c r="B1537" s="832" t="s">
        <v>2035</v>
      </c>
      <c r="C1537" s="832" t="s">
        <v>2042</v>
      </c>
      <c r="D1537" s="833" t="s">
        <v>4375</v>
      </c>
      <c r="E1537" s="834" t="s">
        <v>2084</v>
      </c>
      <c r="F1537" s="832" t="s">
        <v>2036</v>
      </c>
      <c r="G1537" s="832" t="s">
        <v>2117</v>
      </c>
      <c r="H1537" s="832" t="s">
        <v>601</v>
      </c>
      <c r="I1537" s="832" t="s">
        <v>2466</v>
      </c>
      <c r="J1537" s="832" t="s">
        <v>2467</v>
      </c>
      <c r="K1537" s="832" t="s">
        <v>2468</v>
      </c>
      <c r="L1537" s="835">
        <v>129.47</v>
      </c>
      <c r="M1537" s="835">
        <v>129.47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8</v>
      </c>
      <c r="B1538" s="832" t="s">
        <v>2035</v>
      </c>
      <c r="C1538" s="832" t="s">
        <v>2042</v>
      </c>
      <c r="D1538" s="833" t="s">
        <v>4375</v>
      </c>
      <c r="E1538" s="834" t="s">
        <v>2084</v>
      </c>
      <c r="F1538" s="832" t="s">
        <v>2036</v>
      </c>
      <c r="G1538" s="832" t="s">
        <v>3613</v>
      </c>
      <c r="H1538" s="832" t="s">
        <v>601</v>
      </c>
      <c r="I1538" s="832" t="s">
        <v>3614</v>
      </c>
      <c r="J1538" s="832" t="s">
        <v>3615</v>
      </c>
      <c r="K1538" s="832" t="s">
        <v>3616</v>
      </c>
      <c r="L1538" s="835">
        <v>619.6</v>
      </c>
      <c r="M1538" s="835">
        <v>619.6</v>
      </c>
      <c r="N1538" s="832">
        <v>1</v>
      </c>
      <c r="O1538" s="836">
        <v>1</v>
      </c>
      <c r="P1538" s="835">
        <v>619.6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8</v>
      </c>
      <c r="B1539" s="832" t="s">
        <v>2035</v>
      </c>
      <c r="C1539" s="832" t="s">
        <v>2042</v>
      </c>
      <c r="D1539" s="833" t="s">
        <v>4375</v>
      </c>
      <c r="E1539" s="834" t="s">
        <v>2084</v>
      </c>
      <c r="F1539" s="832" t="s">
        <v>2036</v>
      </c>
      <c r="G1539" s="832" t="s">
        <v>3613</v>
      </c>
      <c r="H1539" s="832" t="s">
        <v>601</v>
      </c>
      <c r="I1539" s="832" t="s">
        <v>3617</v>
      </c>
      <c r="J1539" s="832" t="s">
        <v>3615</v>
      </c>
      <c r="K1539" s="832" t="s">
        <v>3618</v>
      </c>
      <c r="L1539" s="835">
        <v>0</v>
      </c>
      <c r="M1539" s="835">
        <v>0</v>
      </c>
      <c r="N1539" s="832">
        <v>1</v>
      </c>
      <c r="O1539" s="836">
        <v>1</v>
      </c>
      <c r="P1539" s="835">
        <v>0</v>
      </c>
      <c r="Q1539" s="837"/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8</v>
      </c>
      <c r="B1540" s="832" t="s">
        <v>2035</v>
      </c>
      <c r="C1540" s="832" t="s">
        <v>2042</v>
      </c>
      <c r="D1540" s="833" t="s">
        <v>4375</v>
      </c>
      <c r="E1540" s="834" t="s">
        <v>2084</v>
      </c>
      <c r="F1540" s="832" t="s">
        <v>2036</v>
      </c>
      <c r="G1540" s="832" t="s">
        <v>3619</v>
      </c>
      <c r="H1540" s="832" t="s">
        <v>601</v>
      </c>
      <c r="I1540" s="832" t="s">
        <v>3620</v>
      </c>
      <c r="J1540" s="832" t="s">
        <v>3621</v>
      </c>
      <c r="K1540" s="832" t="s">
        <v>3622</v>
      </c>
      <c r="L1540" s="835">
        <v>0</v>
      </c>
      <c r="M1540" s="835">
        <v>0</v>
      </c>
      <c r="N1540" s="832">
        <v>2</v>
      </c>
      <c r="O1540" s="836">
        <v>1</v>
      </c>
      <c r="P1540" s="835">
        <v>0</v>
      </c>
      <c r="Q1540" s="837"/>
      <c r="R1540" s="832">
        <v>2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8</v>
      </c>
      <c r="B1541" s="832" t="s">
        <v>2035</v>
      </c>
      <c r="C1541" s="832" t="s">
        <v>2042</v>
      </c>
      <c r="D1541" s="833" t="s">
        <v>4375</v>
      </c>
      <c r="E1541" s="834" t="s">
        <v>2084</v>
      </c>
      <c r="F1541" s="832" t="s">
        <v>2036</v>
      </c>
      <c r="G1541" s="832" t="s">
        <v>3623</v>
      </c>
      <c r="H1541" s="832" t="s">
        <v>601</v>
      </c>
      <c r="I1541" s="832" t="s">
        <v>3624</v>
      </c>
      <c r="J1541" s="832" t="s">
        <v>3625</v>
      </c>
      <c r="K1541" s="832" t="s">
        <v>3626</v>
      </c>
      <c r="L1541" s="835">
        <v>663.86</v>
      </c>
      <c r="M1541" s="835">
        <v>663.86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8</v>
      </c>
      <c r="B1542" s="832" t="s">
        <v>2035</v>
      </c>
      <c r="C1542" s="832" t="s">
        <v>2042</v>
      </c>
      <c r="D1542" s="833" t="s">
        <v>4375</v>
      </c>
      <c r="E1542" s="834" t="s">
        <v>2084</v>
      </c>
      <c r="F1542" s="832" t="s">
        <v>2036</v>
      </c>
      <c r="G1542" s="832" t="s">
        <v>3623</v>
      </c>
      <c r="H1542" s="832" t="s">
        <v>601</v>
      </c>
      <c r="I1542" s="832" t="s">
        <v>3627</v>
      </c>
      <c r="J1542" s="832" t="s">
        <v>3628</v>
      </c>
      <c r="K1542" s="832" t="s">
        <v>3626</v>
      </c>
      <c r="L1542" s="835">
        <v>663.86</v>
      </c>
      <c r="M1542" s="835">
        <v>1327.72</v>
      </c>
      <c r="N1542" s="832">
        <v>2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8</v>
      </c>
      <c r="B1543" s="832" t="s">
        <v>2035</v>
      </c>
      <c r="C1543" s="832" t="s">
        <v>2042</v>
      </c>
      <c r="D1543" s="833" t="s">
        <v>4375</v>
      </c>
      <c r="E1543" s="834" t="s">
        <v>2084</v>
      </c>
      <c r="F1543" s="832" t="s">
        <v>2036</v>
      </c>
      <c r="G1543" s="832" t="s">
        <v>3623</v>
      </c>
      <c r="H1543" s="832" t="s">
        <v>601</v>
      </c>
      <c r="I1543" s="832" t="s">
        <v>3629</v>
      </c>
      <c r="J1543" s="832" t="s">
        <v>3630</v>
      </c>
      <c r="K1543" s="832" t="s">
        <v>3631</v>
      </c>
      <c r="L1543" s="835">
        <v>663.86</v>
      </c>
      <c r="M1543" s="835">
        <v>1327.72</v>
      </c>
      <c r="N1543" s="832">
        <v>2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8</v>
      </c>
      <c r="B1544" s="832" t="s">
        <v>2035</v>
      </c>
      <c r="C1544" s="832" t="s">
        <v>2042</v>
      </c>
      <c r="D1544" s="833" t="s">
        <v>4375</v>
      </c>
      <c r="E1544" s="834" t="s">
        <v>2084</v>
      </c>
      <c r="F1544" s="832" t="s">
        <v>2036</v>
      </c>
      <c r="G1544" s="832" t="s">
        <v>2314</v>
      </c>
      <c r="H1544" s="832" t="s">
        <v>601</v>
      </c>
      <c r="I1544" s="832" t="s">
        <v>2315</v>
      </c>
      <c r="J1544" s="832" t="s">
        <v>2316</v>
      </c>
      <c r="K1544" s="832" t="s">
        <v>2317</v>
      </c>
      <c r="L1544" s="835">
        <v>88.76</v>
      </c>
      <c r="M1544" s="835">
        <v>88.76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8</v>
      </c>
      <c r="B1545" s="832" t="s">
        <v>2035</v>
      </c>
      <c r="C1545" s="832" t="s">
        <v>2042</v>
      </c>
      <c r="D1545" s="833" t="s">
        <v>4375</v>
      </c>
      <c r="E1545" s="834" t="s">
        <v>2084</v>
      </c>
      <c r="F1545" s="832" t="s">
        <v>2036</v>
      </c>
      <c r="G1545" s="832" t="s">
        <v>3026</v>
      </c>
      <c r="H1545" s="832" t="s">
        <v>601</v>
      </c>
      <c r="I1545" s="832" t="s">
        <v>3548</v>
      </c>
      <c r="J1545" s="832" t="s">
        <v>3028</v>
      </c>
      <c r="K1545" s="832" t="s">
        <v>3549</v>
      </c>
      <c r="L1545" s="835">
        <v>550.39</v>
      </c>
      <c r="M1545" s="835">
        <v>2751.95</v>
      </c>
      <c r="N1545" s="832">
        <v>5</v>
      </c>
      <c r="O1545" s="836">
        <v>3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8</v>
      </c>
      <c r="B1546" s="832" t="s">
        <v>2035</v>
      </c>
      <c r="C1546" s="832" t="s">
        <v>2042</v>
      </c>
      <c r="D1546" s="833" t="s">
        <v>4375</v>
      </c>
      <c r="E1546" s="834" t="s">
        <v>2084</v>
      </c>
      <c r="F1546" s="832" t="s">
        <v>2036</v>
      </c>
      <c r="G1546" s="832" t="s">
        <v>3026</v>
      </c>
      <c r="H1546" s="832" t="s">
        <v>601</v>
      </c>
      <c r="I1546" s="832" t="s">
        <v>3027</v>
      </c>
      <c r="J1546" s="832" t="s">
        <v>3028</v>
      </c>
      <c r="K1546" s="832" t="s">
        <v>3029</v>
      </c>
      <c r="L1546" s="835">
        <v>550.39</v>
      </c>
      <c r="M1546" s="835">
        <v>3852.73</v>
      </c>
      <c r="N1546" s="832">
        <v>7</v>
      </c>
      <c r="O1546" s="836">
        <v>2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8</v>
      </c>
      <c r="B1547" s="832" t="s">
        <v>2035</v>
      </c>
      <c r="C1547" s="832" t="s">
        <v>2042</v>
      </c>
      <c r="D1547" s="833" t="s">
        <v>4375</v>
      </c>
      <c r="E1547" s="834" t="s">
        <v>2084</v>
      </c>
      <c r="F1547" s="832" t="s">
        <v>2036</v>
      </c>
      <c r="G1547" s="832" t="s">
        <v>3026</v>
      </c>
      <c r="H1547" s="832" t="s">
        <v>660</v>
      </c>
      <c r="I1547" s="832" t="s">
        <v>3632</v>
      </c>
      <c r="J1547" s="832" t="s">
        <v>3633</v>
      </c>
      <c r="K1547" s="832" t="s">
        <v>3029</v>
      </c>
      <c r="L1547" s="835">
        <v>550.39</v>
      </c>
      <c r="M1547" s="835">
        <v>1651.17</v>
      </c>
      <c r="N1547" s="832">
        <v>3</v>
      </c>
      <c r="O1547" s="836"/>
      <c r="P1547" s="835"/>
      <c r="Q1547" s="837">
        <v>0</v>
      </c>
      <c r="R1547" s="832"/>
      <c r="S1547" s="837">
        <v>0</v>
      </c>
      <c r="T1547" s="836"/>
      <c r="U1547" s="838"/>
    </row>
    <row r="1548" spans="1:21" ht="14.4" customHeight="1" x14ac:dyDescent="0.3">
      <c r="A1548" s="831">
        <v>8</v>
      </c>
      <c r="B1548" s="832" t="s">
        <v>2035</v>
      </c>
      <c r="C1548" s="832" t="s">
        <v>2042</v>
      </c>
      <c r="D1548" s="833" t="s">
        <v>4375</v>
      </c>
      <c r="E1548" s="834" t="s">
        <v>2084</v>
      </c>
      <c r="F1548" s="832" t="s">
        <v>2036</v>
      </c>
      <c r="G1548" s="832" t="s">
        <v>3390</v>
      </c>
      <c r="H1548" s="832" t="s">
        <v>601</v>
      </c>
      <c r="I1548" s="832" t="s">
        <v>3634</v>
      </c>
      <c r="J1548" s="832" t="s">
        <v>3460</v>
      </c>
      <c r="K1548" s="832" t="s">
        <v>3461</v>
      </c>
      <c r="L1548" s="835">
        <v>0</v>
      </c>
      <c r="M1548" s="835">
        <v>0</v>
      </c>
      <c r="N1548" s="832">
        <v>1</v>
      </c>
      <c r="O1548" s="836">
        <v>0.5</v>
      </c>
      <c r="P1548" s="835">
        <v>0</v>
      </c>
      <c r="Q1548" s="837"/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8</v>
      </c>
      <c r="B1549" s="832" t="s">
        <v>2035</v>
      </c>
      <c r="C1549" s="832" t="s">
        <v>2042</v>
      </c>
      <c r="D1549" s="833" t="s">
        <v>4375</v>
      </c>
      <c r="E1549" s="834" t="s">
        <v>2084</v>
      </c>
      <c r="F1549" s="832" t="s">
        <v>2036</v>
      </c>
      <c r="G1549" s="832" t="s">
        <v>3390</v>
      </c>
      <c r="H1549" s="832" t="s">
        <v>601</v>
      </c>
      <c r="I1549" s="832" t="s">
        <v>3391</v>
      </c>
      <c r="J1549" s="832" t="s">
        <v>3392</v>
      </c>
      <c r="K1549" s="832" t="s">
        <v>3393</v>
      </c>
      <c r="L1549" s="835">
        <v>0</v>
      </c>
      <c r="M1549" s="835">
        <v>0</v>
      </c>
      <c r="N1549" s="832">
        <v>2</v>
      </c>
      <c r="O1549" s="836">
        <v>0.5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8</v>
      </c>
      <c r="B1550" s="832" t="s">
        <v>2035</v>
      </c>
      <c r="C1550" s="832" t="s">
        <v>2042</v>
      </c>
      <c r="D1550" s="833" t="s">
        <v>4375</v>
      </c>
      <c r="E1550" s="834" t="s">
        <v>2084</v>
      </c>
      <c r="F1550" s="832" t="s">
        <v>2036</v>
      </c>
      <c r="G1550" s="832" t="s">
        <v>2335</v>
      </c>
      <c r="H1550" s="832" t="s">
        <v>601</v>
      </c>
      <c r="I1550" s="832" t="s">
        <v>2336</v>
      </c>
      <c r="J1550" s="832" t="s">
        <v>1012</v>
      </c>
      <c r="K1550" s="832" t="s">
        <v>2337</v>
      </c>
      <c r="L1550" s="835">
        <v>34.19</v>
      </c>
      <c r="M1550" s="835">
        <v>34.19</v>
      </c>
      <c r="N1550" s="832">
        <v>1</v>
      </c>
      <c r="O1550" s="836"/>
      <c r="P1550" s="835"/>
      <c r="Q1550" s="837">
        <v>0</v>
      </c>
      <c r="R1550" s="832"/>
      <c r="S1550" s="837">
        <v>0</v>
      </c>
      <c r="T1550" s="836"/>
      <c r="U1550" s="838"/>
    </row>
    <row r="1551" spans="1:21" ht="14.4" customHeight="1" x14ac:dyDescent="0.3">
      <c r="A1551" s="831">
        <v>8</v>
      </c>
      <c r="B1551" s="832" t="s">
        <v>2035</v>
      </c>
      <c r="C1551" s="832" t="s">
        <v>2042</v>
      </c>
      <c r="D1551" s="833" t="s">
        <v>4375</v>
      </c>
      <c r="E1551" s="834" t="s">
        <v>2084</v>
      </c>
      <c r="F1551" s="832" t="s">
        <v>2036</v>
      </c>
      <c r="G1551" s="832" t="s">
        <v>2335</v>
      </c>
      <c r="H1551" s="832" t="s">
        <v>601</v>
      </c>
      <c r="I1551" s="832" t="s">
        <v>2338</v>
      </c>
      <c r="J1551" s="832" t="s">
        <v>1012</v>
      </c>
      <c r="K1551" s="832" t="s">
        <v>2339</v>
      </c>
      <c r="L1551" s="835">
        <v>34.19</v>
      </c>
      <c r="M1551" s="835">
        <v>34.19</v>
      </c>
      <c r="N1551" s="832">
        <v>1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8</v>
      </c>
      <c r="B1552" s="832" t="s">
        <v>2035</v>
      </c>
      <c r="C1552" s="832" t="s">
        <v>2042</v>
      </c>
      <c r="D1552" s="833" t="s">
        <v>4375</v>
      </c>
      <c r="E1552" s="834" t="s">
        <v>2084</v>
      </c>
      <c r="F1552" s="832" t="s">
        <v>2036</v>
      </c>
      <c r="G1552" s="832" t="s">
        <v>3635</v>
      </c>
      <c r="H1552" s="832" t="s">
        <v>601</v>
      </c>
      <c r="I1552" s="832" t="s">
        <v>3636</v>
      </c>
      <c r="J1552" s="832" t="s">
        <v>3637</v>
      </c>
      <c r="K1552" s="832" t="s">
        <v>1689</v>
      </c>
      <c r="L1552" s="835">
        <v>105.29</v>
      </c>
      <c r="M1552" s="835">
        <v>105.29</v>
      </c>
      <c r="N1552" s="832">
        <v>1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8</v>
      </c>
      <c r="B1553" s="832" t="s">
        <v>2035</v>
      </c>
      <c r="C1553" s="832" t="s">
        <v>2042</v>
      </c>
      <c r="D1553" s="833" t="s">
        <v>4375</v>
      </c>
      <c r="E1553" s="834" t="s">
        <v>2084</v>
      </c>
      <c r="F1553" s="832" t="s">
        <v>2036</v>
      </c>
      <c r="G1553" s="832" t="s">
        <v>2440</v>
      </c>
      <c r="H1553" s="832" t="s">
        <v>601</v>
      </c>
      <c r="I1553" s="832" t="s">
        <v>2806</v>
      </c>
      <c r="J1553" s="832" t="s">
        <v>1431</v>
      </c>
      <c r="K1553" s="832" t="s">
        <v>2807</v>
      </c>
      <c r="L1553" s="835">
        <v>71.3</v>
      </c>
      <c r="M1553" s="835">
        <v>71.3</v>
      </c>
      <c r="N1553" s="832">
        <v>1</v>
      </c>
      <c r="O1553" s="836">
        <v>1</v>
      </c>
      <c r="P1553" s="835">
        <v>71.3</v>
      </c>
      <c r="Q1553" s="837">
        <v>1</v>
      </c>
      <c r="R1553" s="832">
        <v>1</v>
      </c>
      <c r="S1553" s="837">
        <v>1</v>
      </c>
      <c r="T1553" s="836">
        <v>1</v>
      </c>
      <c r="U1553" s="838">
        <v>1</v>
      </c>
    </row>
    <row r="1554" spans="1:21" ht="14.4" customHeight="1" x14ac:dyDescent="0.3">
      <c r="A1554" s="831">
        <v>8</v>
      </c>
      <c r="B1554" s="832" t="s">
        <v>2035</v>
      </c>
      <c r="C1554" s="832" t="s">
        <v>2042</v>
      </c>
      <c r="D1554" s="833" t="s">
        <v>4375</v>
      </c>
      <c r="E1554" s="834" t="s">
        <v>2084</v>
      </c>
      <c r="F1554" s="832" t="s">
        <v>2036</v>
      </c>
      <c r="G1554" s="832" t="s">
        <v>3263</v>
      </c>
      <c r="H1554" s="832" t="s">
        <v>601</v>
      </c>
      <c r="I1554" s="832" t="s">
        <v>3264</v>
      </c>
      <c r="J1554" s="832" t="s">
        <v>3265</v>
      </c>
      <c r="K1554" s="832" t="s">
        <v>3266</v>
      </c>
      <c r="L1554" s="835">
        <v>195.19</v>
      </c>
      <c r="M1554" s="835">
        <v>585.56999999999994</v>
      </c>
      <c r="N1554" s="832">
        <v>3</v>
      </c>
      <c r="O1554" s="836">
        <v>3</v>
      </c>
      <c r="P1554" s="835">
        <v>585.56999999999994</v>
      </c>
      <c r="Q1554" s="837">
        <v>1</v>
      </c>
      <c r="R1554" s="832">
        <v>3</v>
      </c>
      <c r="S1554" s="837">
        <v>1</v>
      </c>
      <c r="T1554" s="836">
        <v>3</v>
      </c>
      <c r="U1554" s="838">
        <v>1</v>
      </c>
    </row>
    <row r="1555" spans="1:21" ht="14.4" customHeight="1" x14ac:dyDescent="0.3">
      <c r="A1555" s="831">
        <v>8</v>
      </c>
      <c r="B1555" s="832" t="s">
        <v>2035</v>
      </c>
      <c r="C1555" s="832" t="s">
        <v>2042</v>
      </c>
      <c r="D1555" s="833" t="s">
        <v>4375</v>
      </c>
      <c r="E1555" s="834" t="s">
        <v>2084</v>
      </c>
      <c r="F1555" s="832" t="s">
        <v>2036</v>
      </c>
      <c r="G1555" s="832" t="s">
        <v>2129</v>
      </c>
      <c r="H1555" s="832" t="s">
        <v>601</v>
      </c>
      <c r="I1555" s="832" t="s">
        <v>2228</v>
      </c>
      <c r="J1555" s="832" t="s">
        <v>1328</v>
      </c>
      <c r="K1555" s="832" t="s">
        <v>2229</v>
      </c>
      <c r="L1555" s="835">
        <v>168.9</v>
      </c>
      <c r="M1555" s="835">
        <v>168.9</v>
      </c>
      <c r="N1555" s="832">
        <v>1</v>
      </c>
      <c r="O1555" s="836">
        <v>1</v>
      </c>
      <c r="P1555" s="835">
        <v>168.9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8</v>
      </c>
      <c r="B1556" s="832" t="s">
        <v>2035</v>
      </c>
      <c r="C1556" s="832" t="s">
        <v>2042</v>
      </c>
      <c r="D1556" s="833" t="s">
        <v>4375</v>
      </c>
      <c r="E1556" s="834" t="s">
        <v>2084</v>
      </c>
      <c r="F1556" s="832" t="s">
        <v>2036</v>
      </c>
      <c r="G1556" s="832" t="s">
        <v>2129</v>
      </c>
      <c r="H1556" s="832" t="s">
        <v>601</v>
      </c>
      <c r="I1556" s="832" t="s">
        <v>2808</v>
      </c>
      <c r="J1556" s="832" t="s">
        <v>2809</v>
      </c>
      <c r="K1556" s="832" t="s">
        <v>2810</v>
      </c>
      <c r="L1556" s="835">
        <v>84.45</v>
      </c>
      <c r="M1556" s="835">
        <v>84.45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8</v>
      </c>
      <c r="B1557" s="832" t="s">
        <v>2035</v>
      </c>
      <c r="C1557" s="832" t="s">
        <v>2042</v>
      </c>
      <c r="D1557" s="833" t="s">
        <v>4375</v>
      </c>
      <c r="E1557" s="834" t="s">
        <v>2084</v>
      </c>
      <c r="F1557" s="832" t="s">
        <v>2036</v>
      </c>
      <c r="G1557" s="832" t="s">
        <v>2347</v>
      </c>
      <c r="H1557" s="832" t="s">
        <v>601</v>
      </c>
      <c r="I1557" s="832" t="s">
        <v>2348</v>
      </c>
      <c r="J1557" s="832" t="s">
        <v>1334</v>
      </c>
      <c r="K1557" s="832" t="s">
        <v>2349</v>
      </c>
      <c r="L1557" s="835">
        <v>78.33</v>
      </c>
      <c r="M1557" s="835">
        <v>78.33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8</v>
      </c>
      <c r="B1558" s="832" t="s">
        <v>2035</v>
      </c>
      <c r="C1558" s="832" t="s">
        <v>2042</v>
      </c>
      <c r="D1558" s="833" t="s">
        <v>4375</v>
      </c>
      <c r="E1558" s="834" t="s">
        <v>2084</v>
      </c>
      <c r="F1558" s="832" t="s">
        <v>2036</v>
      </c>
      <c r="G1558" s="832" t="s">
        <v>2646</v>
      </c>
      <c r="H1558" s="832" t="s">
        <v>601</v>
      </c>
      <c r="I1558" s="832" t="s">
        <v>2811</v>
      </c>
      <c r="J1558" s="832" t="s">
        <v>2812</v>
      </c>
      <c r="K1558" s="832" t="s">
        <v>2813</v>
      </c>
      <c r="L1558" s="835">
        <v>256.67</v>
      </c>
      <c r="M1558" s="835">
        <v>1283.3499999999999</v>
      </c>
      <c r="N1558" s="832">
        <v>5</v>
      </c>
      <c r="O1558" s="836">
        <v>5</v>
      </c>
      <c r="P1558" s="835">
        <v>513.34</v>
      </c>
      <c r="Q1558" s="837">
        <v>0.40000000000000008</v>
      </c>
      <c r="R1558" s="832">
        <v>2</v>
      </c>
      <c r="S1558" s="837">
        <v>0.4</v>
      </c>
      <c r="T1558" s="836">
        <v>2</v>
      </c>
      <c r="U1558" s="838">
        <v>0.4</v>
      </c>
    </row>
    <row r="1559" spans="1:21" ht="14.4" customHeight="1" x14ac:dyDescent="0.3">
      <c r="A1559" s="831">
        <v>8</v>
      </c>
      <c r="B1559" s="832" t="s">
        <v>2035</v>
      </c>
      <c r="C1559" s="832" t="s">
        <v>2042</v>
      </c>
      <c r="D1559" s="833" t="s">
        <v>4375</v>
      </c>
      <c r="E1559" s="834" t="s">
        <v>2084</v>
      </c>
      <c r="F1559" s="832" t="s">
        <v>2036</v>
      </c>
      <c r="G1559" s="832" t="s">
        <v>2199</v>
      </c>
      <c r="H1559" s="832" t="s">
        <v>601</v>
      </c>
      <c r="I1559" s="832" t="s">
        <v>2200</v>
      </c>
      <c r="J1559" s="832" t="s">
        <v>1219</v>
      </c>
      <c r="K1559" s="832" t="s">
        <v>2201</v>
      </c>
      <c r="L1559" s="835">
        <v>130.36000000000001</v>
      </c>
      <c r="M1559" s="835">
        <v>130.36000000000001</v>
      </c>
      <c r="N1559" s="832">
        <v>1</v>
      </c>
      <c r="O1559" s="836">
        <v>1</v>
      </c>
      <c r="P1559" s="835">
        <v>130.36000000000001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8</v>
      </c>
      <c r="B1560" s="832" t="s">
        <v>2035</v>
      </c>
      <c r="C1560" s="832" t="s">
        <v>2042</v>
      </c>
      <c r="D1560" s="833" t="s">
        <v>4375</v>
      </c>
      <c r="E1560" s="834" t="s">
        <v>2084</v>
      </c>
      <c r="F1560" s="832" t="s">
        <v>2036</v>
      </c>
      <c r="G1560" s="832" t="s">
        <v>2199</v>
      </c>
      <c r="H1560" s="832" t="s">
        <v>601</v>
      </c>
      <c r="I1560" s="832" t="s">
        <v>3638</v>
      </c>
      <c r="J1560" s="832" t="s">
        <v>3639</v>
      </c>
      <c r="K1560" s="832" t="s">
        <v>3640</v>
      </c>
      <c r="L1560" s="835">
        <v>266.93</v>
      </c>
      <c r="M1560" s="835">
        <v>266.93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8</v>
      </c>
      <c r="B1561" s="832" t="s">
        <v>2035</v>
      </c>
      <c r="C1561" s="832" t="s">
        <v>2042</v>
      </c>
      <c r="D1561" s="833" t="s">
        <v>4375</v>
      </c>
      <c r="E1561" s="834" t="s">
        <v>2084</v>
      </c>
      <c r="F1561" s="832" t="s">
        <v>2036</v>
      </c>
      <c r="G1561" s="832" t="s">
        <v>2818</v>
      </c>
      <c r="H1561" s="832" t="s">
        <v>660</v>
      </c>
      <c r="I1561" s="832" t="s">
        <v>1748</v>
      </c>
      <c r="J1561" s="832" t="s">
        <v>857</v>
      </c>
      <c r="K1561" s="832" t="s">
        <v>1749</v>
      </c>
      <c r="L1561" s="835">
        <v>63.75</v>
      </c>
      <c r="M1561" s="835">
        <v>127.5</v>
      </c>
      <c r="N1561" s="832">
        <v>2</v>
      </c>
      <c r="O1561" s="836">
        <v>1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8</v>
      </c>
      <c r="B1562" s="832" t="s">
        <v>2035</v>
      </c>
      <c r="C1562" s="832" t="s">
        <v>2042</v>
      </c>
      <c r="D1562" s="833" t="s">
        <v>4375</v>
      </c>
      <c r="E1562" s="834" t="s">
        <v>2084</v>
      </c>
      <c r="F1562" s="832" t="s">
        <v>2036</v>
      </c>
      <c r="G1562" s="832" t="s">
        <v>2653</v>
      </c>
      <c r="H1562" s="832" t="s">
        <v>601</v>
      </c>
      <c r="I1562" s="832" t="s">
        <v>3641</v>
      </c>
      <c r="J1562" s="832" t="s">
        <v>3642</v>
      </c>
      <c r="K1562" s="832" t="s">
        <v>3643</v>
      </c>
      <c r="L1562" s="835">
        <v>0</v>
      </c>
      <c r="M1562" s="835">
        <v>0</v>
      </c>
      <c r="N1562" s="832">
        <v>1</v>
      </c>
      <c r="O1562" s="836">
        <v>1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8</v>
      </c>
      <c r="B1563" s="832" t="s">
        <v>2035</v>
      </c>
      <c r="C1563" s="832" t="s">
        <v>2042</v>
      </c>
      <c r="D1563" s="833" t="s">
        <v>4375</v>
      </c>
      <c r="E1563" s="834" t="s">
        <v>2084</v>
      </c>
      <c r="F1563" s="832" t="s">
        <v>2036</v>
      </c>
      <c r="G1563" s="832" t="s">
        <v>2916</v>
      </c>
      <c r="H1563" s="832" t="s">
        <v>601</v>
      </c>
      <c r="I1563" s="832" t="s">
        <v>3644</v>
      </c>
      <c r="J1563" s="832" t="s">
        <v>2918</v>
      </c>
      <c r="K1563" s="832" t="s">
        <v>3311</v>
      </c>
      <c r="L1563" s="835">
        <v>1708.55</v>
      </c>
      <c r="M1563" s="835">
        <v>8542.75</v>
      </c>
      <c r="N1563" s="832">
        <v>5</v>
      </c>
      <c r="O1563" s="836">
        <v>5</v>
      </c>
      <c r="P1563" s="835">
        <v>6834.2</v>
      </c>
      <c r="Q1563" s="837">
        <v>0.79999999999999993</v>
      </c>
      <c r="R1563" s="832">
        <v>4</v>
      </c>
      <c r="S1563" s="837">
        <v>0.8</v>
      </c>
      <c r="T1563" s="836">
        <v>4</v>
      </c>
      <c r="U1563" s="838">
        <v>0.8</v>
      </c>
    </row>
    <row r="1564" spans="1:21" ht="14.4" customHeight="1" x14ac:dyDescent="0.3">
      <c r="A1564" s="831">
        <v>8</v>
      </c>
      <c r="B1564" s="832" t="s">
        <v>2035</v>
      </c>
      <c r="C1564" s="832" t="s">
        <v>2042</v>
      </c>
      <c r="D1564" s="833" t="s">
        <v>4375</v>
      </c>
      <c r="E1564" s="834" t="s">
        <v>2084</v>
      </c>
      <c r="F1564" s="832" t="s">
        <v>2036</v>
      </c>
      <c r="G1564" s="832" t="s">
        <v>2916</v>
      </c>
      <c r="H1564" s="832" t="s">
        <v>601</v>
      </c>
      <c r="I1564" s="832" t="s">
        <v>3577</v>
      </c>
      <c r="J1564" s="832" t="s">
        <v>2918</v>
      </c>
      <c r="K1564" s="832" t="s">
        <v>3311</v>
      </c>
      <c r="L1564" s="835">
        <v>1708.55</v>
      </c>
      <c r="M1564" s="835">
        <v>29045.349999999995</v>
      </c>
      <c r="N1564" s="832">
        <v>17</v>
      </c>
      <c r="O1564" s="836">
        <v>17</v>
      </c>
      <c r="P1564" s="835">
        <v>11959.849999999999</v>
      </c>
      <c r="Q1564" s="837">
        <v>0.41176470588235298</v>
      </c>
      <c r="R1564" s="832">
        <v>7</v>
      </c>
      <c r="S1564" s="837">
        <v>0.41176470588235292</v>
      </c>
      <c r="T1564" s="836">
        <v>7</v>
      </c>
      <c r="U1564" s="838">
        <v>0.41176470588235292</v>
      </c>
    </row>
    <row r="1565" spans="1:21" ht="14.4" customHeight="1" x14ac:dyDescent="0.3">
      <c r="A1565" s="831">
        <v>8</v>
      </c>
      <c r="B1565" s="832" t="s">
        <v>2035</v>
      </c>
      <c r="C1565" s="832" t="s">
        <v>2042</v>
      </c>
      <c r="D1565" s="833" t="s">
        <v>4375</v>
      </c>
      <c r="E1565" s="834" t="s">
        <v>2084</v>
      </c>
      <c r="F1565" s="832" t="s">
        <v>2036</v>
      </c>
      <c r="G1565" s="832" t="s">
        <v>2916</v>
      </c>
      <c r="H1565" s="832" t="s">
        <v>660</v>
      </c>
      <c r="I1565" s="832" t="s">
        <v>3645</v>
      </c>
      <c r="J1565" s="832" t="s">
        <v>3646</v>
      </c>
      <c r="K1565" s="832" t="s">
        <v>3311</v>
      </c>
      <c r="L1565" s="835">
        <v>2847.61</v>
      </c>
      <c r="M1565" s="835">
        <v>22780.880000000001</v>
      </c>
      <c r="N1565" s="832">
        <v>8</v>
      </c>
      <c r="O1565" s="836">
        <v>7.5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8</v>
      </c>
      <c r="B1566" s="832" t="s">
        <v>2035</v>
      </c>
      <c r="C1566" s="832" t="s">
        <v>2042</v>
      </c>
      <c r="D1566" s="833" t="s">
        <v>4375</v>
      </c>
      <c r="E1566" s="834" t="s">
        <v>2084</v>
      </c>
      <c r="F1566" s="832" t="s">
        <v>2036</v>
      </c>
      <c r="G1566" s="832" t="s">
        <v>2916</v>
      </c>
      <c r="H1566" s="832" t="s">
        <v>660</v>
      </c>
      <c r="I1566" s="832" t="s">
        <v>3647</v>
      </c>
      <c r="J1566" s="832" t="s">
        <v>3646</v>
      </c>
      <c r="K1566" s="832" t="s">
        <v>2919</v>
      </c>
      <c r="L1566" s="835">
        <v>1423.81</v>
      </c>
      <c r="M1566" s="835">
        <v>4271.43</v>
      </c>
      <c r="N1566" s="832">
        <v>3</v>
      </c>
      <c r="O1566" s="836">
        <v>2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8</v>
      </c>
      <c r="B1567" s="832" t="s">
        <v>2035</v>
      </c>
      <c r="C1567" s="832" t="s">
        <v>2042</v>
      </c>
      <c r="D1567" s="833" t="s">
        <v>4375</v>
      </c>
      <c r="E1567" s="834" t="s">
        <v>2084</v>
      </c>
      <c r="F1567" s="832" t="s">
        <v>2036</v>
      </c>
      <c r="G1567" s="832" t="s">
        <v>2916</v>
      </c>
      <c r="H1567" s="832" t="s">
        <v>601</v>
      </c>
      <c r="I1567" s="832" t="s">
        <v>3648</v>
      </c>
      <c r="J1567" s="832" t="s">
        <v>3649</v>
      </c>
      <c r="K1567" s="832" t="s">
        <v>3311</v>
      </c>
      <c r="L1567" s="835">
        <v>2847.61</v>
      </c>
      <c r="M1567" s="835">
        <v>2847.61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8</v>
      </c>
      <c r="B1568" s="832" t="s">
        <v>2035</v>
      </c>
      <c r="C1568" s="832" t="s">
        <v>2042</v>
      </c>
      <c r="D1568" s="833" t="s">
        <v>4375</v>
      </c>
      <c r="E1568" s="834" t="s">
        <v>2084</v>
      </c>
      <c r="F1568" s="832" t="s">
        <v>2036</v>
      </c>
      <c r="G1568" s="832" t="s">
        <v>2916</v>
      </c>
      <c r="H1568" s="832" t="s">
        <v>601</v>
      </c>
      <c r="I1568" s="832" t="s">
        <v>3650</v>
      </c>
      <c r="J1568" s="832" t="s">
        <v>3651</v>
      </c>
      <c r="K1568" s="832" t="s">
        <v>3311</v>
      </c>
      <c r="L1568" s="835">
        <v>1708.55</v>
      </c>
      <c r="M1568" s="835">
        <v>5125.6499999999996</v>
      </c>
      <c r="N1568" s="832">
        <v>3</v>
      </c>
      <c r="O1568" s="836">
        <v>3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8</v>
      </c>
      <c r="B1569" s="832" t="s">
        <v>2035</v>
      </c>
      <c r="C1569" s="832" t="s">
        <v>2042</v>
      </c>
      <c r="D1569" s="833" t="s">
        <v>4375</v>
      </c>
      <c r="E1569" s="834" t="s">
        <v>2084</v>
      </c>
      <c r="F1569" s="832" t="s">
        <v>2036</v>
      </c>
      <c r="G1569" s="832" t="s">
        <v>2916</v>
      </c>
      <c r="H1569" s="832" t="s">
        <v>601</v>
      </c>
      <c r="I1569" s="832" t="s">
        <v>3652</v>
      </c>
      <c r="J1569" s="832" t="s">
        <v>3651</v>
      </c>
      <c r="K1569" s="832" t="s">
        <v>2919</v>
      </c>
      <c r="L1569" s="835">
        <v>854.27</v>
      </c>
      <c r="M1569" s="835">
        <v>2562.81</v>
      </c>
      <c r="N1569" s="832">
        <v>3</v>
      </c>
      <c r="O1569" s="836">
        <v>3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8</v>
      </c>
      <c r="B1570" s="832" t="s">
        <v>2035</v>
      </c>
      <c r="C1570" s="832" t="s">
        <v>2042</v>
      </c>
      <c r="D1570" s="833" t="s">
        <v>4375</v>
      </c>
      <c r="E1570" s="834" t="s">
        <v>2084</v>
      </c>
      <c r="F1570" s="832" t="s">
        <v>2036</v>
      </c>
      <c r="G1570" s="832" t="s">
        <v>2916</v>
      </c>
      <c r="H1570" s="832" t="s">
        <v>601</v>
      </c>
      <c r="I1570" s="832" t="s">
        <v>3653</v>
      </c>
      <c r="J1570" s="832" t="s">
        <v>3651</v>
      </c>
      <c r="K1570" s="832" t="s">
        <v>939</v>
      </c>
      <c r="L1570" s="835">
        <v>512.57000000000005</v>
      </c>
      <c r="M1570" s="835">
        <v>512.57000000000005</v>
      </c>
      <c r="N1570" s="832">
        <v>1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8</v>
      </c>
      <c r="B1571" s="832" t="s">
        <v>2035</v>
      </c>
      <c r="C1571" s="832" t="s">
        <v>2042</v>
      </c>
      <c r="D1571" s="833" t="s">
        <v>4375</v>
      </c>
      <c r="E1571" s="834" t="s">
        <v>2084</v>
      </c>
      <c r="F1571" s="832" t="s">
        <v>2036</v>
      </c>
      <c r="G1571" s="832" t="s">
        <v>2916</v>
      </c>
      <c r="H1571" s="832" t="s">
        <v>601</v>
      </c>
      <c r="I1571" s="832" t="s">
        <v>3654</v>
      </c>
      <c r="J1571" s="832" t="s">
        <v>3649</v>
      </c>
      <c r="K1571" s="832" t="s">
        <v>2919</v>
      </c>
      <c r="L1571" s="835">
        <v>1423.81</v>
      </c>
      <c r="M1571" s="835">
        <v>1423.81</v>
      </c>
      <c r="N1571" s="832">
        <v>1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8</v>
      </c>
      <c r="B1572" s="832" t="s">
        <v>2035</v>
      </c>
      <c r="C1572" s="832" t="s">
        <v>2042</v>
      </c>
      <c r="D1572" s="833" t="s">
        <v>4375</v>
      </c>
      <c r="E1572" s="834" t="s">
        <v>2084</v>
      </c>
      <c r="F1572" s="832" t="s">
        <v>2036</v>
      </c>
      <c r="G1572" s="832" t="s">
        <v>3301</v>
      </c>
      <c r="H1572" s="832" t="s">
        <v>601</v>
      </c>
      <c r="I1572" s="832" t="s">
        <v>3302</v>
      </c>
      <c r="J1572" s="832" t="s">
        <v>3303</v>
      </c>
      <c r="K1572" s="832" t="s">
        <v>3304</v>
      </c>
      <c r="L1572" s="835">
        <v>271.94</v>
      </c>
      <c r="M1572" s="835">
        <v>271.94</v>
      </c>
      <c r="N1572" s="832">
        <v>1</v>
      </c>
      <c r="O1572" s="836">
        <v>0.5</v>
      </c>
      <c r="P1572" s="835">
        <v>271.94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8</v>
      </c>
      <c r="B1573" s="832" t="s">
        <v>2035</v>
      </c>
      <c r="C1573" s="832" t="s">
        <v>2042</v>
      </c>
      <c r="D1573" s="833" t="s">
        <v>4375</v>
      </c>
      <c r="E1573" s="834" t="s">
        <v>2084</v>
      </c>
      <c r="F1573" s="832" t="s">
        <v>2036</v>
      </c>
      <c r="G1573" s="832" t="s">
        <v>2924</v>
      </c>
      <c r="H1573" s="832" t="s">
        <v>601</v>
      </c>
      <c r="I1573" s="832" t="s">
        <v>3655</v>
      </c>
      <c r="J1573" s="832" t="s">
        <v>3656</v>
      </c>
      <c r="K1573" s="832" t="s">
        <v>3311</v>
      </c>
      <c r="L1573" s="835">
        <v>0</v>
      </c>
      <c r="M1573" s="835">
        <v>0</v>
      </c>
      <c r="N1573" s="832">
        <v>2</v>
      </c>
      <c r="O1573" s="836">
        <v>1</v>
      </c>
      <c r="P1573" s="835"/>
      <c r="Q1573" s="837"/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8</v>
      </c>
      <c r="B1574" s="832" t="s">
        <v>2035</v>
      </c>
      <c r="C1574" s="832" t="s">
        <v>2042</v>
      </c>
      <c r="D1574" s="833" t="s">
        <v>4375</v>
      </c>
      <c r="E1574" s="834" t="s">
        <v>2084</v>
      </c>
      <c r="F1574" s="832" t="s">
        <v>2036</v>
      </c>
      <c r="G1574" s="832" t="s">
        <v>2844</v>
      </c>
      <c r="H1574" s="832" t="s">
        <v>601</v>
      </c>
      <c r="I1574" s="832" t="s">
        <v>2845</v>
      </c>
      <c r="J1574" s="832" t="s">
        <v>2846</v>
      </c>
      <c r="K1574" s="832" t="s">
        <v>2847</v>
      </c>
      <c r="L1574" s="835">
        <v>3821.77</v>
      </c>
      <c r="M1574" s="835">
        <v>3821.77</v>
      </c>
      <c r="N1574" s="832">
        <v>1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8</v>
      </c>
      <c r="B1575" s="832" t="s">
        <v>2035</v>
      </c>
      <c r="C1575" s="832" t="s">
        <v>2042</v>
      </c>
      <c r="D1575" s="833" t="s">
        <v>4375</v>
      </c>
      <c r="E1575" s="834" t="s">
        <v>2084</v>
      </c>
      <c r="F1575" s="832" t="s">
        <v>2036</v>
      </c>
      <c r="G1575" s="832" t="s">
        <v>2844</v>
      </c>
      <c r="H1575" s="832" t="s">
        <v>601</v>
      </c>
      <c r="I1575" s="832" t="s">
        <v>2845</v>
      </c>
      <c r="J1575" s="832" t="s">
        <v>2846</v>
      </c>
      <c r="K1575" s="832" t="s">
        <v>2847</v>
      </c>
      <c r="L1575" s="835">
        <v>3963.33</v>
      </c>
      <c r="M1575" s="835">
        <v>11889.99</v>
      </c>
      <c r="N1575" s="832">
        <v>3</v>
      </c>
      <c r="O1575" s="836">
        <v>1</v>
      </c>
      <c r="P1575" s="835">
        <v>11889.99</v>
      </c>
      <c r="Q1575" s="837">
        <v>1</v>
      </c>
      <c r="R1575" s="832">
        <v>3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8</v>
      </c>
      <c r="B1576" s="832" t="s">
        <v>2035</v>
      </c>
      <c r="C1576" s="832" t="s">
        <v>2042</v>
      </c>
      <c r="D1576" s="833" t="s">
        <v>4375</v>
      </c>
      <c r="E1576" s="834" t="s">
        <v>2084</v>
      </c>
      <c r="F1576" s="832" t="s">
        <v>2036</v>
      </c>
      <c r="G1576" s="832" t="s">
        <v>3657</v>
      </c>
      <c r="H1576" s="832" t="s">
        <v>601</v>
      </c>
      <c r="I1576" s="832" t="s">
        <v>3658</v>
      </c>
      <c r="J1576" s="832" t="s">
        <v>3659</v>
      </c>
      <c r="K1576" s="832" t="s">
        <v>3660</v>
      </c>
      <c r="L1576" s="835">
        <v>92.12</v>
      </c>
      <c r="M1576" s="835">
        <v>92.12</v>
      </c>
      <c r="N1576" s="832">
        <v>1</v>
      </c>
      <c r="O1576" s="836">
        <v>1</v>
      </c>
      <c r="P1576" s="835">
        <v>92.12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8</v>
      </c>
      <c r="B1577" s="832" t="s">
        <v>2035</v>
      </c>
      <c r="C1577" s="832" t="s">
        <v>2042</v>
      </c>
      <c r="D1577" s="833" t="s">
        <v>4375</v>
      </c>
      <c r="E1577" s="834" t="s">
        <v>2085</v>
      </c>
      <c r="F1577" s="832" t="s">
        <v>2036</v>
      </c>
      <c r="G1577" s="832" t="s">
        <v>2934</v>
      </c>
      <c r="H1577" s="832" t="s">
        <v>601</v>
      </c>
      <c r="I1577" s="832" t="s">
        <v>3661</v>
      </c>
      <c r="J1577" s="832" t="s">
        <v>2936</v>
      </c>
      <c r="K1577" s="832" t="s">
        <v>3662</v>
      </c>
      <c r="L1577" s="835">
        <v>263.26</v>
      </c>
      <c r="M1577" s="835">
        <v>1053.04</v>
      </c>
      <c r="N1577" s="832">
        <v>4</v>
      </c>
      <c r="O1577" s="836">
        <v>1.5</v>
      </c>
      <c r="P1577" s="835">
        <v>1053.04</v>
      </c>
      <c r="Q1577" s="837">
        <v>1</v>
      </c>
      <c r="R1577" s="832">
        <v>4</v>
      </c>
      <c r="S1577" s="837">
        <v>1</v>
      </c>
      <c r="T1577" s="836">
        <v>1.5</v>
      </c>
      <c r="U1577" s="838">
        <v>1</v>
      </c>
    </row>
    <row r="1578" spans="1:21" ht="14.4" customHeight="1" x14ac:dyDescent="0.3">
      <c r="A1578" s="831">
        <v>8</v>
      </c>
      <c r="B1578" s="832" t="s">
        <v>2035</v>
      </c>
      <c r="C1578" s="832" t="s">
        <v>2042</v>
      </c>
      <c r="D1578" s="833" t="s">
        <v>4375</v>
      </c>
      <c r="E1578" s="834" t="s">
        <v>2085</v>
      </c>
      <c r="F1578" s="832" t="s">
        <v>2036</v>
      </c>
      <c r="G1578" s="832" t="s">
        <v>2141</v>
      </c>
      <c r="H1578" s="832" t="s">
        <v>601</v>
      </c>
      <c r="I1578" s="832" t="s">
        <v>2150</v>
      </c>
      <c r="J1578" s="832" t="s">
        <v>847</v>
      </c>
      <c r="K1578" s="832" t="s">
        <v>2151</v>
      </c>
      <c r="L1578" s="835">
        <v>0</v>
      </c>
      <c r="M1578" s="835">
        <v>0</v>
      </c>
      <c r="N1578" s="832">
        <v>1</v>
      </c>
      <c r="O1578" s="836">
        <v>0.5</v>
      </c>
      <c r="P1578" s="835"/>
      <c r="Q1578" s="837"/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8</v>
      </c>
      <c r="B1579" s="832" t="s">
        <v>2035</v>
      </c>
      <c r="C1579" s="832" t="s">
        <v>2042</v>
      </c>
      <c r="D1579" s="833" t="s">
        <v>4375</v>
      </c>
      <c r="E1579" s="834" t="s">
        <v>2085</v>
      </c>
      <c r="F1579" s="832" t="s">
        <v>2036</v>
      </c>
      <c r="G1579" s="832" t="s">
        <v>2101</v>
      </c>
      <c r="H1579" s="832" t="s">
        <v>660</v>
      </c>
      <c r="I1579" s="832" t="s">
        <v>1858</v>
      </c>
      <c r="J1579" s="832" t="s">
        <v>867</v>
      </c>
      <c r="K1579" s="832" t="s">
        <v>1859</v>
      </c>
      <c r="L1579" s="835">
        <v>154.36000000000001</v>
      </c>
      <c r="M1579" s="835">
        <v>308.72000000000003</v>
      </c>
      <c r="N1579" s="832">
        <v>2</v>
      </c>
      <c r="O1579" s="836">
        <v>1</v>
      </c>
      <c r="P1579" s="835">
        <v>308.72000000000003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8</v>
      </c>
      <c r="B1580" s="832" t="s">
        <v>2035</v>
      </c>
      <c r="C1580" s="832" t="s">
        <v>2042</v>
      </c>
      <c r="D1580" s="833" t="s">
        <v>4375</v>
      </c>
      <c r="E1580" s="834" t="s">
        <v>2085</v>
      </c>
      <c r="F1580" s="832" t="s">
        <v>2036</v>
      </c>
      <c r="G1580" s="832" t="s">
        <v>2101</v>
      </c>
      <c r="H1580" s="832" t="s">
        <v>660</v>
      </c>
      <c r="I1580" s="832" t="s">
        <v>1860</v>
      </c>
      <c r="J1580" s="832" t="s">
        <v>1861</v>
      </c>
      <c r="K1580" s="832" t="s">
        <v>1862</v>
      </c>
      <c r="L1580" s="835">
        <v>149.52000000000001</v>
      </c>
      <c r="M1580" s="835">
        <v>149.52000000000001</v>
      </c>
      <c r="N1580" s="832">
        <v>1</v>
      </c>
      <c r="O1580" s="836">
        <v>1</v>
      </c>
      <c r="P1580" s="835">
        <v>149.52000000000001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8</v>
      </c>
      <c r="B1581" s="832" t="s">
        <v>2035</v>
      </c>
      <c r="C1581" s="832" t="s">
        <v>2042</v>
      </c>
      <c r="D1581" s="833" t="s">
        <v>4375</v>
      </c>
      <c r="E1581" s="834" t="s">
        <v>2085</v>
      </c>
      <c r="F1581" s="832" t="s">
        <v>2036</v>
      </c>
      <c r="G1581" s="832" t="s">
        <v>2268</v>
      </c>
      <c r="H1581" s="832" t="s">
        <v>601</v>
      </c>
      <c r="I1581" s="832" t="s">
        <v>3663</v>
      </c>
      <c r="J1581" s="832" t="s">
        <v>2270</v>
      </c>
      <c r="K1581" s="832" t="s">
        <v>3664</v>
      </c>
      <c r="L1581" s="835">
        <v>391.67</v>
      </c>
      <c r="M1581" s="835">
        <v>391.67</v>
      </c>
      <c r="N1581" s="832">
        <v>1</v>
      </c>
      <c r="O1581" s="836">
        <v>1</v>
      </c>
      <c r="P1581" s="835">
        <v>391.67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8</v>
      </c>
      <c r="B1582" s="832" t="s">
        <v>2035</v>
      </c>
      <c r="C1582" s="832" t="s">
        <v>2042</v>
      </c>
      <c r="D1582" s="833" t="s">
        <v>4375</v>
      </c>
      <c r="E1582" s="834" t="s">
        <v>2085</v>
      </c>
      <c r="F1582" s="832" t="s">
        <v>2036</v>
      </c>
      <c r="G1582" s="832" t="s">
        <v>2730</v>
      </c>
      <c r="H1582" s="832" t="s">
        <v>601</v>
      </c>
      <c r="I1582" s="832" t="s">
        <v>2731</v>
      </c>
      <c r="J1582" s="832" t="s">
        <v>2732</v>
      </c>
      <c r="K1582" s="832" t="s">
        <v>2733</v>
      </c>
      <c r="L1582" s="835">
        <v>0</v>
      </c>
      <c r="M1582" s="835">
        <v>0</v>
      </c>
      <c r="N1582" s="832">
        <v>2</v>
      </c>
      <c r="O1582" s="836">
        <v>1</v>
      </c>
      <c r="P1582" s="835"/>
      <c r="Q1582" s="837"/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8</v>
      </c>
      <c r="B1583" s="832" t="s">
        <v>2035</v>
      </c>
      <c r="C1583" s="832" t="s">
        <v>2042</v>
      </c>
      <c r="D1583" s="833" t="s">
        <v>4375</v>
      </c>
      <c r="E1583" s="834" t="s">
        <v>2085</v>
      </c>
      <c r="F1583" s="832" t="s">
        <v>2036</v>
      </c>
      <c r="G1583" s="832" t="s">
        <v>2730</v>
      </c>
      <c r="H1583" s="832" t="s">
        <v>601</v>
      </c>
      <c r="I1583" s="832" t="s">
        <v>3168</v>
      </c>
      <c r="J1583" s="832" t="s">
        <v>3169</v>
      </c>
      <c r="K1583" s="832" t="s">
        <v>3170</v>
      </c>
      <c r="L1583" s="835">
        <v>0</v>
      </c>
      <c r="M1583" s="835">
        <v>0</v>
      </c>
      <c r="N1583" s="832">
        <v>4</v>
      </c>
      <c r="O1583" s="836">
        <v>2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8</v>
      </c>
      <c r="B1584" s="832" t="s">
        <v>2035</v>
      </c>
      <c r="C1584" s="832" t="s">
        <v>2042</v>
      </c>
      <c r="D1584" s="833" t="s">
        <v>4375</v>
      </c>
      <c r="E1584" s="834" t="s">
        <v>2085</v>
      </c>
      <c r="F1584" s="832" t="s">
        <v>2036</v>
      </c>
      <c r="G1584" s="832" t="s">
        <v>2741</v>
      </c>
      <c r="H1584" s="832" t="s">
        <v>601</v>
      </c>
      <c r="I1584" s="832" t="s">
        <v>2748</v>
      </c>
      <c r="J1584" s="832" t="s">
        <v>2749</v>
      </c>
      <c r="K1584" s="832" t="s">
        <v>2750</v>
      </c>
      <c r="L1584" s="835">
        <v>0</v>
      </c>
      <c r="M1584" s="835">
        <v>0</v>
      </c>
      <c r="N1584" s="832">
        <v>4</v>
      </c>
      <c r="O1584" s="836">
        <v>2</v>
      </c>
      <c r="P1584" s="835">
        <v>0</v>
      </c>
      <c r="Q1584" s="837"/>
      <c r="R1584" s="832">
        <v>2</v>
      </c>
      <c r="S1584" s="837">
        <v>0.5</v>
      </c>
      <c r="T1584" s="836">
        <v>1</v>
      </c>
      <c r="U1584" s="838">
        <v>0.5</v>
      </c>
    </row>
    <row r="1585" spans="1:21" ht="14.4" customHeight="1" x14ac:dyDescent="0.3">
      <c r="A1585" s="831">
        <v>8</v>
      </c>
      <c r="B1585" s="832" t="s">
        <v>2035</v>
      </c>
      <c r="C1585" s="832" t="s">
        <v>2042</v>
      </c>
      <c r="D1585" s="833" t="s">
        <v>4375</v>
      </c>
      <c r="E1585" s="834" t="s">
        <v>2085</v>
      </c>
      <c r="F1585" s="832" t="s">
        <v>2036</v>
      </c>
      <c r="G1585" s="832" t="s">
        <v>2581</v>
      </c>
      <c r="H1585" s="832" t="s">
        <v>601</v>
      </c>
      <c r="I1585" s="832" t="s">
        <v>2984</v>
      </c>
      <c r="J1585" s="832" t="s">
        <v>2583</v>
      </c>
      <c r="K1585" s="832" t="s">
        <v>2985</v>
      </c>
      <c r="L1585" s="835">
        <v>0</v>
      </c>
      <c r="M1585" s="835">
        <v>0</v>
      </c>
      <c r="N1585" s="832">
        <v>2</v>
      </c>
      <c r="O1585" s="836">
        <v>0.5</v>
      </c>
      <c r="P1585" s="835"/>
      <c r="Q1585" s="837"/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8</v>
      </c>
      <c r="B1586" s="832" t="s">
        <v>2035</v>
      </c>
      <c r="C1586" s="832" t="s">
        <v>2042</v>
      </c>
      <c r="D1586" s="833" t="s">
        <v>4375</v>
      </c>
      <c r="E1586" s="834" t="s">
        <v>2085</v>
      </c>
      <c r="F1586" s="832" t="s">
        <v>2036</v>
      </c>
      <c r="G1586" s="832" t="s">
        <v>2581</v>
      </c>
      <c r="H1586" s="832" t="s">
        <v>601</v>
      </c>
      <c r="I1586" s="832" t="s">
        <v>2582</v>
      </c>
      <c r="J1586" s="832" t="s">
        <v>2583</v>
      </c>
      <c r="K1586" s="832" t="s">
        <v>2584</v>
      </c>
      <c r="L1586" s="835">
        <v>113.81</v>
      </c>
      <c r="M1586" s="835">
        <v>1024.29</v>
      </c>
      <c r="N1586" s="832">
        <v>9</v>
      </c>
      <c r="O1586" s="836">
        <v>2.5</v>
      </c>
      <c r="P1586" s="835">
        <v>1024.29</v>
      </c>
      <c r="Q1586" s="837">
        <v>1</v>
      </c>
      <c r="R1586" s="832">
        <v>9</v>
      </c>
      <c r="S1586" s="837">
        <v>1</v>
      </c>
      <c r="T1586" s="836">
        <v>2.5</v>
      </c>
      <c r="U1586" s="838">
        <v>1</v>
      </c>
    </row>
    <row r="1587" spans="1:21" ht="14.4" customHeight="1" x14ac:dyDescent="0.3">
      <c r="A1587" s="831">
        <v>8</v>
      </c>
      <c r="B1587" s="832" t="s">
        <v>2035</v>
      </c>
      <c r="C1587" s="832" t="s">
        <v>2042</v>
      </c>
      <c r="D1587" s="833" t="s">
        <v>4375</v>
      </c>
      <c r="E1587" s="834" t="s">
        <v>2085</v>
      </c>
      <c r="F1587" s="832" t="s">
        <v>2036</v>
      </c>
      <c r="G1587" s="832" t="s">
        <v>2288</v>
      </c>
      <c r="H1587" s="832" t="s">
        <v>601</v>
      </c>
      <c r="I1587" s="832" t="s">
        <v>2289</v>
      </c>
      <c r="J1587" s="832" t="s">
        <v>1104</v>
      </c>
      <c r="K1587" s="832" t="s">
        <v>2290</v>
      </c>
      <c r="L1587" s="835">
        <v>107.27</v>
      </c>
      <c r="M1587" s="835">
        <v>321.81</v>
      </c>
      <c r="N1587" s="832">
        <v>3</v>
      </c>
      <c r="O1587" s="836">
        <v>1.5</v>
      </c>
      <c r="P1587" s="835">
        <v>107.27</v>
      </c>
      <c r="Q1587" s="837">
        <v>0.33333333333333331</v>
      </c>
      <c r="R1587" s="832">
        <v>1</v>
      </c>
      <c r="S1587" s="837">
        <v>0.33333333333333331</v>
      </c>
      <c r="T1587" s="836">
        <v>1</v>
      </c>
      <c r="U1587" s="838">
        <v>0.66666666666666663</v>
      </c>
    </row>
    <row r="1588" spans="1:21" ht="14.4" customHeight="1" x14ac:dyDescent="0.3">
      <c r="A1588" s="831">
        <v>8</v>
      </c>
      <c r="B1588" s="832" t="s">
        <v>2035</v>
      </c>
      <c r="C1588" s="832" t="s">
        <v>2042</v>
      </c>
      <c r="D1588" s="833" t="s">
        <v>4375</v>
      </c>
      <c r="E1588" s="834" t="s">
        <v>2085</v>
      </c>
      <c r="F1588" s="832" t="s">
        <v>2036</v>
      </c>
      <c r="G1588" s="832" t="s">
        <v>2117</v>
      </c>
      <c r="H1588" s="832" t="s">
        <v>601</v>
      </c>
      <c r="I1588" s="832" t="s">
        <v>2466</v>
      </c>
      <c r="J1588" s="832" t="s">
        <v>2467</v>
      </c>
      <c r="K1588" s="832" t="s">
        <v>2468</v>
      </c>
      <c r="L1588" s="835">
        <v>129.47</v>
      </c>
      <c r="M1588" s="835">
        <v>129.47</v>
      </c>
      <c r="N1588" s="832">
        <v>1</v>
      </c>
      <c r="O1588" s="836">
        <v>1</v>
      </c>
      <c r="P1588" s="835">
        <v>129.47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8</v>
      </c>
      <c r="B1589" s="832" t="s">
        <v>2035</v>
      </c>
      <c r="C1589" s="832" t="s">
        <v>2042</v>
      </c>
      <c r="D1589" s="833" t="s">
        <v>4375</v>
      </c>
      <c r="E1589" s="834" t="s">
        <v>2085</v>
      </c>
      <c r="F1589" s="832" t="s">
        <v>2036</v>
      </c>
      <c r="G1589" s="832" t="s">
        <v>2178</v>
      </c>
      <c r="H1589" s="832" t="s">
        <v>601</v>
      </c>
      <c r="I1589" s="832" t="s">
        <v>2181</v>
      </c>
      <c r="J1589" s="832" t="s">
        <v>2182</v>
      </c>
      <c r="K1589" s="832" t="s">
        <v>2183</v>
      </c>
      <c r="L1589" s="835">
        <v>0</v>
      </c>
      <c r="M1589" s="835">
        <v>0</v>
      </c>
      <c r="N1589" s="832">
        <v>1</v>
      </c>
      <c r="O1589" s="836">
        <v>0.5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8</v>
      </c>
      <c r="B1590" s="832" t="s">
        <v>2035</v>
      </c>
      <c r="C1590" s="832" t="s">
        <v>2042</v>
      </c>
      <c r="D1590" s="833" t="s">
        <v>4375</v>
      </c>
      <c r="E1590" s="834" t="s">
        <v>2085</v>
      </c>
      <c r="F1590" s="832" t="s">
        <v>2036</v>
      </c>
      <c r="G1590" s="832" t="s">
        <v>3390</v>
      </c>
      <c r="H1590" s="832" t="s">
        <v>601</v>
      </c>
      <c r="I1590" s="832" t="s">
        <v>3391</v>
      </c>
      <c r="J1590" s="832" t="s">
        <v>3392</v>
      </c>
      <c r="K1590" s="832" t="s">
        <v>3393</v>
      </c>
      <c r="L1590" s="835">
        <v>0</v>
      </c>
      <c r="M1590" s="835">
        <v>0</v>
      </c>
      <c r="N1590" s="832">
        <v>3</v>
      </c>
      <c r="O1590" s="836">
        <v>1</v>
      </c>
      <c r="P1590" s="835">
        <v>0</v>
      </c>
      <c r="Q1590" s="837"/>
      <c r="R1590" s="832">
        <v>3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8</v>
      </c>
      <c r="B1591" s="832" t="s">
        <v>2035</v>
      </c>
      <c r="C1591" s="832" t="s">
        <v>2042</v>
      </c>
      <c r="D1591" s="833" t="s">
        <v>4375</v>
      </c>
      <c r="E1591" s="834" t="s">
        <v>2085</v>
      </c>
      <c r="F1591" s="832" t="s">
        <v>2036</v>
      </c>
      <c r="G1591" s="832" t="s">
        <v>2144</v>
      </c>
      <c r="H1591" s="832" t="s">
        <v>601</v>
      </c>
      <c r="I1591" s="832" t="s">
        <v>2145</v>
      </c>
      <c r="J1591" s="832" t="s">
        <v>692</v>
      </c>
      <c r="K1591" s="832" t="s">
        <v>2146</v>
      </c>
      <c r="L1591" s="835">
        <v>158.76</v>
      </c>
      <c r="M1591" s="835">
        <v>158.76</v>
      </c>
      <c r="N1591" s="832">
        <v>1</v>
      </c>
      <c r="O1591" s="836">
        <v>1</v>
      </c>
      <c r="P1591" s="835">
        <v>158.76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8</v>
      </c>
      <c r="B1592" s="832" t="s">
        <v>2035</v>
      </c>
      <c r="C1592" s="832" t="s">
        <v>2042</v>
      </c>
      <c r="D1592" s="833" t="s">
        <v>4375</v>
      </c>
      <c r="E1592" s="834" t="s">
        <v>2085</v>
      </c>
      <c r="F1592" s="832" t="s">
        <v>2036</v>
      </c>
      <c r="G1592" s="832" t="s">
        <v>2121</v>
      </c>
      <c r="H1592" s="832" t="s">
        <v>660</v>
      </c>
      <c r="I1592" s="832" t="s">
        <v>2195</v>
      </c>
      <c r="J1592" s="832" t="s">
        <v>735</v>
      </c>
      <c r="K1592" s="832" t="s">
        <v>1777</v>
      </c>
      <c r="L1592" s="835">
        <v>368.16</v>
      </c>
      <c r="M1592" s="835">
        <v>1472.64</v>
      </c>
      <c r="N1592" s="832">
        <v>4</v>
      </c>
      <c r="O1592" s="836">
        <v>3</v>
      </c>
      <c r="P1592" s="835">
        <v>1472.64</v>
      </c>
      <c r="Q1592" s="837">
        <v>1</v>
      </c>
      <c r="R1592" s="832">
        <v>4</v>
      </c>
      <c r="S1592" s="837">
        <v>1</v>
      </c>
      <c r="T1592" s="836">
        <v>3</v>
      </c>
      <c r="U1592" s="838">
        <v>1</v>
      </c>
    </row>
    <row r="1593" spans="1:21" ht="14.4" customHeight="1" x14ac:dyDescent="0.3">
      <c r="A1593" s="831">
        <v>8</v>
      </c>
      <c r="B1593" s="832" t="s">
        <v>2035</v>
      </c>
      <c r="C1593" s="832" t="s">
        <v>2042</v>
      </c>
      <c r="D1593" s="833" t="s">
        <v>4375</v>
      </c>
      <c r="E1593" s="834" t="s">
        <v>2085</v>
      </c>
      <c r="F1593" s="832" t="s">
        <v>2036</v>
      </c>
      <c r="G1593" s="832" t="s">
        <v>2121</v>
      </c>
      <c r="H1593" s="832" t="s">
        <v>660</v>
      </c>
      <c r="I1593" s="832" t="s">
        <v>2122</v>
      </c>
      <c r="J1593" s="832" t="s">
        <v>735</v>
      </c>
      <c r="K1593" s="832" t="s">
        <v>1680</v>
      </c>
      <c r="L1593" s="835">
        <v>490.89</v>
      </c>
      <c r="M1593" s="835">
        <v>981.78</v>
      </c>
      <c r="N1593" s="832">
        <v>2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8</v>
      </c>
      <c r="B1594" s="832" t="s">
        <v>2035</v>
      </c>
      <c r="C1594" s="832" t="s">
        <v>2042</v>
      </c>
      <c r="D1594" s="833" t="s">
        <v>4375</v>
      </c>
      <c r="E1594" s="834" t="s">
        <v>2085</v>
      </c>
      <c r="F1594" s="832" t="s">
        <v>2036</v>
      </c>
      <c r="G1594" s="832" t="s">
        <v>3635</v>
      </c>
      <c r="H1594" s="832" t="s">
        <v>601</v>
      </c>
      <c r="I1594" s="832" t="s">
        <v>3665</v>
      </c>
      <c r="J1594" s="832" t="s">
        <v>3637</v>
      </c>
      <c r="K1594" s="832" t="s">
        <v>2507</v>
      </c>
      <c r="L1594" s="835">
        <v>32.76</v>
      </c>
      <c r="M1594" s="835">
        <v>98.28</v>
      </c>
      <c r="N1594" s="832">
        <v>3</v>
      </c>
      <c r="O1594" s="836">
        <v>0.5</v>
      </c>
      <c r="P1594" s="835">
        <v>98.28</v>
      </c>
      <c r="Q1594" s="837">
        <v>1</v>
      </c>
      <c r="R1594" s="832">
        <v>3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8</v>
      </c>
      <c r="B1595" s="832" t="s">
        <v>2035</v>
      </c>
      <c r="C1595" s="832" t="s">
        <v>2042</v>
      </c>
      <c r="D1595" s="833" t="s">
        <v>4375</v>
      </c>
      <c r="E1595" s="834" t="s">
        <v>2085</v>
      </c>
      <c r="F1595" s="832" t="s">
        <v>2036</v>
      </c>
      <c r="G1595" s="832" t="s">
        <v>3635</v>
      </c>
      <c r="H1595" s="832" t="s">
        <v>660</v>
      </c>
      <c r="I1595" s="832" t="s">
        <v>3666</v>
      </c>
      <c r="J1595" s="832" t="s">
        <v>3667</v>
      </c>
      <c r="K1595" s="832" t="s">
        <v>2507</v>
      </c>
      <c r="L1595" s="835">
        <v>32.76</v>
      </c>
      <c r="M1595" s="835">
        <v>196.56</v>
      </c>
      <c r="N1595" s="832">
        <v>6</v>
      </c>
      <c r="O1595" s="836">
        <v>1</v>
      </c>
      <c r="P1595" s="835">
        <v>196.56</v>
      </c>
      <c r="Q1595" s="837">
        <v>1</v>
      </c>
      <c r="R1595" s="832">
        <v>6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8</v>
      </c>
      <c r="B1596" s="832" t="s">
        <v>2035</v>
      </c>
      <c r="C1596" s="832" t="s">
        <v>2042</v>
      </c>
      <c r="D1596" s="833" t="s">
        <v>4375</v>
      </c>
      <c r="E1596" s="834" t="s">
        <v>2085</v>
      </c>
      <c r="F1596" s="832" t="s">
        <v>2036</v>
      </c>
      <c r="G1596" s="832" t="s">
        <v>3635</v>
      </c>
      <c r="H1596" s="832" t="s">
        <v>601</v>
      </c>
      <c r="I1596" s="832" t="s">
        <v>3636</v>
      </c>
      <c r="J1596" s="832" t="s">
        <v>3637</v>
      </c>
      <c r="K1596" s="832" t="s">
        <v>1689</v>
      </c>
      <c r="L1596" s="835">
        <v>105.29</v>
      </c>
      <c r="M1596" s="835">
        <v>105.29</v>
      </c>
      <c r="N1596" s="832">
        <v>1</v>
      </c>
      <c r="O1596" s="836">
        <v>0.5</v>
      </c>
      <c r="P1596" s="835">
        <v>105.29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8</v>
      </c>
      <c r="B1597" s="832" t="s">
        <v>2035</v>
      </c>
      <c r="C1597" s="832" t="s">
        <v>2042</v>
      </c>
      <c r="D1597" s="833" t="s">
        <v>4375</v>
      </c>
      <c r="E1597" s="834" t="s">
        <v>2085</v>
      </c>
      <c r="F1597" s="832" t="s">
        <v>2036</v>
      </c>
      <c r="G1597" s="832" t="s">
        <v>2803</v>
      </c>
      <c r="H1597" s="832" t="s">
        <v>660</v>
      </c>
      <c r="I1597" s="832" t="s">
        <v>1724</v>
      </c>
      <c r="J1597" s="832" t="s">
        <v>672</v>
      </c>
      <c r="K1597" s="832" t="s">
        <v>1725</v>
      </c>
      <c r="L1597" s="835">
        <v>48.42</v>
      </c>
      <c r="M1597" s="835">
        <v>48.42</v>
      </c>
      <c r="N1597" s="832">
        <v>1</v>
      </c>
      <c r="O1597" s="836">
        <v>0.5</v>
      </c>
      <c r="P1597" s="835">
        <v>48.42</v>
      </c>
      <c r="Q1597" s="837">
        <v>1</v>
      </c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8</v>
      </c>
      <c r="B1598" s="832" t="s">
        <v>2035</v>
      </c>
      <c r="C1598" s="832" t="s">
        <v>2042</v>
      </c>
      <c r="D1598" s="833" t="s">
        <v>4375</v>
      </c>
      <c r="E1598" s="834" t="s">
        <v>2085</v>
      </c>
      <c r="F1598" s="832" t="s">
        <v>2036</v>
      </c>
      <c r="G1598" s="832" t="s">
        <v>2904</v>
      </c>
      <c r="H1598" s="832" t="s">
        <v>660</v>
      </c>
      <c r="I1598" s="832" t="s">
        <v>3413</v>
      </c>
      <c r="J1598" s="832" t="s">
        <v>3411</v>
      </c>
      <c r="K1598" s="832" t="s">
        <v>3414</v>
      </c>
      <c r="L1598" s="835">
        <v>262.23</v>
      </c>
      <c r="M1598" s="835">
        <v>786.69</v>
      </c>
      <c r="N1598" s="832">
        <v>3</v>
      </c>
      <c r="O1598" s="836">
        <v>1.5</v>
      </c>
      <c r="P1598" s="835">
        <v>786.69</v>
      </c>
      <c r="Q1598" s="837">
        <v>1</v>
      </c>
      <c r="R1598" s="832">
        <v>3</v>
      </c>
      <c r="S1598" s="837">
        <v>1</v>
      </c>
      <c r="T1598" s="836">
        <v>1.5</v>
      </c>
      <c r="U1598" s="838">
        <v>1</v>
      </c>
    </row>
    <row r="1599" spans="1:21" ht="14.4" customHeight="1" x14ac:dyDescent="0.3">
      <c r="A1599" s="831">
        <v>8</v>
      </c>
      <c r="B1599" s="832" t="s">
        <v>2035</v>
      </c>
      <c r="C1599" s="832" t="s">
        <v>2042</v>
      </c>
      <c r="D1599" s="833" t="s">
        <v>4375</v>
      </c>
      <c r="E1599" s="834" t="s">
        <v>2085</v>
      </c>
      <c r="F1599" s="832" t="s">
        <v>2036</v>
      </c>
      <c r="G1599" s="832" t="s">
        <v>2904</v>
      </c>
      <c r="H1599" s="832" t="s">
        <v>660</v>
      </c>
      <c r="I1599" s="832" t="s">
        <v>3413</v>
      </c>
      <c r="J1599" s="832" t="s">
        <v>3411</v>
      </c>
      <c r="K1599" s="832" t="s">
        <v>3414</v>
      </c>
      <c r="L1599" s="835">
        <v>216.9</v>
      </c>
      <c r="M1599" s="835">
        <v>216.9</v>
      </c>
      <c r="N1599" s="832">
        <v>1</v>
      </c>
      <c r="O1599" s="836">
        <v>0.5</v>
      </c>
      <c r="P1599" s="835">
        <v>216.9</v>
      </c>
      <c r="Q1599" s="837">
        <v>1</v>
      </c>
      <c r="R1599" s="832">
        <v>1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8</v>
      </c>
      <c r="B1600" s="832" t="s">
        <v>2035</v>
      </c>
      <c r="C1600" s="832" t="s">
        <v>2042</v>
      </c>
      <c r="D1600" s="833" t="s">
        <v>4375</v>
      </c>
      <c r="E1600" s="834" t="s">
        <v>2085</v>
      </c>
      <c r="F1600" s="832" t="s">
        <v>2036</v>
      </c>
      <c r="G1600" s="832" t="s">
        <v>2646</v>
      </c>
      <c r="H1600" s="832" t="s">
        <v>601</v>
      </c>
      <c r="I1600" s="832" t="s">
        <v>2811</v>
      </c>
      <c r="J1600" s="832" t="s">
        <v>2812</v>
      </c>
      <c r="K1600" s="832" t="s">
        <v>2813</v>
      </c>
      <c r="L1600" s="835">
        <v>256.67</v>
      </c>
      <c r="M1600" s="835">
        <v>513.34</v>
      </c>
      <c r="N1600" s="832">
        <v>2</v>
      </c>
      <c r="O1600" s="836">
        <v>2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8</v>
      </c>
      <c r="B1601" s="832" t="s">
        <v>2035</v>
      </c>
      <c r="C1601" s="832" t="s">
        <v>2042</v>
      </c>
      <c r="D1601" s="833" t="s">
        <v>4375</v>
      </c>
      <c r="E1601" s="834" t="s">
        <v>2085</v>
      </c>
      <c r="F1601" s="832" t="s">
        <v>2036</v>
      </c>
      <c r="G1601" s="832" t="s">
        <v>2199</v>
      </c>
      <c r="H1601" s="832" t="s">
        <v>601</v>
      </c>
      <c r="I1601" s="832" t="s">
        <v>3065</v>
      </c>
      <c r="J1601" s="832" t="s">
        <v>3066</v>
      </c>
      <c r="K1601" s="832" t="s">
        <v>3067</v>
      </c>
      <c r="L1601" s="835">
        <v>392.56</v>
      </c>
      <c r="M1601" s="835">
        <v>392.56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8</v>
      </c>
      <c r="B1602" s="832" t="s">
        <v>2035</v>
      </c>
      <c r="C1602" s="832" t="s">
        <v>2042</v>
      </c>
      <c r="D1602" s="833" t="s">
        <v>4375</v>
      </c>
      <c r="E1602" s="834" t="s">
        <v>2085</v>
      </c>
      <c r="F1602" s="832" t="s">
        <v>2036</v>
      </c>
      <c r="G1602" s="832" t="s">
        <v>2206</v>
      </c>
      <c r="H1602" s="832" t="s">
        <v>601</v>
      </c>
      <c r="I1602" s="832" t="s">
        <v>3431</v>
      </c>
      <c r="J1602" s="832" t="s">
        <v>971</v>
      </c>
      <c r="K1602" s="832" t="s">
        <v>3292</v>
      </c>
      <c r="L1602" s="835">
        <v>0</v>
      </c>
      <c r="M1602" s="835">
        <v>0</v>
      </c>
      <c r="N1602" s="832">
        <v>27</v>
      </c>
      <c r="O1602" s="836">
        <v>5</v>
      </c>
      <c r="P1602" s="835">
        <v>0</v>
      </c>
      <c r="Q1602" s="837"/>
      <c r="R1602" s="832">
        <v>16</v>
      </c>
      <c r="S1602" s="837">
        <v>0.59259259259259256</v>
      </c>
      <c r="T1602" s="836">
        <v>2.5</v>
      </c>
      <c r="U1602" s="838">
        <v>0.5</v>
      </c>
    </row>
    <row r="1603" spans="1:21" ht="14.4" customHeight="1" x14ac:dyDescent="0.3">
      <c r="A1603" s="831">
        <v>8</v>
      </c>
      <c r="B1603" s="832" t="s">
        <v>2035</v>
      </c>
      <c r="C1603" s="832" t="s">
        <v>2042</v>
      </c>
      <c r="D1603" s="833" t="s">
        <v>4375</v>
      </c>
      <c r="E1603" s="834" t="s">
        <v>2085</v>
      </c>
      <c r="F1603" s="832" t="s">
        <v>2036</v>
      </c>
      <c r="G1603" s="832" t="s">
        <v>2206</v>
      </c>
      <c r="H1603" s="832" t="s">
        <v>601</v>
      </c>
      <c r="I1603" s="832" t="s">
        <v>3291</v>
      </c>
      <c r="J1603" s="832" t="s">
        <v>971</v>
      </c>
      <c r="K1603" s="832" t="s">
        <v>3292</v>
      </c>
      <c r="L1603" s="835">
        <v>0</v>
      </c>
      <c r="M1603" s="835">
        <v>0</v>
      </c>
      <c r="N1603" s="832">
        <v>8</v>
      </c>
      <c r="O1603" s="836">
        <v>3</v>
      </c>
      <c r="P1603" s="835">
        <v>0</v>
      </c>
      <c r="Q1603" s="837"/>
      <c r="R1603" s="832">
        <v>6</v>
      </c>
      <c r="S1603" s="837">
        <v>0.75</v>
      </c>
      <c r="T1603" s="836">
        <v>2</v>
      </c>
      <c r="U1603" s="838">
        <v>0.66666666666666663</v>
      </c>
    </row>
    <row r="1604" spans="1:21" ht="14.4" customHeight="1" x14ac:dyDescent="0.3">
      <c r="A1604" s="831">
        <v>8</v>
      </c>
      <c r="B1604" s="832" t="s">
        <v>2035</v>
      </c>
      <c r="C1604" s="832" t="s">
        <v>2042</v>
      </c>
      <c r="D1604" s="833" t="s">
        <v>4375</v>
      </c>
      <c r="E1604" s="834" t="s">
        <v>2085</v>
      </c>
      <c r="F1604" s="832" t="s">
        <v>2036</v>
      </c>
      <c r="G1604" s="832" t="s">
        <v>2147</v>
      </c>
      <c r="H1604" s="832" t="s">
        <v>601</v>
      </c>
      <c r="I1604" s="832" t="s">
        <v>2148</v>
      </c>
      <c r="J1604" s="832" t="s">
        <v>825</v>
      </c>
      <c r="K1604" s="832" t="s">
        <v>2149</v>
      </c>
      <c r="L1604" s="835">
        <v>0</v>
      </c>
      <c r="M1604" s="835">
        <v>0</v>
      </c>
      <c r="N1604" s="832">
        <v>1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8</v>
      </c>
      <c r="B1605" s="832" t="s">
        <v>2035</v>
      </c>
      <c r="C1605" s="832" t="s">
        <v>2042</v>
      </c>
      <c r="D1605" s="833" t="s">
        <v>4375</v>
      </c>
      <c r="E1605" s="834" t="s">
        <v>2085</v>
      </c>
      <c r="F1605" s="832" t="s">
        <v>2036</v>
      </c>
      <c r="G1605" s="832" t="s">
        <v>2916</v>
      </c>
      <c r="H1605" s="832" t="s">
        <v>601</v>
      </c>
      <c r="I1605" s="832" t="s">
        <v>3577</v>
      </c>
      <c r="J1605" s="832" t="s">
        <v>2918</v>
      </c>
      <c r="K1605" s="832" t="s">
        <v>3311</v>
      </c>
      <c r="L1605" s="835">
        <v>1708.55</v>
      </c>
      <c r="M1605" s="835">
        <v>1708.55</v>
      </c>
      <c r="N1605" s="832">
        <v>1</v>
      </c>
      <c r="O1605" s="836">
        <v>1</v>
      </c>
      <c r="P1605" s="835">
        <v>1708.55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8</v>
      </c>
      <c r="B1606" s="832" t="s">
        <v>2035</v>
      </c>
      <c r="C1606" s="832" t="s">
        <v>2042</v>
      </c>
      <c r="D1606" s="833" t="s">
        <v>4375</v>
      </c>
      <c r="E1606" s="834" t="s">
        <v>2085</v>
      </c>
      <c r="F1606" s="832" t="s">
        <v>2036</v>
      </c>
      <c r="G1606" s="832" t="s">
        <v>3146</v>
      </c>
      <c r="H1606" s="832" t="s">
        <v>601</v>
      </c>
      <c r="I1606" s="832" t="s">
        <v>3147</v>
      </c>
      <c r="J1606" s="832" t="s">
        <v>3148</v>
      </c>
      <c r="K1606" s="832" t="s">
        <v>3149</v>
      </c>
      <c r="L1606" s="835">
        <v>341.43</v>
      </c>
      <c r="M1606" s="835">
        <v>682.86</v>
      </c>
      <c r="N1606" s="832">
        <v>2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8</v>
      </c>
      <c r="B1607" s="832" t="s">
        <v>2035</v>
      </c>
      <c r="C1607" s="832" t="s">
        <v>2042</v>
      </c>
      <c r="D1607" s="833" t="s">
        <v>4375</v>
      </c>
      <c r="E1607" s="834" t="s">
        <v>2085</v>
      </c>
      <c r="F1607" s="832" t="s">
        <v>2036</v>
      </c>
      <c r="G1607" s="832" t="s">
        <v>2138</v>
      </c>
      <c r="H1607" s="832" t="s">
        <v>601</v>
      </c>
      <c r="I1607" s="832" t="s">
        <v>2479</v>
      </c>
      <c r="J1607" s="832" t="s">
        <v>1393</v>
      </c>
      <c r="K1607" s="832" t="s">
        <v>2480</v>
      </c>
      <c r="L1607" s="835">
        <v>138.86000000000001</v>
      </c>
      <c r="M1607" s="835">
        <v>138.86000000000001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8</v>
      </c>
      <c r="B1608" s="832" t="s">
        <v>2035</v>
      </c>
      <c r="C1608" s="832" t="s">
        <v>2042</v>
      </c>
      <c r="D1608" s="833" t="s">
        <v>4375</v>
      </c>
      <c r="E1608" s="834" t="s">
        <v>2085</v>
      </c>
      <c r="F1608" s="832" t="s">
        <v>2036</v>
      </c>
      <c r="G1608" s="832" t="s">
        <v>2840</v>
      </c>
      <c r="H1608" s="832" t="s">
        <v>601</v>
      </c>
      <c r="I1608" s="832" t="s">
        <v>2841</v>
      </c>
      <c r="J1608" s="832" t="s">
        <v>2842</v>
      </c>
      <c r="K1608" s="832" t="s">
        <v>2843</v>
      </c>
      <c r="L1608" s="835">
        <v>0</v>
      </c>
      <c r="M1608" s="835">
        <v>0</v>
      </c>
      <c r="N1608" s="832">
        <v>2</v>
      </c>
      <c r="O1608" s="836">
        <v>2</v>
      </c>
      <c r="P1608" s="835">
        <v>0</v>
      </c>
      <c r="Q1608" s="837"/>
      <c r="R1608" s="832">
        <v>1</v>
      </c>
      <c r="S1608" s="837">
        <v>0.5</v>
      </c>
      <c r="T1608" s="836">
        <v>1</v>
      </c>
      <c r="U1608" s="838">
        <v>0.5</v>
      </c>
    </row>
    <row r="1609" spans="1:21" ht="14.4" customHeight="1" x14ac:dyDescent="0.3">
      <c r="A1609" s="831">
        <v>8</v>
      </c>
      <c r="B1609" s="832" t="s">
        <v>2035</v>
      </c>
      <c r="C1609" s="832" t="s">
        <v>2042</v>
      </c>
      <c r="D1609" s="833" t="s">
        <v>4375</v>
      </c>
      <c r="E1609" s="834" t="s">
        <v>2086</v>
      </c>
      <c r="F1609" s="832" t="s">
        <v>2036</v>
      </c>
      <c r="G1609" s="832" t="s">
        <v>2934</v>
      </c>
      <c r="H1609" s="832" t="s">
        <v>601</v>
      </c>
      <c r="I1609" s="832" t="s">
        <v>3508</v>
      </c>
      <c r="J1609" s="832" t="s">
        <v>2936</v>
      </c>
      <c r="K1609" s="832" t="s">
        <v>3509</v>
      </c>
      <c r="L1609" s="835">
        <v>1295.6400000000001</v>
      </c>
      <c r="M1609" s="835">
        <v>6478.2000000000007</v>
      </c>
      <c r="N1609" s="832">
        <v>5</v>
      </c>
      <c r="O1609" s="836">
        <v>1.5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8</v>
      </c>
      <c r="B1610" s="832" t="s">
        <v>2035</v>
      </c>
      <c r="C1610" s="832" t="s">
        <v>2042</v>
      </c>
      <c r="D1610" s="833" t="s">
        <v>4375</v>
      </c>
      <c r="E1610" s="834" t="s">
        <v>2086</v>
      </c>
      <c r="F1610" s="832" t="s">
        <v>2036</v>
      </c>
      <c r="G1610" s="832" t="s">
        <v>2934</v>
      </c>
      <c r="H1610" s="832" t="s">
        <v>601</v>
      </c>
      <c r="I1610" s="832" t="s">
        <v>3668</v>
      </c>
      <c r="J1610" s="832" t="s">
        <v>3669</v>
      </c>
      <c r="K1610" s="832" t="s">
        <v>3670</v>
      </c>
      <c r="L1610" s="835">
        <v>0</v>
      </c>
      <c r="M1610" s="835">
        <v>0</v>
      </c>
      <c r="N1610" s="832">
        <v>1</v>
      </c>
      <c r="O1610" s="836">
        <v>1</v>
      </c>
      <c r="P1610" s="835"/>
      <c r="Q1610" s="837"/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8</v>
      </c>
      <c r="B1611" s="832" t="s">
        <v>2035</v>
      </c>
      <c r="C1611" s="832" t="s">
        <v>2042</v>
      </c>
      <c r="D1611" s="833" t="s">
        <v>4375</v>
      </c>
      <c r="E1611" s="834" t="s">
        <v>2086</v>
      </c>
      <c r="F1611" s="832" t="s">
        <v>2036</v>
      </c>
      <c r="G1611" s="832" t="s">
        <v>2934</v>
      </c>
      <c r="H1611" s="832" t="s">
        <v>601</v>
      </c>
      <c r="I1611" s="832" t="s">
        <v>3671</v>
      </c>
      <c r="J1611" s="832" t="s">
        <v>3669</v>
      </c>
      <c r="K1611" s="832" t="s">
        <v>3672</v>
      </c>
      <c r="L1611" s="835">
        <v>0</v>
      </c>
      <c r="M1611" s="835">
        <v>0</v>
      </c>
      <c r="N1611" s="832">
        <v>1</v>
      </c>
      <c r="O1611" s="836">
        <v>0.5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8</v>
      </c>
      <c r="B1612" s="832" t="s">
        <v>2035</v>
      </c>
      <c r="C1612" s="832" t="s">
        <v>2042</v>
      </c>
      <c r="D1612" s="833" t="s">
        <v>4375</v>
      </c>
      <c r="E1612" s="834" t="s">
        <v>2086</v>
      </c>
      <c r="F1612" s="832" t="s">
        <v>2036</v>
      </c>
      <c r="G1612" s="832" t="s">
        <v>3673</v>
      </c>
      <c r="H1612" s="832" t="s">
        <v>601</v>
      </c>
      <c r="I1612" s="832" t="s">
        <v>3674</v>
      </c>
      <c r="J1612" s="832" t="s">
        <v>3675</v>
      </c>
      <c r="K1612" s="832" t="s">
        <v>3676</v>
      </c>
      <c r="L1612" s="835">
        <v>188.06</v>
      </c>
      <c r="M1612" s="835">
        <v>188.06</v>
      </c>
      <c r="N1612" s="832">
        <v>1</v>
      </c>
      <c r="O1612" s="836">
        <v>1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8</v>
      </c>
      <c r="B1613" s="832" t="s">
        <v>2035</v>
      </c>
      <c r="C1613" s="832" t="s">
        <v>2042</v>
      </c>
      <c r="D1613" s="833" t="s">
        <v>4375</v>
      </c>
      <c r="E1613" s="834" t="s">
        <v>2086</v>
      </c>
      <c r="F1613" s="832" t="s">
        <v>2036</v>
      </c>
      <c r="G1613" s="832" t="s">
        <v>2236</v>
      </c>
      <c r="H1613" s="832" t="s">
        <v>601</v>
      </c>
      <c r="I1613" s="832" t="s">
        <v>3677</v>
      </c>
      <c r="J1613" s="832" t="s">
        <v>665</v>
      </c>
      <c r="K1613" s="832" t="s">
        <v>1689</v>
      </c>
      <c r="L1613" s="835">
        <v>0</v>
      </c>
      <c r="M1613" s="835">
        <v>0</v>
      </c>
      <c r="N1613" s="832">
        <v>3</v>
      </c>
      <c r="O1613" s="836">
        <v>0.5</v>
      </c>
      <c r="P1613" s="835"/>
      <c r="Q1613" s="837"/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8</v>
      </c>
      <c r="B1614" s="832" t="s">
        <v>2035</v>
      </c>
      <c r="C1614" s="832" t="s">
        <v>2042</v>
      </c>
      <c r="D1614" s="833" t="s">
        <v>4375</v>
      </c>
      <c r="E1614" s="834" t="s">
        <v>2086</v>
      </c>
      <c r="F1614" s="832" t="s">
        <v>2036</v>
      </c>
      <c r="G1614" s="832" t="s">
        <v>2101</v>
      </c>
      <c r="H1614" s="832" t="s">
        <v>601</v>
      </c>
      <c r="I1614" s="832" t="s">
        <v>3678</v>
      </c>
      <c r="J1614" s="832" t="s">
        <v>867</v>
      </c>
      <c r="K1614" s="832" t="s">
        <v>3679</v>
      </c>
      <c r="L1614" s="835">
        <v>0</v>
      </c>
      <c r="M1614" s="835">
        <v>0</v>
      </c>
      <c r="N1614" s="832">
        <v>6</v>
      </c>
      <c r="O1614" s="836">
        <v>4</v>
      </c>
      <c r="P1614" s="835">
        <v>0</v>
      </c>
      <c r="Q1614" s="837"/>
      <c r="R1614" s="832">
        <v>4</v>
      </c>
      <c r="S1614" s="837">
        <v>0.66666666666666663</v>
      </c>
      <c r="T1614" s="836">
        <v>2.5</v>
      </c>
      <c r="U1614" s="838">
        <v>0.625</v>
      </c>
    </row>
    <row r="1615" spans="1:21" ht="14.4" customHeight="1" x14ac:dyDescent="0.3">
      <c r="A1615" s="831">
        <v>8</v>
      </c>
      <c r="B1615" s="832" t="s">
        <v>2035</v>
      </c>
      <c r="C1615" s="832" t="s">
        <v>2042</v>
      </c>
      <c r="D1615" s="833" t="s">
        <v>4375</v>
      </c>
      <c r="E1615" s="834" t="s">
        <v>2086</v>
      </c>
      <c r="F1615" s="832" t="s">
        <v>2036</v>
      </c>
      <c r="G1615" s="832" t="s">
        <v>2101</v>
      </c>
      <c r="H1615" s="832" t="s">
        <v>660</v>
      </c>
      <c r="I1615" s="832" t="s">
        <v>1858</v>
      </c>
      <c r="J1615" s="832" t="s">
        <v>867</v>
      </c>
      <c r="K1615" s="832" t="s">
        <v>1859</v>
      </c>
      <c r="L1615" s="835">
        <v>154.36000000000001</v>
      </c>
      <c r="M1615" s="835">
        <v>1852.3200000000002</v>
      </c>
      <c r="N1615" s="832">
        <v>12</v>
      </c>
      <c r="O1615" s="836">
        <v>6</v>
      </c>
      <c r="P1615" s="835">
        <v>771.80000000000007</v>
      </c>
      <c r="Q1615" s="837">
        <v>0.41666666666666669</v>
      </c>
      <c r="R1615" s="832">
        <v>5</v>
      </c>
      <c r="S1615" s="837">
        <v>0.41666666666666669</v>
      </c>
      <c r="T1615" s="836">
        <v>3.5</v>
      </c>
      <c r="U1615" s="838">
        <v>0.58333333333333337</v>
      </c>
    </row>
    <row r="1616" spans="1:21" ht="14.4" customHeight="1" x14ac:dyDescent="0.3">
      <c r="A1616" s="831">
        <v>8</v>
      </c>
      <c r="B1616" s="832" t="s">
        <v>2035</v>
      </c>
      <c r="C1616" s="832" t="s">
        <v>2042</v>
      </c>
      <c r="D1616" s="833" t="s">
        <v>4375</v>
      </c>
      <c r="E1616" s="834" t="s">
        <v>2086</v>
      </c>
      <c r="F1616" s="832" t="s">
        <v>2036</v>
      </c>
      <c r="G1616" s="832" t="s">
        <v>2101</v>
      </c>
      <c r="H1616" s="832" t="s">
        <v>601</v>
      </c>
      <c r="I1616" s="832" t="s">
        <v>2859</v>
      </c>
      <c r="J1616" s="832" t="s">
        <v>867</v>
      </c>
      <c r="K1616" s="832" t="s">
        <v>1859</v>
      </c>
      <c r="L1616" s="835">
        <v>154.36000000000001</v>
      </c>
      <c r="M1616" s="835">
        <v>308.72000000000003</v>
      </c>
      <c r="N1616" s="832">
        <v>2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8</v>
      </c>
      <c r="B1617" s="832" t="s">
        <v>2035</v>
      </c>
      <c r="C1617" s="832" t="s">
        <v>2042</v>
      </c>
      <c r="D1617" s="833" t="s">
        <v>4375</v>
      </c>
      <c r="E1617" s="834" t="s">
        <v>2086</v>
      </c>
      <c r="F1617" s="832" t="s">
        <v>2036</v>
      </c>
      <c r="G1617" s="832" t="s">
        <v>2101</v>
      </c>
      <c r="H1617" s="832" t="s">
        <v>601</v>
      </c>
      <c r="I1617" s="832" t="s">
        <v>3680</v>
      </c>
      <c r="J1617" s="832" t="s">
        <v>867</v>
      </c>
      <c r="K1617" s="832" t="s">
        <v>1702</v>
      </c>
      <c r="L1617" s="835">
        <v>225.06</v>
      </c>
      <c r="M1617" s="835">
        <v>450.12</v>
      </c>
      <c r="N1617" s="832">
        <v>2</v>
      </c>
      <c r="O1617" s="836">
        <v>2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8</v>
      </c>
      <c r="B1618" s="832" t="s">
        <v>2035</v>
      </c>
      <c r="C1618" s="832" t="s">
        <v>2042</v>
      </c>
      <c r="D1618" s="833" t="s">
        <v>4375</v>
      </c>
      <c r="E1618" s="834" t="s">
        <v>2086</v>
      </c>
      <c r="F1618" s="832" t="s">
        <v>2036</v>
      </c>
      <c r="G1618" s="832" t="s">
        <v>3681</v>
      </c>
      <c r="H1618" s="832" t="s">
        <v>601</v>
      </c>
      <c r="I1618" s="832" t="s">
        <v>3682</v>
      </c>
      <c r="J1618" s="832" t="s">
        <v>827</v>
      </c>
      <c r="K1618" s="832" t="s">
        <v>3683</v>
      </c>
      <c r="L1618" s="835">
        <v>0</v>
      </c>
      <c r="M1618" s="835">
        <v>0</v>
      </c>
      <c r="N1618" s="832">
        <v>1</v>
      </c>
      <c r="O1618" s="836">
        <v>0.5</v>
      </c>
      <c r="P1618" s="835"/>
      <c r="Q1618" s="837"/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8</v>
      </c>
      <c r="B1619" s="832" t="s">
        <v>2035</v>
      </c>
      <c r="C1619" s="832" t="s">
        <v>2042</v>
      </c>
      <c r="D1619" s="833" t="s">
        <v>4375</v>
      </c>
      <c r="E1619" s="834" t="s">
        <v>2086</v>
      </c>
      <c r="F1619" s="832" t="s">
        <v>2036</v>
      </c>
      <c r="G1619" s="832" t="s">
        <v>2239</v>
      </c>
      <c r="H1619" s="832" t="s">
        <v>601</v>
      </c>
      <c r="I1619" s="832" t="s">
        <v>2943</v>
      </c>
      <c r="J1619" s="832" t="s">
        <v>1878</v>
      </c>
      <c r="K1619" s="832" t="s">
        <v>1882</v>
      </c>
      <c r="L1619" s="835">
        <v>119.7</v>
      </c>
      <c r="M1619" s="835">
        <v>718.2</v>
      </c>
      <c r="N1619" s="832">
        <v>6</v>
      </c>
      <c r="O1619" s="836">
        <v>0.5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8</v>
      </c>
      <c r="B1620" s="832" t="s">
        <v>2035</v>
      </c>
      <c r="C1620" s="832" t="s">
        <v>2042</v>
      </c>
      <c r="D1620" s="833" t="s">
        <v>4375</v>
      </c>
      <c r="E1620" s="834" t="s">
        <v>2086</v>
      </c>
      <c r="F1620" s="832" t="s">
        <v>2036</v>
      </c>
      <c r="G1620" s="832" t="s">
        <v>2239</v>
      </c>
      <c r="H1620" s="832" t="s">
        <v>660</v>
      </c>
      <c r="I1620" s="832" t="s">
        <v>1880</v>
      </c>
      <c r="J1620" s="832" t="s">
        <v>1881</v>
      </c>
      <c r="K1620" s="832" t="s">
        <v>1882</v>
      </c>
      <c r="L1620" s="835">
        <v>70.540000000000006</v>
      </c>
      <c r="M1620" s="835">
        <v>211.62</v>
      </c>
      <c r="N1620" s="832">
        <v>3</v>
      </c>
      <c r="O1620" s="836">
        <v>1</v>
      </c>
      <c r="P1620" s="835">
        <v>211.62</v>
      </c>
      <c r="Q1620" s="837">
        <v>1</v>
      </c>
      <c r="R1620" s="832">
        <v>3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8</v>
      </c>
      <c r="B1621" s="832" t="s">
        <v>2035</v>
      </c>
      <c r="C1621" s="832" t="s">
        <v>2042</v>
      </c>
      <c r="D1621" s="833" t="s">
        <v>4375</v>
      </c>
      <c r="E1621" s="834" t="s">
        <v>2086</v>
      </c>
      <c r="F1621" s="832" t="s">
        <v>2036</v>
      </c>
      <c r="G1621" s="832" t="s">
        <v>2239</v>
      </c>
      <c r="H1621" s="832" t="s">
        <v>601</v>
      </c>
      <c r="I1621" s="832" t="s">
        <v>3684</v>
      </c>
      <c r="J1621" s="832" t="s">
        <v>1878</v>
      </c>
      <c r="K1621" s="832" t="s">
        <v>1882</v>
      </c>
      <c r="L1621" s="835">
        <v>119.7</v>
      </c>
      <c r="M1621" s="835">
        <v>359.1</v>
      </c>
      <c r="N1621" s="832">
        <v>3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8</v>
      </c>
      <c r="B1622" s="832" t="s">
        <v>2035</v>
      </c>
      <c r="C1622" s="832" t="s">
        <v>2042</v>
      </c>
      <c r="D1622" s="833" t="s">
        <v>4375</v>
      </c>
      <c r="E1622" s="834" t="s">
        <v>2086</v>
      </c>
      <c r="F1622" s="832" t="s">
        <v>2036</v>
      </c>
      <c r="G1622" s="832" t="s">
        <v>3685</v>
      </c>
      <c r="H1622" s="832" t="s">
        <v>601</v>
      </c>
      <c r="I1622" s="832" t="s">
        <v>3686</v>
      </c>
      <c r="J1622" s="832" t="s">
        <v>3687</v>
      </c>
      <c r="K1622" s="832" t="s">
        <v>3688</v>
      </c>
      <c r="L1622" s="835">
        <v>1887.9</v>
      </c>
      <c r="M1622" s="835">
        <v>1887.9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8</v>
      </c>
      <c r="B1623" s="832" t="s">
        <v>2035</v>
      </c>
      <c r="C1623" s="832" t="s">
        <v>2042</v>
      </c>
      <c r="D1623" s="833" t="s">
        <v>4375</v>
      </c>
      <c r="E1623" s="834" t="s">
        <v>2086</v>
      </c>
      <c r="F1623" s="832" t="s">
        <v>2036</v>
      </c>
      <c r="G1623" s="832" t="s">
        <v>2950</v>
      </c>
      <c r="H1623" s="832" t="s">
        <v>601</v>
      </c>
      <c r="I1623" s="832" t="s">
        <v>3689</v>
      </c>
      <c r="J1623" s="832" t="s">
        <v>2952</v>
      </c>
      <c r="K1623" s="832" t="s">
        <v>3690</v>
      </c>
      <c r="L1623" s="835">
        <v>1154.81</v>
      </c>
      <c r="M1623" s="835">
        <v>39263.54</v>
      </c>
      <c r="N1623" s="832">
        <v>34</v>
      </c>
      <c r="O1623" s="836">
        <v>12</v>
      </c>
      <c r="P1623" s="835">
        <v>1154.81</v>
      </c>
      <c r="Q1623" s="837">
        <v>2.9411764705882353E-2</v>
      </c>
      <c r="R1623" s="832">
        <v>1</v>
      </c>
      <c r="S1623" s="837">
        <v>2.9411764705882353E-2</v>
      </c>
      <c r="T1623" s="836">
        <v>1</v>
      </c>
      <c r="U1623" s="838">
        <v>8.3333333333333329E-2</v>
      </c>
    </row>
    <row r="1624" spans="1:21" ht="14.4" customHeight="1" x14ac:dyDescent="0.3">
      <c r="A1624" s="831">
        <v>8</v>
      </c>
      <c r="B1624" s="832" t="s">
        <v>2035</v>
      </c>
      <c r="C1624" s="832" t="s">
        <v>2042</v>
      </c>
      <c r="D1624" s="833" t="s">
        <v>4375</v>
      </c>
      <c r="E1624" s="834" t="s">
        <v>2086</v>
      </c>
      <c r="F1624" s="832" t="s">
        <v>2036</v>
      </c>
      <c r="G1624" s="832" t="s">
        <v>2950</v>
      </c>
      <c r="H1624" s="832" t="s">
        <v>601</v>
      </c>
      <c r="I1624" s="832" t="s">
        <v>3691</v>
      </c>
      <c r="J1624" s="832" t="s">
        <v>2952</v>
      </c>
      <c r="K1624" s="832" t="s">
        <v>3692</v>
      </c>
      <c r="L1624" s="835">
        <v>0</v>
      </c>
      <c r="M1624" s="835">
        <v>0</v>
      </c>
      <c r="N1624" s="832">
        <v>13</v>
      </c>
      <c r="O1624" s="836">
        <v>4</v>
      </c>
      <c r="P1624" s="835"/>
      <c r="Q1624" s="837"/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8</v>
      </c>
      <c r="B1625" s="832" t="s">
        <v>2035</v>
      </c>
      <c r="C1625" s="832" t="s">
        <v>2042</v>
      </c>
      <c r="D1625" s="833" t="s">
        <v>4375</v>
      </c>
      <c r="E1625" s="834" t="s">
        <v>2086</v>
      </c>
      <c r="F1625" s="832" t="s">
        <v>2036</v>
      </c>
      <c r="G1625" s="832" t="s">
        <v>2950</v>
      </c>
      <c r="H1625" s="832" t="s">
        <v>601</v>
      </c>
      <c r="I1625" s="832" t="s">
        <v>3693</v>
      </c>
      <c r="J1625" s="832" t="s">
        <v>2952</v>
      </c>
      <c r="K1625" s="832" t="s">
        <v>3694</v>
      </c>
      <c r="L1625" s="835">
        <v>0</v>
      </c>
      <c r="M1625" s="835">
        <v>0</v>
      </c>
      <c r="N1625" s="832">
        <v>1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8</v>
      </c>
      <c r="B1626" s="832" t="s">
        <v>2035</v>
      </c>
      <c r="C1626" s="832" t="s">
        <v>2042</v>
      </c>
      <c r="D1626" s="833" t="s">
        <v>4375</v>
      </c>
      <c r="E1626" s="834" t="s">
        <v>2086</v>
      </c>
      <c r="F1626" s="832" t="s">
        <v>2036</v>
      </c>
      <c r="G1626" s="832" t="s">
        <v>2950</v>
      </c>
      <c r="H1626" s="832" t="s">
        <v>601</v>
      </c>
      <c r="I1626" s="832" t="s">
        <v>3510</v>
      </c>
      <c r="J1626" s="832" t="s">
        <v>2952</v>
      </c>
      <c r="K1626" s="832" t="s">
        <v>3511</v>
      </c>
      <c r="L1626" s="835">
        <v>0</v>
      </c>
      <c r="M1626" s="835">
        <v>0</v>
      </c>
      <c r="N1626" s="832">
        <v>2</v>
      </c>
      <c r="O1626" s="836">
        <v>1.5</v>
      </c>
      <c r="P1626" s="835"/>
      <c r="Q1626" s="837"/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8</v>
      </c>
      <c r="B1627" s="832" t="s">
        <v>2035</v>
      </c>
      <c r="C1627" s="832" t="s">
        <v>2042</v>
      </c>
      <c r="D1627" s="833" t="s">
        <v>4375</v>
      </c>
      <c r="E1627" s="834" t="s">
        <v>2086</v>
      </c>
      <c r="F1627" s="832" t="s">
        <v>2036</v>
      </c>
      <c r="G1627" s="832" t="s">
        <v>2950</v>
      </c>
      <c r="H1627" s="832" t="s">
        <v>601</v>
      </c>
      <c r="I1627" s="832" t="s">
        <v>2951</v>
      </c>
      <c r="J1627" s="832" t="s">
        <v>2952</v>
      </c>
      <c r="K1627" s="832" t="s">
        <v>2953</v>
      </c>
      <c r="L1627" s="835">
        <v>2223.14</v>
      </c>
      <c r="M1627" s="835">
        <v>40016.519999999997</v>
      </c>
      <c r="N1627" s="832">
        <v>18</v>
      </c>
      <c r="O1627" s="836">
        <v>5.5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8</v>
      </c>
      <c r="B1628" s="832" t="s">
        <v>2035</v>
      </c>
      <c r="C1628" s="832" t="s">
        <v>2042</v>
      </c>
      <c r="D1628" s="833" t="s">
        <v>4375</v>
      </c>
      <c r="E1628" s="834" t="s">
        <v>2086</v>
      </c>
      <c r="F1628" s="832" t="s">
        <v>2036</v>
      </c>
      <c r="G1628" s="832" t="s">
        <v>2272</v>
      </c>
      <c r="H1628" s="832" t="s">
        <v>601</v>
      </c>
      <c r="I1628" s="832" t="s">
        <v>2433</v>
      </c>
      <c r="J1628" s="832" t="s">
        <v>2274</v>
      </c>
      <c r="K1628" s="832" t="s">
        <v>2434</v>
      </c>
      <c r="L1628" s="835">
        <v>3405.16</v>
      </c>
      <c r="M1628" s="835">
        <v>17025.8</v>
      </c>
      <c r="N1628" s="832">
        <v>5</v>
      </c>
      <c r="O1628" s="836">
        <v>4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8</v>
      </c>
      <c r="B1629" s="832" t="s">
        <v>2035</v>
      </c>
      <c r="C1629" s="832" t="s">
        <v>2042</v>
      </c>
      <c r="D1629" s="833" t="s">
        <v>4375</v>
      </c>
      <c r="E1629" s="834" t="s">
        <v>2086</v>
      </c>
      <c r="F1629" s="832" t="s">
        <v>2036</v>
      </c>
      <c r="G1629" s="832" t="s">
        <v>3695</v>
      </c>
      <c r="H1629" s="832" t="s">
        <v>601</v>
      </c>
      <c r="I1629" s="832" t="s">
        <v>3696</v>
      </c>
      <c r="J1629" s="832" t="s">
        <v>3697</v>
      </c>
      <c r="K1629" s="832" t="s">
        <v>3698</v>
      </c>
      <c r="L1629" s="835">
        <v>0</v>
      </c>
      <c r="M1629" s="835">
        <v>0</v>
      </c>
      <c r="N1629" s="832">
        <v>2</v>
      </c>
      <c r="O1629" s="836">
        <v>1</v>
      </c>
      <c r="P1629" s="835"/>
      <c r="Q1629" s="837"/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8</v>
      </c>
      <c r="B1630" s="832" t="s">
        <v>2035</v>
      </c>
      <c r="C1630" s="832" t="s">
        <v>2042</v>
      </c>
      <c r="D1630" s="833" t="s">
        <v>4375</v>
      </c>
      <c r="E1630" s="834" t="s">
        <v>2086</v>
      </c>
      <c r="F1630" s="832" t="s">
        <v>2036</v>
      </c>
      <c r="G1630" s="832" t="s">
        <v>3695</v>
      </c>
      <c r="H1630" s="832" t="s">
        <v>601</v>
      </c>
      <c r="I1630" s="832" t="s">
        <v>3699</v>
      </c>
      <c r="J1630" s="832" t="s">
        <v>3700</v>
      </c>
      <c r="K1630" s="832" t="s">
        <v>3701</v>
      </c>
      <c r="L1630" s="835">
        <v>0</v>
      </c>
      <c r="M1630" s="835">
        <v>0</v>
      </c>
      <c r="N1630" s="832">
        <v>1</v>
      </c>
      <c r="O1630" s="836">
        <v>0.5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8</v>
      </c>
      <c r="B1631" s="832" t="s">
        <v>2035</v>
      </c>
      <c r="C1631" s="832" t="s">
        <v>2042</v>
      </c>
      <c r="D1631" s="833" t="s">
        <v>4375</v>
      </c>
      <c r="E1631" s="834" t="s">
        <v>2086</v>
      </c>
      <c r="F1631" s="832" t="s">
        <v>2036</v>
      </c>
      <c r="G1631" s="832" t="s">
        <v>2102</v>
      </c>
      <c r="H1631" s="832" t="s">
        <v>601</v>
      </c>
      <c r="I1631" s="832" t="s">
        <v>2103</v>
      </c>
      <c r="J1631" s="832" t="s">
        <v>685</v>
      </c>
      <c r="K1631" s="832" t="s">
        <v>2104</v>
      </c>
      <c r="L1631" s="835">
        <v>91.11</v>
      </c>
      <c r="M1631" s="835">
        <v>91.11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8</v>
      </c>
      <c r="B1632" s="832" t="s">
        <v>2035</v>
      </c>
      <c r="C1632" s="832" t="s">
        <v>2042</v>
      </c>
      <c r="D1632" s="833" t="s">
        <v>4375</v>
      </c>
      <c r="E1632" s="834" t="s">
        <v>2086</v>
      </c>
      <c r="F1632" s="832" t="s">
        <v>2036</v>
      </c>
      <c r="G1632" s="832" t="s">
        <v>2741</v>
      </c>
      <c r="H1632" s="832" t="s">
        <v>601</v>
      </c>
      <c r="I1632" s="832" t="s">
        <v>2748</v>
      </c>
      <c r="J1632" s="832" t="s">
        <v>2749</v>
      </c>
      <c r="K1632" s="832" t="s">
        <v>2750</v>
      </c>
      <c r="L1632" s="835">
        <v>0</v>
      </c>
      <c r="M1632" s="835">
        <v>0</v>
      </c>
      <c r="N1632" s="832">
        <v>2</v>
      </c>
      <c r="O1632" s="836">
        <v>2</v>
      </c>
      <c r="P1632" s="835">
        <v>0</v>
      </c>
      <c r="Q1632" s="837"/>
      <c r="R1632" s="832">
        <v>1</v>
      </c>
      <c r="S1632" s="837">
        <v>0.5</v>
      </c>
      <c r="T1632" s="836">
        <v>1</v>
      </c>
      <c r="U1632" s="838">
        <v>0.5</v>
      </c>
    </row>
    <row r="1633" spans="1:21" ht="14.4" customHeight="1" x14ac:dyDescent="0.3">
      <c r="A1633" s="831">
        <v>8</v>
      </c>
      <c r="B1633" s="832" t="s">
        <v>2035</v>
      </c>
      <c r="C1633" s="832" t="s">
        <v>2042</v>
      </c>
      <c r="D1633" s="833" t="s">
        <v>4375</v>
      </c>
      <c r="E1633" s="834" t="s">
        <v>2086</v>
      </c>
      <c r="F1633" s="832" t="s">
        <v>2036</v>
      </c>
      <c r="G1633" s="832" t="s">
        <v>2573</v>
      </c>
      <c r="H1633" s="832" t="s">
        <v>601</v>
      </c>
      <c r="I1633" s="832" t="s">
        <v>3702</v>
      </c>
      <c r="J1633" s="832" t="s">
        <v>789</v>
      </c>
      <c r="K1633" s="832" t="s">
        <v>3362</v>
      </c>
      <c r="L1633" s="835">
        <v>0</v>
      </c>
      <c r="M1633" s="835">
        <v>0</v>
      </c>
      <c r="N1633" s="832">
        <v>2</v>
      </c>
      <c r="O1633" s="836">
        <v>1</v>
      </c>
      <c r="P1633" s="835">
        <v>0</v>
      </c>
      <c r="Q1633" s="837"/>
      <c r="R1633" s="832">
        <v>1</v>
      </c>
      <c r="S1633" s="837">
        <v>0.5</v>
      </c>
      <c r="T1633" s="836">
        <v>0.5</v>
      </c>
      <c r="U1633" s="838">
        <v>0.5</v>
      </c>
    </row>
    <row r="1634" spans="1:21" ht="14.4" customHeight="1" x14ac:dyDescent="0.3">
      <c r="A1634" s="831">
        <v>8</v>
      </c>
      <c r="B1634" s="832" t="s">
        <v>2035</v>
      </c>
      <c r="C1634" s="832" t="s">
        <v>2042</v>
      </c>
      <c r="D1634" s="833" t="s">
        <v>4375</v>
      </c>
      <c r="E1634" s="834" t="s">
        <v>2086</v>
      </c>
      <c r="F1634" s="832" t="s">
        <v>2036</v>
      </c>
      <c r="G1634" s="832" t="s">
        <v>2573</v>
      </c>
      <c r="H1634" s="832" t="s">
        <v>601</v>
      </c>
      <c r="I1634" s="832" t="s">
        <v>2574</v>
      </c>
      <c r="J1634" s="832" t="s">
        <v>789</v>
      </c>
      <c r="K1634" s="832" t="s">
        <v>2575</v>
      </c>
      <c r="L1634" s="835">
        <v>37.520000000000003</v>
      </c>
      <c r="M1634" s="835">
        <v>37.520000000000003</v>
      </c>
      <c r="N1634" s="832">
        <v>1</v>
      </c>
      <c r="O1634" s="836">
        <v>1</v>
      </c>
      <c r="P1634" s="835">
        <v>37.520000000000003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8</v>
      </c>
      <c r="B1635" s="832" t="s">
        <v>2035</v>
      </c>
      <c r="C1635" s="832" t="s">
        <v>2042</v>
      </c>
      <c r="D1635" s="833" t="s">
        <v>4375</v>
      </c>
      <c r="E1635" s="834" t="s">
        <v>2086</v>
      </c>
      <c r="F1635" s="832" t="s">
        <v>2036</v>
      </c>
      <c r="G1635" s="832" t="s">
        <v>3178</v>
      </c>
      <c r="H1635" s="832" t="s">
        <v>601</v>
      </c>
      <c r="I1635" s="832" t="s">
        <v>3703</v>
      </c>
      <c r="J1635" s="832" t="s">
        <v>3606</v>
      </c>
      <c r="K1635" s="832" t="s">
        <v>3607</v>
      </c>
      <c r="L1635" s="835">
        <v>148.5</v>
      </c>
      <c r="M1635" s="835">
        <v>148.5</v>
      </c>
      <c r="N1635" s="832">
        <v>1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8</v>
      </c>
      <c r="B1636" s="832" t="s">
        <v>2035</v>
      </c>
      <c r="C1636" s="832" t="s">
        <v>2042</v>
      </c>
      <c r="D1636" s="833" t="s">
        <v>4375</v>
      </c>
      <c r="E1636" s="834" t="s">
        <v>2086</v>
      </c>
      <c r="F1636" s="832" t="s">
        <v>2036</v>
      </c>
      <c r="G1636" s="832" t="s">
        <v>2883</v>
      </c>
      <c r="H1636" s="832" t="s">
        <v>601</v>
      </c>
      <c r="I1636" s="832" t="s">
        <v>2884</v>
      </c>
      <c r="J1636" s="832" t="s">
        <v>2885</v>
      </c>
      <c r="K1636" s="832" t="s">
        <v>2886</v>
      </c>
      <c r="L1636" s="835">
        <v>0</v>
      </c>
      <c r="M1636" s="835">
        <v>0</v>
      </c>
      <c r="N1636" s="832">
        <v>1</v>
      </c>
      <c r="O1636" s="836">
        <v>0.5</v>
      </c>
      <c r="P1636" s="835"/>
      <c r="Q1636" s="837"/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8</v>
      </c>
      <c r="B1637" s="832" t="s">
        <v>2035</v>
      </c>
      <c r="C1637" s="832" t="s">
        <v>2042</v>
      </c>
      <c r="D1637" s="833" t="s">
        <v>4375</v>
      </c>
      <c r="E1637" s="834" t="s">
        <v>2086</v>
      </c>
      <c r="F1637" s="832" t="s">
        <v>2036</v>
      </c>
      <c r="G1637" s="832" t="s">
        <v>2883</v>
      </c>
      <c r="H1637" s="832" t="s">
        <v>601</v>
      </c>
      <c r="I1637" s="832" t="s">
        <v>2887</v>
      </c>
      <c r="J1637" s="832" t="s">
        <v>2888</v>
      </c>
      <c r="K1637" s="832" t="s">
        <v>2889</v>
      </c>
      <c r="L1637" s="835">
        <v>0</v>
      </c>
      <c r="M1637" s="835">
        <v>0</v>
      </c>
      <c r="N1637" s="832">
        <v>3</v>
      </c>
      <c r="O1637" s="836">
        <v>1.5</v>
      </c>
      <c r="P1637" s="835"/>
      <c r="Q1637" s="837"/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8</v>
      </c>
      <c r="B1638" s="832" t="s">
        <v>2035</v>
      </c>
      <c r="C1638" s="832" t="s">
        <v>2042</v>
      </c>
      <c r="D1638" s="833" t="s">
        <v>4375</v>
      </c>
      <c r="E1638" s="834" t="s">
        <v>2086</v>
      </c>
      <c r="F1638" s="832" t="s">
        <v>2036</v>
      </c>
      <c r="G1638" s="832" t="s">
        <v>2581</v>
      </c>
      <c r="H1638" s="832" t="s">
        <v>601</v>
      </c>
      <c r="I1638" s="832" t="s">
        <v>2984</v>
      </c>
      <c r="J1638" s="832" t="s">
        <v>2583</v>
      </c>
      <c r="K1638" s="832" t="s">
        <v>2985</v>
      </c>
      <c r="L1638" s="835">
        <v>0</v>
      </c>
      <c r="M1638" s="835">
        <v>0</v>
      </c>
      <c r="N1638" s="832">
        <v>2</v>
      </c>
      <c r="O1638" s="836">
        <v>1</v>
      </c>
      <c r="P1638" s="835"/>
      <c r="Q1638" s="837"/>
      <c r="R1638" s="832"/>
      <c r="S1638" s="837">
        <v>0</v>
      </c>
      <c r="T1638" s="836"/>
      <c r="U1638" s="838">
        <v>0</v>
      </c>
    </row>
    <row r="1639" spans="1:21" ht="14.4" customHeight="1" x14ac:dyDescent="0.3">
      <c r="A1639" s="831">
        <v>8</v>
      </c>
      <c r="B1639" s="832" t="s">
        <v>2035</v>
      </c>
      <c r="C1639" s="832" t="s">
        <v>2042</v>
      </c>
      <c r="D1639" s="833" t="s">
        <v>4375</v>
      </c>
      <c r="E1639" s="834" t="s">
        <v>2086</v>
      </c>
      <c r="F1639" s="832" t="s">
        <v>2036</v>
      </c>
      <c r="G1639" s="832" t="s">
        <v>2581</v>
      </c>
      <c r="H1639" s="832" t="s">
        <v>601</v>
      </c>
      <c r="I1639" s="832" t="s">
        <v>2582</v>
      </c>
      <c r="J1639" s="832" t="s">
        <v>2583</v>
      </c>
      <c r="K1639" s="832" t="s">
        <v>2584</v>
      </c>
      <c r="L1639" s="835">
        <v>113.81</v>
      </c>
      <c r="M1639" s="835">
        <v>113.81</v>
      </c>
      <c r="N1639" s="832">
        <v>1</v>
      </c>
      <c r="O1639" s="836">
        <v>1</v>
      </c>
      <c r="P1639" s="835">
        <v>113.81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8</v>
      </c>
      <c r="B1640" s="832" t="s">
        <v>2035</v>
      </c>
      <c r="C1640" s="832" t="s">
        <v>2042</v>
      </c>
      <c r="D1640" s="833" t="s">
        <v>4375</v>
      </c>
      <c r="E1640" s="834" t="s">
        <v>2086</v>
      </c>
      <c r="F1640" s="832" t="s">
        <v>2036</v>
      </c>
      <c r="G1640" s="832" t="s">
        <v>3326</v>
      </c>
      <c r="H1640" s="832" t="s">
        <v>601</v>
      </c>
      <c r="I1640" s="832" t="s">
        <v>3704</v>
      </c>
      <c r="J1640" s="832" t="s">
        <v>3328</v>
      </c>
      <c r="K1640" s="832" t="s">
        <v>3705</v>
      </c>
      <c r="L1640" s="835">
        <v>0</v>
      </c>
      <c r="M1640" s="835">
        <v>0</v>
      </c>
      <c r="N1640" s="832">
        <v>2</v>
      </c>
      <c r="O1640" s="836">
        <v>1.5</v>
      </c>
      <c r="P1640" s="835">
        <v>0</v>
      </c>
      <c r="Q1640" s="837"/>
      <c r="R1640" s="832">
        <v>1</v>
      </c>
      <c r="S1640" s="837">
        <v>0.5</v>
      </c>
      <c r="T1640" s="836">
        <v>1</v>
      </c>
      <c r="U1640" s="838">
        <v>0.66666666666666663</v>
      </c>
    </row>
    <row r="1641" spans="1:21" ht="14.4" customHeight="1" x14ac:dyDescent="0.3">
      <c r="A1641" s="831">
        <v>8</v>
      </c>
      <c r="B1641" s="832" t="s">
        <v>2035</v>
      </c>
      <c r="C1641" s="832" t="s">
        <v>2042</v>
      </c>
      <c r="D1641" s="833" t="s">
        <v>4375</v>
      </c>
      <c r="E1641" s="834" t="s">
        <v>2086</v>
      </c>
      <c r="F1641" s="832" t="s">
        <v>2036</v>
      </c>
      <c r="G1641" s="832" t="s">
        <v>3326</v>
      </c>
      <c r="H1641" s="832" t="s">
        <v>601</v>
      </c>
      <c r="I1641" s="832" t="s">
        <v>3327</v>
      </c>
      <c r="J1641" s="832" t="s">
        <v>3328</v>
      </c>
      <c r="K1641" s="832" t="s">
        <v>3329</v>
      </c>
      <c r="L1641" s="835">
        <v>0</v>
      </c>
      <c r="M1641" s="835">
        <v>0</v>
      </c>
      <c r="N1641" s="832">
        <v>7</v>
      </c>
      <c r="O1641" s="836">
        <v>3</v>
      </c>
      <c r="P1641" s="835"/>
      <c r="Q1641" s="837"/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8</v>
      </c>
      <c r="B1642" s="832" t="s">
        <v>2035</v>
      </c>
      <c r="C1642" s="832" t="s">
        <v>2042</v>
      </c>
      <c r="D1642" s="833" t="s">
        <v>4375</v>
      </c>
      <c r="E1642" s="834" t="s">
        <v>2086</v>
      </c>
      <c r="F1642" s="832" t="s">
        <v>2036</v>
      </c>
      <c r="G1642" s="832" t="s">
        <v>3706</v>
      </c>
      <c r="H1642" s="832" t="s">
        <v>601</v>
      </c>
      <c r="I1642" s="832" t="s">
        <v>3707</v>
      </c>
      <c r="J1642" s="832" t="s">
        <v>1080</v>
      </c>
      <c r="K1642" s="832" t="s">
        <v>3708</v>
      </c>
      <c r="L1642" s="835">
        <v>105.63</v>
      </c>
      <c r="M1642" s="835">
        <v>105.63</v>
      </c>
      <c r="N1642" s="832">
        <v>1</v>
      </c>
      <c r="O1642" s="836">
        <v>1</v>
      </c>
      <c r="P1642" s="835">
        <v>105.63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8</v>
      </c>
      <c r="B1643" s="832" t="s">
        <v>2035</v>
      </c>
      <c r="C1643" s="832" t="s">
        <v>2042</v>
      </c>
      <c r="D1643" s="833" t="s">
        <v>4375</v>
      </c>
      <c r="E1643" s="834" t="s">
        <v>2086</v>
      </c>
      <c r="F1643" s="832" t="s">
        <v>2036</v>
      </c>
      <c r="G1643" s="832" t="s">
        <v>2594</v>
      </c>
      <c r="H1643" s="832" t="s">
        <v>601</v>
      </c>
      <c r="I1643" s="832" t="s">
        <v>3709</v>
      </c>
      <c r="J1643" s="832" t="s">
        <v>3710</v>
      </c>
      <c r="K1643" s="832" t="s">
        <v>3539</v>
      </c>
      <c r="L1643" s="835">
        <v>0</v>
      </c>
      <c r="M1643" s="835">
        <v>0</v>
      </c>
      <c r="N1643" s="832">
        <v>1</v>
      </c>
      <c r="O1643" s="836">
        <v>1</v>
      </c>
      <c r="P1643" s="835"/>
      <c r="Q1643" s="837"/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8</v>
      </c>
      <c r="B1644" s="832" t="s">
        <v>2035</v>
      </c>
      <c r="C1644" s="832" t="s">
        <v>2042</v>
      </c>
      <c r="D1644" s="833" t="s">
        <v>4375</v>
      </c>
      <c r="E1644" s="834" t="s">
        <v>2086</v>
      </c>
      <c r="F1644" s="832" t="s">
        <v>2036</v>
      </c>
      <c r="G1644" s="832" t="s">
        <v>2288</v>
      </c>
      <c r="H1644" s="832" t="s">
        <v>601</v>
      </c>
      <c r="I1644" s="832" t="s">
        <v>2289</v>
      </c>
      <c r="J1644" s="832" t="s">
        <v>1104</v>
      </c>
      <c r="K1644" s="832" t="s">
        <v>2290</v>
      </c>
      <c r="L1644" s="835">
        <v>107.27</v>
      </c>
      <c r="M1644" s="835">
        <v>750.89</v>
      </c>
      <c r="N1644" s="832">
        <v>7</v>
      </c>
      <c r="O1644" s="836">
        <v>2</v>
      </c>
      <c r="P1644" s="835">
        <v>321.81</v>
      </c>
      <c r="Q1644" s="837">
        <v>0.4285714285714286</v>
      </c>
      <c r="R1644" s="832">
        <v>3</v>
      </c>
      <c r="S1644" s="837">
        <v>0.42857142857142855</v>
      </c>
      <c r="T1644" s="836">
        <v>0.5</v>
      </c>
      <c r="U1644" s="838">
        <v>0.25</v>
      </c>
    </row>
    <row r="1645" spans="1:21" ht="14.4" customHeight="1" x14ac:dyDescent="0.3">
      <c r="A1645" s="831">
        <v>8</v>
      </c>
      <c r="B1645" s="832" t="s">
        <v>2035</v>
      </c>
      <c r="C1645" s="832" t="s">
        <v>2042</v>
      </c>
      <c r="D1645" s="833" t="s">
        <v>4375</v>
      </c>
      <c r="E1645" s="834" t="s">
        <v>2086</v>
      </c>
      <c r="F1645" s="832" t="s">
        <v>2036</v>
      </c>
      <c r="G1645" s="832" t="s">
        <v>2667</v>
      </c>
      <c r="H1645" s="832" t="s">
        <v>601</v>
      </c>
      <c r="I1645" s="832" t="s">
        <v>3711</v>
      </c>
      <c r="J1645" s="832" t="s">
        <v>2070</v>
      </c>
      <c r="K1645" s="832"/>
      <c r="L1645" s="835">
        <v>0</v>
      </c>
      <c r="M1645" s="835">
        <v>0</v>
      </c>
      <c r="N1645" s="832">
        <v>3</v>
      </c>
      <c r="O1645" s="836"/>
      <c r="P1645" s="835">
        <v>0</v>
      </c>
      <c r="Q1645" s="837"/>
      <c r="R1645" s="832">
        <v>3</v>
      </c>
      <c r="S1645" s="837">
        <v>1</v>
      </c>
      <c r="T1645" s="836"/>
      <c r="U1645" s="838"/>
    </row>
    <row r="1646" spans="1:21" ht="14.4" customHeight="1" x14ac:dyDescent="0.3">
      <c r="A1646" s="831">
        <v>8</v>
      </c>
      <c r="B1646" s="832" t="s">
        <v>2035</v>
      </c>
      <c r="C1646" s="832" t="s">
        <v>2042</v>
      </c>
      <c r="D1646" s="833" t="s">
        <v>4375</v>
      </c>
      <c r="E1646" s="834" t="s">
        <v>2086</v>
      </c>
      <c r="F1646" s="832" t="s">
        <v>2036</v>
      </c>
      <c r="G1646" s="832" t="s">
        <v>2108</v>
      </c>
      <c r="H1646" s="832" t="s">
        <v>601</v>
      </c>
      <c r="I1646" s="832" t="s">
        <v>2109</v>
      </c>
      <c r="J1646" s="832" t="s">
        <v>657</v>
      </c>
      <c r="K1646" s="832" t="s">
        <v>2110</v>
      </c>
      <c r="L1646" s="835">
        <v>0</v>
      </c>
      <c r="M1646" s="835">
        <v>0</v>
      </c>
      <c r="N1646" s="832">
        <v>10</v>
      </c>
      <c r="O1646" s="836">
        <v>4</v>
      </c>
      <c r="P1646" s="835">
        <v>0</v>
      </c>
      <c r="Q1646" s="837"/>
      <c r="R1646" s="832">
        <v>3</v>
      </c>
      <c r="S1646" s="837">
        <v>0.3</v>
      </c>
      <c r="T1646" s="836">
        <v>1.5</v>
      </c>
      <c r="U1646" s="838">
        <v>0.375</v>
      </c>
    </row>
    <row r="1647" spans="1:21" ht="14.4" customHeight="1" x14ac:dyDescent="0.3">
      <c r="A1647" s="831">
        <v>8</v>
      </c>
      <c r="B1647" s="832" t="s">
        <v>2035</v>
      </c>
      <c r="C1647" s="832" t="s">
        <v>2042</v>
      </c>
      <c r="D1647" s="833" t="s">
        <v>4375</v>
      </c>
      <c r="E1647" s="834" t="s">
        <v>2086</v>
      </c>
      <c r="F1647" s="832" t="s">
        <v>2036</v>
      </c>
      <c r="G1647" s="832" t="s">
        <v>2114</v>
      </c>
      <c r="H1647" s="832" t="s">
        <v>601</v>
      </c>
      <c r="I1647" s="832" t="s">
        <v>2115</v>
      </c>
      <c r="J1647" s="832" t="s">
        <v>928</v>
      </c>
      <c r="K1647" s="832" t="s">
        <v>2116</v>
      </c>
      <c r="L1647" s="835">
        <v>132.19</v>
      </c>
      <c r="M1647" s="835">
        <v>132.19</v>
      </c>
      <c r="N1647" s="832">
        <v>1</v>
      </c>
      <c r="O1647" s="836">
        <v>1</v>
      </c>
      <c r="P1647" s="835">
        <v>132.19</v>
      </c>
      <c r="Q1647" s="837">
        <v>1</v>
      </c>
      <c r="R1647" s="832">
        <v>1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8</v>
      </c>
      <c r="B1648" s="832" t="s">
        <v>2035</v>
      </c>
      <c r="C1648" s="832" t="s">
        <v>2042</v>
      </c>
      <c r="D1648" s="833" t="s">
        <v>4375</v>
      </c>
      <c r="E1648" s="834" t="s">
        <v>2086</v>
      </c>
      <c r="F1648" s="832" t="s">
        <v>2036</v>
      </c>
      <c r="G1648" s="832" t="s">
        <v>2610</v>
      </c>
      <c r="H1648" s="832" t="s">
        <v>660</v>
      </c>
      <c r="I1648" s="832" t="s">
        <v>1691</v>
      </c>
      <c r="J1648" s="832" t="s">
        <v>1692</v>
      </c>
      <c r="K1648" s="832" t="s">
        <v>1693</v>
      </c>
      <c r="L1648" s="835">
        <v>654.6</v>
      </c>
      <c r="M1648" s="835">
        <v>3927.6000000000004</v>
      </c>
      <c r="N1648" s="832">
        <v>6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8</v>
      </c>
      <c r="B1649" s="832" t="s">
        <v>2035</v>
      </c>
      <c r="C1649" s="832" t="s">
        <v>2042</v>
      </c>
      <c r="D1649" s="833" t="s">
        <v>4375</v>
      </c>
      <c r="E1649" s="834" t="s">
        <v>2086</v>
      </c>
      <c r="F1649" s="832" t="s">
        <v>2036</v>
      </c>
      <c r="G1649" s="832" t="s">
        <v>2610</v>
      </c>
      <c r="H1649" s="832" t="s">
        <v>601</v>
      </c>
      <c r="I1649" s="832" t="s">
        <v>3017</v>
      </c>
      <c r="J1649" s="832" t="s">
        <v>1692</v>
      </c>
      <c r="K1649" s="832" t="s">
        <v>3018</v>
      </c>
      <c r="L1649" s="835">
        <v>654.6</v>
      </c>
      <c r="M1649" s="835">
        <v>8509.8000000000011</v>
      </c>
      <c r="N1649" s="832">
        <v>13</v>
      </c>
      <c r="O1649" s="836">
        <v>2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8</v>
      </c>
      <c r="B1650" s="832" t="s">
        <v>2035</v>
      </c>
      <c r="C1650" s="832" t="s">
        <v>2042</v>
      </c>
      <c r="D1650" s="833" t="s">
        <v>4375</v>
      </c>
      <c r="E1650" s="834" t="s">
        <v>2086</v>
      </c>
      <c r="F1650" s="832" t="s">
        <v>2036</v>
      </c>
      <c r="G1650" s="832" t="s">
        <v>2610</v>
      </c>
      <c r="H1650" s="832" t="s">
        <v>660</v>
      </c>
      <c r="I1650" s="832" t="s">
        <v>3487</v>
      </c>
      <c r="J1650" s="832" t="s">
        <v>1692</v>
      </c>
      <c r="K1650" s="832" t="s">
        <v>3488</v>
      </c>
      <c r="L1650" s="835">
        <v>163.66</v>
      </c>
      <c r="M1650" s="835">
        <v>163.66</v>
      </c>
      <c r="N1650" s="832">
        <v>1</v>
      </c>
      <c r="O1650" s="836">
        <v>1</v>
      </c>
      <c r="P1650" s="835">
        <v>163.66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8</v>
      </c>
      <c r="B1651" s="832" t="s">
        <v>2035</v>
      </c>
      <c r="C1651" s="832" t="s">
        <v>2042</v>
      </c>
      <c r="D1651" s="833" t="s">
        <v>4375</v>
      </c>
      <c r="E1651" s="834" t="s">
        <v>2086</v>
      </c>
      <c r="F1651" s="832" t="s">
        <v>2036</v>
      </c>
      <c r="G1651" s="832" t="s">
        <v>2167</v>
      </c>
      <c r="H1651" s="832" t="s">
        <v>601</v>
      </c>
      <c r="I1651" s="832" t="s">
        <v>2168</v>
      </c>
      <c r="J1651" s="832" t="s">
        <v>1322</v>
      </c>
      <c r="K1651" s="832" t="s">
        <v>2169</v>
      </c>
      <c r="L1651" s="835">
        <v>98.75</v>
      </c>
      <c r="M1651" s="835">
        <v>197.5</v>
      </c>
      <c r="N1651" s="832">
        <v>2</v>
      </c>
      <c r="O1651" s="836">
        <v>1</v>
      </c>
      <c r="P1651" s="835">
        <v>197.5</v>
      </c>
      <c r="Q1651" s="837">
        <v>1</v>
      </c>
      <c r="R1651" s="832">
        <v>2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8</v>
      </c>
      <c r="B1652" s="832" t="s">
        <v>2035</v>
      </c>
      <c r="C1652" s="832" t="s">
        <v>2042</v>
      </c>
      <c r="D1652" s="833" t="s">
        <v>4375</v>
      </c>
      <c r="E1652" s="834" t="s">
        <v>2086</v>
      </c>
      <c r="F1652" s="832" t="s">
        <v>2036</v>
      </c>
      <c r="G1652" s="832" t="s">
        <v>2117</v>
      </c>
      <c r="H1652" s="832" t="s">
        <v>601</v>
      </c>
      <c r="I1652" s="832" t="s">
        <v>2466</v>
      </c>
      <c r="J1652" s="832" t="s">
        <v>2467</v>
      </c>
      <c r="K1652" s="832" t="s">
        <v>2468</v>
      </c>
      <c r="L1652" s="835">
        <v>129.47</v>
      </c>
      <c r="M1652" s="835">
        <v>129.47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8</v>
      </c>
      <c r="B1653" s="832" t="s">
        <v>2035</v>
      </c>
      <c r="C1653" s="832" t="s">
        <v>2042</v>
      </c>
      <c r="D1653" s="833" t="s">
        <v>4375</v>
      </c>
      <c r="E1653" s="834" t="s">
        <v>2086</v>
      </c>
      <c r="F1653" s="832" t="s">
        <v>2036</v>
      </c>
      <c r="G1653" s="832" t="s">
        <v>2117</v>
      </c>
      <c r="H1653" s="832" t="s">
        <v>601</v>
      </c>
      <c r="I1653" s="832" t="s">
        <v>2466</v>
      </c>
      <c r="J1653" s="832" t="s">
        <v>2467</v>
      </c>
      <c r="K1653" s="832" t="s">
        <v>2468</v>
      </c>
      <c r="L1653" s="835">
        <v>117.98</v>
      </c>
      <c r="M1653" s="835">
        <v>825.86</v>
      </c>
      <c r="N1653" s="832">
        <v>7</v>
      </c>
      <c r="O1653" s="836">
        <v>4.5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8</v>
      </c>
      <c r="B1654" s="832" t="s">
        <v>2035</v>
      </c>
      <c r="C1654" s="832" t="s">
        <v>2042</v>
      </c>
      <c r="D1654" s="833" t="s">
        <v>4375</v>
      </c>
      <c r="E1654" s="834" t="s">
        <v>2086</v>
      </c>
      <c r="F1654" s="832" t="s">
        <v>2036</v>
      </c>
      <c r="G1654" s="832" t="s">
        <v>2117</v>
      </c>
      <c r="H1654" s="832" t="s">
        <v>601</v>
      </c>
      <c r="I1654" s="832" t="s">
        <v>2118</v>
      </c>
      <c r="J1654" s="832" t="s">
        <v>2119</v>
      </c>
      <c r="K1654" s="832" t="s">
        <v>2120</v>
      </c>
      <c r="L1654" s="835">
        <v>132.97999999999999</v>
      </c>
      <c r="M1654" s="835">
        <v>265.95999999999998</v>
      </c>
      <c r="N1654" s="832">
        <v>2</v>
      </c>
      <c r="O1654" s="836">
        <v>0.5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8</v>
      </c>
      <c r="B1655" s="832" t="s">
        <v>2035</v>
      </c>
      <c r="C1655" s="832" t="s">
        <v>2042</v>
      </c>
      <c r="D1655" s="833" t="s">
        <v>4375</v>
      </c>
      <c r="E1655" s="834" t="s">
        <v>2086</v>
      </c>
      <c r="F1655" s="832" t="s">
        <v>2036</v>
      </c>
      <c r="G1655" s="832" t="s">
        <v>3712</v>
      </c>
      <c r="H1655" s="832" t="s">
        <v>601</v>
      </c>
      <c r="I1655" s="832" t="s">
        <v>3713</v>
      </c>
      <c r="J1655" s="832" t="s">
        <v>3714</v>
      </c>
      <c r="K1655" s="832" t="s">
        <v>3715</v>
      </c>
      <c r="L1655" s="835">
        <v>0</v>
      </c>
      <c r="M1655" s="835">
        <v>0</v>
      </c>
      <c r="N1655" s="832">
        <v>1</v>
      </c>
      <c r="O1655" s="836"/>
      <c r="P1655" s="835">
        <v>0</v>
      </c>
      <c r="Q1655" s="837"/>
      <c r="R1655" s="832">
        <v>1</v>
      </c>
      <c r="S1655" s="837">
        <v>1</v>
      </c>
      <c r="T1655" s="836"/>
      <c r="U1655" s="838"/>
    </row>
    <row r="1656" spans="1:21" ht="14.4" customHeight="1" x14ac:dyDescent="0.3">
      <c r="A1656" s="831">
        <v>8</v>
      </c>
      <c r="B1656" s="832" t="s">
        <v>2035</v>
      </c>
      <c r="C1656" s="832" t="s">
        <v>2042</v>
      </c>
      <c r="D1656" s="833" t="s">
        <v>4375</v>
      </c>
      <c r="E1656" s="834" t="s">
        <v>2086</v>
      </c>
      <c r="F1656" s="832" t="s">
        <v>2036</v>
      </c>
      <c r="G1656" s="832" t="s">
        <v>2476</v>
      </c>
      <c r="H1656" s="832" t="s">
        <v>601</v>
      </c>
      <c r="I1656" s="832" t="s">
        <v>2477</v>
      </c>
      <c r="J1656" s="832" t="s">
        <v>1029</v>
      </c>
      <c r="K1656" s="832" t="s">
        <v>2478</v>
      </c>
      <c r="L1656" s="835">
        <v>256.67</v>
      </c>
      <c r="M1656" s="835">
        <v>2823.3700000000003</v>
      </c>
      <c r="N1656" s="832">
        <v>11</v>
      </c>
      <c r="O1656" s="836">
        <v>11</v>
      </c>
      <c r="P1656" s="835">
        <v>1026.68</v>
      </c>
      <c r="Q1656" s="837">
        <v>0.36363636363636359</v>
      </c>
      <c r="R1656" s="832">
        <v>4</v>
      </c>
      <c r="S1656" s="837">
        <v>0.36363636363636365</v>
      </c>
      <c r="T1656" s="836">
        <v>4</v>
      </c>
      <c r="U1656" s="838">
        <v>0.36363636363636365</v>
      </c>
    </row>
    <row r="1657" spans="1:21" ht="14.4" customHeight="1" x14ac:dyDescent="0.3">
      <c r="A1657" s="831">
        <v>8</v>
      </c>
      <c r="B1657" s="832" t="s">
        <v>2035</v>
      </c>
      <c r="C1657" s="832" t="s">
        <v>2042</v>
      </c>
      <c r="D1657" s="833" t="s">
        <v>4375</v>
      </c>
      <c r="E1657" s="834" t="s">
        <v>2086</v>
      </c>
      <c r="F1657" s="832" t="s">
        <v>2036</v>
      </c>
      <c r="G1657" s="832" t="s">
        <v>3030</v>
      </c>
      <c r="H1657" s="832" t="s">
        <v>601</v>
      </c>
      <c r="I1657" s="832" t="s">
        <v>3031</v>
      </c>
      <c r="J1657" s="832" t="s">
        <v>3032</v>
      </c>
      <c r="K1657" s="832" t="s">
        <v>3033</v>
      </c>
      <c r="L1657" s="835">
        <v>90.95</v>
      </c>
      <c r="M1657" s="835">
        <v>181.9</v>
      </c>
      <c r="N1657" s="832">
        <v>2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8</v>
      </c>
      <c r="B1658" s="832" t="s">
        <v>2035</v>
      </c>
      <c r="C1658" s="832" t="s">
        <v>2042</v>
      </c>
      <c r="D1658" s="833" t="s">
        <v>4375</v>
      </c>
      <c r="E1658" s="834" t="s">
        <v>2086</v>
      </c>
      <c r="F1658" s="832" t="s">
        <v>2036</v>
      </c>
      <c r="G1658" s="832" t="s">
        <v>3390</v>
      </c>
      <c r="H1658" s="832" t="s">
        <v>601</v>
      </c>
      <c r="I1658" s="832" t="s">
        <v>3634</v>
      </c>
      <c r="J1658" s="832" t="s">
        <v>3460</v>
      </c>
      <c r="K1658" s="832" t="s">
        <v>3461</v>
      </c>
      <c r="L1658" s="835">
        <v>0</v>
      </c>
      <c r="M1658" s="835">
        <v>0</v>
      </c>
      <c r="N1658" s="832">
        <v>1</v>
      </c>
      <c r="O1658" s="836">
        <v>1</v>
      </c>
      <c r="P1658" s="835">
        <v>0</v>
      </c>
      <c r="Q1658" s="837"/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8</v>
      </c>
      <c r="B1659" s="832" t="s">
        <v>2035</v>
      </c>
      <c r="C1659" s="832" t="s">
        <v>2042</v>
      </c>
      <c r="D1659" s="833" t="s">
        <v>4375</v>
      </c>
      <c r="E1659" s="834" t="s">
        <v>2086</v>
      </c>
      <c r="F1659" s="832" t="s">
        <v>2036</v>
      </c>
      <c r="G1659" s="832" t="s">
        <v>2144</v>
      </c>
      <c r="H1659" s="832" t="s">
        <v>601</v>
      </c>
      <c r="I1659" s="832" t="s">
        <v>2145</v>
      </c>
      <c r="J1659" s="832" t="s">
        <v>692</v>
      </c>
      <c r="K1659" s="832" t="s">
        <v>2146</v>
      </c>
      <c r="L1659" s="835">
        <v>158.76</v>
      </c>
      <c r="M1659" s="835">
        <v>158.76</v>
      </c>
      <c r="N1659" s="832">
        <v>1</v>
      </c>
      <c r="O1659" s="836">
        <v>1</v>
      </c>
      <c r="P1659" s="835">
        <v>158.76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8</v>
      </c>
      <c r="B1660" s="832" t="s">
        <v>2035</v>
      </c>
      <c r="C1660" s="832" t="s">
        <v>2042</v>
      </c>
      <c r="D1660" s="833" t="s">
        <v>4375</v>
      </c>
      <c r="E1660" s="834" t="s">
        <v>2086</v>
      </c>
      <c r="F1660" s="832" t="s">
        <v>2036</v>
      </c>
      <c r="G1660" s="832" t="s">
        <v>2222</v>
      </c>
      <c r="H1660" s="832" t="s">
        <v>601</v>
      </c>
      <c r="I1660" s="832" t="s">
        <v>3716</v>
      </c>
      <c r="J1660" s="832" t="s">
        <v>3717</v>
      </c>
      <c r="K1660" s="832" t="s">
        <v>3718</v>
      </c>
      <c r="L1660" s="835">
        <v>16.5</v>
      </c>
      <c r="M1660" s="835">
        <v>49.5</v>
      </c>
      <c r="N1660" s="832">
        <v>3</v>
      </c>
      <c r="O1660" s="836">
        <v>2</v>
      </c>
      <c r="P1660" s="835">
        <v>49.5</v>
      </c>
      <c r="Q1660" s="837">
        <v>1</v>
      </c>
      <c r="R1660" s="832">
        <v>3</v>
      </c>
      <c r="S1660" s="837">
        <v>1</v>
      </c>
      <c r="T1660" s="836">
        <v>2</v>
      </c>
      <c r="U1660" s="838">
        <v>1</v>
      </c>
    </row>
    <row r="1661" spans="1:21" ht="14.4" customHeight="1" x14ac:dyDescent="0.3">
      <c r="A1661" s="831">
        <v>8</v>
      </c>
      <c r="B1661" s="832" t="s">
        <v>2035</v>
      </c>
      <c r="C1661" s="832" t="s">
        <v>2042</v>
      </c>
      <c r="D1661" s="833" t="s">
        <v>4375</v>
      </c>
      <c r="E1661" s="834" t="s">
        <v>2086</v>
      </c>
      <c r="F1661" s="832" t="s">
        <v>2036</v>
      </c>
      <c r="G1661" s="832" t="s">
        <v>3247</v>
      </c>
      <c r="H1661" s="832" t="s">
        <v>601</v>
      </c>
      <c r="I1661" s="832" t="s">
        <v>3251</v>
      </c>
      <c r="J1661" s="832" t="s">
        <v>3252</v>
      </c>
      <c r="K1661" s="832" t="s">
        <v>3253</v>
      </c>
      <c r="L1661" s="835">
        <v>69.59</v>
      </c>
      <c r="M1661" s="835">
        <v>69.59</v>
      </c>
      <c r="N1661" s="832">
        <v>1</v>
      </c>
      <c r="O1661" s="836">
        <v>0.5</v>
      </c>
      <c r="P1661" s="835">
        <v>69.59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8</v>
      </c>
      <c r="B1662" s="832" t="s">
        <v>2035</v>
      </c>
      <c r="C1662" s="832" t="s">
        <v>2042</v>
      </c>
      <c r="D1662" s="833" t="s">
        <v>4375</v>
      </c>
      <c r="E1662" s="834" t="s">
        <v>2086</v>
      </c>
      <c r="F1662" s="832" t="s">
        <v>2036</v>
      </c>
      <c r="G1662" s="832" t="s">
        <v>2121</v>
      </c>
      <c r="H1662" s="832" t="s">
        <v>660</v>
      </c>
      <c r="I1662" s="832" t="s">
        <v>2195</v>
      </c>
      <c r="J1662" s="832" t="s">
        <v>735</v>
      </c>
      <c r="K1662" s="832" t="s">
        <v>1777</v>
      </c>
      <c r="L1662" s="835">
        <v>368.16</v>
      </c>
      <c r="M1662" s="835">
        <v>368.16</v>
      </c>
      <c r="N1662" s="832">
        <v>1</v>
      </c>
      <c r="O1662" s="836">
        <v>1</v>
      </c>
      <c r="P1662" s="835">
        <v>368.16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8</v>
      </c>
      <c r="B1663" s="832" t="s">
        <v>2035</v>
      </c>
      <c r="C1663" s="832" t="s">
        <v>2042</v>
      </c>
      <c r="D1663" s="833" t="s">
        <v>4375</v>
      </c>
      <c r="E1663" s="834" t="s">
        <v>2086</v>
      </c>
      <c r="F1663" s="832" t="s">
        <v>2036</v>
      </c>
      <c r="G1663" s="832" t="s">
        <v>2121</v>
      </c>
      <c r="H1663" s="832" t="s">
        <v>660</v>
      </c>
      <c r="I1663" s="832" t="s">
        <v>2122</v>
      </c>
      <c r="J1663" s="832" t="s">
        <v>735</v>
      </c>
      <c r="K1663" s="832" t="s">
        <v>1680</v>
      </c>
      <c r="L1663" s="835">
        <v>490.89</v>
      </c>
      <c r="M1663" s="835">
        <v>490.89</v>
      </c>
      <c r="N1663" s="832">
        <v>1</v>
      </c>
      <c r="O1663" s="836">
        <v>0.5</v>
      </c>
      <c r="P1663" s="835">
        <v>490.89</v>
      </c>
      <c r="Q1663" s="837">
        <v>1</v>
      </c>
      <c r="R1663" s="832">
        <v>1</v>
      </c>
      <c r="S1663" s="837">
        <v>1</v>
      </c>
      <c r="T1663" s="836">
        <v>0.5</v>
      </c>
      <c r="U1663" s="838">
        <v>1</v>
      </c>
    </row>
    <row r="1664" spans="1:21" ht="14.4" customHeight="1" x14ac:dyDescent="0.3">
      <c r="A1664" s="831">
        <v>8</v>
      </c>
      <c r="B1664" s="832" t="s">
        <v>2035</v>
      </c>
      <c r="C1664" s="832" t="s">
        <v>2042</v>
      </c>
      <c r="D1664" s="833" t="s">
        <v>4375</v>
      </c>
      <c r="E1664" s="834" t="s">
        <v>2086</v>
      </c>
      <c r="F1664" s="832" t="s">
        <v>2036</v>
      </c>
      <c r="G1664" s="832" t="s">
        <v>2121</v>
      </c>
      <c r="H1664" s="832" t="s">
        <v>660</v>
      </c>
      <c r="I1664" s="832" t="s">
        <v>1679</v>
      </c>
      <c r="J1664" s="832" t="s">
        <v>735</v>
      </c>
      <c r="K1664" s="832" t="s">
        <v>1680</v>
      </c>
      <c r="L1664" s="835">
        <v>490.89</v>
      </c>
      <c r="M1664" s="835">
        <v>981.78</v>
      </c>
      <c r="N1664" s="832">
        <v>2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8</v>
      </c>
      <c r="B1665" s="832" t="s">
        <v>2035</v>
      </c>
      <c r="C1665" s="832" t="s">
        <v>2042</v>
      </c>
      <c r="D1665" s="833" t="s">
        <v>4375</v>
      </c>
      <c r="E1665" s="834" t="s">
        <v>2086</v>
      </c>
      <c r="F1665" s="832" t="s">
        <v>2036</v>
      </c>
      <c r="G1665" s="832" t="s">
        <v>2803</v>
      </c>
      <c r="H1665" s="832" t="s">
        <v>660</v>
      </c>
      <c r="I1665" s="832" t="s">
        <v>1724</v>
      </c>
      <c r="J1665" s="832" t="s">
        <v>672</v>
      </c>
      <c r="K1665" s="832" t="s">
        <v>1725</v>
      </c>
      <c r="L1665" s="835">
        <v>48.42</v>
      </c>
      <c r="M1665" s="835">
        <v>48.42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8</v>
      </c>
      <c r="B1666" s="832" t="s">
        <v>2035</v>
      </c>
      <c r="C1666" s="832" t="s">
        <v>2042</v>
      </c>
      <c r="D1666" s="833" t="s">
        <v>4375</v>
      </c>
      <c r="E1666" s="834" t="s">
        <v>2086</v>
      </c>
      <c r="F1666" s="832" t="s">
        <v>2036</v>
      </c>
      <c r="G1666" s="832" t="s">
        <v>2703</v>
      </c>
      <c r="H1666" s="832" t="s">
        <v>601</v>
      </c>
      <c r="I1666" s="832" t="s">
        <v>3570</v>
      </c>
      <c r="J1666" s="832" t="s">
        <v>2705</v>
      </c>
      <c r="K1666" s="832" t="s">
        <v>2706</v>
      </c>
      <c r="L1666" s="835">
        <v>0</v>
      </c>
      <c r="M1666" s="835">
        <v>0</v>
      </c>
      <c r="N1666" s="832">
        <v>2</v>
      </c>
      <c r="O1666" s="836">
        <v>1</v>
      </c>
      <c r="P1666" s="835"/>
      <c r="Q1666" s="837"/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8</v>
      </c>
      <c r="B1667" s="832" t="s">
        <v>2035</v>
      </c>
      <c r="C1667" s="832" t="s">
        <v>2042</v>
      </c>
      <c r="D1667" s="833" t="s">
        <v>4375</v>
      </c>
      <c r="E1667" s="834" t="s">
        <v>2086</v>
      </c>
      <c r="F1667" s="832" t="s">
        <v>2036</v>
      </c>
      <c r="G1667" s="832" t="s">
        <v>2703</v>
      </c>
      <c r="H1667" s="832" t="s">
        <v>601</v>
      </c>
      <c r="I1667" s="832" t="s">
        <v>3719</v>
      </c>
      <c r="J1667" s="832" t="s">
        <v>2705</v>
      </c>
      <c r="K1667" s="832" t="s">
        <v>2706</v>
      </c>
      <c r="L1667" s="835">
        <v>0</v>
      </c>
      <c r="M1667" s="835">
        <v>0</v>
      </c>
      <c r="N1667" s="832">
        <v>3</v>
      </c>
      <c r="O1667" s="836">
        <v>0.5</v>
      </c>
      <c r="P1667" s="835">
        <v>0</v>
      </c>
      <c r="Q1667" s="837"/>
      <c r="R1667" s="832">
        <v>3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8</v>
      </c>
      <c r="B1668" s="832" t="s">
        <v>2035</v>
      </c>
      <c r="C1668" s="832" t="s">
        <v>2042</v>
      </c>
      <c r="D1668" s="833" t="s">
        <v>4375</v>
      </c>
      <c r="E1668" s="834" t="s">
        <v>2086</v>
      </c>
      <c r="F1668" s="832" t="s">
        <v>2036</v>
      </c>
      <c r="G1668" s="832" t="s">
        <v>2440</v>
      </c>
      <c r="H1668" s="832" t="s">
        <v>601</v>
      </c>
      <c r="I1668" s="832" t="s">
        <v>2441</v>
      </c>
      <c r="J1668" s="832" t="s">
        <v>1431</v>
      </c>
      <c r="K1668" s="832" t="s">
        <v>1813</v>
      </c>
      <c r="L1668" s="835">
        <v>0</v>
      </c>
      <c r="M1668" s="835">
        <v>0</v>
      </c>
      <c r="N1668" s="832">
        <v>2</v>
      </c>
      <c r="O1668" s="836">
        <v>1</v>
      </c>
      <c r="P1668" s="835">
        <v>0</v>
      </c>
      <c r="Q1668" s="837"/>
      <c r="R1668" s="832">
        <v>2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8</v>
      </c>
      <c r="B1669" s="832" t="s">
        <v>2035</v>
      </c>
      <c r="C1669" s="832" t="s">
        <v>2042</v>
      </c>
      <c r="D1669" s="833" t="s">
        <v>4375</v>
      </c>
      <c r="E1669" s="834" t="s">
        <v>2086</v>
      </c>
      <c r="F1669" s="832" t="s">
        <v>2036</v>
      </c>
      <c r="G1669" s="832" t="s">
        <v>2129</v>
      </c>
      <c r="H1669" s="832" t="s">
        <v>601</v>
      </c>
      <c r="I1669" s="832" t="s">
        <v>3275</v>
      </c>
      <c r="J1669" s="832" t="s">
        <v>1326</v>
      </c>
      <c r="K1669" s="832" t="s">
        <v>3276</v>
      </c>
      <c r="L1669" s="835">
        <v>168.9</v>
      </c>
      <c r="M1669" s="835">
        <v>675.6</v>
      </c>
      <c r="N1669" s="832">
        <v>4</v>
      </c>
      <c r="O1669" s="836">
        <v>2.5</v>
      </c>
      <c r="P1669" s="835">
        <v>168.9</v>
      </c>
      <c r="Q1669" s="837">
        <v>0.25</v>
      </c>
      <c r="R1669" s="832">
        <v>1</v>
      </c>
      <c r="S1669" s="837">
        <v>0.25</v>
      </c>
      <c r="T1669" s="836">
        <v>1</v>
      </c>
      <c r="U1669" s="838">
        <v>0.4</v>
      </c>
    </row>
    <row r="1670" spans="1:21" ht="14.4" customHeight="1" x14ac:dyDescent="0.3">
      <c r="A1670" s="831">
        <v>8</v>
      </c>
      <c r="B1670" s="832" t="s">
        <v>2035</v>
      </c>
      <c r="C1670" s="832" t="s">
        <v>2042</v>
      </c>
      <c r="D1670" s="833" t="s">
        <v>4375</v>
      </c>
      <c r="E1670" s="834" t="s">
        <v>2086</v>
      </c>
      <c r="F1670" s="832" t="s">
        <v>2036</v>
      </c>
      <c r="G1670" s="832" t="s">
        <v>2129</v>
      </c>
      <c r="H1670" s="832" t="s">
        <v>601</v>
      </c>
      <c r="I1670" s="832" t="s">
        <v>2228</v>
      </c>
      <c r="J1670" s="832" t="s">
        <v>1328</v>
      </c>
      <c r="K1670" s="832" t="s">
        <v>2229</v>
      </c>
      <c r="L1670" s="835">
        <v>168.9</v>
      </c>
      <c r="M1670" s="835">
        <v>1013.4000000000001</v>
      </c>
      <c r="N1670" s="832">
        <v>6</v>
      </c>
      <c r="O1670" s="836">
        <v>5</v>
      </c>
      <c r="P1670" s="835">
        <v>337.8</v>
      </c>
      <c r="Q1670" s="837">
        <v>0.33333333333333331</v>
      </c>
      <c r="R1670" s="832">
        <v>2</v>
      </c>
      <c r="S1670" s="837">
        <v>0.33333333333333331</v>
      </c>
      <c r="T1670" s="836">
        <v>2</v>
      </c>
      <c r="U1670" s="838">
        <v>0.4</v>
      </c>
    </row>
    <row r="1671" spans="1:21" ht="14.4" customHeight="1" x14ac:dyDescent="0.3">
      <c r="A1671" s="831">
        <v>8</v>
      </c>
      <c r="B1671" s="832" t="s">
        <v>2035</v>
      </c>
      <c r="C1671" s="832" t="s">
        <v>2042</v>
      </c>
      <c r="D1671" s="833" t="s">
        <v>4375</v>
      </c>
      <c r="E1671" s="834" t="s">
        <v>2086</v>
      </c>
      <c r="F1671" s="832" t="s">
        <v>2036</v>
      </c>
      <c r="G1671" s="832" t="s">
        <v>2129</v>
      </c>
      <c r="H1671" s="832" t="s">
        <v>601</v>
      </c>
      <c r="I1671" s="832" t="s">
        <v>2130</v>
      </c>
      <c r="J1671" s="832" t="s">
        <v>1328</v>
      </c>
      <c r="K1671" s="832" t="s">
        <v>2131</v>
      </c>
      <c r="L1671" s="835">
        <v>112.6</v>
      </c>
      <c r="M1671" s="835">
        <v>225.2</v>
      </c>
      <c r="N1671" s="832">
        <v>2</v>
      </c>
      <c r="O1671" s="836">
        <v>2</v>
      </c>
      <c r="P1671" s="835">
        <v>112.6</v>
      </c>
      <c r="Q1671" s="837">
        <v>0.5</v>
      </c>
      <c r="R1671" s="832">
        <v>1</v>
      </c>
      <c r="S1671" s="837">
        <v>0.5</v>
      </c>
      <c r="T1671" s="836">
        <v>1</v>
      </c>
      <c r="U1671" s="838">
        <v>0.5</v>
      </c>
    </row>
    <row r="1672" spans="1:21" ht="14.4" customHeight="1" x14ac:dyDescent="0.3">
      <c r="A1672" s="831">
        <v>8</v>
      </c>
      <c r="B1672" s="832" t="s">
        <v>2035</v>
      </c>
      <c r="C1672" s="832" t="s">
        <v>2042</v>
      </c>
      <c r="D1672" s="833" t="s">
        <v>4375</v>
      </c>
      <c r="E1672" s="834" t="s">
        <v>2086</v>
      </c>
      <c r="F1672" s="832" t="s">
        <v>2036</v>
      </c>
      <c r="G1672" s="832" t="s">
        <v>2129</v>
      </c>
      <c r="H1672" s="832" t="s">
        <v>601</v>
      </c>
      <c r="I1672" s="832" t="s">
        <v>3056</v>
      </c>
      <c r="J1672" s="832" t="s">
        <v>2809</v>
      </c>
      <c r="K1672" s="832" t="s">
        <v>2810</v>
      </c>
      <c r="L1672" s="835">
        <v>84.45</v>
      </c>
      <c r="M1672" s="835">
        <v>253.35000000000002</v>
      </c>
      <c r="N1672" s="832">
        <v>3</v>
      </c>
      <c r="O1672" s="836">
        <v>0.5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8</v>
      </c>
      <c r="B1673" s="832" t="s">
        <v>2035</v>
      </c>
      <c r="C1673" s="832" t="s">
        <v>2042</v>
      </c>
      <c r="D1673" s="833" t="s">
        <v>4375</v>
      </c>
      <c r="E1673" s="834" t="s">
        <v>2086</v>
      </c>
      <c r="F1673" s="832" t="s">
        <v>2036</v>
      </c>
      <c r="G1673" s="832" t="s">
        <v>3720</v>
      </c>
      <c r="H1673" s="832" t="s">
        <v>601</v>
      </c>
      <c r="I1673" s="832" t="s">
        <v>3721</v>
      </c>
      <c r="J1673" s="832" t="s">
        <v>3722</v>
      </c>
      <c r="K1673" s="832" t="s">
        <v>3723</v>
      </c>
      <c r="L1673" s="835">
        <v>0</v>
      </c>
      <c r="M1673" s="835">
        <v>0</v>
      </c>
      <c r="N1673" s="832">
        <v>8</v>
      </c>
      <c r="O1673" s="836">
        <v>3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8</v>
      </c>
      <c r="B1674" s="832" t="s">
        <v>2035</v>
      </c>
      <c r="C1674" s="832" t="s">
        <v>2042</v>
      </c>
      <c r="D1674" s="833" t="s">
        <v>4375</v>
      </c>
      <c r="E1674" s="834" t="s">
        <v>2086</v>
      </c>
      <c r="F1674" s="832" t="s">
        <v>2036</v>
      </c>
      <c r="G1674" s="832" t="s">
        <v>2514</v>
      </c>
      <c r="H1674" s="832" t="s">
        <v>660</v>
      </c>
      <c r="I1674" s="832" t="s">
        <v>1806</v>
      </c>
      <c r="J1674" s="832" t="s">
        <v>1157</v>
      </c>
      <c r="K1674" s="832" t="s">
        <v>1807</v>
      </c>
      <c r="L1674" s="835">
        <v>144.81</v>
      </c>
      <c r="M1674" s="835">
        <v>434.43</v>
      </c>
      <c r="N1674" s="832">
        <v>3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8</v>
      </c>
      <c r="B1675" s="832" t="s">
        <v>2035</v>
      </c>
      <c r="C1675" s="832" t="s">
        <v>2042</v>
      </c>
      <c r="D1675" s="833" t="s">
        <v>4375</v>
      </c>
      <c r="E1675" s="834" t="s">
        <v>2086</v>
      </c>
      <c r="F1675" s="832" t="s">
        <v>2036</v>
      </c>
      <c r="G1675" s="832" t="s">
        <v>2646</v>
      </c>
      <c r="H1675" s="832" t="s">
        <v>601</v>
      </c>
      <c r="I1675" s="832" t="s">
        <v>2811</v>
      </c>
      <c r="J1675" s="832" t="s">
        <v>2812</v>
      </c>
      <c r="K1675" s="832" t="s">
        <v>2813</v>
      </c>
      <c r="L1675" s="835">
        <v>256.67</v>
      </c>
      <c r="M1675" s="835">
        <v>26950.350000000006</v>
      </c>
      <c r="N1675" s="832">
        <v>105</v>
      </c>
      <c r="O1675" s="836">
        <v>103</v>
      </c>
      <c r="P1675" s="835">
        <v>12833.500000000002</v>
      </c>
      <c r="Q1675" s="837">
        <v>0.47619047619047616</v>
      </c>
      <c r="R1675" s="832">
        <v>50</v>
      </c>
      <c r="S1675" s="837">
        <v>0.47619047619047616</v>
      </c>
      <c r="T1675" s="836">
        <v>49</v>
      </c>
      <c r="U1675" s="838">
        <v>0.47572815533980584</v>
      </c>
    </row>
    <row r="1676" spans="1:21" ht="14.4" customHeight="1" x14ac:dyDescent="0.3">
      <c r="A1676" s="831">
        <v>8</v>
      </c>
      <c r="B1676" s="832" t="s">
        <v>2035</v>
      </c>
      <c r="C1676" s="832" t="s">
        <v>2042</v>
      </c>
      <c r="D1676" s="833" t="s">
        <v>4375</v>
      </c>
      <c r="E1676" s="834" t="s">
        <v>2086</v>
      </c>
      <c r="F1676" s="832" t="s">
        <v>2036</v>
      </c>
      <c r="G1676" s="832" t="s">
        <v>2646</v>
      </c>
      <c r="H1676" s="832" t="s">
        <v>601</v>
      </c>
      <c r="I1676" s="832" t="s">
        <v>3724</v>
      </c>
      <c r="J1676" s="832" t="s">
        <v>2812</v>
      </c>
      <c r="K1676" s="832" t="s">
        <v>3725</v>
      </c>
      <c r="L1676" s="835">
        <v>0</v>
      </c>
      <c r="M1676" s="835">
        <v>0</v>
      </c>
      <c r="N1676" s="832">
        <v>1</v>
      </c>
      <c r="O1676" s="836">
        <v>1</v>
      </c>
      <c r="P1676" s="835">
        <v>0</v>
      </c>
      <c r="Q1676" s="837"/>
      <c r="R1676" s="832">
        <v>1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8</v>
      </c>
      <c r="B1677" s="832" t="s">
        <v>2035</v>
      </c>
      <c r="C1677" s="832" t="s">
        <v>2042</v>
      </c>
      <c r="D1677" s="833" t="s">
        <v>4375</v>
      </c>
      <c r="E1677" s="834" t="s">
        <v>2086</v>
      </c>
      <c r="F1677" s="832" t="s">
        <v>2036</v>
      </c>
      <c r="G1677" s="832" t="s">
        <v>2650</v>
      </c>
      <c r="H1677" s="832" t="s">
        <v>601</v>
      </c>
      <c r="I1677" s="832" t="s">
        <v>2651</v>
      </c>
      <c r="J1677" s="832" t="s">
        <v>1365</v>
      </c>
      <c r="K1677" s="832" t="s">
        <v>2652</v>
      </c>
      <c r="L1677" s="835">
        <v>108.44</v>
      </c>
      <c r="M1677" s="835">
        <v>108.44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8</v>
      </c>
      <c r="B1678" s="832" t="s">
        <v>2035</v>
      </c>
      <c r="C1678" s="832" t="s">
        <v>2042</v>
      </c>
      <c r="D1678" s="833" t="s">
        <v>4375</v>
      </c>
      <c r="E1678" s="834" t="s">
        <v>2086</v>
      </c>
      <c r="F1678" s="832" t="s">
        <v>2036</v>
      </c>
      <c r="G1678" s="832" t="s">
        <v>3726</v>
      </c>
      <c r="H1678" s="832" t="s">
        <v>601</v>
      </c>
      <c r="I1678" s="832" t="s">
        <v>3727</v>
      </c>
      <c r="J1678" s="832" t="s">
        <v>3728</v>
      </c>
      <c r="K1678" s="832" t="s">
        <v>3729</v>
      </c>
      <c r="L1678" s="835">
        <v>79.099999999999994</v>
      </c>
      <c r="M1678" s="835">
        <v>395.5</v>
      </c>
      <c r="N1678" s="832">
        <v>5</v>
      </c>
      <c r="O1678" s="836">
        <v>1.5</v>
      </c>
      <c r="P1678" s="835">
        <v>237.29999999999998</v>
      </c>
      <c r="Q1678" s="837">
        <v>0.6</v>
      </c>
      <c r="R1678" s="832">
        <v>3</v>
      </c>
      <c r="S1678" s="837">
        <v>0.6</v>
      </c>
      <c r="T1678" s="836">
        <v>0.5</v>
      </c>
      <c r="U1678" s="838">
        <v>0.33333333333333331</v>
      </c>
    </row>
    <row r="1679" spans="1:21" ht="14.4" customHeight="1" x14ac:dyDescent="0.3">
      <c r="A1679" s="831">
        <v>8</v>
      </c>
      <c r="B1679" s="832" t="s">
        <v>2035</v>
      </c>
      <c r="C1679" s="832" t="s">
        <v>2042</v>
      </c>
      <c r="D1679" s="833" t="s">
        <v>4375</v>
      </c>
      <c r="E1679" s="834" t="s">
        <v>2086</v>
      </c>
      <c r="F1679" s="832" t="s">
        <v>2036</v>
      </c>
      <c r="G1679" s="832" t="s">
        <v>2362</v>
      </c>
      <c r="H1679" s="832" t="s">
        <v>601</v>
      </c>
      <c r="I1679" s="832" t="s">
        <v>3730</v>
      </c>
      <c r="J1679" s="832" t="s">
        <v>3731</v>
      </c>
      <c r="K1679" s="832" t="s">
        <v>3732</v>
      </c>
      <c r="L1679" s="835">
        <v>218.41</v>
      </c>
      <c r="M1679" s="835">
        <v>873.64</v>
      </c>
      <c r="N1679" s="832">
        <v>4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8</v>
      </c>
      <c r="B1680" s="832" t="s">
        <v>2035</v>
      </c>
      <c r="C1680" s="832" t="s">
        <v>2042</v>
      </c>
      <c r="D1680" s="833" t="s">
        <v>4375</v>
      </c>
      <c r="E1680" s="834" t="s">
        <v>2086</v>
      </c>
      <c r="F1680" s="832" t="s">
        <v>2036</v>
      </c>
      <c r="G1680" s="832" t="s">
        <v>3733</v>
      </c>
      <c r="H1680" s="832" t="s">
        <v>601</v>
      </c>
      <c r="I1680" s="832" t="s">
        <v>3734</v>
      </c>
      <c r="J1680" s="832" t="s">
        <v>3735</v>
      </c>
      <c r="K1680" s="832" t="s">
        <v>3736</v>
      </c>
      <c r="L1680" s="835">
        <v>1793.62</v>
      </c>
      <c r="M1680" s="835">
        <v>3587.24</v>
      </c>
      <c r="N1680" s="832">
        <v>2</v>
      </c>
      <c r="O1680" s="836">
        <v>0.5</v>
      </c>
      <c r="P1680" s="835">
        <v>3587.24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8</v>
      </c>
      <c r="B1681" s="832" t="s">
        <v>2035</v>
      </c>
      <c r="C1681" s="832" t="s">
        <v>2042</v>
      </c>
      <c r="D1681" s="833" t="s">
        <v>4375</v>
      </c>
      <c r="E1681" s="834" t="s">
        <v>2086</v>
      </c>
      <c r="F1681" s="832" t="s">
        <v>2036</v>
      </c>
      <c r="G1681" s="832" t="s">
        <v>2199</v>
      </c>
      <c r="H1681" s="832" t="s">
        <v>601</v>
      </c>
      <c r="I1681" s="832" t="s">
        <v>2200</v>
      </c>
      <c r="J1681" s="832" t="s">
        <v>1219</v>
      </c>
      <c r="K1681" s="832" t="s">
        <v>2201</v>
      </c>
      <c r="L1681" s="835">
        <v>130.36000000000001</v>
      </c>
      <c r="M1681" s="835">
        <v>912.5200000000001</v>
      </c>
      <c r="N1681" s="832">
        <v>7</v>
      </c>
      <c r="O1681" s="836">
        <v>2</v>
      </c>
      <c r="P1681" s="835">
        <v>260.72000000000003</v>
      </c>
      <c r="Q1681" s="837">
        <v>0.2857142857142857</v>
      </c>
      <c r="R1681" s="832">
        <v>2</v>
      </c>
      <c r="S1681" s="837">
        <v>0.2857142857142857</v>
      </c>
      <c r="T1681" s="836">
        <v>1</v>
      </c>
      <c r="U1681" s="838">
        <v>0.5</v>
      </c>
    </row>
    <row r="1682" spans="1:21" ht="14.4" customHeight="1" x14ac:dyDescent="0.3">
      <c r="A1682" s="831">
        <v>8</v>
      </c>
      <c r="B1682" s="832" t="s">
        <v>2035</v>
      </c>
      <c r="C1682" s="832" t="s">
        <v>2042</v>
      </c>
      <c r="D1682" s="833" t="s">
        <v>4375</v>
      </c>
      <c r="E1682" s="834" t="s">
        <v>2086</v>
      </c>
      <c r="F1682" s="832" t="s">
        <v>2036</v>
      </c>
      <c r="G1682" s="832" t="s">
        <v>3737</v>
      </c>
      <c r="H1682" s="832" t="s">
        <v>601</v>
      </c>
      <c r="I1682" s="832" t="s">
        <v>3738</v>
      </c>
      <c r="J1682" s="832" t="s">
        <v>3739</v>
      </c>
      <c r="K1682" s="832" t="s">
        <v>3740</v>
      </c>
      <c r="L1682" s="835">
        <v>1321.53</v>
      </c>
      <c r="M1682" s="835">
        <v>2643.06</v>
      </c>
      <c r="N1682" s="832">
        <v>2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8</v>
      </c>
      <c r="B1683" s="832" t="s">
        <v>2035</v>
      </c>
      <c r="C1683" s="832" t="s">
        <v>2042</v>
      </c>
      <c r="D1683" s="833" t="s">
        <v>4375</v>
      </c>
      <c r="E1683" s="834" t="s">
        <v>2086</v>
      </c>
      <c r="F1683" s="832" t="s">
        <v>2036</v>
      </c>
      <c r="G1683" s="832" t="s">
        <v>3737</v>
      </c>
      <c r="H1683" s="832" t="s">
        <v>601</v>
      </c>
      <c r="I1683" s="832" t="s">
        <v>3741</v>
      </c>
      <c r="J1683" s="832" t="s">
        <v>3739</v>
      </c>
      <c r="K1683" s="832" t="s">
        <v>3742</v>
      </c>
      <c r="L1683" s="835">
        <v>4625.3500000000004</v>
      </c>
      <c r="M1683" s="835">
        <v>4625.3500000000004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8</v>
      </c>
      <c r="B1684" s="832" t="s">
        <v>2035</v>
      </c>
      <c r="C1684" s="832" t="s">
        <v>2042</v>
      </c>
      <c r="D1684" s="833" t="s">
        <v>4375</v>
      </c>
      <c r="E1684" s="834" t="s">
        <v>2086</v>
      </c>
      <c r="F1684" s="832" t="s">
        <v>2036</v>
      </c>
      <c r="G1684" s="832" t="s">
        <v>3743</v>
      </c>
      <c r="H1684" s="832" t="s">
        <v>601</v>
      </c>
      <c r="I1684" s="832" t="s">
        <v>3744</v>
      </c>
      <c r="J1684" s="832" t="s">
        <v>3745</v>
      </c>
      <c r="K1684" s="832" t="s">
        <v>3746</v>
      </c>
      <c r="L1684" s="835">
        <v>1547.5</v>
      </c>
      <c r="M1684" s="835">
        <v>1547.5</v>
      </c>
      <c r="N1684" s="832">
        <v>1</v>
      </c>
      <c r="O1684" s="836">
        <v>1</v>
      </c>
      <c r="P1684" s="835">
        <v>1547.5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8</v>
      </c>
      <c r="B1685" s="832" t="s">
        <v>2035</v>
      </c>
      <c r="C1685" s="832" t="s">
        <v>2042</v>
      </c>
      <c r="D1685" s="833" t="s">
        <v>4375</v>
      </c>
      <c r="E1685" s="834" t="s">
        <v>2086</v>
      </c>
      <c r="F1685" s="832" t="s">
        <v>2036</v>
      </c>
      <c r="G1685" s="832" t="s">
        <v>2206</v>
      </c>
      <c r="H1685" s="832" t="s">
        <v>601</v>
      </c>
      <c r="I1685" s="832" t="s">
        <v>2207</v>
      </c>
      <c r="J1685" s="832" t="s">
        <v>2208</v>
      </c>
      <c r="K1685" s="832" t="s">
        <v>2209</v>
      </c>
      <c r="L1685" s="835">
        <v>0</v>
      </c>
      <c r="M1685" s="835">
        <v>0</v>
      </c>
      <c r="N1685" s="832">
        <v>1</v>
      </c>
      <c r="O1685" s="836">
        <v>1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8</v>
      </c>
      <c r="B1686" s="832" t="s">
        <v>2035</v>
      </c>
      <c r="C1686" s="832" t="s">
        <v>2042</v>
      </c>
      <c r="D1686" s="833" t="s">
        <v>4375</v>
      </c>
      <c r="E1686" s="834" t="s">
        <v>2086</v>
      </c>
      <c r="F1686" s="832" t="s">
        <v>2036</v>
      </c>
      <c r="G1686" s="832" t="s">
        <v>2147</v>
      </c>
      <c r="H1686" s="832" t="s">
        <v>601</v>
      </c>
      <c r="I1686" s="832" t="s">
        <v>2224</v>
      </c>
      <c r="J1686" s="832" t="s">
        <v>825</v>
      </c>
      <c r="K1686" s="832" t="s">
        <v>2225</v>
      </c>
      <c r="L1686" s="835">
        <v>181.04</v>
      </c>
      <c r="M1686" s="835">
        <v>181.04</v>
      </c>
      <c r="N1686" s="832">
        <v>1</v>
      </c>
      <c r="O1686" s="836">
        <v>1</v>
      </c>
      <c r="P1686" s="835">
        <v>181.04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8</v>
      </c>
      <c r="B1687" s="832" t="s">
        <v>2035</v>
      </c>
      <c r="C1687" s="832" t="s">
        <v>2042</v>
      </c>
      <c r="D1687" s="833" t="s">
        <v>4375</v>
      </c>
      <c r="E1687" s="834" t="s">
        <v>2086</v>
      </c>
      <c r="F1687" s="832" t="s">
        <v>2036</v>
      </c>
      <c r="G1687" s="832" t="s">
        <v>2818</v>
      </c>
      <c r="H1687" s="832" t="s">
        <v>660</v>
      </c>
      <c r="I1687" s="832" t="s">
        <v>1748</v>
      </c>
      <c r="J1687" s="832" t="s">
        <v>857</v>
      </c>
      <c r="K1687" s="832" t="s">
        <v>1749</v>
      </c>
      <c r="L1687" s="835">
        <v>63.75</v>
      </c>
      <c r="M1687" s="835">
        <v>63.75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8</v>
      </c>
      <c r="B1688" s="832" t="s">
        <v>2035</v>
      </c>
      <c r="C1688" s="832" t="s">
        <v>2042</v>
      </c>
      <c r="D1688" s="833" t="s">
        <v>4375</v>
      </c>
      <c r="E1688" s="834" t="s">
        <v>2086</v>
      </c>
      <c r="F1688" s="832" t="s">
        <v>2036</v>
      </c>
      <c r="G1688" s="832" t="s">
        <v>2132</v>
      </c>
      <c r="H1688" s="832" t="s">
        <v>660</v>
      </c>
      <c r="I1688" s="832" t="s">
        <v>1731</v>
      </c>
      <c r="J1688" s="832" t="s">
        <v>1732</v>
      </c>
      <c r="K1688" s="832" t="s">
        <v>1733</v>
      </c>
      <c r="L1688" s="835">
        <v>0</v>
      </c>
      <c r="M1688" s="835">
        <v>0</v>
      </c>
      <c r="N1688" s="832">
        <v>1</v>
      </c>
      <c r="O1688" s="836">
        <v>0.5</v>
      </c>
      <c r="P1688" s="835"/>
      <c r="Q1688" s="837"/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8</v>
      </c>
      <c r="B1689" s="832" t="s">
        <v>2035</v>
      </c>
      <c r="C1689" s="832" t="s">
        <v>2042</v>
      </c>
      <c r="D1689" s="833" t="s">
        <v>4375</v>
      </c>
      <c r="E1689" s="834" t="s">
        <v>2086</v>
      </c>
      <c r="F1689" s="832" t="s">
        <v>2036</v>
      </c>
      <c r="G1689" s="832" t="s">
        <v>2916</v>
      </c>
      <c r="H1689" s="832" t="s">
        <v>601</v>
      </c>
      <c r="I1689" s="832" t="s">
        <v>2917</v>
      </c>
      <c r="J1689" s="832" t="s">
        <v>2918</v>
      </c>
      <c r="K1689" s="832" t="s">
        <v>2919</v>
      </c>
      <c r="L1689" s="835">
        <v>1543.27</v>
      </c>
      <c r="M1689" s="835">
        <v>3086.54</v>
      </c>
      <c r="N1689" s="832">
        <v>2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8</v>
      </c>
      <c r="B1690" s="832" t="s">
        <v>2035</v>
      </c>
      <c r="C1690" s="832" t="s">
        <v>2042</v>
      </c>
      <c r="D1690" s="833" t="s">
        <v>4375</v>
      </c>
      <c r="E1690" s="834" t="s">
        <v>2086</v>
      </c>
      <c r="F1690" s="832" t="s">
        <v>2036</v>
      </c>
      <c r="G1690" s="832" t="s">
        <v>2916</v>
      </c>
      <c r="H1690" s="832" t="s">
        <v>601</v>
      </c>
      <c r="I1690" s="832" t="s">
        <v>3577</v>
      </c>
      <c r="J1690" s="832" t="s">
        <v>2918</v>
      </c>
      <c r="K1690" s="832" t="s">
        <v>3311</v>
      </c>
      <c r="L1690" s="835">
        <v>1708.55</v>
      </c>
      <c r="M1690" s="835">
        <v>17085.499999999996</v>
      </c>
      <c r="N1690" s="832">
        <v>10</v>
      </c>
      <c r="O1690" s="836">
        <v>4.5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8</v>
      </c>
      <c r="B1691" s="832" t="s">
        <v>2035</v>
      </c>
      <c r="C1691" s="832" t="s">
        <v>2042</v>
      </c>
      <c r="D1691" s="833" t="s">
        <v>4375</v>
      </c>
      <c r="E1691" s="834" t="s">
        <v>2086</v>
      </c>
      <c r="F1691" s="832" t="s">
        <v>2036</v>
      </c>
      <c r="G1691" s="832" t="s">
        <v>2133</v>
      </c>
      <c r="H1691" s="832" t="s">
        <v>601</v>
      </c>
      <c r="I1691" s="832" t="s">
        <v>3747</v>
      </c>
      <c r="J1691" s="832" t="s">
        <v>3748</v>
      </c>
      <c r="K1691" s="832" t="s">
        <v>3749</v>
      </c>
      <c r="L1691" s="835">
        <v>24.05</v>
      </c>
      <c r="M1691" s="835">
        <v>24.05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8</v>
      </c>
      <c r="B1692" s="832" t="s">
        <v>2035</v>
      </c>
      <c r="C1692" s="832" t="s">
        <v>2042</v>
      </c>
      <c r="D1692" s="833" t="s">
        <v>4375</v>
      </c>
      <c r="E1692" s="834" t="s">
        <v>2086</v>
      </c>
      <c r="F1692" s="832" t="s">
        <v>2036</v>
      </c>
      <c r="G1692" s="832" t="s">
        <v>3750</v>
      </c>
      <c r="H1692" s="832" t="s">
        <v>601</v>
      </c>
      <c r="I1692" s="832" t="s">
        <v>3751</v>
      </c>
      <c r="J1692" s="832" t="s">
        <v>3752</v>
      </c>
      <c r="K1692" s="832" t="s">
        <v>3753</v>
      </c>
      <c r="L1692" s="835">
        <v>60.39</v>
      </c>
      <c r="M1692" s="835">
        <v>120.78</v>
      </c>
      <c r="N1692" s="832">
        <v>2</v>
      </c>
      <c r="O1692" s="836">
        <v>1</v>
      </c>
      <c r="P1692" s="835">
        <v>120.78</v>
      </c>
      <c r="Q1692" s="837">
        <v>1</v>
      </c>
      <c r="R1692" s="832">
        <v>2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8</v>
      </c>
      <c r="B1693" s="832" t="s">
        <v>2035</v>
      </c>
      <c r="C1693" s="832" t="s">
        <v>2042</v>
      </c>
      <c r="D1693" s="833" t="s">
        <v>4375</v>
      </c>
      <c r="E1693" s="834" t="s">
        <v>2086</v>
      </c>
      <c r="F1693" s="832" t="s">
        <v>2036</v>
      </c>
      <c r="G1693" s="832" t="s">
        <v>2375</v>
      </c>
      <c r="H1693" s="832" t="s">
        <v>601</v>
      </c>
      <c r="I1693" s="832" t="s">
        <v>2376</v>
      </c>
      <c r="J1693" s="832" t="s">
        <v>840</v>
      </c>
      <c r="K1693" s="832" t="s">
        <v>2377</v>
      </c>
      <c r="L1693" s="835">
        <v>55.16</v>
      </c>
      <c r="M1693" s="835">
        <v>165.48</v>
      </c>
      <c r="N1693" s="832">
        <v>3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8</v>
      </c>
      <c r="B1694" s="832" t="s">
        <v>2035</v>
      </c>
      <c r="C1694" s="832" t="s">
        <v>2042</v>
      </c>
      <c r="D1694" s="833" t="s">
        <v>4375</v>
      </c>
      <c r="E1694" s="834" t="s">
        <v>2086</v>
      </c>
      <c r="F1694" s="832" t="s">
        <v>2036</v>
      </c>
      <c r="G1694" s="832" t="s">
        <v>2924</v>
      </c>
      <c r="H1694" s="832" t="s">
        <v>601</v>
      </c>
      <c r="I1694" s="832" t="s">
        <v>3306</v>
      </c>
      <c r="J1694" s="832" t="s">
        <v>2926</v>
      </c>
      <c r="K1694" s="832" t="s">
        <v>2014</v>
      </c>
      <c r="L1694" s="835">
        <v>0</v>
      </c>
      <c r="M1694" s="835">
        <v>0</v>
      </c>
      <c r="N1694" s="832">
        <v>1</v>
      </c>
      <c r="O1694" s="836">
        <v>1</v>
      </c>
      <c r="P1694" s="835"/>
      <c r="Q1694" s="837"/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8</v>
      </c>
      <c r="B1695" s="832" t="s">
        <v>2035</v>
      </c>
      <c r="C1695" s="832" t="s">
        <v>2042</v>
      </c>
      <c r="D1695" s="833" t="s">
        <v>4375</v>
      </c>
      <c r="E1695" s="834" t="s">
        <v>2086</v>
      </c>
      <c r="F1695" s="832" t="s">
        <v>2036</v>
      </c>
      <c r="G1695" s="832" t="s">
        <v>3587</v>
      </c>
      <c r="H1695" s="832" t="s">
        <v>601</v>
      </c>
      <c r="I1695" s="832" t="s">
        <v>3754</v>
      </c>
      <c r="J1695" s="832" t="s">
        <v>3589</v>
      </c>
      <c r="K1695" s="832" t="s">
        <v>1998</v>
      </c>
      <c r="L1695" s="835">
        <v>0</v>
      </c>
      <c r="M1695" s="835">
        <v>0</v>
      </c>
      <c r="N1695" s="832">
        <v>1</v>
      </c>
      <c r="O1695" s="836">
        <v>1</v>
      </c>
      <c r="P1695" s="835">
        <v>0</v>
      </c>
      <c r="Q1695" s="837"/>
      <c r="R1695" s="832">
        <v>1</v>
      </c>
      <c r="S1695" s="837">
        <v>1</v>
      </c>
      <c r="T1695" s="836">
        <v>1</v>
      </c>
      <c r="U1695" s="838">
        <v>1</v>
      </c>
    </row>
    <row r="1696" spans="1:21" ht="14.4" customHeight="1" x14ac:dyDescent="0.3">
      <c r="A1696" s="831">
        <v>8</v>
      </c>
      <c r="B1696" s="832" t="s">
        <v>2035</v>
      </c>
      <c r="C1696" s="832" t="s">
        <v>2042</v>
      </c>
      <c r="D1696" s="833" t="s">
        <v>4375</v>
      </c>
      <c r="E1696" s="834" t="s">
        <v>2086</v>
      </c>
      <c r="F1696" s="832" t="s">
        <v>2036</v>
      </c>
      <c r="G1696" s="832" t="s">
        <v>2520</v>
      </c>
      <c r="H1696" s="832" t="s">
        <v>601</v>
      </c>
      <c r="I1696" s="832" t="s">
        <v>3755</v>
      </c>
      <c r="J1696" s="832" t="s">
        <v>2929</v>
      </c>
      <c r="K1696" s="832" t="s">
        <v>3756</v>
      </c>
      <c r="L1696" s="835">
        <v>0</v>
      </c>
      <c r="M1696" s="835">
        <v>0</v>
      </c>
      <c r="N1696" s="832">
        <v>1</v>
      </c>
      <c r="O1696" s="836">
        <v>1</v>
      </c>
      <c r="P1696" s="835">
        <v>0</v>
      </c>
      <c r="Q1696" s="837"/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8</v>
      </c>
      <c r="B1697" s="832" t="s">
        <v>2035</v>
      </c>
      <c r="C1697" s="832" t="s">
        <v>2042</v>
      </c>
      <c r="D1697" s="833" t="s">
        <v>4375</v>
      </c>
      <c r="E1697" s="834" t="s">
        <v>2086</v>
      </c>
      <c r="F1697" s="832" t="s">
        <v>2036</v>
      </c>
      <c r="G1697" s="832" t="s">
        <v>2520</v>
      </c>
      <c r="H1697" s="832" t="s">
        <v>601</v>
      </c>
      <c r="I1697" s="832" t="s">
        <v>3591</v>
      </c>
      <c r="J1697" s="832" t="s">
        <v>2929</v>
      </c>
      <c r="K1697" s="832" t="s">
        <v>3592</v>
      </c>
      <c r="L1697" s="835">
        <v>0</v>
      </c>
      <c r="M1697" s="835">
        <v>0</v>
      </c>
      <c r="N1697" s="832">
        <v>2</v>
      </c>
      <c r="O1697" s="836">
        <v>1.5</v>
      </c>
      <c r="P1697" s="835">
        <v>0</v>
      </c>
      <c r="Q1697" s="837"/>
      <c r="R1697" s="832">
        <v>1</v>
      </c>
      <c r="S1697" s="837">
        <v>0.5</v>
      </c>
      <c r="T1697" s="836">
        <v>1</v>
      </c>
      <c r="U1697" s="838">
        <v>0.66666666666666663</v>
      </c>
    </row>
    <row r="1698" spans="1:21" ht="14.4" customHeight="1" x14ac:dyDescent="0.3">
      <c r="A1698" s="831">
        <v>8</v>
      </c>
      <c r="B1698" s="832" t="s">
        <v>2035</v>
      </c>
      <c r="C1698" s="832" t="s">
        <v>2042</v>
      </c>
      <c r="D1698" s="833" t="s">
        <v>4375</v>
      </c>
      <c r="E1698" s="834" t="s">
        <v>2086</v>
      </c>
      <c r="F1698" s="832" t="s">
        <v>2036</v>
      </c>
      <c r="G1698" s="832" t="s">
        <v>2520</v>
      </c>
      <c r="H1698" s="832" t="s">
        <v>601</v>
      </c>
      <c r="I1698" s="832" t="s">
        <v>2928</v>
      </c>
      <c r="J1698" s="832" t="s">
        <v>2929</v>
      </c>
      <c r="K1698" s="832" t="s">
        <v>2930</v>
      </c>
      <c r="L1698" s="835">
        <v>0</v>
      </c>
      <c r="M1698" s="835">
        <v>0</v>
      </c>
      <c r="N1698" s="832">
        <v>9</v>
      </c>
      <c r="O1698" s="836">
        <v>7.5</v>
      </c>
      <c r="P1698" s="835">
        <v>0</v>
      </c>
      <c r="Q1698" s="837"/>
      <c r="R1698" s="832">
        <v>6</v>
      </c>
      <c r="S1698" s="837">
        <v>0.66666666666666663</v>
      </c>
      <c r="T1698" s="836">
        <v>4.5</v>
      </c>
      <c r="U1698" s="838">
        <v>0.6</v>
      </c>
    </row>
    <row r="1699" spans="1:21" ht="14.4" customHeight="1" x14ac:dyDescent="0.3">
      <c r="A1699" s="831">
        <v>8</v>
      </c>
      <c r="B1699" s="832" t="s">
        <v>2035</v>
      </c>
      <c r="C1699" s="832" t="s">
        <v>2042</v>
      </c>
      <c r="D1699" s="833" t="s">
        <v>4375</v>
      </c>
      <c r="E1699" s="834" t="s">
        <v>2086</v>
      </c>
      <c r="F1699" s="832" t="s">
        <v>2036</v>
      </c>
      <c r="G1699" s="832" t="s">
        <v>2520</v>
      </c>
      <c r="H1699" s="832" t="s">
        <v>601</v>
      </c>
      <c r="I1699" s="832" t="s">
        <v>3096</v>
      </c>
      <c r="J1699" s="832" t="s">
        <v>3097</v>
      </c>
      <c r="K1699" s="832" t="s">
        <v>2523</v>
      </c>
      <c r="L1699" s="835">
        <v>0</v>
      </c>
      <c r="M1699" s="835">
        <v>0</v>
      </c>
      <c r="N1699" s="832">
        <v>3</v>
      </c>
      <c r="O1699" s="836">
        <v>3</v>
      </c>
      <c r="P1699" s="835">
        <v>0</v>
      </c>
      <c r="Q1699" s="837"/>
      <c r="R1699" s="832">
        <v>2</v>
      </c>
      <c r="S1699" s="837">
        <v>0.66666666666666663</v>
      </c>
      <c r="T1699" s="836">
        <v>2</v>
      </c>
      <c r="U1699" s="838">
        <v>0.66666666666666663</v>
      </c>
    </row>
    <row r="1700" spans="1:21" ht="14.4" customHeight="1" x14ac:dyDescent="0.3">
      <c r="A1700" s="831">
        <v>8</v>
      </c>
      <c r="B1700" s="832" t="s">
        <v>2035</v>
      </c>
      <c r="C1700" s="832" t="s">
        <v>2042</v>
      </c>
      <c r="D1700" s="833" t="s">
        <v>4375</v>
      </c>
      <c r="E1700" s="834" t="s">
        <v>2086</v>
      </c>
      <c r="F1700" s="832" t="s">
        <v>2036</v>
      </c>
      <c r="G1700" s="832" t="s">
        <v>2520</v>
      </c>
      <c r="H1700" s="832" t="s">
        <v>601</v>
      </c>
      <c r="I1700" s="832" t="s">
        <v>3757</v>
      </c>
      <c r="J1700" s="832" t="s">
        <v>2929</v>
      </c>
      <c r="K1700" s="832" t="s">
        <v>2930</v>
      </c>
      <c r="L1700" s="835">
        <v>0</v>
      </c>
      <c r="M1700" s="835">
        <v>0</v>
      </c>
      <c r="N1700" s="832">
        <v>1</v>
      </c>
      <c r="O1700" s="836">
        <v>1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8</v>
      </c>
      <c r="B1701" s="832" t="s">
        <v>2035</v>
      </c>
      <c r="C1701" s="832" t="s">
        <v>2042</v>
      </c>
      <c r="D1701" s="833" t="s">
        <v>4375</v>
      </c>
      <c r="E1701" s="834" t="s">
        <v>2086</v>
      </c>
      <c r="F1701" s="832" t="s">
        <v>2036</v>
      </c>
      <c r="G1701" s="832" t="s">
        <v>2520</v>
      </c>
      <c r="H1701" s="832" t="s">
        <v>601</v>
      </c>
      <c r="I1701" s="832" t="s">
        <v>3758</v>
      </c>
      <c r="J1701" s="832" t="s">
        <v>3097</v>
      </c>
      <c r="K1701" s="832" t="s">
        <v>3759</v>
      </c>
      <c r="L1701" s="835">
        <v>0</v>
      </c>
      <c r="M1701" s="835">
        <v>0</v>
      </c>
      <c r="N1701" s="832">
        <v>1</v>
      </c>
      <c r="O1701" s="836">
        <v>1</v>
      </c>
      <c r="P1701" s="835"/>
      <c r="Q1701" s="837"/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8</v>
      </c>
      <c r="B1702" s="832" t="s">
        <v>2035</v>
      </c>
      <c r="C1702" s="832" t="s">
        <v>2042</v>
      </c>
      <c r="D1702" s="833" t="s">
        <v>4375</v>
      </c>
      <c r="E1702" s="834" t="s">
        <v>2086</v>
      </c>
      <c r="F1702" s="832" t="s">
        <v>2036</v>
      </c>
      <c r="G1702" s="832" t="s">
        <v>2520</v>
      </c>
      <c r="H1702" s="832" t="s">
        <v>601</v>
      </c>
      <c r="I1702" s="832" t="s">
        <v>2931</v>
      </c>
      <c r="J1702" s="832" t="s">
        <v>2929</v>
      </c>
      <c r="K1702" s="832" t="s">
        <v>2930</v>
      </c>
      <c r="L1702" s="835">
        <v>0</v>
      </c>
      <c r="M1702" s="835">
        <v>0</v>
      </c>
      <c r="N1702" s="832">
        <v>8</v>
      </c>
      <c r="O1702" s="836">
        <v>4.5</v>
      </c>
      <c r="P1702" s="835">
        <v>0</v>
      </c>
      <c r="Q1702" s="837"/>
      <c r="R1702" s="832">
        <v>3</v>
      </c>
      <c r="S1702" s="837">
        <v>0.375</v>
      </c>
      <c r="T1702" s="836">
        <v>1.5</v>
      </c>
      <c r="U1702" s="838">
        <v>0.33333333333333331</v>
      </c>
    </row>
    <row r="1703" spans="1:21" ht="14.4" customHeight="1" x14ac:dyDescent="0.3">
      <c r="A1703" s="831">
        <v>8</v>
      </c>
      <c r="B1703" s="832" t="s">
        <v>2035</v>
      </c>
      <c r="C1703" s="832" t="s">
        <v>2042</v>
      </c>
      <c r="D1703" s="833" t="s">
        <v>4375</v>
      </c>
      <c r="E1703" s="834" t="s">
        <v>2086</v>
      </c>
      <c r="F1703" s="832" t="s">
        <v>2036</v>
      </c>
      <c r="G1703" s="832" t="s">
        <v>2520</v>
      </c>
      <c r="H1703" s="832" t="s">
        <v>601</v>
      </c>
      <c r="I1703" s="832" t="s">
        <v>3098</v>
      </c>
      <c r="J1703" s="832" t="s">
        <v>2929</v>
      </c>
      <c r="K1703" s="832" t="s">
        <v>2930</v>
      </c>
      <c r="L1703" s="835">
        <v>0</v>
      </c>
      <c r="M1703" s="835">
        <v>0</v>
      </c>
      <c r="N1703" s="832">
        <v>1</v>
      </c>
      <c r="O1703" s="836">
        <v>1</v>
      </c>
      <c r="P1703" s="835"/>
      <c r="Q1703" s="837"/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8</v>
      </c>
      <c r="B1704" s="832" t="s">
        <v>2035</v>
      </c>
      <c r="C1704" s="832" t="s">
        <v>2042</v>
      </c>
      <c r="D1704" s="833" t="s">
        <v>4375</v>
      </c>
      <c r="E1704" s="834" t="s">
        <v>2086</v>
      </c>
      <c r="F1704" s="832" t="s">
        <v>2036</v>
      </c>
      <c r="G1704" s="832" t="s">
        <v>3760</v>
      </c>
      <c r="H1704" s="832" t="s">
        <v>601</v>
      </c>
      <c r="I1704" s="832" t="s">
        <v>3761</v>
      </c>
      <c r="J1704" s="832" t="s">
        <v>3762</v>
      </c>
      <c r="K1704" s="832" t="s">
        <v>3763</v>
      </c>
      <c r="L1704" s="835">
        <v>0</v>
      </c>
      <c r="M1704" s="835">
        <v>0</v>
      </c>
      <c r="N1704" s="832">
        <v>6</v>
      </c>
      <c r="O1704" s="836">
        <v>2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8</v>
      </c>
      <c r="B1705" s="832" t="s">
        <v>2035</v>
      </c>
      <c r="C1705" s="832" t="s">
        <v>2042</v>
      </c>
      <c r="D1705" s="833" t="s">
        <v>4375</v>
      </c>
      <c r="E1705" s="834" t="s">
        <v>2086</v>
      </c>
      <c r="F1705" s="832" t="s">
        <v>2036</v>
      </c>
      <c r="G1705" s="832" t="s">
        <v>3764</v>
      </c>
      <c r="H1705" s="832" t="s">
        <v>601</v>
      </c>
      <c r="I1705" s="832" t="s">
        <v>3765</v>
      </c>
      <c r="J1705" s="832" t="s">
        <v>3766</v>
      </c>
      <c r="K1705" s="832" t="s">
        <v>3767</v>
      </c>
      <c r="L1705" s="835">
        <v>0</v>
      </c>
      <c r="M1705" s="835">
        <v>0</v>
      </c>
      <c r="N1705" s="832">
        <v>1</v>
      </c>
      <c r="O1705" s="836">
        <v>1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8</v>
      </c>
      <c r="B1706" s="832" t="s">
        <v>2035</v>
      </c>
      <c r="C1706" s="832" t="s">
        <v>2042</v>
      </c>
      <c r="D1706" s="833" t="s">
        <v>4375</v>
      </c>
      <c r="E1706" s="834" t="s">
        <v>2086</v>
      </c>
      <c r="F1706" s="832" t="s">
        <v>2036</v>
      </c>
      <c r="G1706" s="832" t="s">
        <v>3768</v>
      </c>
      <c r="H1706" s="832" t="s">
        <v>660</v>
      </c>
      <c r="I1706" s="832" t="s">
        <v>3769</v>
      </c>
      <c r="J1706" s="832" t="s">
        <v>3770</v>
      </c>
      <c r="K1706" s="832" t="s">
        <v>3771</v>
      </c>
      <c r="L1706" s="835">
        <v>65.36</v>
      </c>
      <c r="M1706" s="835">
        <v>65.36</v>
      </c>
      <c r="N1706" s="832">
        <v>1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8</v>
      </c>
      <c r="B1707" s="832" t="s">
        <v>2035</v>
      </c>
      <c r="C1707" s="832" t="s">
        <v>2042</v>
      </c>
      <c r="D1707" s="833" t="s">
        <v>4375</v>
      </c>
      <c r="E1707" s="834" t="s">
        <v>2087</v>
      </c>
      <c r="F1707" s="832" t="s">
        <v>2036</v>
      </c>
      <c r="G1707" s="832" t="s">
        <v>2266</v>
      </c>
      <c r="H1707" s="832" t="s">
        <v>601</v>
      </c>
      <c r="I1707" s="832" t="s">
        <v>2566</v>
      </c>
      <c r="J1707" s="832" t="s">
        <v>1169</v>
      </c>
      <c r="K1707" s="832" t="s">
        <v>1807</v>
      </c>
      <c r="L1707" s="835">
        <v>105.32</v>
      </c>
      <c r="M1707" s="835">
        <v>105.32</v>
      </c>
      <c r="N1707" s="832">
        <v>1</v>
      </c>
      <c r="O1707" s="836">
        <v>1</v>
      </c>
      <c r="P1707" s="835">
        <v>105.32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8</v>
      </c>
      <c r="B1708" s="832" t="s">
        <v>2035</v>
      </c>
      <c r="C1708" s="832" t="s">
        <v>2042</v>
      </c>
      <c r="D1708" s="833" t="s">
        <v>4375</v>
      </c>
      <c r="E1708" s="834" t="s">
        <v>2087</v>
      </c>
      <c r="F1708" s="832" t="s">
        <v>2036</v>
      </c>
      <c r="G1708" s="832" t="s">
        <v>2226</v>
      </c>
      <c r="H1708" s="832" t="s">
        <v>601</v>
      </c>
      <c r="I1708" s="832" t="s">
        <v>3160</v>
      </c>
      <c r="J1708" s="832" t="s">
        <v>1412</v>
      </c>
      <c r="K1708" s="832" t="s">
        <v>3161</v>
      </c>
      <c r="L1708" s="835">
        <v>0</v>
      </c>
      <c r="M1708" s="835">
        <v>0</v>
      </c>
      <c r="N1708" s="832">
        <v>1</v>
      </c>
      <c r="O1708" s="836">
        <v>1</v>
      </c>
      <c r="P1708" s="835">
        <v>0</v>
      </c>
      <c r="Q1708" s="837"/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8</v>
      </c>
      <c r="B1709" s="832" t="s">
        <v>2035</v>
      </c>
      <c r="C1709" s="832" t="s">
        <v>2042</v>
      </c>
      <c r="D1709" s="833" t="s">
        <v>4375</v>
      </c>
      <c r="E1709" s="834" t="s">
        <v>2087</v>
      </c>
      <c r="F1709" s="832" t="s">
        <v>2036</v>
      </c>
      <c r="G1709" s="832" t="s">
        <v>3772</v>
      </c>
      <c r="H1709" s="832" t="s">
        <v>601</v>
      </c>
      <c r="I1709" s="832" t="s">
        <v>3773</v>
      </c>
      <c r="J1709" s="832" t="s">
        <v>3774</v>
      </c>
      <c r="K1709" s="832" t="s">
        <v>3775</v>
      </c>
      <c r="L1709" s="835">
        <v>0</v>
      </c>
      <c r="M1709" s="835">
        <v>0</v>
      </c>
      <c r="N1709" s="832">
        <v>1</v>
      </c>
      <c r="O1709" s="836">
        <v>1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8</v>
      </c>
      <c r="B1710" s="832" t="s">
        <v>2035</v>
      </c>
      <c r="C1710" s="832" t="s">
        <v>2042</v>
      </c>
      <c r="D1710" s="833" t="s">
        <v>4375</v>
      </c>
      <c r="E1710" s="834" t="s">
        <v>2087</v>
      </c>
      <c r="F1710" s="832" t="s">
        <v>2036</v>
      </c>
      <c r="G1710" s="832" t="s">
        <v>2272</v>
      </c>
      <c r="H1710" s="832" t="s">
        <v>601</v>
      </c>
      <c r="I1710" s="832" t="s">
        <v>2433</v>
      </c>
      <c r="J1710" s="832" t="s">
        <v>2274</v>
      </c>
      <c r="K1710" s="832" t="s">
        <v>2434</v>
      </c>
      <c r="L1710" s="835">
        <v>3405.16</v>
      </c>
      <c r="M1710" s="835">
        <v>17025.8</v>
      </c>
      <c r="N1710" s="832">
        <v>5</v>
      </c>
      <c r="O1710" s="836">
        <v>4</v>
      </c>
      <c r="P1710" s="835">
        <v>3405.16</v>
      </c>
      <c r="Q1710" s="837">
        <v>0.2</v>
      </c>
      <c r="R1710" s="832">
        <v>1</v>
      </c>
      <c r="S1710" s="837">
        <v>0.2</v>
      </c>
      <c r="T1710" s="836">
        <v>1</v>
      </c>
      <c r="U1710" s="838">
        <v>0.25</v>
      </c>
    </row>
    <row r="1711" spans="1:21" ht="14.4" customHeight="1" x14ac:dyDescent="0.3">
      <c r="A1711" s="831">
        <v>8</v>
      </c>
      <c r="B1711" s="832" t="s">
        <v>2035</v>
      </c>
      <c r="C1711" s="832" t="s">
        <v>2042</v>
      </c>
      <c r="D1711" s="833" t="s">
        <v>4375</v>
      </c>
      <c r="E1711" s="834" t="s">
        <v>2087</v>
      </c>
      <c r="F1711" s="832" t="s">
        <v>2036</v>
      </c>
      <c r="G1711" s="832" t="s">
        <v>2581</v>
      </c>
      <c r="H1711" s="832" t="s">
        <v>601</v>
      </c>
      <c r="I1711" s="832" t="s">
        <v>3183</v>
      </c>
      <c r="J1711" s="832" t="s">
        <v>3184</v>
      </c>
      <c r="K1711" s="832" t="s">
        <v>3185</v>
      </c>
      <c r="L1711" s="835">
        <v>132.66</v>
      </c>
      <c r="M1711" s="835">
        <v>3051.1800000000003</v>
      </c>
      <c r="N1711" s="832">
        <v>23</v>
      </c>
      <c r="O1711" s="836">
        <v>23</v>
      </c>
      <c r="P1711" s="835">
        <v>1193.94</v>
      </c>
      <c r="Q1711" s="837">
        <v>0.39130434782608692</v>
      </c>
      <c r="R1711" s="832">
        <v>9</v>
      </c>
      <c r="S1711" s="837">
        <v>0.39130434782608697</v>
      </c>
      <c r="T1711" s="836">
        <v>9</v>
      </c>
      <c r="U1711" s="838">
        <v>0.39130434782608697</v>
      </c>
    </row>
    <row r="1712" spans="1:21" ht="14.4" customHeight="1" x14ac:dyDescent="0.3">
      <c r="A1712" s="831">
        <v>8</v>
      </c>
      <c r="B1712" s="832" t="s">
        <v>2035</v>
      </c>
      <c r="C1712" s="832" t="s">
        <v>2042</v>
      </c>
      <c r="D1712" s="833" t="s">
        <v>4375</v>
      </c>
      <c r="E1712" s="834" t="s">
        <v>2087</v>
      </c>
      <c r="F1712" s="832" t="s">
        <v>2036</v>
      </c>
      <c r="G1712" s="832" t="s">
        <v>2581</v>
      </c>
      <c r="H1712" s="832" t="s">
        <v>601</v>
      </c>
      <c r="I1712" s="832" t="s">
        <v>3183</v>
      </c>
      <c r="J1712" s="832" t="s">
        <v>3184</v>
      </c>
      <c r="K1712" s="832" t="s">
        <v>3185</v>
      </c>
      <c r="L1712" s="835">
        <v>152.81</v>
      </c>
      <c r="M1712" s="835">
        <v>305.62</v>
      </c>
      <c r="N1712" s="832">
        <v>2</v>
      </c>
      <c r="O1712" s="836">
        <v>2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8</v>
      </c>
      <c r="B1713" s="832" t="s">
        <v>2035</v>
      </c>
      <c r="C1713" s="832" t="s">
        <v>2042</v>
      </c>
      <c r="D1713" s="833" t="s">
        <v>4375</v>
      </c>
      <c r="E1713" s="834" t="s">
        <v>2087</v>
      </c>
      <c r="F1713" s="832" t="s">
        <v>2036</v>
      </c>
      <c r="G1713" s="832" t="s">
        <v>2764</v>
      </c>
      <c r="H1713" s="832" t="s">
        <v>601</v>
      </c>
      <c r="I1713" s="832" t="s">
        <v>3186</v>
      </c>
      <c r="J1713" s="832" t="s">
        <v>2766</v>
      </c>
      <c r="K1713" s="832" t="s">
        <v>3187</v>
      </c>
      <c r="L1713" s="835">
        <v>2592.6799999999998</v>
      </c>
      <c r="M1713" s="835">
        <v>5185.3599999999997</v>
      </c>
      <c r="N1713" s="832">
        <v>2</v>
      </c>
      <c r="O1713" s="836">
        <v>1.5</v>
      </c>
      <c r="P1713" s="835">
        <v>2592.6799999999998</v>
      </c>
      <c r="Q1713" s="837">
        <v>0.5</v>
      </c>
      <c r="R1713" s="832">
        <v>1</v>
      </c>
      <c r="S1713" s="837">
        <v>0.5</v>
      </c>
      <c r="T1713" s="836">
        <v>1</v>
      </c>
      <c r="U1713" s="838">
        <v>0.66666666666666663</v>
      </c>
    </row>
    <row r="1714" spans="1:21" ht="14.4" customHeight="1" x14ac:dyDescent="0.3">
      <c r="A1714" s="831">
        <v>8</v>
      </c>
      <c r="B1714" s="832" t="s">
        <v>2035</v>
      </c>
      <c r="C1714" s="832" t="s">
        <v>2042</v>
      </c>
      <c r="D1714" s="833" t="s">
        <v>4375</v>
      </c>
      <c r="E1714" s="834" t="s">
        <v>2087</v>
      </c>
      <c r="F1714" s="832" t="s">
        <v>2036</v>
      </c>
      <c r="G1714" s="832" t="s">
        <v>2288</v>
      </c>
      <c r="H1714" s="832" t="s">
        <v>601</v>
      </c>
      <c r="I1714" s="832" t="s">
        <v>2289</v>
      </c>
      <c r="J1714" s="832" t="s">
        <v>1104</v>
      </c>
      <c r="K1714" s="832" t="s">
        <v>2290</v>
      </c>
      <c r="L1714" s="835">
        <v>107.27</v>
      </c>
      <c r="M1714" s="835">
        <v>107.27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8</v>
      </c>
      <c r="B1715" s="832" t="s">
        <v>2035</v>
      </c>
      <c r="C1715" s="832" t="s">
        <v>2042</v>
      </c>
      <c r="D1715" s="833" t="s">
        <v>4375</v>
      </c>
      <c r="E1715" s="834" t="s">
        <v>2087</v>
      </c>
      <c r="F1715" s="832" t="s">
        <v>2036</v>
      </c>
      <c r="G1715" s="832" t="s">
        <v>2778</v>
      </c>
      <c r="H1715" s="832" t="s">
        <v>601</v>
      </c>
      <c r="I1715" s="832" t="s">
        <v>2779</v>
      </c>
      <c r="J1715" s="832" t="s">
        <v>2780</v>
      </c>
      <c r="K1715" s="832" t="s">
        <v>2781</v>
      </c>
      <c r="L1715" s="835">
        <v>0</v>
      </c>
      <c r="M1715" s="835">
        <v>0</v>
      </c>
      <c r="N1715" s="832">
        <v>1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8</v>
      </c>
      <c r="B1716" s="832" t="s">
        <v>2035</v>
      </c>
      <c r="C1716" s="832" t="s">
        <v>2042</v>
      </c>
      <c r="D1716" s="833" t="s">
        <v>4375</v>
      </c>
      <c r="E1716" s="834" t="s">
        <v>2087</v>
      </c>
      <c r="F1716" s="832" t="s">
        <v>2036</v>
      </c>
      <c r="G1716" s="832" t="s">
        <v>2476</v>
      </c>
      <c r="H1716" s="832" t="s">
        <v>601</v>
      </c>
      <c r="I1716" s="832" t="s">
        <v>2477</v>
      </c>
      <c r="J1716" s="832" t="s">
        <v>1029</v>
      </c>
      <c r="K1716" s="832" t="s">
        <v>2478</v>
      </c>
      <c r="L1716" s="835">
        <v>256.67</v>
      </c>
      <c r="M1716" s="835">
        <v>256.67</v>
      </c>
      <c r="N1716" s="832">
        <v>1</v>
      </c>
      <c r="O1716" s="836">
        <v>1</v>
      </c>
      <c r="P1716" s="835">
        <v>256.67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8</v>
      </c>
      <c r="B1717" s="832" t="s">
        <v>2035</v>
      </c>
      <c r="C1717" s="832" t="s">
        <v>2042</v>
      </c>
      <c r="D1717" s="833" t="s">
        <v>4375</v>
      </c>
      <c r="E1717" s="834" t="s">
        <v>2087</v>
      </c>
      <c r="F1717" s="832" t="s">
        <v>2036</v>
      </c>
      <c r="G1717" s="832" t="s">
        <v>3283</v>
      </c>
      <c r="H1717" s="832" t="s">
        <v>601</v>
      </c>
      <c r="I1717" s="832" t="s">
        <v>3287</v>
      </c>
      <c r="J1717" s="832" t="s">
        <v>3285</v>
      </c>
      <c r="K1717" s="832" t="s">
        <v>3288</v>
      </c>
      <c r="L1717" s="835">
        <v>104.17</v>
      </c>
      <c r="M1717" s="835">
        <v>312.51</v>
      </c>
      <c r="N1717" s="832">
        <v>3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8</v>
      </c>
      <c r="B1718" s="832" t="s">
        <v>2035</v>
      </c>
      <c r="C1718" s="832" t="s">
        <v>2042</v>
      </c>
      <c r="D1718" s="833" t="s">
        <v>4375</v>
      </c>
      <c r="E1718" s="834" t="s">
        <v>2087</v>
      </c>
      <c r="F1718" s="832" t="s">
        <v>2036</v>
      </c>
      <c r="G1718" s="832" t="s">
        <v>2916</v>
      </c>
      <c r="H1718" s="832" t="s">
        <v>601</v>
      </c>
      <c r="I1718" s="832" t="s">
        <v>2917</v>
      </c>
      <c r="J1718" s="832" t="s">
        <v>2918</v>
      </c>
      <c r="K1718" s="832" t="s">
        <v>2919</v>
      </c>
      <c r="L1718" s="835">
        <v>1543.27</v>
      </c>
      <c r="M1718" s="835">
        <v>1543.27</v>
      </c>
      <c r="N1718" s="832">
        <v>1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8</v>
      </c>
      <c r="B1719" s="832" t="s">
        <v>2035</v>
      </c>
      <c r="C1719" s="832" t="s">
        <v>2042</v>
      </c>
      <c r="D1719" s="833" t="s">
        <v>4375</v>
      </c>
      <c r="E1719" s="834" t="s">
        <v>2087</v>
      </c>
      <c r="F1719" s="832" t="s">
        <v>2036</v>
      </c>
      <c r="G1719" s="832" t="s">
        <v>2844</v>
      </c>
      <c r="H1719" s="832" t="s">
        <v>601</v>
      </c>
      <c r="I1719" s="832" t="s">
        <v>3776</v>
      </c>
      <c r="J1719" s="832" t="s">
        <v>2846</v>
      </c>
      <c r="K1719" s="832" t="s">
        <v>3777</v>
      </c>
      <c r="L1719" s="835">
        <v>0</v>
      </c>
      <c r="M1719" s="835">
        <v>0</v>
      </c>
      <c r="N1719" s="832">
        <v>2</v>
      </c>
      <c r="O1719" s="836">
        <v>2</v>
      </c>
      <c r="P1719" s="835">
        <v>0</v>
      </c>
      <c r="Q1719" s="837"/>
      <c r="R1719" s="832">
        <v>2</v>
      </c>
      <c r="S1719" s="837">
        <v>1</v>
      </c>
      <c r="T1719" s="836">
        <v>2</v>
      </c>
      <c r="U1719" s="838">
        <v>1</v>
      </c>
    </row>
    <row r="1720" spans="1:21" ht="14.4" customHeight="1" x14ac:dyDescent="0.3">
      <c r="A1720" s="831">
        <v>8</v>
      </c>
      <c r="B1720" s="832" t="s">
        <v>2035</v>
      </c>
      <c r="C1720" s="832" t="s">
        <v>2042</v>
      </c>
      <c r="D1720" s="833" t="s">
        <v>4375</v>
      </c>
      <c r="E1720" s="834" t="s">
        <v>2087</v>
      </c>
      <c r="F1720" s="832" t="s">
        <v>2036</v>
      </c>
      <c r="G1720" s="832" t="s">
        <v>2844</v>
      </c>
      <c r="H1720" s="832" t="s">
        <v>601</v>
      </c>
      <c r="I1720" s="832" t="s">
        <v>2845</v>
      </c>
      <c r="J1720" s="832" t="s">
        <v>2846</v>
      </c>
      <c r="K1720" s="832" t="s">
        <v>2847</v>
      </c>
      <c r="L1720" s="835">
        <v>3821.77</v>
      </c>
      <c r="M1720" s="835">
        <v>68791.86</v>
      </c>
      <c r="N1720" s="832">
        <v>18</v>
      </c>
      <c r="O1720" s="836">
        <v>6</v>
      </c>
      <c r="P1720" s="835">
        <v>45861.24</v>
      </c>
      <c r="Q1720" s="837">
        <v>0.66666666666666663</v>
      </c>
      <c r="R1720" s="832">
        <v>12</v>
      </c>
      <c r="S1720" s="837">
        <v>0.66666666666666663</v>
      </c>
      <c r="T1720" s="836">
        <v>4</v>
      </c>
      <c r="U1720" s="838">
        <v>0.66666666666666663</v>
      </c>
    </row>
    <row r="1721" spans="1:21" ht="14.4" customHeight="1" x14ac:dyDescent="0.3">
      <c r="A1721" s="831">
        <v>8</v>
      </c>
      <c r="B1721" s="832" t="s">
        <v>2035</v>
      </c>
      <c r="C1721" s="832" t="s">
        <v>2042</v>
      </c>
      <c r="D1721" s="833" t="s">
        <v>4375</v>
      </c>
      <c r="E1721" s="834" t="s">
        <v>2087</v>
      </c>
      <c r="F1721" s="832" t="s">
        <v>2036</v>
      </c>
      <c r="G1721" s="832" t="s">
        <v>2844</v>
      </c>
      <c r="H1721" s="832" t="s">
        <v>601</v>
      </c>
      <c r="I1721" s="832" t="s">
        <v>2845</v>
      </c>
      <c r="J1721" s="832" t="s">
        <v>2846</v>
      </c>
      <c r="K1721" s="832" t="s">
        <v>2847</v>
      </c>
      <c r="L1721" s="835">
        <v>3963.33</v>
      </c>
      <c r="M1721" s="835">
        <v>11889.99</v>
      </c>
      <c r="N1721" s="832">
        <v>3</v>
      </c>
      <c r="O1721" s="836">
        <v>1</v>
      </c>
      <c r="P1721" s="835">
        <v>11889.99</v>
      </c>
      <c r="Q1721" s="837">
        <v>1</v>
      </c>
      <c r="R1721" s="832">
        <v>3</v>
      </c>
      <c r="S1721" s="837">
        <v>1</v>
      </c>
      <c r="T1721" s="836">
        <v>1</v>
      </c>
      <c r="U1721" s="838">
        <v>1</v>
      </c>
    </row>
    <row r="1722" spans="1:21" ht="14.4" customHeight="1" x14ac:dyDescent="0.3">
      <c r="A1722" s="831">
        <v>8</v>
      </c>
      <c r="B1722" s="832" t="s">
        <v>2035</v>
      </c>
      <c r="C1722" s="832" t="s">
        <v>2042</v>
      </c>
      <c r="D1722" s="833" t="s">
        <v>4375</v>
      </c>
      <c r="E1722" s="834" t="s">
        <v>2088</v>
      </c>
      <c r="F1722" s="832" t="s">
        <v>2036</v>
      </c>
      <c r="G1722" s="832" t="s">
        <v>3146</v>
      </c>
      <c r="H1722" s="832" t="s">
        <v>601</v>
      </c>
      <c r="I1722" s="832" t="s">
        <v>3147</v>
      </c>
      <c r="J1722" s="832" t="s">
        <v>3148</v>
      </c>
      <c r="K1722" s="832" t="s">
        <v>3149</v>
      </c>
      <c r="L1722" s="835">
        <v>341.43</v>
      </c>
      <c r="M1722" s="835">
        <v>1365.72</v>
      </c>
      <c r="N1722" s="832">
        <v>4</v>
      </c>
      <c r="O1722" s="836">
        <v>2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8</v>
      </c>
      <c r="B1723" s="832" t="s">
        <v>2035</v>
      </c>
      <c r="C1723" s="832" t="s">
        <v>2042</v>
      </c>
      <c r="D1723" s="833" t="s">
        <v>4375</v>
      </c>
      <c r="E1723" s="834" t="s">
        <v>2092</v>
      </c>
      <c r="F1723" s="832" t="s">
        <v>2036</v>
      </c>
      <c r="G1723" s="832" t="s">
        <v>2674</v>
      </c>
      <c r="H1723" s="832" t="s">
        <v>601</v>
      </c>
      <c r="I1723" s="832" t="s">
        <v>2675</v>
      </c>
      <c r="J1723" s="832" t="s">
        <v>2676</v>
      </c>
      <c r="K1723" s="832" t="s">
        <v>2677</v>
      </c>
      <c r="L1723" s="835">
        <v>0</v>
      </c>
      <c r="M1723" s="835">
        <v>0</v>
      </c>
      <c r="N1723" s="832">
        <v>1</v>
      </c>
      <c r="O1723" s="836">
        <v>0.5</v>
      </c>
      <c r="P1723" s="835">
        <v>0</v>
      </c>
      <c r="Q1723" s="837"/>
      <c r="R1723" s="832">
        <v>1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8</v>
      </c>
      <c r="B1724" s="832" t="s">
        <v>2035</v>
      </c>
      <c r="C1724" s="832" t="s">
        <v>2042</v>
      </c>
      <c r="D1724" s="833" t="s">
        <v>4375</v>
      </c>
      <c r="E1724" s="834" t="s">
        <v>2092</v>
      </c>
      <c r="F1724" s="832" t="s">
        <v>2036</v>
      </c>
      <c r="G1724" s="832" t="s">
        <v>2288</v>
      </c>
      <c r="H1724" s="832" t="s">
        <v>601</v>
      </c>
      <c r="I1724" s="832" t="s">
        <v>2289</v>
      </c>
      <c r="J1724" s="832" t="s">
        <v>1104</v>
      </c>
      <c r="K1724" s="832" t="s">
        <v>2290</v>
      </c>
      <c r="L1724" s="835">
        <v>107.27</v>
      </c>
      <c r="M1724" s="835">
        <v>214.54</v>
      </c>
      <c r="N1724" s="832">
        <v>2</v>
      </c>
      <c r="O1724" s="836">
        <v>1</v>
      </c>
      <c r="P1724" s="835">
        <v>214.54</v>
      </c>
      <c r="Q1724" s="837">
        <v>1</v>
      </c>
      <c r="R1724" s="832">
        <v>2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8</v>
      </c>
      <c r="B1725" s="832" t="s">
        <v>2035</v>
      </c>
      <c r="C1725" s="832" t="s">
        <v>2042</v>
      </c>
      <c r="D1725" s="833" t="s">
        <v>4375</v>
      </c>
      <c r="E1725" s="834" t="s">
        <v>2092</v>
      </c>
      <c r="F1725" s="832" t="s">
        <v>2036</v>
      </c>
      <c r="G1725" s="832" t="s">
        <v>2696</v>
      </c>
      <c r="H1725" s="832" t="s">
        <v>601</v>
      </c>
      <c r="I1725" s="832" t="s">
        <v>2697</v>
      </c>
      <c r="J1725" s="832" t="s">
        <v>2698</v>
      </c>
      <c r="K1725" s="832" t="s">
        <v>2699</v>
      </c>
      <c r="L1725" s="835">
        <v>34.15</v>
      </c>
      <c r="M1725" s="835">
        <v>34.15</v>
      </c>
      <c r="N1725" s="832">
        <v>1</v>
      </c>
      <c r="O1725" s="836">
        <v>0.5</v>
      </c>
      <c r="P1725" s="835">
        <v>34.15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8</v>
      </c>
      <c r="B1726" s="832" t="s">
        <v>2035</v>
      </c>
      <c r="C1726" s="832" t="s">
        <v>2042</v>
      </c>
      <c r="D1726" s="833" t="s">
        <v>4375</v>
      </c>
      <c r="E1726" s="834" t="s">
        <v>2095</v>
      </c>
      <c r="F1726" s="832" t="s">
        <v>2036</v>
      </c>
      <c r="G1726" s="832" t="s">
        <v>2254</v>
      </c>
      <c r="H1726" s="832" t="s">
        <v>601</v>
      </c>
      <c r="I1726" s="832" t="s">
        <v>3778</v>
      </c>
      <c r="J1726" s="832" t="s">
        <v>3779</v>
      </c>
      <c r="K1726" s="832" t="s">
        <v>2416</v>
      </c>
      <c r="L1726" s="835">
        <v>72.55</v>
      </c>
      <c r="M1726" s="835">
        <v>145.1</v>
      </c>
      <c r="N1726" s="832">
        <v>2</v>
      </c>
      <c r="O1726" s="836"/>
      <c r="P1726" s="835">
        <v>145.1</v>
      </c>
      <c r="Q1726" s="837">
        <v>1</v>
      </c>
      <c r="R1726" s="832">
        <v>2</v>
      </c>
      <c r="S1726" s="837">
        <v>1</v>
      </c>
      <c r="T1726" s="836"/>
      <c r="U1726" s="838"/>
    </row>
    <row r="1727" spans="1:21" ht="14.4" customHeight="1" x14ac:dyDescent="0.3">
      <c r="A1727" s="831">
        <v>8</v>
      </c>
      <c r="B1727" s="832" t="s">
        <v>2035</v>
      </c>
      <c r="C1727" s="832" t="s">
        <v>2042</v>
      </c>
      <c r="D1727" s="833" t="s">
        <v>4375</v>
      </c>
      <c r="E1727" s="834" t="s">
        <v>2095</v>
      </c>
      <c r="F1727" s="832" t="s">
        <v>2036</v>
      </c>
      <c r="G1727" s="832" t="s">
        <v>2259</v>
      </c>
      <c r="H1727" s="832" t="s">
        <v>601</v>
      </c>
      <c r="I1727" s="832" t="s">
        <v>3780</v>
      </c>
      <c r="J1727" s="832" t="s">
        <v>1453</v>
      </c>
      <c r="K1727" s="832" t="s">
        <v>3781</v>
      </c>
      <c r="L1727" s="835">
        <v>65.83</v>
      </c>
      <c r="M1727" s="835">
        <v>65.83</v>
      </c>
      <c r="N1727" s="832">
        <v>1</v>
      </c>
      <c r="O1727" s="836"/>
      <c r="P1727" s="835">
        <v>65.83</v>
      </c>
      <c r="Q1727" s="837">
        <v>1</v>
      </c>
      <c r="R1727" s="832">
        <v>1</v>
      </c>
      <c r="S1727" s="837">
        <v>1</v>
      </c>
      <c r="T1727" s="836"/>
      <c r="U1727" s="838"/>
    </row>
    <row r="1728" spans="1:21" ht="14.4" customHeight="1" x14ac:dyDescent="0.3">
      <c r="A1728" s="831">
        <v>8</v>
      </c>
      <c r="B1728" s="832" t="s">
        <v>2035</v>
      </c>
      <c r="C1728" s="832" t="s">
        <v>2042</v>
      </c>
      <c r="D1728" s="833" t="s">
        <v>4375</v>
      </c>
      <c r="E1728" s="834" t="s">
        <v>2095</v>
      </c>
      <c r="F1728" s="832" t="s">
        <v>2036</v>
      </c>
      <c r="G1728" s="832" t="s">
        <v>2101</v>
      </c>
      <c r="H1728" s="832" t="s">
        <v>660</v>
      </c>
      <c r="I1728" s="832" t="s">
        <v>1858</v>
      </c>
      <c r="J1728" s="832" t="s">
        <v>867</v>
      </c>
      <c r="K1728" s="832" t="s">
        <v>1859</v>
      </c>
      <c r="L1728" s="835">
        <v>154.36000000000001</v>
      </c>
      <c r="M1728" s="835">
        <v>154.36000000000001</v>
      </c>
      <c r="N1728" s="832">
        <v>1</v>
      </c>
      <c r="O1728" s="836">
        <v>1</v>
      </c>
      <c r="P1728" s="835">
        <v>154.36000000000001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8</v>
      </c>
      <c r="B1729" s="832" t="s">
        <v>2035</v>
      </c>
      <c r="C1729" s="832" t="s">
        <v>2042</v>
      </c>
      <c r="D1729" s="833" t="s">
        <v>4375</v>
      </c>
      <c r="E1729" s="834" t="s">
        <v>2095</v>
      </c>
      <c r="F1729" s="832" t="s">
        <v>2036</v>
      </c>
      <c r="G1729" s="832" t="s">
        <v>2101</v>
      </c>
      <c r="H1729" s="832" t="s">
        <v>660</v>
      </c>
      <c r="I1729" s="832" t="s">
        <v>1860</v>
      </c>
      <c r="J1729" s="832" t="s">
        <v>1861</v>
      </c>
      <c r="K1729" s="832" t="s">
        <v>1862</v>
      </c>
      <c r="L1729" s="835">
        <v>149.52000000000001</v>
      </c>
      <c r="M1729" s="835">
        <v>3438.96</v>
      </c>
      <c r="N1729" s="832">
        <v>23</v>
      </c>
      <c r="O1729" s="836">
        <v>1.5</v>
      </c>
      <c r="P1729" s="835">
        <v>2093.2800000000002</v>
      </c>
      <c r="Q1729" s="837">
        <v>0.60869565217391308</v>
      </c>
      <c r="R1729" s="832">
        <v>14</v>
      </c>
      <c r="S1729" s="837">
        <v>0.60869565217391308</v>
      </c>
      <c r="T1729" s="836">
        <v>0.5</v>
      </c>
      <c r="U1729" s="838">
        <v>0.33333333333333331</v>
      </c>
    </row>
    <row r="1730" spans="1:21" ht="14.4" customHeight="1" x14ac:dyDescent="0.3">
      <c r="A1730" s="831">
        <v>8</v>
      </c>
      <c r="B1730" s="832" t="s">
        <v>2035</v>
      </c>
      <c r="C1730" s="832" t="s">
        <v>2042</v>
      </c>
      <c r="D1730" s="833" t="s">
        <v>4375</v>
      </c>
      <c r="E1730" s="834" t="s">
        <v>2095</v>
      </c>
      <c r="F1730" s="832" t="s">
        <v>2036</v>
      </c>
      <c r="G1730" s="832" t="s">
        <v>2101</v>
      </c>
      <c r="H1730" s="832" t="s">
        <v>660</v>
      </c>
      <c r="I1730" s="832" t="s">
        <v>1701</v>
      </c>
      <c r="J1730" s="832" t="s">
        <v>867</v>
      </c>
      <c r="K1730" s="832" t="s">
        <v>1702</v>
      </c>
      <c r="L1730" s="835">
        <v>225.06</v>
      </c>
      <c r="M1730" s="835">
        <v>225.06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8</v>
      </c>
      <c r="B1731" s="832" t="s">
        <v>2035</v>
      </c>
      <c r="C1731" s="832" t="s">
        <v>2042</v>
      </c>
      <c r="D1731" s="833" t="s">
        <v>4375</v>
      </c>
      <c r="E1731" s="834" t="s">
        <v>2095</v>
      </c>
      <c r="F1731" s="832" t="s">
        <v>2036</v>
      </c>
      <c r="G1731" s="832" t="s">
        <v>3593</v>
      </c>
      <c r="H1731" s="832" t="s">
        <v>601</v>
      </c>
      <c r="I1731" s="832" t="s">
        <v>3782</v>
      </c>
      <c r="J1731" s="832" t="s">
        <v>3783</v>
      </c>
      <c r="K1731" s="832" t="s">
        <v>3598</v>
      </c>
      <c r="L1731" s="835">
        <v>392.42</v>
      </c>
      <c r="M1731" s="835">
        <v>784.84</v>
      </c>
      <c r="N1731" s="832">
        <v>2</v>
      </c>
      <c r="O1731" s="836"/>
      <c r="P1731" s="835">
        <v>784.84</v>
      </c>
      <c r="Q1731" s="837">
        <v>1</v>
      </c>
      <c r="R1731" s="832">
        <v>2</v>
      </c>
      <c r="S1731" s="837">
        <v>1</v>
      </c>
      <c r="T1731" s="836"/>
      <c r="U1731" s="838"/>
    </row>
    <row r="1732" spans="1:21" ht="14.4" customHeight="1" x14ac:dyDescent="0.3">
      <c r="A1732" s="831">
        <v>8</v>
      </c>
      <c r="B1732" s="832" t="s">
        <v>2035</v>
      </c>
      <c r="C1732" s="832" t="s">
        <v>2042</v>
      </c>
      <c r="D1732" s="833" t="s">
        <v>4375</v>
      </c>
      <c r="E1732" s="834" t="s">
        <v>2095</v>
      </c>
      <c r="F1732" s="832" t="s">
        <v>2036</v>
      </c>
      <c r="G1732" s="832" t="s">
        <v>2239</v>
      </c>
      <c r="H1732" s="832" t="s">
        <v>601</v>
      </c>
      <c r="I1732" s="832" t="s">
        <v>2943</v>
      </c>
      <c r="J1732" s="832" t="s">
        <v>1878</v>
      </c>
      <c r="K1732" s="832" t="s">
        <v>1882</v>
      </c>
      <c r="L1732" s="835">
        <v>119.7</v>
      </c>
      <c r="M1732" s="835">
        <v>239.4</v>
      </c>
      <c r="N1732" s="832">
        <v>2</v>
      </c>
      <c r="O1732" s="836"/>
      <c r="P1732" s="835">
        <v>239.4</v>
      </c>
      <c r="Q1732" s="837">
        <v>1</v>
      </c>
      <c r="R1732" s="832">
        <v>2</v>
      </c>
      <c r="S1732" s="837">
        <v>1</v>
      </c>
      <c r="T1732" s="836"/>
      <c r="U1732" s="838"/>
    </row>
    <row r="1733" spans="1:21" ht="14.4" customHeight="1" x14ac:dyDescent="0.3">
      <c r="A1733" s="831">
        <v>8</v>
      </c>
      <c r="B1733" s="832" t="s">
        <v>2035</v>
      </c>
      <c r="C1733" s="832" t="s">
        <v>2042</v>
      </c>
      <c r="D1733" s="833" t="s">
        <v>4375</v>
      </c>
      <c r="E1733" s="834" t="s">
        <v>2095</v>
      </c>
      <c r="F1733" s="832" t="s">
        <v>2036</v>
      </c>
      <c r="G1733" s="832" t="s">
        <v>2239</v>
      </c>
      <c r="H1733" s="832" t="s">
        <v>601</v>
      </c>
      <c r="I1733" s="832" t="s">
        <v>3784</v>
      </c>
      <c r="J1733" s="832" t="s">
        <v>1878</v>
      </c>
      <c r="K1733" s="832" t="s">
        <v>3785</v>
      </c>
      <c r="L1733" s="835">
        <v>59.85</v>
      </c>
      <c r="M1733" s="835">
        <v>179.55</v>
      </c>
      <c r="N1733" s="832">
        <v>3</v>
      </c>
      <c r="O1733" s="836">
        <v>0.5</v>
      </c>
      <c r="P1733" s="835">
        <v>119.7</v>
      </c>
      <c r="Q1733" s="837">
        <v>0.66666666666666663</v>
      </c>
      <c r="R1733" s="832">
        <v>2</v>
      </c>
      <c r="S1733" s="837">
        <v>0.66666666666666663</v>
      </c>
      <c r="T1733" s="836">
        <v>0.5</v>
      </c>
      <c r="U1733" s="838">
        <v>1</v>
      </c>
    </row>
    <row r="1734" spans="1:21" ht="14.4" customHeight="1" x14ac:dyDescent="0.3">
      <c r="A1734" s="831">
        <v>8</v>
      </c>
      <c r="B1734" s="832" t="s">
        <v>2035</v>
      </c>
      <c r="C1734" s="832" t="s">
        <v>2042</v>
      </c>
      <c r="D1734" s="833" t="s">
        <v>4375</v>
      </c>
      <c r="E1734" s="834" t="s">
        <v>2095</v>
      </c>
      <c r="F1734" s="832" t="s">
        <v>2036</v>
      </c>
      <c r="G1734" s="832" t="s">
        <v>3473</v>
      </c>
      <c r="H1734" s="832" t="s">
        <v>601</v>
      </c>
      <c r="I1734" s="832" t="s">
        <v>3474</v>
      </c>
      <c r="J1734" s="832" t="s">
        <v>3475</v>
      </c>
      <c r="K1734" s="832" t="s">
        <v>3476</v>
      </c>
      <c r="L1734" s="835">
        <v>86.02</v>
      </c>
      <c r="M1734" s="835">
        <v>86.02</v>
      </c>
      <c r="N1734" s="832">
        <v>1</v>
      </c>
      <c r="O1734" s="836"/>
      <c r="P1734" s="835">
        <v>86.02</v>
      </c>
      <c r="Q1734" s="837">
        <v>1</v>
      </c>
      <c r="R1734" s="832">
        <v>1</v>
      </c>
      <c r="S1734" s="837">
        <v>1</v>
      </c>
      <c r="T1734" s="836"/>
      <c r="U1734" s="838"/>
    </row>
    <row r="1735" spans="1:21" ht="14.4" customHeight="1" x14ac:dyDescent="0.3">
      <c r="A1735" s="831">
        <v>8</v>
      </c>
      <c r="B1735" s="832" t="s">
        <v>2035</v>
      </c>
      <c r="C1735" s="832" t="s">
        <v>2042</v>
      </c>
      <c r="D1735" s="833" t="s">
        <v>4375</v>
      </c>
      <c r="E1735" s="834" t="s">
        <v>2095</v>
      </c>
      <c r="F1735" s="832" t="s">
        <v>2036</v>
      </c>
      <c r="G1735" s="832" t="s">
        <v>3337</v>
      </c>
      <c r="H1735" s="832" t="s">
        <v>660</v>
      </c>
      <c r="I1735" s="832" t="s">
        <v>3338</v>
      </c>
      <c r="J1735" s="832" t="s">
        <v>3339</v>
      </c>
      <c r="K1735" s="832" t="s">
        <v>3340</v>
      </c>
      <c r="L1735" s="835">
        <v>65.540000000000006</v>
      </c>
      <c r="M1735" s="835">
        <v>131.08000000000001</v>
      </c>
      <c r="N1735" s="832">
        <v>2</v>
      </c>
      <c r="O1735" s="836">
        <v>0.5</v>
      </c>
      <c r="P1735" s="835">
        <v>131.08000000000001</v>
      </c>
      <c r="Q1735" s="837">
        <v>1</v>
      </c>
      <c r="R1735" s="832">
        <v>2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8</v>
      </c>
      <c r="B1736" s="832" t="s">
        <v>2035</v>
      </c>
      <c r="C1736" s="832" t="s">
        <v>2042</v>
      </c>
      <c r="D1736" s="833" t="s">
        <v>4375</v>
      </c>
      <c r="E1736" s="834" t="s">
        <v>2095</v>
      </c>
      <c r="F1736" s="832" t="s">
        <v>2036</v>
      </c>
      <c r="G1736" s="832" t="s">
        <v>3337</v>
      </c>
      <c r="H1736" s="832" t="s">
        <v>601</v>
      </c>
      <c r="I1736" s="832" t="s">
        <v>3786</v>
      </c>
      <c r="J1736" s="832" t="s">
        <v>3339</v>
      </c>
      <c r="K1736" s="832" t="s">
        <v>3340</v>
      </c>
      <c r="L1736" s="835">
        <v>65.540000000000006</v>
      </c>
      <c r="M1736" s="835">
        <v>131.08000000000001</v>
      </c>
      <c r="N1736" s="832">
        <v>2</v>
      </c>
      <c r="O1736" s="836"/>
      <c r="P1736" s="835"/>
      <c r="Q1736" s="837">
        <v>0</v>
      </c>
      <c r="R1736" s="832"/>
      <c r="S1736" s="837">
        <v>0</v>
      </c>
      <c r="T1736" s="836"/>
      <c r="U1736" s="838"/>
    </row>
    <row r="1737" spans="1:21" ht="14.4" customHeight="1" x14ac:dyDescent="0.3">
      <c r="A1737" s="831">
        <v>8</v>
      </c>
      <c r="B1737" s="832" t="s">
        <v>2035</v>
      </c>
      <c r="C1737" s="832" t="s">
        <v>2042</v>
      </c>
      <c r="D1737" s="833" t="s">
        <v>4375</v>
      </c>
      <c r="E1737" s="834" t="s">
        <v>2095</v>
      </c>
      <c r="F1737" s="832" t="s">
        <v>2036</v>
      </c>
      <c r="G1737" s="832" t="s">
        <v>2226</v>
      </c>
      <c r="H1737" s="832" t="s">
        <v>601</v>
      </c>
      <c r="I1737" s="832" t="s">
        <v>3787</v>
      </c>
      <c r="J1737" s="832" t="s">
        <v>1412</v>
      </c>
      <c r="K1737" s="832" t="s">
        <v>3161</v>
      </c>
      <c r="L1737" s="835">
        <v>0</v>
      </c>
      <c r="M1737" s="835">
        <v>0</v>
      </c>
      <c r="N1737" s="832">
        <v>1</v>
      </c>
      <c r="O1737" s="836"/>
      <c r="P1737" s="835"/>
      <c r="Q1737" s="837"/>
      <c r="R1737" s="832"/>
      <c r="S1737" s="837">
        <v>0</v>
      </c>
      <c r="T1737" s="836"/>
      <c r="U1737" s="838"/>
    </row>
    <row r="1738" spans="1:21" ht="14.4" customHeight="1" x14ac:dyDescent="0.3">
      <c r="A1738" s="831">
        <v>8</v>
      </c>
      <c r="B1738" s="832" t="s">
        <v>2035</v>
      </c>
      <c r="C1738" s="832" t="s">
        <v>2042</v>
      </c>
      <c r="D1738" s="833" t="s">
        <v>4375</v>
      </c>
      <c r="E1738" s="834" t="s">
        <v>2095</v>
      </c>
      <c r="F1738" s="832" t="s">
        <v>2036</v>
      </c>
      <c r="G1738" s="832" t="s">
        <v>2155</v>
      </c>
      <c r="H1738" s="832" t="s">
        <v>601</v>
      </c>
      <c r="I1738" s="832" t="s">
        <v>1711</v>
      </c>
      <c r="J1738" s="832" t="s">
        <v>1712</v>
      </c>
      <c r="K1738" s="832" t="s">
        <v>1710</v>
      </c>
      <c r="L1738" s="835">
        <v>170.52</v>
      </c>
      <c r="M1738" s="835">
        <v>170.52</v>
      </c>
      <c r="N1738" s="832">
        <v>1</v>
      </c>
      <c r="O1738" s="836"/>
      <c r="P1738" s="835"/>
      <c r="Q1738" s="837">
        <v>0</v>
      </c>
      <c r="R1738" s="832"/>
      <c r="S1738" s="837">
        <v>0</v>
      </c>
      <c r="T1738" s="836"/>
      <c r="U1738" s="838"/>
    </row>
    <row r="1739" spans="1:21" ht="14.4" customHeight="1" x14ac:dyDescent="0.3">
      <c r="A1739" s="831">
        <v>8</v>
      </c>
      <c r="B1739" s="832" t="s">
        <v>2035</v>
      </c>
      <c r="C1739" s="832" t="s">
        <v>2042</v>
      </c>
      <c r="D1739" s="833" t="s">
        <v>4375</v>
      </c>
      <c r="E1739" s="834" t="s">
        <v>2095</v>
      </c>
      <c r="F1739" s="832" t="s">
        <v>2036</v>
      </c>
      <c r="G1739" s="832" t="s">
        <v>2155</v>
      </c>
      <c r="H1739" s="832" t="s">
        <v>601</v>
      </c>
      <c r="I1739" s="832" t="s">
        <v>2267</v>
      </c>
      <c r="J1739" s="832" t="s">
        <v>1712</v>
      </c>
      <c r="K1739" s="832" t="s">
        <v>2169</v>
      </c>
      <c r="L1739" s="835">
        <v>238.72</v>
      </c>
      <c r="M1739" s="835">
        <v>238.72</v>
      </c>
      <c r="N1739" s="832">
        <v>1</v>
      </c>
      <c r="O1739" s="836"/>
      <c r="P1739" s="835"/>
      <c r="Q1739" s="837">
        <v>0</v>
      </c>
      <c r="R1739" s="832"/>
      <c r="S1739" s="837">
        <v>0</v>
      </c>
      <c r="T1739" s="836"/>
      <c r="U1739" s="838"/>
    </row>
    <row r="1740" spans="1:21" ht="14.4" customHeight="1" x14ac:dyDescent="0.3">
      <c r="A1740" s="831">
        <v>8</v>
      </c>
      <c r="B1740" s="832" t="s">
        <v>2035</v>
      </c>
      <c r="C1740" s="832" t="s">
        <v>2042</v>
      </c>
      <c r="D1740" s="833" t="s">
        <v>4375</v>
      </c>
      <c r="E1740" s="834" t="s">
        <v>2095</v>
      </c>
      <c r="F1740" s="832" t="s">
        <v>2036</v>
      </c>
      <c r="G1740" s="832" t="s">
        <v>3772</v>
      </c>
      <c r="H1740" s="832" t="s">
        <v>601</v>
      </c>
      <c r="I1740" s="832" t="s">
        <v>3773</v>
      </c>
      <c r="J1740" s="832" t="s">
        <v>3774</v>
      </c>
      <c r="K1740" s="832" t="s">
        <v>3775</v>
      </c>
      <c r="L1740" s="835">
        <v>0</v>
      </c>
      <c r="M1740" s="835">
        <v>0</v>
      </c>
      <c r="N1740" s="832">
        <v>2</v>
      </c>
      <c r="O1740" s="836"/>
      <c r="P1740" s="835"/>
      <c r="Q1740" s="837"/>
      <c r="R1740" s="832"/>
      <c r="S1740" s="837">
        <v>0</v>
      </c>
      <c r="T1740" s="836"/>
      <c r="U1740" s="838"/>
    </row>
    <row r="1741" spans="1:21" ht="14.4" customHeight="1" x14ac:dyDescent="0.3">
      <c r="A1741" s="831">
        <v>8</v>
      </c>
      <c r="B1741" s="832" t="s">
        <v>2035</v>
      </c>
      <c r="C1741" s="832" t="s">
        <v>2042</v>
      </c>
      <c r="D1741" s="833" t="s">
        <v>4375</v>
      </c>
      <c r="E1741" s="834" t="s">
        <v>2095</v>
      </c>
      <c r="F1741" s="832" t="s">
        <v>2036</v>
      </c>
      <c r="G1741" s="832" t="s">
        <v>3772</v>
      </c>
      <c r="H1741" s="832" t="s">
        <v>601</v>
      </c>
      <c r="I1741" s="832" t="s">
        <v>3788</v>
      </c>
      <c r="J1741" s="832" t="s">
        <v>3789</v>
      </c>
      <c r="K1741" s="832" t="s">
        <v>3775</v>
      </c>
      <c r="L1741" s="835">
        <v>0</v>
      </c>
      <c r="M1741" s="835">
        <v>0</v>
      </c>
      <c r="N1741" s="832">
        <v>1</v>
      </c>
      <c r="O1741" s="836"/>
      <c r="P1741" s="835"/>
      <c r="Q1741" s="837"/>
      <c r="R1741" s="832"/>
      <c r="S1741" s="837">
        <v>0</v>
      </c>
      <c r="T1741" s="836"/>
      <c r="U1741" s="838"/>
    </row>
    <row r="1742" spans="1:21" ht="14.4" customHeight="1" x14ac:dyDescent="0.3">
      <c r="A1742" s="831">
        <v>8</v>
      </c>
      <c r="B1742" s="832" t="s">
        <v>2035</v>
      </c>
      <c r="C1742" s="832" t="s">
        <v>2042</v>
      </c>
      <c r="D1742" s="833" t="s">
        <v>4375</v>
      </c>
      <c r="E1742" s="834" t="s">
        <v>2095</v>
      </c>
      <c r="F1742" s="832" t="s">
        <v>2036</v>
      </c>
      <c r="G1742" s="832" t="s">
        <v>2567</v>
      </c>
      <c r="H1742" s="832" t="s">
        <v>601</v>
      </c>
      <c r="I1742" s="832" t="s">
        <v>3790</v>
      </c>
      <c r="J1742" s="832" t="s">
        <v>2569</v>
      </c>
      <c r="K1742" s="832" t="s">
        <v>3791</v>
      </c>
      <c r="L1742" s="835">
        <v>69.16</v>
      </c>
      <c r="M1742" s="835">
        <v>69.16</v>
      </c>
      <c r="N1742" s="832">
        <v>1</v>
      </c>
      <c r="O1742" s="836"/>
      <c r="P1742" s="835">
        <v>69.16</v>
      </c>
      <c r="Q1742" s="837">
        <v>1</v>
      </c>
      <c r="R1742" s="832">
        <v>1</v>
      </c>
      <c r="S1742" s="837">
        <v>1</v>
      </c>
      <c r="T1742" s="836"/>
      <c r="U1742" s="838"/>
    </row>
    <row r="1743" spans="1:21" ht="14.4" customHeight="1" x14ac:dyDescent="0.3">
      <c r="A1743" s="831">
        <v>8</v>
      </c>
      <c r="B1743" s="832" t="s">
        <v>2035</v>
      </c>
      <c r="C1743" s="832" t="s">
        <v>2042</v>
      </c>
      <c r="D1743" s="833" t="s">
        <v>4375</v>
      </c>
      <c r="E1743" s="834" t="s">
        <v>2095</v>
      </c>
      <c r="F1743" s="832" t="s">
        <v>2036</v>
      </c>
      <c r="G1743" s="832" t="s">
        <v>2674</v>
      </c>
      <c r="H1743" s="832" t="s">
        <v>601</v>
      </c>
      <c r="I1743" s="832" t="s">
        <v>2675</v>
      </c>
      <c r="J1743" s="832" t="s">
        <v>2676</v>
      </c>
      <c r="K1743" s="832" t="s">
        <v>2677</v>
      </c>
      <c r="L1743" s="835">
        <v>0</v>
      </c>
      <c r="M1743" s="835">
        <v>0</v>
      </c>
      <c r="N1743" s="832">
        <v>1</v>
      </c>
      <c r="O1743" s="836"/>
      <c r="P1743" s="835">
        <v>0</v>
      </c>
      <c r="Q1743" s="837"/>
      <c r="R1743" s="832">
        <v>1</v>
      </c>
      <c r="S1743" s="837">
        <v>1</v>
      </c>
      <c r="T1743" s="836"/>
      <c r="U1743" s="838"/>
    </row>
    <row r="1744" spans="1:21" ht="14.4" customHeight="1" x14ac:dyDescent="0.3">
      <c r="A1744" s="831">
        <v>8</v>
      </c>
      <c r="B1744" s="832" t="s">
        <v>2035</v>
      </c>
      <c r="C1744" s="832" t="s">
        <v>2042</v>
      </c>
      <c r="D1744" s="833" t="s">
        <v>4375</v>
      </c>
      <c r="E1744" s="834" t="s">
        <v>2095</v>
      </c>
      <c r="F1744" s="832" t="s">
        <v>2036</v>
      </c>
      <c r="G1744" s="832" t="s">
        <v>2730</v>
      </c>
      <c r="H1744" s="832" t="s">
        <v>601</v>
      </c>
      <c r="I1744" s="832" t="s">
        <v>2869</v>
      </c>
      <c r="J1744" s="832" t="s">
        <v>2732</v>
      </c>
      <c r="K1744" s="832" t="s">
        <v>2870</v>
      </c>
      <c r="L1744" s="835">
        <v>0</v>
      </c>
      <c r="M1744" s="835">
        <v>0</v>
      </c>
      <c r="N1744" s="832">
        <v>1</v>
      </c>
      <c r="O1744" s="836"/>
      <c r="P1744" s="835">
        <v>0</v>
      </c>
      <c r="Q1744" s="837"/>
      <c r="R1744" s="832">
        <v>1</v>
      </c>
      <c r="S1744" s="837">
        <v>1</v>
      </c>
      <c r="T1744" s="836"/>
      <c r="U1744" s="838"/>
    </row>
    <row r="1745" spans="1:21" ht="14.4" customHeight="1" x14ac:dyDescent="0.3">
      <c r="A1745" s="831">
        <v>8</v>
      </c>
      <c r="B1745" s="832" t="s">
        <v>2035</v>
      </c>
      <c r="C1745" s="832" t="s">
        <v>2042</v>
      </c>
      <c r="D1745" s="833" t="s">
        <v>4375</v>
      </c>
      <c r="E1745" s="834" t="s">
        <v>2095</v>
      </c>
      <c r="F1745" s="832" t="s">
        <v>2036</v>
      </c>
      <c r="G1745" s="832" t="s">
        <v>2871</v>
      </c>
      <c r="H1745" s="832" t="s">
        <v>601</v>
      </c>
      <c r="I1745" s="832" t="s">
        <v>2872</v>
      </c>
      <c r="J1745" s="832" t="s">
        <v>1106</v>
      </c>
      <c r="K1745" s="832" t="s">
        <v>1107</v>
      </c>
      <c r="L1745" s="835">
        <v>42.05</v>
      </c>
      <c r="M1745" s="835">
        <v>42.05</v>
      </c>
      <c r="N1745" s="832">
        <v>1</v>
      </c>
      <c r="O1745" s="836"/>
      <c r="P1745" s="835"/>
      <c r="Q1745" s="837">
        <v>0</v>
      </c>
      <c r="R1745" s="832"/>
      <c r="S1745" s="837">
        <v>0</v>
      </c>
      <c r="T1745" s="836"/>
      <c r="U1745" s="838"/>
    </row>
    <row r="1746" spans="1:21" ht="14.4" customHeight="1" x14ac:dyDescent="0.3">
      <c r="A1746" s="831">
        <v>8</v>
      </c>
      <c r="B1746" s="832" t="s">
        <v>2035</v>
      </c>
      <c r="C1746" s="832" t="s">
        <v>2042</v>
      </c>
      <c r="D1746" s="833" t="s">
        <v>4375</v>
      </c>
      <c r="E1746" s="834" t="s">
        <v>2095</v>
      </c>
      <c r="F1746" s="832" t="s">
        <v>2036</v>
      </c>
      <c r="G1746" s="832" t="s">
        <v>2875</v>
      </c>
      <c r="H1746" s="832" t="s">
        <v>601</v>
      </c>
      <c r="I1746" s="832" t="s">
        <v>3792</v>
      </c>
      <c r="J1746" s="832" t="s">
        <v>687</v>
      </c>
      <c r="K1746" s="832" t="s">
        <v>3793</v>
      </c>
      <c r="L1746" s="835">
        <v>37.61</v>
      </c>
      <c r="M1746" s="835">
        <v>37.61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8</v>
      </c>
      <c r="B1747" s="832" t="s">
        <v>2035</v>
      </c>
      <c r="C1747" s="832" t="s">
        <v>2042</v>
      </c>
      <c r="D1747" s="833" t="s">
        <v>4375</v>
      </c>
      <c r="E1747" s="834" t="s">
        <v>2095</v>
      </c>
      <c r="F1747" s="832" t="s">
        <v>2036</v>
      </c>
      <c r="G1747" s="832" t="s">
        <v>2272</v>
      </c>
      <c r="H1747" s="832" t="s">
        <v>601</v>
      </c>
      <c r="I1747" s="832" t="s">
        <v>2433</v>
      </c>
      <c r="J1747" s="832" t="s">
        <v>2274</v>
      </c>
      <c r="K1747" s="832" t="s">
        <v>2434</v>
      </c>
      <c r="L1747" s="835">
        <v>3405.16</v>
      </c>
      <c r="M1747" s="835">
        <v>6810.32</v>
      </c>
      <c r="N1747" s="832">
        <v>2</v>
      </c>
      <c r="O1747" s="836"/>
      <c r="P1747" s="835">
        <v>3405.16</v>
      </c>
      <c r="Q1747" s="837">
        <v>0.5</v>
      </c>
      <c r="R1747" s="832">
        <v>1</v>
      </c>
      <c r="S1747" s="837">
        <v>0.5</v>
      </c>
      <c r="T1747" s="836"/>
      <c r="U1747" s="838"/>
    </row>
    <row r="1748" spans="1:21" ht="14.4" customHeight="1" x14ac:dyDescent="0.3">
      <c r="A1748" s="831">
        <v>8</v>
      </c>
      <c r="B1748" s="832" t="s">
        <v>2035</v>
      </c>
      <c r="C1748" s="832" t="s">
        <v>2042</v>
      </c>
      <c r="D1748" s="833" t="s">
        <v>4375</v>
      </c>
      <c r="E1748" s="834" t="s">
        <v>2095</v>
      </c>
      <c r="F1748" s="832" t="s">
        <v>2036</v>
      </c>
      <c r="G1748" s="832" t="s">
        <v>3348</v>
      </c>
      <c r="H1748" s="832" t="s">
        <v>601</v>
      </c>
      <c r="I1748" s="832" t="s">
        <v>3349</v>
      </c>
      <c r="J1748" s="832" t="s">
        <v>3350</v>
      </c>
      <c r="K1748" s="832" t="s">
        <v>1746</v>
      </c>
      <c r="L1748" s="835">
        <v>47.46</v>
      </c>
      <c r="M1748" s="835">
        <v>189.84</v>
      </c>
      <c r="N1748" s="832">
        <v>4</v>
      </c>
      <c r="O1748" s="836">
        <v>1</v>
      </c>
      <c r="P1748" s="835">
        <v>189.84</v>
      </c>
      <c r="Q1748" s="837">
        <v>1</v>
      </c>
      <c r="R1748" s="832">
        <v>4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8</v>
      </c>
      <c r="B1749" s="832" t="s">
        <v>2035</v>
      </c>
      <c r="C1749" s="832" t="s">
        <v>2042</v>
      </c>
      <c r="D1749" s="833" t="s">
        <v>4375</v>
      </c>
      <c r="E1749" s="834" t="s">
        <v>2095</v>
      </c>
      <c r="F1749" s="832" t="s">
        <v>2036</v>
      </c>
      <c r="G1749" s="832" t="s">
        <v>2678</v>
      </c>
      <c r="H1749" s="832" t="s">
        <v>601</v>
      </c>
      <c r="I1749" s="832" t="s">
        <v>2878</v>
      </c>
      <c r="J1749" s="832" t="s">
        <v>2879</v>
      </c>
      <c r="K1749" s="832" t="s">
        <v>2880</v>
      </c>
      <c r="L1749" s="835">
        <v>64.56</v>
      </c>
      <c r="M1749" s="835">
        <v>129.12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8</v>
      </c>
      <c r="B1750" s="832" t="s">
        <v>2035</v>
      </c>
      <c r="C1750" s="832" t="s">
        <v>2042</v>
      </c>
      <c r="D1750" s="833" t="s">
        <v>4375</v>
      </c>
      <c r="E1750" s="834" t="s">
        <v>2095</v>
      </c>
      <c r="F1750" s="832" t="s">
        <v>2036</v>
      </c>
      <c r="G1750" s="832" t="s">
        <v>2102</v>
      </c>
      <c r="H1750" s="832" t="s">
        <v>601</v>
      </c>
      <c r="I1750" s="832" t="s">
        <v>2103</v>
      </c>
      <c r="J1750" s="832" t="s">
        <v>685</v>
      </c>
      <c r="K1750" s="832" t="s">
        <v>2104</v>
      </c>
      <c r="L1750" s="835">
        <v>91.11</v>
      </c>
      <c r="M1750" s="835">
        <v>91.11</v>
      </c>
      <c r="N1750" s="832">
        <v>1</v>
      </c>
      <c r="O1750" s="836"/>
      <c r="P1750" s="835">
        <v>91.11</v>
      </c>
      <c r="Q1750" s="837">
        <v>1</v>
      </c>
      <c r="R1750" s="832">
        <v>1</v>
      </c>
      <c r="S1750" s="837">
        <v>1</v>
      </c>
      <c r="T1750" s="836"/>
      <c r="U1750" s="838"/>
    </row>
    <row r="1751" spans="1:21" ht="14.4" customHeight="1" x14ac:dyDescent="0.3">
      <c r="A1751" s="831">
        <v>8</v>
      </c>
      <c r="B1751" s="832" t="s">
        <v>2035</v>
      </c>
      <c r="C1751" s="832" t="s">
        <v>2042</v>
      </c>
      <c r="D1751" s="833" t="s">
        <v>4375</v>
      </c>
      <c r="E1751" s="834" t="s">
        <v>2095</v>
      </c>
      <c r="F1751" s="832" t="s">
        <v>2036</v>
      </c>
      <c r="G1751" s="832" t="s">
        <v>2102</v>
      </c>
      <c r="H1751" s="832" t="s">
        <v>601</v>
      </c>
      <c r="I1751" s="832" t="s">
        <v>2160</v>
      </c>
      <c r="J1751" s="832" t="s">
        <v>685</v>
      </c>
      <c r="K1751" s="832" t="s">
        <v>2161</v>
      </c>
      <c r="L1751" s="835">
        <v>45.56</v>
      </c>
      <c r="M1751" s="835">
        <v>91.12</v>
      </c>
      <c r="N1751" s="832">
        <v>2</v>
      </c>
      <c r="O1751" s="836">
        <v>0.5</v>
      </c>
      <c r="P1751" s="835">
        <v>45.56</v>
      </c>
      <c r="Q1751" s="837">
        <v>0.5</v>
      </c>
      <c r="R1751" s="832">
        <v>1</v>
      </c>
      <c r="S1751" s="837">
        <v>0.5</v>
      </c>
      <c r="T1751" s="836"/>
      <c r="U1751" s="838">
        <v>0</v>
      </c>
    </row>
    <row r="1752" spans="1:21" ht="14.4" customHeight="1" x14ac:dyDescent="0.3">
      <c r="A1752" s="831">
        <v>8</v>
      </c>
      <c r="B1752" s="832" t="s">
        <v>2035</v>
      </c>
      <c r="C1752" s="832" t="s">
        <v>2042</v>
      </c>
      <c r="D1752" s="833" t="s">
        <v>4375</v>
      </c>
      <c r="E1752" s="834" t="s">
        <v>2095</v>
      </c>
      <c r="F1752" s="832" t="s">
        <v>2036</v>
      </c>
      <c r="G1752" s="832" t="s">
        <v>2102</v>
      </c>
      <c r="H1752" s="832" t="s">
        <v>601</v>
      </c>
      <c r="I1752" s="832" t="s">
        <v>2220</v>
      </c>
      <c r="J1752" s="832" t="s">
        <v>685</v>
      </c>
      <c r="K1752" s="832" t="s">
        <v>2221</v>
      </c>
      <c r="L1752" s="835">
        <v>182.22</v>
      </c>
      <c r="M1752" s="835">
        <v>364.44</v>
      </c>
      <c r="N1752" s="832">
        <v>2</v>
      </c>
      <c r="O1752" s="836">
        <v>0.5</v>
      </c>
      <c r="P1752" s="835">
        <v>364.44</v>
      </c>
      <c r="Q1752" s="837">
        <v>1</v>
      </c>
      <c r="R1752" s="832">
        <v>2</v>
      </c>
      <c r="S1752" s="837">
        <v>1</v>
      </c>
      <c r="T1752" s="836">
        <v>0.5</v>
      </c>
      <c r="U1752" s="838">
        <v>1</v>
      </c>
    </row>
    <row r="1753" spans="1:21" ht="14.4" customHeight="1" x14ac:dyDescent="0.3">
      <c r="A1753" s="831">
        <v>8</v>
      </c>
      <c r="B1753" s="832" t="s">
        <v>2035</v>
      </c>
      <c r="C1753" s="832" t="s">
        <v>2042</v>
      </c>
      <c r="D1753" s="833" t="s">
        <v>4375</v>
      </c>
      <c r="E1753" s="834" t="s">
        <v>2095</v>
      </c>
      <c r="F1753" s="832" t="s">
        <v>2036</v>
      </c>
      <c r="G1753" s="832" t="s">
        <v>3794</v>
      </c>
      <c r="H1753" s="832" t="s">
        <v>601</v>
      </c>
      <c r="I1753" s="832" t="s">
        <v>3795</v>
      </c>
      <c r="J1753" s="832" t="s">
        <v>3796</v>
      </c>
      <c r="K1753" s="832" t="s">
        <v>3797</v>
      </c>
      <c r="L1753" s="835">
        <v>1080.9000000000001</v>
      </c>
      <c r="M1753" s="835">
        <v>1080.9000000000001</v>
      </c>
      <c r="N1753" s="832">
        <v>1</v>
      </c>
      <c r="O1753" s="836"/>
      <c r="P1753" s="835">
        <v>1080.9000000000001</v>
      </c>
      <c r="Q1753" s="837">
        <v>1</v>
      </c>
      <c r="R1753" s="832">
        <v>1</v>
      </c>
      <c r="S1753" s="837">
        <v>1</v>
      </c>
      <c r="T1753" s="836"/>
      <c r="U1753" s="838"/>
    </row>
    <row r="1754" spans="1:21" ht="14.4" customHeight="1" x14ac:dyDescent="0.3">
      <c r="A1754" s="831">
        <v>8</v>
      </c>
      <c r="B1754" s="832" t="s">
        <v>2035</v>
      </c>
      <c r="C1754" s="832" t="s">
        <v>2042</v>
      </c>
      <c r="D1754" s="833" t="s">
        <v>4375</v>
      </c>
      <c r="E1754" s="834" t="s">
        <v>2095</v>
      </c>
      <c r="F1754" s="832" t="s">
        <v>2036</v>
      </c>
      <c r="G1754" s="832" t="s">
        <v>2741</v>
      </c>
      <c r="H1754" s="832" t="s">
        <v>601</v>
      </c>
      <c r="I1754" s="832" t="s">
        <v>3798</v>
      </c>
      <c r="J1754" s="832" t="s">
        <v>2749</v>
      </c>
      <c r="K1754" s="832" t="s">
        <v>3799</v>
      </c>
      <c r="L1754" s="835">
        <v>0</v>
      </c>
      <c r="M1754" s="835">
        <v>0</v>
      </c>
      <c r="N1754" s="832">
        <v>1</v>
      </c>
      <c r="O1754" s="836"/>
      <c r="P1754" s="835"/>
      <c r="Q1754" s="837"/>
      <c r="R1754" s="832"/>
      <c r="S1754" s="837">
        <v>0</v>
      </c>
      <c r="T1754" s="836"/>
      <c r="U1754" s="838"/>
    </row>
    <row r="1755" spans="1:21" ht="14.4" customHeight="1" x14ac:dyDescent="0.3">
      <c r="A1755" s="831">
        <v>8</v>
      </c>
      <c r="B1755" s="832" t="s">
        <v>2035</v>
      </c>
      <c r="C1755" s="832" t="s">
        <v>2042</v>
      </c>
      <c r="D1755" s="833" t="s">
        <v>4375</v>
      </c>
      <c r="E1755" s="834" t="s">
        <v>2095</v>
      </c>
      <c r="F1755" s="832" t="s">
        <v>2036</v>
      </c>
      <c r="G1755" s="832" t="s">
        <v>2741</v>
      </c>
      <c r="H1755" s="832" t="s">
        <v>601</v>
      </c>
      <c r="I1755" s="832" t="s">
        <v>2745</v>
      </c>
      <c r="J1755" s="832" t="s">
        <v>2746</v>
      </c>
      <c r="K1755" s="832" t="s">
        <v>2747</v>
      </c>
      <c r="L1755" s="835">
        <v>0</v>
      </c>
      <c r="M1755" s="835">
        <v>0</v>
      </c>
      <c r="N1755" s="832">
        <v>2</v>
      </c>
      <c r="O1755" s="836"/>
      <c r="P1755" s="835">
        <v>0</v>
      </c>
      <c r="Q1755" s="837"/>
      <c r="R1755" s="832">
        <v>2</v>
      </c>
      <c r="S1755" s="837">
        <v>1</v>
      </c>
      <c r="T1755" s="836"/>
      <c r="U1755" s="838"/>
    </row>
    <row r="1756" spans="1:21" ht="14.4" customHeight="1" x14ac:dyDescent="0.3">
      <c r="A1756" s="831">
        <v>8</v>
      </c>
      <c r="B1756" s="832" t="s">
        <v>2035</v>
      </c>
      <c r="C1756" s="832" t="s">
        <v>2042</v>
      </c>
      <c r="D1756" s="833" t="s">
        <v>4375</v>
      </c>
      <c r="E1756" s="834" t="s">
        <v>2095</v>
      </c>
      <c r="F1756" s="832" t="s">
        <v>2036</v>
      </c>
      <c r="G1756" s="832" t="s">
        <v>2741</v>
      </c>
      <c r="H1756" s="832" t="s">
        <v>601</v>
      </c>
      <c r="I1756" s="832" t="s">
        <v>3354</v>
      </c>
      <c r="J1756" s="832" t="s">
        <v>2746</v>
      </c>
      <c r="K1756" s="832" t="s">
        <v>2747</v>
      </c>
      <c r="L1756" s="835">
        <v>0</v>
      </c>
      <c r="M1756" s="835">
        <v>0</v>
      </c>
      <c r="N1756" s="832">
        <v>1</v>
      </c>
      <c r="O1756" s="836"/>
      <c r="P1756" s="835">
        <v>0</v>
      </c>
      <c r="Q1756" s="837"/>
      <c r="R1756" s="832">
        <v>1</v>
      </c>
      <c r="S1756" s="837">
        <v>1</v>
      </c>
      <c r="T1756" s="836"/>
      <c r="U1756" s="838"/>
    </row>
    <row r="1757" spans="1:21" ht="14.4" customHeight="1" x14ac:dyDescent="0.3">
      <c r="A1757" s="831">
        <v>8</v>
      </c>
      <c r="B1757" s="832" t="s">
        <v>2035</v>
      </c>
      <c r="C1757" s="832" t="s">
        <v>2042</v>
      </c>
      <c r="D1757" s="833" t="s">
        <v>4375</v>
      </c>
      <c r="E1757" s="834" t="s">
        <v>2095</v>
      </c>
      <c r="F1757" s="832" t="s">
        <v>2036</v>
      </c>
      <c r="G1757" s="832" t="s">
        <v>2576</v>
      </c>
      <c r="H1757" s="832" t="s">
        <v>601</v>
      </c>
      <c r="I1757" s="832" t="s">
        <v>2577</v>
      </c>
      <c r="J1757" s="832" t="s">
        <v>2578</v>
      </c>
      <c r="K1757" s="832" t="s">
        <v>2014</v>
      </c>
      <c r="L1757" s="835">
        <v>88.97</v>
      </c>
      <c r="M1757" s="835">
        <v>88.97</v>
      </c>
      <c r="N1757" s="832">
        <v>1</v>
      </c>
      <c r="O1757" s="836"/>
      <c r="P1757" s="835"/>
      <c r="Q1757" s="837">
        <v>0</v>
      </c>
      <c r="R1757" s="832"/>
      <c r="S1757" s="837">
        <v>0</v>
      </c>
      <c r="T1757" s="836"/>
      <c r="U1757" s="838"/>
    </row>
    <row r="1758" spans="1:21" ht="14.4" customHeight="1" x14ac:dyDescent="0.3">
      <c r="A1758" s="831">
        <v>8</v>
      </c>
      <c r="B1758" s="832" t="s">
        <v>2035</v>
      </c>
      <c r="C1758" s="832" t="s">
        <v>2042</v>
      </c>
      <c r="D1758" s="833" t="s">
        <v>4375</v>
      </c>
      <c r="E1758" s="834" t="s">
        <v>2095</v>
      </c>
      <c r="F1758" s="832" t="s">
        <v>2036</v>
      </c>
      <c r="G1758" s="832" t="s">
        <v>2284</v>
      </c>
      <c r="H1758" s="832" t="s">
        <v>601</v>
      </c>
      <c r="I1758" s="832" t="s">
        <v>3800</v>
      </c>
      <c r="J1758" s="832" t="s">
        <v>3801</v>
      </c>
      <c r="K1758" s="832" t="s">
        <v>939</v>
      </c>
      <c r="L1758" s="835">
        <v>85.16</v>
      </c>
      <c r="M1758" s="835">
        <v>255.48</v>
      </c>
      <c r="N1758" s="832">
        <v>3</v>
      </c>
      <c r="O1758" s="836"/>
      <c r="P1758" s="835">
        <v>255.48</v>
      </c>
      <c r="Q1758" s="837">
        <v>1</v>
      </c>
      <c r="R1758" s="832">
        <v>3</v>
      </c>
      <c r="S1758" s="837">
        <v>1</v>
      </c>
      <c r="T1758" s="836"/>
      <c r="U1758" s="838"/>
    </row>
    <row r="1759" spans="1:21" ht="14.4" customHeight="1" x14ac:dyDescent="0.3">
      <c r="A1759" s="831">
        <v>8</v>
      </c>
      <c r="B1759" s="832" t="s">
        <v>2035</v>
      </c>
      <c r="C1759" s="832" t="s">
        <v>2042</v>
      </c>
      <c r="D1759" s="833" t="s">
        <v>4375</v>
      </c>
      <c r="E1759" s="834" t="s">
        <v>2095</v>
      </c>
      <c r="F1759" s="832" t="s">
        <v>2036</v>
      </c>
      <c r="G1759" s="832" t="s">
        <v>2581</v>
      </c>
      <c r="H1759" s="832" t="s">
        <v>601</v>
      </c>
      <c r="I1759" s="832" t="s">
        <v>2982</v>
      </c>
      <c r="J1759" s="832" t="s">
        <v>2583</v>
      </c>
      <c r="K1759" s="832" t="s">
        <v>2983</v>
      </c>
      <c r="L1759" s="835">
        <v>0</v>
      </c>
      <c r="M1759" s="835">
        <v>0</v>
      </c>
      <c r="N1759" s="832">
        <v>4</v>
      </c>
      <c r="O1759" s="836"/>
      <c r="P1759" s="835">
        <v>0</v>
      </c>
      <c r="Q1759" s="837"/>
      <c r="R1759" s="832">
        <v>3</v>
      </c>
      <c r="S1759" s="837">
        <v>0.75</v>
      </c>
      <c r="T1759" s="836"/>
      <c r="U1759" s="838"/>
    </row>
    <row r="1760" spans="1:21" ht="14.4" customHeight="1" x14ac:dyDescent="0.3">
      <c r="A1760" s="831">
        <v>8</v>
      </c>
      <c r="B1760" s="832" t="s">
        <v>2035</v>
      </c>
      <c r="C1760" s="832" t="s">
        <v>2042</v>
      </c>
      <c r="D1760" s="833" t="s">
        <v>4375</v>
      </c>
      <c r="E1760" s="834" t="s">
        <v>2095</v>
      </c>
      <c r="F1760" s="832" t="s">
        <v>2036</v>
      </c>
      <c r="G1760" s="832" t="s">
        <v>2581</v>
      </c>
      <c r="H1760" s="832" t="s">
        <v>601</v>
      </c>
      <c r="I1760" s="832" t="s">
        <v>2758</v>
      </c>
      <c r="J1760" s="832" t="s">
        <v>2759</v>
      </c>
      <c r="K1760" s="832" t="s">
        <v>2760</v>
      </c>
      <c r="L1760" s="835">
        <v>83.97</v>
      </c>
      <c r="M1760" s="835">
        <v>251.91</v>
      </c>
      <c r="N1760" s="832">
        <v>3</v>
      </c>
      <c r="O1760" s="836"/>
      <c r="P1760" s="835">
        <v>167.94</v>
      </c>
      <c r="Q1760" s="837">
        <v>0.66666666666666663</v>
      </c>
      <c r="R1760" s="832">
        <v>2</v>
      </c>
      <c r="S1760" s="837">
        <v>0.66666666666666663</v>
      </c>
      <c r="T1760" s="836"/>
      <c r="U1760" s="838"/>
    </row>
    <row r="1761" spans="1:21" ht="14.4" customHeight="1" x14ac:dyDescent="0.3">
      <c r="A1761" s="831">
        <v>8</v>
      </c>
      <c r="B1761" s="832" t="s">
        <v>2035</v>
      </c>
      <c r="C1761" s="832" t="s">
        <v>2042</v>
      </c>
      <c r="D1761" s="833" t="s">
        <v>4375</v>
      </c>
      <c r="E1761" s="834" t="s">
        <v>2095</v>
      </c>
      <c r="F1761" s="832" t="s">
        <v>2036</v>
      </c>
      <c r="G1761" s="832" t="s">
        <v>2581</v>
      </c>
      <c r="H1761" s="832" t="s">
        <v>601</v>
      </c>
      <c r="I1761" s="832" t="s">
        <v>2582</v>
      </c>
      <c r="J1761" s="832" t="s">
        <v>2583</v>
      </c>
      <c r="K1761" s="832" t="s">
        <v>2584</v>
      </c>
      <c r="L1761" s="835">
        <v>113.81</v>
      </c>
      <c r="M1761" s="835">
        <v>341.43</v>
      </c>
      <c r="N1761" s="832">
        <v>3</v>
      </c>
      <c r="O1761" s="836">
        <v>0.5</v>
      </c>
      <c r="P1761" s="835">
        <v>341.43</v>
      </c>
      <c r="Q1761" s="837">
        <v>1</v>
      </c>
      <c r="R1761" s="832">
        <v>3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8</v>
      </c>
      <c r="B1762" s="832" t="s">
        <v>2035</v>
      </c>
      <c r="C1762" s="832" t="s">
        <v>2042</v>
      </c>
      <c r="D1762" s="833" t="s">
        <v>4375</v>
      </c>
      <c r="E1762" s="834" t="s">
        <v>2095</v>
      </c>
      <c r="F1762" s="832" t="s">
        <v>2036</v>
      </c>
      <c r="G1762" s="832" t="s">
        <v>2581</v>
      </c>
      <c r="H1762" s="832" t="s">
        <v>601</v>
      </c>
      <c r="I1762" s="832" t="s">
        <v>3802</v>
      </c>
      <c r="J1762" s="832" t="s">
        <v>3184</v>
      </c>
      <c r="K1762" s="832" t="s">
        <v>3803</v>
      </c>
      <c r="L1762" s="835">
        <v>49.84</v>
      </c>
      <c r="M1762" s="835">
        <v>299.04000000000002</v>
      </c>
      <c r="N1762" s="832">
        <v>6</v>
      </c>
      <c r="O1762" s="836">
        <v>1</v>
      </c>
      <c r="P1762" s="835">
        <v>149.52000000000001</v>
      </c>
      <c r="Q1762" s="837">
        <v>0.5</v>
      </c>
      <c r="R1762" s="832">
        <v>3</v>
      </c>
      <c r="S1762" s="837">
        <v>0.5</v>
      </c>
      <c r="T1762" s="836"/>
      <c r="U1762" s="838">
        <v>0</v>
      </c>
    </row>
    <row r="1763" spans="1:21" ht="14.4" customHeight="1" x14ac:dyDescent="0.3">
      <c r="A1763" s="831">
        <v>8</v>
      </c>
      <c r="B1763" s="832" t="s">
        <v>2035</v>
      </c>
      <c r="C1763" s="832" t="s">
        <v>2042</v>
      </c>
      <c r="D1763" s="833" t="s">
        <v>4375</v>
      </c>
      <c r="E1763" s="834" t="s">
        <v>2095</v>
      </c>
      <c r="F1763" s="832" t="s">
        <v>2036</v>
      </c>
      <c r="G1763" s="832" t="s">
        <v>2435</v>
      </c>
      <c r="H1763" s="832" t="s">
        <v>601</v>
      </c>
      <c r="I1763" s="832" t="s">
        <v>3804</v>
      </c>
      <c r="J1763" s="832" t="s">
        <v>1138</v>
      </c>
      <c r="K1763" s="832" t="s">
        <v>3805</v>
      </c>
      <c r="L1763" s="835">
        <v>39.630000000000003</v>
      </c>
      <c r="M1763" s="835">
        <v>39.630000000000003</v>
      </c>
      <c r="N1763" s="832">
        <v>1</v>
      </c>
      <c r="O1763" s="836">
        <v>0.5</v>
      </c>
      <c r="P1763" s="835">
        <v>39.630000000000003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8</v>
      </c>
      <c r="B1764" s="832" t="s">
        <v>2035</v>
      </c>
      <c r="C1764" s="832" t="s">
        <v>2042</v>
      </c>
      <c r="D1764" s="833" t="s">
        <v>4375</v>
      </c>
      <c r="E1764" s="834" t="s">
        <v>2095</v>
      </c>
      <c r="F1764" s="832" t="s">
        <v>2036</v>
      </c>
      <c r="G1764" s="832" t="s">
        <v>2764</v>
      </c>
      <c r="H1764" s="832" t="s">
        <v>601</v>
      </c>
      <c r="I1764" s="832" t="s">
        <v>3186</v>
      </c>
      <c r="J1764" s="832" t="s">
        <v>2766</v>
      </c>
      <c r="K1764" s="832" t="s">
        <v>3187</v>
      </c>
      <c r="L1764" s="835">
        <v>1435.18</v>
      </c>
      <c r="M1764" s="835">
        <v>1435.18</v>
      </c>
      <c r="N1764" s="832">
        <v>1</v>
      </c>
      <c r="O1764" s="836"/>
      <c r="P1764" s="835"/>
      <c r="Q1764" s="837">
        <v>0</v>
      </c>
      <c r="R1764" s="832"/>
      <c r="S1764" s="837">
        <v>0</v>
      </c>
      <c r="T1764" s="836"/>
      <c r="U1764" s="838"/>
    </row>
    <row r="1765" spans="1:21" ht="14.4" customHeight="1" x14ac:dyDescent="0.3">
      <c r="A1765" s="831">
        <v>8</v>
      </c>
      <c r="B1765" s="832" t="s">
        <v>2035</v>
      </c>
      <c r="C1765" s="832" t="s">
        <v>2042</v>
      </c>
      <c r="D1765" s="833" t="s">
        <v>4375</v>
      </c>
      <c r="E1765" s="834" t="s">
        <v>2095</v>
      </c>
      <c r="F1765" s="832" t="s">
        <v>2036</v>
      </c>
      <c r="G1765" s="832" t="s">
        <v>2764</v>
      </c>
      <c r="H1765" s="832" t="s">
        <v>601</v>
      </c>
      <c r="I1765" s="832" t="s">
        <v>3186</v>
      </c>
      <c r="J1765" s="832" t="s">
        <v>2766</v>
      </c>
      <c r="K1765" s="832" t="s">
        <v>3187</v>
      </c>
      <c r="L1765" s="835">
        <v>2592.6799999999998</v>
      </c>
      <c r="M1765" s="835">
        <v>2592.6799999999998</v>
      </c>
      <c r="N1765" s="832">
        <v>1</v>
      </c>
      <c r="O1765" s="836">
        <v>0.5</v>
      </c>
      <c r="P1765" s="835">
        <v>2592.6799999999998</v>
      </c>
      <c r="Q1765" s="837">
        <v>1</v>
      </c>
      <c r="R1765" s="832">
        <v>1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8</v>
      </c>
      <c r="B1766" s="832" t="s">
        <v>2035</v>
      </c>
      <c r="C1766" s="832" t="s">
        <v>2042</v>
      </c>
      <c r="D1766" s="833" t="s">
        <v>4375</v>
      </c>
      <c r="E1766" s="834" t="s">
        <v>2095</v>
      </c>
      <c r="F1766" s="832" t="s">
        <v>2036</v>
      </c>
      <c r="G1766" s="832" t="s">
        <v>2764</v>
      </c>
      <c r="H1766" s="832" t="s">
        <v>601</v>
      </c>
      <c r="I1766" s="832" t="s">
        <v>2765</v>
      </c>
      <c r="J1766" s="832" t="s">
        <v>2766</v>
      </c>
      <c r="K1766" s="832" t="s">
        <v>2767</v>
      </c>
      <c r="L1766" s="835">
        <v>717.59</v>
      </c>
      <c r="M1766" s="835">
        <v>717.59</v>
      </c>
      <c r="N1766" s="832">
        <v>1</v>
      </c>
      <c r="O1766" s="836"/>
      <c r="P1766" s="835">
        <v>717.59</v>
      </c>
      <c r="Q1766" s="837">
        <v>1</v>
      </c>
      <c r="R1766" s="832">
        <v>1</v>
      </c>
      <c r="S1766" s="837">
        <v>1</v>
      </c>
      <c r="T1766" s="836"/>
      <c r="U1766" s="838"/>
    </row>
    <row r="1767" spans="1:21" ht="14.4" customHeight="1" x14ac:dyDescent="0.3">
      <c r="A1767" s="831">
        <v>8</v>
      </c>
      <c r="B1767" s="832" t="s">
        <v>2035</v>
      </c>
      <c r="C1767" s="832" t="s">
        <v>2042</v>
      </c>
      <c r="D1767" s="833" t="s">
        <v>4375</v>
      </c>
      <c r="E1767" s="834" t="s">
        <v>2095</v>
      </c>
      <c r="F1767" s="832" t="s">
        <v>2036</v>
      </c>
      <c r="G1767" s="832" t="s">
        <v>2497</v>
      </c>
      <c r="H1767" s="832" t="s">
        <v>601</v>
      </c>
      <c r="I1767" s="832" t="s">
        <v>2768</v>
      </c>
      <c r="J1767" s="832" t="s">
        <v>2769</v>
      </c>
      <c r="K1767" s="832" t="s">
        <v>2770</v>
      </c>
      <c r="L1767" s="835">
        <v>136.04</v>
      </c>
      <c r="M1767" s="835">
        <v>272.08</v>
      </c>
      <c r="N1767" s="832">
        <v>2</v>
      </c>
      <c r="O1767" s="836">
        <v>0.5</v>
      </c>
      <c r="P1767" s="835">
        <v>272.08</v>
      </c>
      <c r="Q1767" s="837">
        <v>1</v>
      </c>
      <c r="R1767" s="832">
        <v>2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8</v>
      </c>
      <c r="B1768" s="832" t="s">
        <v>2035</v>
      </c>
      <c r="C1768" s="832" t="s">
        <v>2042</v>
      </c>
      <c r="D1768" s="833" t="s">
        <v>4375</v>
      </c>
      <c r="E1768" s="834" t="s">
        <v>2095</v>
      </c>
      <c r="F1768" s="832" t="s">
        <v>2036</v>
      </c>
      <c r="G1768" s="832" t="s">
        <v>3326</v>
      </c>
      <c r="H1768" s="832" t="s">
        <v>601</v>
      </c>
      <c r="I1768" s="832" t="s">
        <v>3327</v>
      </c>
      <c r="J1768" s="832" t="s">
        <v>3328</v>
      </c>
      <c r="K1768" s="832" t="s">
        <v>3329</v>
      </c>
      <c r="L1768" s="835">
        <v>0</v>
      </c>
      <c r="M1768" s="835">
        <v>0</v>
      </c>
      <c r="N1768" s="832">
        <v>2</v>
      </c>
      <c r="O1768" s="836"/>
      <c r="P1768" s="835">
        <v>0</v>
      </c>
      <c r="Q1768" s="837"/>
      <c r="R1768" s="832">
        <v>1</v>
      </c>
      <c r="S1768" s="837">
        <v>0.5</v>
      </c>
      <c r="T1768" s="836"/>
      <c r="U1768" s="838"/>
    </row>
    <row r="1769" spans="1:21" ht="14.4" customHeight="1" x14ac:dyDescent="0.3">
      <c r="A1769" s="831">
        <v>8</v>
      </c>
      <c r="B1769" s="832" t="s">
        <v>2035</v>
      </c>
      <c r="C1769" s="832" t="s">
        <v>2042</v>
      </c>
      <c r="D1769" s="833" t="s">
        <v>4375</v>
      </c>
      <c r="E1769" s="834" t="s">
        <v>2095</v>
      </c>
      <c r="F1769" s="832" t="s">
        <v>2036</v>
      </c>
      <c r="G1769" s="832" t="s">
        <v>2594</v>
      </c>
      <c r="H1769" s="832" t="s">
        <v>601</v>
      </c>
      <c r="I1769" s="832" t="s">
        <v>3006</v>
      </c>
      <c r="J1769" s="832" t="s">
        <v>3004</v>
      </c>
      <c r="K1769" s="832" t="s">
        <v>3005</v>
      </c>
      <c r="L1769" s="835">
        <v>0</v>
      </c>
      <c r="M1769" s="835">
        <v>0</v>
      </c>
      <c r="N1769" s="832">
        <v>2</v>
      </c>
      <c r="O1769" s="836"/>
      <c r="P1769" s="835">
        <v>0</v>
      </c>
      <c r="Q1769" s="837"/>
      <c r="R1769" s="832">
        <v>2</v>
      </c>
      <c r="S1769" s="837">
        <v>1</v>
      </c>
      <c r="T1769" s="836"/>
      <c r="U1769" s="838"/>
    </row>
    <row r="1770" spans="1:21" ht="14.4" customHeight="1" x14ac:dyDescent="0.3">
      <c r="A1770" s="831">
        <v>8</v>
      </c>
      <c r="B1770" s="832" t="s">
        <v>2035</v>
      </c>
      <c r="C1770" s="832" t="s">
        <v>2042</v>
      </c>
      <c r="D1770" s="833" t="s">
        <v>4375</v>
      </c>
      <c r="E1770" s="834" t="s">
        <v>2095</v>
      </c>
      <c r="F1770" s="832" t="s">
        <v>2036</v>
      </c>
      <c r="G1770" s="832" t="s">
        <v>2594</v>
      </c>
      <c r="H1770" s="832" t="s">
        <v>601</v>
      </c>
      <c r="I1770" s="832" t="s">
        <v>3806</v>
      </c>
      <c r="J1770" s="832" t="s">
        <v>3807</v>
      </c>
      <c r="K1770" s="832" t="s">
        <v>3808</v>
      </c>
      <c r="L1770" s="835">
        <v>0</v>
      </c>
      <c r="M1770" s="835">
        <v>0</v>
      </c>
      <c r="N1770" s="832">
        <v>1</v>
      </c>
      <c r="O1770" s="836"/>
      <c r="P1770" s="835">
        <v>0</v>
      </c>
      <c r="Q1770" s="837"/>
      <c r="R1770" s="832">
        <v>1</v>
      </c>
      <c r="S1770" s="837">
        <v>1</v>
      </c>
      <c r="T1770" s="836"/>
      <c r="U1770" s="838"/>
    </row>
    <row r="1771" spans="1:21" ht="14.4" customHeight="1" x14ac:dyDescent="0.3">
      <c r="A1771" s="831">
        <v>8</v>
      </c>
      <c r="B1771" s="832" t="s">
        <v>2035</v>
      </c>
      <c r="C1771" s="832" t="s">
        <v>2042</v>
      </c>
      <c r="D1771" s="833" t="s">
        <v>4375</v>
      </c>
      <c r="E1771" s="834" t="s">
        <v>2095</v>
      </c>
      <c r="F1771" s="832" t="s">
        <v>2036</v>
      </c>
      <c r="G1771" s="832" t="s">
        <v>2594</v>
      </c>
      <c r="H1771" s="832" t="s">
        <v>601</v>
      </c>
      <c r="I1771" s="832" t="s">
        <v>3611</v>
      </c>
      <c r="J1771" s="832" t="s">
        <v>3609</v>
      </c>
      <c r="K1771" s="832" t="s">
        <v>3612</v>
      </c>
      <c r="L1771" s="835">
        <v>0</v>
      </c>
      <c r="M1771" s="835">
        <v>0</v>
      </c>
      <c r="N1771" s="832">
        <v>3</v>
      </c>
      <c r="O1771" s="836"/>
      <c r="P1771" s="835"/>
      <c r="Q1771" s="837"/>
      <c r="R1771" s="832"/>
      <c r="S1771" s="837">
        <v>0</v>
      </c>
      <c r="T1771" s="836"/>
      <c r="U1771" s="838"/>
    </row>
    <row r="1772" spans="1:21" ht="14.4" customHeight="1" x14ac:dyDescent="0.3">
      <c r="A1772" s="831">
        <v>8</v>
      </c>
      <c r="B1772" s="832" t="s">
        <v>2035</v>
      </c>
      <c r="C1772" s="832" t="s">
        <v>2042</v>
      </c>
      <c r="D1772" s="833" t="s">
        <v>4375</v>
      </c>
      <c r="E1772" s="834" t="s">
        <v>2095</v>
      </c>
      <c r="F1772" s="832" t="s">
        <v>2036</v>
      </c>
      <c r="G1772" s="832" t="s">
        <v>2288</v>
      </c>
      <c r="H1772" s="832" t="s">
        <v>601</v>
      </c>
      <c r="I1772" s="832" t="s">
        <v>2289</v>
      </c>
      <c r="J1772" s="832" t="s">
        <v>1104</v>
      </c>
      <c r="K1772" s="832" t="s">
        <v>2290</v>
      </c>
      <c r="L1772" s="835">
        <v>107.27</v>
      </c>
      <c r="M1772" s="835">
        <v>858.16</v>
      </c>
      <c r="N1772" s="832">
        <v>8</v>
      </c>
      <c r="O1772" s="836">
        <v>0.5</v>
      </c>
      <c r="P1772" s="835">
        <v>750.89</v>
      </c>
      <c r="Q1772" s="837">
        <v>0.875</v>
      </c>
      <c r="R1772" s="832">
        <v>7</v>
      </c>
      <c r="S1772" s="837">
        <v>0.875</v>
      </c>
      <c r="T1772" s="836"/>
      <c r="U1772" s="838">
        <v>0</v>
      </c>
    </row>
    <row r="1773" spans="1:21" ht="14.4" customHeight="1" x14ac:dyDescent="0.3">
      <c r="A1773" s="831">
        <v>8</v>
      </c>
      <c r="B1773" s="832" t="s">
        <v>2035</v>
      </c>
      <c r="C1773" s="832" t="s">
        <v>2042</v>
      </c>
      <c r="D1773" s="833" t="s">
        <v>4375</v>
      </c>
      <c r="E1773" s="834" t="s">
        <v>2095</v>
      </c>
      <c r="F1773" s="832" t="s">
        <v>2036</v>
      </c>
      <c r="G1773" s="832" t="s">
        <v>2288</v>
      </c>
      <c r="H1773" s="832" t="s">
        <v>601</v>
      </c>
      <c r="I1773" s="832" t="s">
        <v>2498</v>
      </c>
      <c r="J1773" s="832" t="s">
        <v>1104</v>
      </c>
      <c r="K1773" s="832" t="s">
        <v>2290</v>
      </c>
      <c r="L1773" s="835">
        <v>107.27</v>
      </c>
      <c r="M1773" s="835">
        <v>536.35</v>
      </c>
      <c r="N1773" s="832">
        <v>5</v>
      </c>
      <c r="O1773" s="836"/>
      <c r="P1773" s="835">
        <v>107.27</v>
      </c>
      <c r="Q1773" s="837">
        <v>0.19999999999999998</v>
      </c>
      <c r="R1773" s="832">
        <v>1</v>
      </c>
      <c r="S1773" s="837">
        <v>0.2</v>
      </c>
      <c r="T1773" s="836"/>
      <c r="U1773" s="838"/>
    </row>
    <row r="1774" spans="1:21" ht="14.4" customHeight="1" x14ac:dyDescent="0.3">
      <c r="A1774" s="831">
        <v>8</v>
      </c>
      <c r="B1774" s="832" t="s">
        <v>2035</v>
      </c>
      <c r="C1774" s="832" t="s">
        <v>2042</v>
      </c>
      <c r="D1774" s="833" t="s">
        <v>4375</v>
      </c>
      <c r="E1774" s="834" t="s">
        <v>2095</v>
      </c>
      <c r="F1774" s="832" t="s">
        <v>2036</v>
      </c>
      <c r="G1774" s="832" t="s">
        <v>2775</v>
      </c>
      <c r="H1774" s="832" t="s">
        <v>601</v>
      </c>
      <c r="I1774" s="832" t="s">
        <v>2776</v>
      </c>
      <c r="J1774" s="832" t="s">
        <v>1455</v>
      </c>
      <c r="K1774" s="832" t="s">
        <v>2777</v>
      </c>
      <c r="L1774" s="835">
        <v>0</v>
      </c>
      <c r="M1774" s="835">
        <v>0</v>
      </c>
      <c r="N1774" s="832">
        <v>2</v>
      </c>
      <c r="O1774" s="836">
        <v>0.5</v>
      </c>
      <c r="P1774" s="835">
        <v>0</v>
      </c>
      <c r="Q1774" s="837"/>
      <c r="R1774" s="832">
        <v>2</v>
      </c>
      <c r="S1774" s="837">
        <v>1</v>
      </c>
      <c r="T1774" s="836">
        <v>0.5</v>
      </c>
      <c r="U1774" s="838">
        <v>1</v>
      </c>
    </row>
    <row r="1775" spans="1:21" ht="14.4" customHeight="1" x14ac:dyDescent="0.3">
      <c r="A1775" s="831">
        <v>8</v>
      </c>
      <c r="B1775" s="832" t="s">
        <v>2035</v>
      </c>
      <c r="C1775" s="832" t="s">
        <v>2042</v>
      </c>
      <c r="D1775" s="833" t="s">
        <v>4375</v>
      </c>
      <c r="E1775" s="834" t="s">
        <v>2095</v>
      </c>
      <c r="F1775" s="832" t="s">
        <v>2036</v>
      </c>
      <c r="G1775" s="832" t="s">
        <v>2457</v>
      </c>
      <c r="H1775" s="832" t="s">
        <v>601</v>
      </c>
      <c r="I1775" s="832" t="s">
        <v>2461</v>
      </c>
      <c r="J1775" s="832" t="s">
        <v>2459</v>
      </c>
      <c r="K1775" s="832" t="s">
        <v>2462</v>
      </c>
      <c r="L1775" s="835">
        <v>60.9</v>
      </c>
      <c r="M1775" s="835">
        <v>121.8</v>
      </c>
      <c r="N1775" s="832">
        <v>2</v>
      </c>
      <c r="O1775" s="836"/>
      <c r="P1775" s="835"/>
      <c r="Q1775" s="837">
        <v>0</v>
      </c>
      <c r="R1775" s="832"/>
      <c r="S1775" s="837">
        <v>0</v>
      </c>
      <c r="T1775" s="836"/>
      <c r="U1775" s="838"/>
    </row>
    <row r="1776" spans="1:21" ht="14.4" customHeight="1" x14ac:dyDescent="0.3">
      <c r="A1776" s="831">
        <v>8</v>
      </c>
      <c r="B1776" s="832" t="s">
        <v>2035</v>
      </c>
      <c r="C1776" s="832" t="s">
        <v>2042</v>
      </c>
      <c r="D1776" s="833" t="s">
        <v>4375</v>
      </c>
      <c r="E1776" s="834" t="s">
        <v>2095</v>
      </c>
      <c r="F1776" s="832" t="s">
        <v>2036</v>
      </c>
      <c r="G1776" s="832" t="s">
        <v>2667</v>
      </c>
      <c r="H1776" s="832" t="s">
        <v>601</v>
      </c>
      <c r="I1776" s="832" t="s">
        <v>3809</v>
      </c>
      <c r="J1776" s="832" t="s">
        <v>2070</v>
      </c>
      <c r="K1776" s="832"/>
      <c r="L1776" s="835">
        <v>0</v>
      </c>
      <c r="M1776" s="835">
        <v>0</v>
      </c>
      <c r="N1776" s="832">
        <v>1</v>
      </c>
      <c r="O1776" s="836"/>
      <c r="P1776" s="835"/>
      <c r="Q1776" s="837"/>
      <c r="R1776" s="832"/>
      <c r="S1776" s="837">
        <v>0</v>
      </c>
      <c r="T1776" s="836"/>
      <c r="U1776" s="838"/>
    </row>
    <row r="1777" spans="1:21" ht="14.4" customHeight="1" x14ac:dyDescent="0.3">
      <c r="A1777" s="831">
        <v>8</v>
      </c>
      <c r="B1777" s="832" t="s">
        <v>2035</v>
      </c>
      <c r="C1777" s="832" t="s">
        <v>2042</v>
      </c>
      <c r="D1777" s="833" t="s">
        <v>4375</v>
      </c>
      <c r="E1777" s="834" t="s">
        <v>2095</v>
      </c>
      <c r="F1777" s="832" t="s">
        <v>2036</v>
      </c>
      <c r="G1777" s="832" t="s">
        <v>2407</v>
      </c>
      <c r="H1777" s="832" t="s">
        <v>601</v>
      </c>
      <c r="I1777" s="832" t="s">
        <v>2408</v>
      </c>
      <c r="J1777" s="832" t="s">
        <v>883</v>
      </c>
      <c r="K1777" s="832" t="s">
        <v>2409</v>
      </c>
      <c r="L1777" s="835">
        <v>48.09</v>
      </c>
      <c r="M1777" s="835">
        <v>144.27000000000001</v>
      </c>
      <c r="N1777" s="832">
        <v>3</v>
      </c>
      <c r="O1777" s="836"/>
      <c r="P1777" s="835">
        <v>144.27000000000001</v>
      </c>
      <c r="Q1777" s="837">
        <v>1</v>
      </c>
      <c r="R1777" s="832">
        <v>3</v>
      </c>
      <c r="S1777" s="837">
        <v>1</v>
      </c>
      <c r="T1777" s="836"/>
      <c r="U1777" s="838"/>
    </row>
    <row r="1778" spans="1:21" ht="14.4" customHeight="1" x14ac:dyDescent="0.3">
      <c r="A1778" s="831">
        <v>8</v>
      </c>
      <c r="B1778" s="832" t="s">
        <v>2035</v>
      </c>
      <c r="C1778" s="832" t="s">
        <v>2042</v>
      </c>
      <c r="D1778" s="833" t="s">
        <v>4375</v>
      </c>
      <c r="E1778" s="834" t="s">
        <v>2095</v>
      </c>
      <c r="F1778" s="832" t="s">
        <v>2036</v>
      </c>
      <c r="G1778" s="832" t="s">
        <v>2407</v>
      </c>
      <c r="H1778" s="832" t="s">
        <v>601</v>
      </c>
      <c r="I1778" s="832" t="s">
        <v>3810</v>
      </c>
      <c r="J1778" s="832" t="s">
        <v>883</v>
      </c>
      <c r="K1778" s="832" t="s">
        <v>3016</v>
      </c>
      <c r="L1778" s="835">
        <v>64.36</v>
      </c>
      <c r="M1778" s="835">
        <v>64.36</v>
      </c>
      <c r="N1778" s="832">
        <v>1</v>
      </c>
      <c r="O1778" s="836"/>
      <c r="P1778" s="835">
        <v>64.36</v>
      </c>
      <c r="Q1778" s="837">
        <v>1</v>
      </c>
      <c r="R1778" s="832">
        <v>1</v>
      </c>
      <c r="S1778" s="837">
        <v>1</v>
      </c>
      <c r="T1778" s="836"/>
      <c r="U1778" s="838"/>
    </row>
    <row r="1779" spans="1:21" ht="14.4" customHeight="1" x14ac:dyDescent="0.3">
      <c r="A1779" s="831">
        <v>8</v>
      </c>
      <c r="B1779" s="832" t="s">
        <v>2035</v>
      </c>
      <c r="C1779" s="832" t="s">
        <v>2042</v>
      </c>
      <c r="D1779" s="833" t="s">
        <v>4375</v>
      </c>
      <c r="E1779" s="834" t="s">
        <v>2095</v>
      </c>
      <c r="F1779" s="832" t="s">
        <v>2036</v>
      </c>
      <c r="G1779" s="832" t="s">
        <v>2407</v>
      </c>
      <c r="H1779" s="832" t="s">
        <v>601</v>
      </c>
      <c r="I1779" s="832" t="s">
        <v>3015</v>
      </c>
      <c r="J1779" s="832" t="s">
        <v>883</v>
      </c>
      <c r="K1779" s="832" t="s">
        <v>3016</v>
      </c>
      <c r="L1779" s="835">
        <v>16.09</v>
      </c>
      <c r="M1779" s="835">
        <v>32.18</v>
      </c>
      <c r="N1779" s="832">
        <v>2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8</v>
      </c>
      <c r="B1780" s="832" t="s">
        <v>2035</v>
      </c>
      <c r="C1780" s="832" t="s">
        <v>2042</v>
      </c>
      <c r="D1780" s="833" t="s">
        <v>4375</v>
      </c>
      <c r="E1780" s="834" t="s">
        <v>2095</v>
      </c>
      <c r="F1780" s="832" t="s">
        <v>2036</v>
      </c>
      <c r="G1780" s="832" t="s">
        <v>2407</v>
      </c>
      <c r="H1780" s="832" t="s">
        <v>601</v>
      </c>
      <c r="I1780" s="832" t="s">
        <v>3202</v>
      </c>
      <c r="J1780" s="832" t="s">
        <v>3203</v>
      </c>
      <c r="K1780" s="832" t="s">
        <v>3204</v>
      </c>
      <c r="L1780" s="835">
        <v>89.91</v>
      </c>
      <c r="M1780" s="835">
        <v>179.82</v>
      </c>
      <c r="N1780" s="832">
        <v>2</v>
      </c>
      <c r="O1780" s="836"/>
      <c r="P1780" s="835">
        <v>179.82</v>
      </c>
      <c r="Q1780" s="837">
        <v>1</v>
      </c>
      <c r="R1780" s="832">
        <v>2</v>
      </c>
      <c r="S1780" s="837">
        <v>1</v>
      </c>
      <c r="T1780" s="836"/>
      <c r="U1780" s="838"/>
    </row>
    <row r="1781" spans="1:21" ht="14.4" customHeight="1" x14ac:dyDescent="0.3">
      <c r="A1781" s="831">
        <v>8</v>
      </c>
      <c r="B1781" s="832" t="s">
        <v>2035</v>
      </c>
      <c r="C1781" s="832" t="s">
        <v>2042</v>
      </c>
      <c r="D1781" s="833" t="s">
        <v>4375</v>
      </c>
      <c r="E1781" s="834" t="s">
        <v>2095</v>
      </c>
      <c r="F1781" s="832" t="s">
        <v>2036</v>
      </c>
      <c r="G1781" s="832" t="s">
        <v>2108</v>
      </c>
      <c r="H1781" s="832" t="s">
        <v>601</v>
      </c>
      <c r="I1781" s="832" t="s">
        <v>2109</v>
      </c>
      <c r="J1781" s="832" t="s">
        <v>657</v>
      </c>
      <c r="K1781" s="832" t="s">
        <v>2110</v>
      </c>
      <c r="L1781" s="835">
        <v>0</v>
      </c>
      <c r="M1781" s="835">
        <v>0</v>
      </c>
      <c r="N1781" s="832">
        <v>2</v>
      </c>
      <c r="O1781" s="836">
        <v>0.5</v>
      </c>
      <c r="P1781" s="835">
        <v>0</v>
      </c>
      <c r="Q1781" s="837"/>
      <c r="R1781" s="832">
        <v>1</v>
      </c>
      <c r="S1781" s="837">
        <v>0.5</v>
      </c>
      <c r="T1781" s="836">
        <v>0.5</v>
      </c>
      <c r="U1781" s="838">
        <v>1</v>
      </c>
    </row>
    <row r="1782" spans="1:21" ht="14.4" customHeight="1" x14ac:dyDescent="0.3">
      <c r="A1782" s="831">
        <v>8</v>
      </c>
      <c r="B1782" s="832" t="s">
        <v>2035</v>
      </c>
      <c r="C1782" s="832" t="s">
        <v>2042</v>
      </c>
      <c r="D1782" s="833" t="s">
        <v>4375</v>
      </c>
      <c r="E1782" s="834" t="s">
        <v>2095</v>
      </c>
      <c r="F1782" s="832" t="s">
        <v>2036</v>
      </c>
      <c r="G1782" s="832" t="s">
        <v>3811</v>
      </c>
      <c r="H1782" s="832" t="s">
        <v>601</v>
      </c>
      <c r="I1782" s="832" t="s">
        <v>3812</v>
      </c>
      <c r="J1782" s="832" t="s">
        <v>3813</v>
      </c>
      <c r="K1782" s="832" t="s">
        <v>3814</v>
      </c>
      <c r="L1782" s="835">
        <v>0</v>
      </c>
      <c r="M1782" s="835">
        <v>0</v>
      </c>
      <c r="N1782" s="832">
        <v>1</v>
      </c>
      <c r="O1782" s="836"/>
      <c r="P1782" s="835">
        <v>0</v>
      </c>
      <c r="Q1782" s="837"/>
      <c r="R1782" s="832">
        <v>1</v>
      </c>
      <c r="S1782" s="837">
        <v>1</v>
      </c>
      <c r="T1782" s="836"/>
      <c r="U1782" s="838"/>
    </row>
    <row r="1783" spans="1:21" ht="14.4" customHeight="1" x14ac:dyDescent="0.3">
      <c r="A1783" s="831">
        <v>8</v>
      </c>
      <c r="B1783" s="832" t="s">
        <v>2035</v>
      </c>
      <c r="C1783" s="832" t="s">
        <v>2042</v>
      </c>
      <c r="D1783" s="833" t="s">
        <v>4375</v>
      </c>
      <c r="E1783" s="834" t="s">
        <v>2095</v>
      </c>
      <c r="F1783" s="832" t="s">
        <v>2036</v>
      </c>
      <c r="G1783" s="832" t="s">
        <v>2114</v>
      </c>
      <c r="H1783" s="832" t="s">
        <v>601</v>
      </c>
      <c r="I1783" s="832" t="s">
        <v>2115</v>
      </c>
      <c r="J1783" s="832" t="s">
        <v>928</v>
      </c>
      <c r="K1783" s="832" t="s">
        <v>2116</v>
      </c>
      <c r="L1783" s="835">
        <v>132.19</v>
      </c>
      <c r="M1783" s="835">
        <v>660.95</v>
      </c>
      <c r="N1783" s="832">
        <v>5</v>
      </c>
      <c r="O1783" s="836">
        <v>1</v>
      </c>
      <c r="P1783" s="835">
        <v>396.57</v>
      </c>
      <c r="Q1783" s="837">
        <v>0.6</v>
      </c>
      <c r="R1783" s="832">
        <v>3</v>
      </c>
      <c r="S1783" s="837">
        <v>0.6</v>
      </c>
      <c r="T1783" s="836">
        <v>0.5</v>
      </c>
      <c r="U1783" s="838">
        <v>0.5</v>
      </c>
    </row>
    <row r="1784" spans="1:21" ht="14.4" customHeight="1" x14ac:dyDescent="0.3">
      <c r="A1784" s="831">
        <v>8</v>
      </c>
      <c r="B1784" s="832" t="s">
        <v>2035</v>
      </c>
      <c r="C1784" s="832" t="s">
        <v>2042</v>
      </c>
      <c r="D1784" s="833" t="s">
        <v>4375</v>
      </c>
      <c r="E1784" s="834" t="s">
        <v>2095</v>
      </c>
      <c r="F1784" s="832" t="s">
        <v>2036</v>
      </c>
      <c r="G1784" s="832" t="s">
        <v>2610</v>
      </c>
      <c r="H1784" s="832" t="s">
        <v>601</v>
      </c>
      <c r="I1784" s="832" t="s">
        <v>3815</v>
      </c>
      <c r="J1784" s="832" t="s">
        <v>1692</v>
      </c>
      <c r="K1784" s="832" t="s">
        <v>3816</v>
      </c>
      <c r="L1784" s="835">
        <v>163.66</v>
      </c>
      <c r="M1784" s="835">
        <v>163.66</v>
      </c>
      <c r="N1784" s="832">
        <v>1</v>
      </c>
      <c r="O1784" s="836"/>
      <c r="P1784" s="835">
        <v>163.66</v>
      </c>
      <c r="Q1784" s="837">
        <v>1</v>
      </c>
      <c r="R1784" s="832">
        <v>1</v>
      </c>
      <c r="S1784" s="837">
        <v>1</v>
      </c>
      <c r="T1784" s="836"/>
      <c r="U1784" s="838"/>
    </row>
    <row r="1785" spans="1:21" ht="14.4" customHeight="1" x14ac:dyDescent="0.3">
      <c r="A1785" s="831">
        <v>8</v>
      </c>
      <c r="B1785" s="832" t="s">
        <v>2035</v>
      </c>
      <c r="C1785" s="832" t="s">
        <v>2042</v>
      </c>
      <c r="D1785" s="833" t="s">
        <v>4375</v>
      </c>
      <c r="E1785" s="834" t="s">
        <v>2095</v>
      </c>
      <c r="F1785" s="832" t="s">
        <v>2036</v>
      </c>
      <c r="G1785" s="832" t="s">
        <v>2167</v>
      </c>
      <c r="H1785" s="832" t="s">
        <v>601</v>
      </c>
      <c r="I1785" s="832" t="s">
        <v>2168</v>
      </c>
      <c r="J1785" s="832" t="s">
        <v>1322</v>
      </c>
      <c r="K1785" s="832" t="s">
        <v>2169</v>
      </c>
      <c r="L1785" s="835">
        <v>98.75</v>
      </c>
      <c r="M1785" s="835">
        <v>296.25</v>
      </c>
      <c r="N1785" s="832">
        <v>3</v>
      </c>
      <c r="O1785" s="836">
        <v>0.5</v>
      </c>
      <c r="P1785" s="835">
        <v>296.25</v>
      </c>
      <c r="Q1785" s="837">
        <v>1</v>
      </c>
      <c r="R1785" s="832">
        <v>3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8</v>
      </c>
      <c r="B1786" s="832" t="s">
        <v>2035</v>
      </c>
      <c r="C1786" s="832" t="s">
        <v>2042</v>
      </c>
      <c r="D1786" s="833" t="s">
        <v>4375</v>
      </c>
      <c r="E1786" s="834" t="s">
        <v>2095</v>
      </c>
      <c r="F1786" s="832" t="s">
        <v>2036</v>
      </c>
      <c r="G1786" s="832" t="s">
        <v>2167</v>
      </c>
      <c r="H1786" s="832" t="s">
        <v>601</v>
      </c>
      <c r="I1786" s="832" t="s">
        <v>2893</v>
      </c>
      <c r="J1786" s="832" t="s">
        <v>1558</v>
      </c>
      <c r="K1786" s="832" t="s">
        <v>2861</v>
      </c>
      <c r="L1786" s="835">
        <v>49.38</v>
      </c>
      <c r="M1786" s="835">
        <v>148.14000000000001</v>
      </c>
      <c r="N1786" s="832">
        <v>3</v>
      </c>
      <c r="O1786" s="836">
        <v>0.5</v>
      </c>
      <c r="P1786" s="835">
        <v>148.14000000000001</v>
      </c>
      <c r="Q1786" s="837">
        <v>1</v>
      </c>
      <c r="R1786" s="832">
        <v>3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8</v>
      </c>
      <c r="B1787" s="832" t="s">
        <v>2035</v>
      </c>
      <c r="C1787" s="832" t="s">
        <v>2042</v>
      </c>
      <c r="D1787" s="833" t="s">
        <v>4375</v>
      </c>
      <c r="E1787" s="834" t="s">
        <v>2095</v>
      </c>
      <c r="F1787" s="832" t="s">
        <v>2036</v>
      </c>
      <c r="G1787" s="832" t="s">
        <v>2117</v>
      </c>
      <c r="H1787" s="832" t="s">
        <v>601</v>
      </c>
      <c r="I1787" s="832" t="s">
        <v>2466</v>
      </c>
      <c r="J1787" s="832" t="s">
        <v>2467</v>
      </c>
      <c r="K1787" s="832" t="s">
        <v>2468</v>
      </c>
      <c r="L1787" s="835">
        <v>117.98</v>
      </c>
      <c r="M1787" s="835">
        <v>117.98</v>
      </c>
      <c r="N1787" s="832">
        <v>1</v>
      </c>
      <c r="O1787" s="836"/>
      <c r="P1787" s="835">
        <v>117.98</v>
      </c>
      <c r="Q1787" s="837">
        <v>1</v>
      </c>
      <c r="R1787" s="832">
        <v>1</v>
      </c>
      <c r="S1787" s="837">
        <v>1</v>
      </c>
      <c r="T1787" s="836"/>
      <c r="U1787" s="838"/>
    </row>
    <row r="1788" spans="1:21" ht="14.4" customHeight="1" x14ac:dyDescent="0.3">
      <c r="A1788" s="831">
        <v>8</v>
      </c>
      <c r="B1788" s="832" t="s">
        <v>2035</v>
      </c>
      <c r="C1788" s="832" t="s">
        <v>2042</v>
      </c>
      <c r="D1788" s="833" t="s">
        <v>4375</v>
      </c>
      <c r="E1788" s="834" t="s">
        <v>2095</v>
      </c>
      <c r="F1788" s="832" t="s">
        <v>2036</v>
      </c>
      <c r="G1788" s="832" t="s">
        <v>2789</v>
      </c>
      <c r="H1788" s="832" t="s">
        <v>601</v>
      </c>
      <c r="I1788" s="832" t="s">
        <v>3212</v>
      </c>
      <c r="J1788" s="832" t="s">
        <v>2791</v>
      </c>
      <c r="K1788" s="832" t="s">
        <v>3213</v>
      </c>
      <c r="L1788" s="835">
        <v>79.03</v>
      </c>
      <c r="M1788" s="835">
        <v>79.03</v>
      </c>
      <c r="N1788" s="832">
        <v>1</v>
      </c>
      <c r="O1788" s="836"/>
      <c r="P1788" s="835">
        <v>79.03</v>
      </c>
      <c r="Q1788" s="837">
        <v>1</v>
      </c>
      <c r="R1788" s="832">
        <v>1</v>
      </c>
      <c r="S1788" s="837">
        <v>1</v>
      </c>
      <c r="T1788" s="836"/>
      <c r="U1788" s="838"/>
    </row>
    <row r="1789" spans="1:21" ht="14.4" customHeight="1" x14ac:dyDescent="0.3">
      <c r="A1789" s="831">
        <v>8</v>
      </c>
      <c r="B1789" s="832" t="s">
        <v>2035</v>
      </c>
      <c r="C1789" s="832" t="s">
        <v>2042</v>
      </c>
      <c r="D1789" s="833" t="s">
        <v>4375</v>
      </c>
      <c r="E1789" s="834" t="s">
        <v>2095</v>
      </c>
      <c r="F1789" s="832" t="s">
        <v>2036</v>
      </c>
      <c r="G1789" s="832" t="s">
        <v>2789</v>
      </c>
      <c r="H1789" s="832" t="s">
        <v>601</v>
      </c>
      <c r="I1789" s="832" t="s">
        <v>3212</v>
      </c>
      <c r="J1789" s="832" t="s">
        <v>2791</v>
      </c>
      <c r="K1789" s="832" t="s">
        <v>3213</v>
      </c>
      <c r="L1789" s="835">
        <v>76.709999999999994</v>
      </c>
      <c r="M1789" s="835">
        <v>153.41999999999999</v>
      </c>
      <c r="N1789" s="832">
        <v>2</v>
      </c>
      <c r="O1789" s="836">
        <v>0.5</v>
      </c>
      <c r="P1789" s="835">
        <v>76.709999999999994</v>
      </c>
      <c r="Q1789" s="837">
        <v>0.5</v>
      </c>
      <c r="R1789" s="832">
        <v>1</v>
      </c>
      <c r="S1789" s="837">
        <v>0.5</v>
      </c>
      <c r="T1789" s="836"/>
      <c r="U1789" s="838">
        <v>0</v>
      </c>
    </row>
    <row r="1790" spans="1:21" ht="14.4" customHeight="1" x14ac:dyDescent="0.3">
      <c r="A1790" s="831">
        <v>8</v>
      </c>
      <c r="B1790" s="832" t="s">
        <v>2035</v>
      </c>
      <c r="C1790" s="832" t="s">
        <v>2042</v>
      </c>
      <c r="D1790" s="833" t="s">
        <v>4375</v>
      </c>
      <c r="E1790" s="834" t="s">
        <v>2095</v>
      </c>
      <c r="F1790" s="832" t="s">
        <v>2036</v>
      </c>
      <c r="G1790" s="832" t="s">
        <v>2170</v>
      </c>
      <c r="H1790" s="832" t="s">
        <v>601</v>
      </c>
      <c r="I1790" s="832" t="s">
        <v>3216</v>
      </c>
      <c r="J1790" s="832" t="s">
        <v>3217</v>
      </c>
      <c r="K1790" s="832" t="s">
        <v>3167</v>
      </c>
      <c r="L1790" s="835">
        <v>0</v>
      </c>
      <c r="M1790" s="835">
        <v>0</v>
      </c>
      <c r="N1790" s="832">
        <v>1</v>
      </c>
      <c r="O1790" s="836">
        <v>0.5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8</v>
      </c>
      <c r="B1791" s="832" t="s">
        <v>2035</v>
      </c>
      <c r="C1791" s="832" t="s">
        <v>2042</v>
      </c>
      <c r="D1791" s="833" t="s">
        <v>4375</v>
      </c>
      <c r="E1791" s="834" t="s">
        <v>2095</v>
      </c>
      <c r="F1791" s="832" t="s">
        <v>2036</v>
      </c>
      <c r="G1791" s="832" t="s">
        <v>2170</v>
      </c>
      <c r="H1791" s="832" t="s">
        <v>601</v>
      </c>
      <c r="I1791" s="832" t="s">
        <v>2309</v>
      </c>
      <c r="J1791" s="832" t="s">
        <v>962</v>
      </c>
      <c r="K1791" s="832" t="s">
        <v>2310</v>
      </c>
      <c r="L1791" s="835">
        <v>0</v>
      </c>
      <c r="M1791" s="835">
        <v>0</v>
      </c>
      <c r="N1791" s="832">
        <v>1</v>
      </c>
      <c r="O1791" s="836">
        <v>0.5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8</v>
      </c>
      <c r="B1792" s="832" t="s">
        <v>2035</v>
      </c>
      <c r="C1792" s="832" t="s">
        <v>2042</v>
      </c>
      <c r="D1792" s="833" t="s">
        <v>4375</v>
      </c>
      <c r="E1792" s="834" t="s">
        <v>2095</v>
      </c>
      <c r="F1792" s="832" t="s">
        <v>2036</v>
      </c>
      <c r="G1792" s="832" t="s">
        <v>2894</v>
      </c>
      <c r="H1792" s="832" t="s">
        <v>601</v>
      </c>
      <c r="I1792" s="832" t="s">
        <v>2895</v>
      </c>
      <c r="J1792" s="832" t="s">
        <v>2896</v>
      </c>
      <c r="K1792" s="832" t="s">
        <v>2897</v>
      </c>
      <c r="L1792" s="835">
        <v>73.989999999999995</v>
      </c>
      <c r="M1792" s="835">
        <v>369.94999999999993</v>
      </c>
      <c r="N1792" s="832">
        <v>5</v>
      </c>
      <c r="O1792" s="836">
        <v>0.5</v>
      </c>
      <c r="P1792" s="835">
        <v>369.94999999999993</v>
      </c>
      <c r="Q1792" s="837">
        <v>1</v>
      </c>
      <c r="R1792" s="832">
        <v>5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8</v>
      </c>
      <c r="B1793" s="832" t="s">
        <v>2035</v>
      </c>
      <c r="C1793" s="832" t="s">
        <v>2042</v>
      </c>
      <c r="D1793" s="833" t="s">
        <v>4375</v>
      </c>
      <c r="E1793" s="834" t="s">
        <v>2095</v>
      </c>
      <c r="F1793" s="832" t="s">
        <v>2036</v>
      </c>
      <c r="G1793" s="832" t="s">
        <v>2413</v>
      </c>
      <c r="H1793" s="832" t="s">
        <v>601</v>
      </c>
      <c r="I1793" s="832" t="s">
        <v>2898</v>
      </c>
      <c r="J1793" s="832" t="s">
        <v>2899</v>
      </c>
      <c r="K1793" s="832" t="s">
        <v>2900</v>
      </c>
      <c r="L1793" s="835">
        <v>58.63</v>
      </c>
      <c r="M1793" s="835">
        <v>117.26</v>
      </c>
      <c r="N1793" s="832">
        <v>2</v>
      </c>
      <c r="O1793" s="836">
        <v>0.5</v>
      </c>
      <c r="P1793" s="835">
        <v>117.26</v>
      </c>
      <c r="Q1793" s="837">
        <v>1</v>
      </c>
      <c r="R1793" s="832">
        <v>2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8</v>
      </c>
      <c r="B1794" s="832" t="s">
        <v>2035</v>
      </c>
      <c r="C1794" s="832" t="s">
        <v>2042</v>
      </c>
      <c r="D1794" s="833" t="s">
        <v>4375</v>
      </c>
      <c r="E1794" s="834" t="s">
        <v>2095</v>
      </c>
      <c r="F1794" s="832" t="s">
        <v>2036</v>
      </c>
      <c r="G1794" s="832" t="s">
        <v>2793</v>
      </c>
      <c r="H1794" s="832" t="s">
        <v>601</v>
      </c>
      <c r="I1794" s="832" t="s">
        <v>3224</v>
      </c>
      <c r="J1794" s="832" t="s">
        <v>2795</v>
      </c>
      <c r="K1794" s="832" t="s">
        <v>3225</v>
      </c>
      <c r="L1794" s="835">
        <v>0</v>
      </c>
      <c r="M1794" s="835">
        <v>0</v>
      </c>
      <c r="N1794" s="832">
        <v>1</v>
      </c>
      <c r="O1794" s="836"/>
      <c r="P1794" s="835">
        <v>0</v>
      </c>
      <c r="Q1794" s="837"/>
      <c r="R1794" s="832">
        <v>1</v>
      </c>
      <c r="S1794" s="837">
        <v>1</v>
      </c>
      <c r="T1794" s="836"/>
      <c r="U1794" s="838"/>
    </row>
    <row r="1795" spans="1:21" ht="14.4" customHeight="1" x14ac:dyDescent="0.3">
      <c r="A1795" s="831">
        <v>8</v>
      </c>
      <c r="B1795" s="832" t="s">
        <v>2035</v>
      </c>
      <c r="C1795" s="832" t="s">
        <v>2042</v>
      </c>
      <c r="D1795" s="833" t="s">
        <v>4375</v>
      </c>
      <c r="E1795" s="834" t="s">
        <v>2095</v>
      </c>
      <c r="F1795" s="832" t="s">
        <v>2036</v>
      </c>
      <c r="G1795" s="832" t="s">
        <v>2793</v>
      </c>
      <c r="H1795" s="832" t="s">
        <v>601</v>
      </c>
      <c r="I1795" s="832" t="s">
        <v>3226</v>
      </c>
      <c r="J1795" s="832" t="s">
        <v>2795</v>
      </c>
      <c r="K1795" s="832" t="s">
        <v>2796</v>
      </c>
      <c r="L1795" s="835">
        <v>0</v>
      </c>
      <c r="M1795" s="835">
        <v>0</v>
      </c>
      <c r="N1795" s="832">
        <v>3</v>
      </c>
      <c r="O1795" s="836">
        <v>0.5</v>
      </c>
      <c r="P1795" s="835">
        <v>0</v>
      </c>
      <c r="Q1795" s="837"/>
      <c r="R1795" s="832">
        <v>2</v>
      </c>
      <c r="S1795" s="837">
        <v>0.66666666666666663</v>
      </c>
      <c r="T1795" s="836"/>
      <c r="U1795" s="838">
        <v>0</v>
      </c>
    </row>
    <row r="1796" spans="1:21" ht="14.4" customHeight="1" x14ac:dyDescent="0.3">
      <c r="A1796" s="831">
        <v>8</v>
      </c>
      <c r="B1796" s="832" t="s">
        <v>2035</v>
      </c>
      <c r="C1796" s="832" t="s">
        <v>2042</v>
      </c>
      <c r="D1796" s="833" t="s">
        <v>4375</v>
      </c>
      <c r="E1796" s="834" t="s">
        <v>2095</v>
      </c>
      <c r="F1796" s="832" t="s">
        <v>2036</v>
      </c>
      <c r="G1796" s="832" t="s">
        <v>2793</v>
      </c>
      <c r="H1796" s="832" t="s">
        <v>601</v>
      </c>
      <c r="I1796" s="832" t="s">
        <v>2794</v>
      </c>
      <c r="J1796" s="832" t="s">
        <v>2795</v>
      </c>
      <c r="K1796" s="832" t="s">
        <v>2796</v>
      </c>
      <c r="L1796" s="835">
        <v>0</v>
      </c>
      <c r="M1796" s="835">
        <v>0</v>
      </c>
      <c r="N1796" s="832">
        <v>6</v>
      </c>
      <c r="O1796" s="836">
        <v>0.5</v>
      </c>
      <c r="P1796" s="835">
        <v>0</v>
      </c>
      <c r="Q1796" s="837"/>
      <c r="R1796" s="832">
        <v>3</v>
      </c>
      <c r="S1796" s="837">
        <v>0.5</v>
      </c>
      <c r="T1796" s="836">
        <v>0.5</v>
      </c>
      <c r="U1796" s="838">
        <v>1</v>
      </c>
    </row>
    <row r="1797" spans="1:21" ht="14.4" customHeight="1" x14ac:dyDescent="0.3">
      <c r="A1797" s="831">
        <v>8</v>
      </c>
      <c r="B1797" s="832" t="s">
        <v>2035</v>
      </c>
      <c r="C1797" s="832" t="s">
        <v>2042</v>
      </c>
      <c r="D1797" s="833" t="s">
        <v>4375</v>
      </c>
      <c r="E1797" s="834" t="s">
        <v>2095</v>
      </c>
      <c r="F1797" s="832" t="s">
        <v>2036</v>
      </c>
      <c r="G1797" s="832" t="s">
        <v>2178</v>
      </c>
      <c r="H1797" s="832" t="s">
        <v>601</v>
      </c>
      <c r="I1797" s="832" t="s">
        <v>2181</v>
      </c>
      <c r="J1797" s="832" t="s">
        <v>2182</v>
      </c>
      <c r="K1797" s="832" t="s">
        <v>2183</v>
      </c>
      <c r="L1797" s="835">
        <v>0</v>
      </c>
      <c r="M1797" s="835">
        <v>0</v>
      </c>
      <c r="N1797" s="832">
        <v>1</v>
      </c>
      <c r="O1797" s="836"/>
      <c r="P1797" s="835"/>
      <c r="Q1797" s="837"/>
      <c r="R1797" s="832"/>
      <c r="S1797" s="837">
        <v>0</v>
      </c>
      <c r="T1797" s="836"/>
      <c r="U1797" s="838"/>
    </row>
    <row r="1798" spans="1:21" ht="14.4" customHeight="1" x14ac:dyDescent="0.3">
      <c r="A1798" s="831">
        <v>8</v>
      </c>
      <c r="B1798" s="832" t="s">
        <v>2035</v>
      </c>
      <c r="C1798" s="832" t="s">
        <v>2042</v>
      </c>
      <c r="D1798" s="833" t="s">
        <v>4375</v>
      </c>
      <c r="E1798" s="834" t="s">
        <v>2095</v>
      </c>
      <c r="F1798" s="832" t="s">
        <v>2036</v>
      </c>
      <c r="G1798" s="832" t="s">
        <v>2797</v>
      </c>
      <c r="H1798" s="832" t="s">
        <v>660</v>
      </c>
      <c r="I1798" s="832" t="s">
        <v>1948</v>
      </c>
      <c r="J1798" s="832" t="s">
        <v>1949</v>
      </c>
      <c r="K1798" s="832" t="s">
        <v>1950</v>
      </c>
      <c r="L1798" s="835">
        <v>207.45</v>
      </c>
      <c r="M1798" s="835">
        <v>207.45</v>
      </c>
      <c r="N1798" s="832">
        <v>1</v>
      </c>
      <c r="O1798" s="836"/>
      <c r="P1798" s="835">
        <v>207.45</v>
      </c>
      <c r="Q1798" s="837">
        <v>1</v>
      </c>
      <c r="R1798" s="832">
        <v>1</v>
      </c>
      <c r="S1798" s="837">
        <v>1</v>
      </c>
      <c r="T1798" s="836"/>
      <c r="U1798" s="838"/>
    </row>
    <row r="1799" spans="1:21" ht="14.4" customHeight="1" x14ac:dyDescent="0.3">
      <c r="A1799" s="831">
        <v>8</v>
      </c>
      <c r="B1799" s="832" t="s">
        <v>2035</v>
      </c>
      <c r="C1799" s="832" t="s">
        <v>2042</v>
      </c>
      <c r="D1799" s="833" t="s">
        <v>4375</v>
      </c>
      <c r="E1799" s="834" t="s">
        <v>2095</v>
      </c>
      <c r="F1799" s="832" t="s">
        <v>2036</v>
      </c>
      <c r="G1799" s="832" t="s">
        <v>3114</v>
      </c>
      <c r="H1799" s="832" t="s">
        <v>601</v>
      </c>
      <c r="I1799" s="832" t="s">
        <v>3817</v>
      </c>
      <c r="J1799" s="832" t="s">
        <v>3818</v>
      </c>
      <c r="K1799" s="832" t="s">
        <v>3819</v>
      </c>
      <c r="L1799" s="835">
        <v>0</v>
      </c>
      <c r="M1799" s="835">
        <v>0</v>
      </c>
      <c r="N1799" s="832">
        <v>1</v>
      </c>
      <c r="O1799" s="836"/>
      <c r="P1799" s="835"/>
      <c r="Q1799" s="837"/>
      <c r="R1799" s="832"/>
      <c r="S1799" s="837">
        <v>0</v>
      </c>
      <c r="T1799" s="836"/>
      <c r="U1799" s="838"/>
    </row>
    <row r="1800" spans="1:21" ht="14.4" customHeight="1" x14ac:dyDescent="0.3">
      <c r="A1800" s="831">
        <v>8</v>
      </c>
      <c r="B1800" s="832" t="s">
        <v>2035</v>
      </c>
      <c r="C1800" s="832" t="s">
        <v>2042</v>
      </c>
      <c r="D1800" s="833" t="s">
        <v>4375</v>
      </c>
      <c r="E1800" s="834" t="s">
        <v>2095</v>
      </c>
      <c r="F1800" s="832" t="s">
        <v>2036</v>
      </c>
      <c r="G1800" s="832" t="s">
        <v>2184</v>
      </c>
      <c r="H1800" s="832" t="s">
        <v>660</v>
      </c>
      <c r="I1800" s="832" t="s">
        <v>1849</v>
      </c>
      <c r="J1800" s="832" t="s">
        <v>1696</v>
      </c>
      <c r="K1800" s="832" t="s">
        <v>1850</v>
      </c>
      <c r="L1800" s="835">
        <v>69.55</v>
      </c>
      <c r="M1800" s="835">
        <v>139.1</v>
      </c>
      <c r="N1800" s="832">
        <v>2</v>
      </c>
      <c r="O1800" s="836"/>
      <c r="P1800" s="835">
        <v>139.1</v>
      </c>
      <c r="Q1800" s="837">
        <v>1</v>
      </c>
      <c r="R1800" s="832">
        <v>2</v>
      </c>
      <c r="S1800" s="837">
        <v>1</v>
      </c>
      <c r="T1800" s="836"/>
      <c r="U1800" s="838"/>
    </row>
    <row r="1801" spans="1:21" ht="14.4" customHeight="1" x14ac:dyDescent="0.3">
      <c r="A1801" s="831">
        <v>8</v>
      </c>
      <c r="B1801" s="832" t="s">
        <v>2035</v>
      </c>
      <c r="C1801" s="832" t="s">
        <v>2042</v>
      </c>
      <c r="D1801" s="833" t="s">
        <v>4375</v>
      </c>
      <c r="E1801" s="834" t="s">
        <v>2095</v>
      </c>
      <c r="F1801" s="832" t="s">
        <v>2036</v>
      </c>
      <c r="G1801" s="832" t="s">
        <v>2184</v>
      </c>
      <c r="H1801" s="832" t="s">
        <v>660</v>
      </c>
      <c r="I1801" s="832" t="s">
        <v>1695</v>
      </c>
      <c r="J1801" s="832" t="s">
        <v>1696</v>
      </c>
      <c r="K1801" s="832" t="s">
        <v>1697</v>
      </c>
      <c r="L1801" s="835">
        <v>63.14</v>
      </c>
      <c r="M1801" s="835">
        <v>126.28</v>
      </c>
      <c r="N1801" s="832">
        <v>2</v>
      </c>
      <c r="O1801" s="836"/>
      <c r="P1801" s="835"/>
      <c r="Q1801" s="837">
        <v>0</v>
      </c>
      <c r="R1801" s="832"/>
      <c r="S1801" s="837">
        <v>0</v>
      </c>
      <c r="T1801" s="836"/>
      <c r="U1801" s="838"/>
    </row>
    <row r="1802" spans="1:21" ht="14.4" customHeight="1" x14ac:dyDescent="0.3">
      <c r="A1802" s="831">
        <v>8</v>
      </c>
      <c r="B1802" s="832" t="s">
        <v>2035</v>
      </c>
      <c r="C1802" s="832" t="s">
        <v>2042</v>
      </c>
      <c r="D1802" s="833" t="s">
        <v>4375</v>
      </c>
      <c r="E1802" s="834" t="s">
        <v>2095</v>
      </c>
      <c r="F1802" s="832" t="s">
        <v>2036</v>
      </c>
      <c r="G1802" s="832" t="s">
        <v>2190</v>
      </c>
      <c r="H1802" s="832" t="s">
        <v>601</v>
      </c>
      <c r="I1802" s="832" t="s">
        <v>2191</v>
      </c>
      <c r="J1802" s="832" t="s">
        <v>773</v>
      </c>
      <c r="K1802" s="832" t="s">
        <v>2192</v>
      </c>
      <c r="L1802" s="835">
        <v>0</v>
      </c>
      <c r="M1802" s="835">
        <v>0</v>
      </c>
      <c r="N1802" s="832">
        <v>1</v>
      </c>
      <c r="O1802" s="836"/>
      <c r="P1802" s="835"/>
      <c r="Q1802" s="837"/>
      <c r="R1802" s="832"/>
      <c r="S1802" s="837">
        <v>0</v>
      </c>
      <c r="T1802" s="836"/>
      <c r="U1802" s="838"/>
    </row>
    <row r="1803" spans="1:21" ht="14.4" customHeight="1" x14ac:dyDescent="0.3">
      <c r="A1803" s="831">
        <v>8</v>
      </c>
      <c r="B1803" s="832" t="s">
        <v>2035</v>
      </c>
      <c r="C1803" s="832" t="s">
        <v>2042</v>
      </c>
      <c r="D1803" s="833" t="s">
        <v>4375</v>
      </c>
      <c r="E1803" s="834" t="s">
        <v>2095</v>
      </c>
      <c r="F1803" s="832" t="s">
        <v>2036</v>
      </c>
      <c r="G1803" s="832" t="s">
        <v>2476</v>
      </c>
      <c r="H1803" s="832" t="s">
        <v>601</v>
      </c>
      <c r="I1803" s="832" t="s">
        <v>2477</v>
      </c>
      <c r="J1803" s="832" t="s">
        <v>1029</v>
      </c>
      <c r="K1803" s="832" t="s">
        <v>2478</v>
      </c>
      <c r="L1803" s="835">
        <v>256.67</v>
      </c>
      <c r="M1803" s="835">
        <v>32083.750000000007</v>
      </c>
      <c r="N1803" s="832">
        <v>125</v>
      </c>
      <c r="O1803" s="836"/>
      <c r="P1803" s="835">
        <v>15913.540000000003</v>
      </c>
      <c r="Q1803" s="837">
        <v>0.496</v>
      </c>
      <c r="R1803" s="832">
        <v>62</v>
      </c>
      <c r="S1803" s="837">
        <v>0.496</v>
      </c>
      <c r="T1803" s="836"/>
      <c r="U1803" s="838"/>
    </row>
    <row r="1804" spans="1:21" ht="14.4" customHeight="1" x14ac:dyDescent="0.3">
      <c r="A1804" s="831">
        <v>8</v>
      </c>
      <c r="B1804" s="832" t="s">
        <v>2035</v>
      </c>
      <c r="C1804" s="832" t="s">
        <v>2042</v>
      </c>
      <c r="D1804" s="833" t="s">
        <v>4375</v>
      </c>
      <c r="E1804" s="834" t="s">
        <v>2095</v>
      </c>
      <c r="F1804" s="832" t="s">
        <v>2036</v>
      </c>
      <c r="G1804" s="832" t="s">
        <v>3390</v>
      </c>
      <c r="H1804" s="832" t="s">
        <v>601</v>
      </c>
      <c r="I1804" s="832" t="s">
        <v>3391</v>
      </c>
      <c r="J1804" s="832" t="s">
        <v>3392</v>
      </c>
      <c r="K1804" s="832" t="s">
        <v>3393</v>
      </c>
      <c r="L1804" s="835">
        <v>0</v>
      </c>
      <c r="M1804" s="835">
        <v>0</v>
      </c>
      <c r="N1804" s="832">
        <v>5</v>
      </c>
      <c r="O1804" s="836">
        <v>1.5</v>
      </c>
      <c r="P1804" s="835">
        <v>0</v>
      </c>
      <c r="Q1804" s="837"/>
      <c r="R1804" s="832">
        <v>1</v>
      </c>
      <c r="S1804" s="837">
        <v>0.2</v>
      </c>
      <c r="T1804" s="836">
        <v>0.5</v>
      </c>
      <c r="U1804" s="838">
        <v>0.33333333333333331</v>
      </c>
    </row>
    <row r="1805" spans="1:21" ht="14.4" customHeight="1" x14ac:dyDescent="0.3">
      <c r="A1805" s="831">
        <v>8</v>
      </c>
      <c r="B1805" s="832" t="s">
        <v>2035</v>
      </c>
      <c r="C1805" s="832" t="s">
        <v>2042</v>
      </c>
      <c r="D1805" s="833" t="s">
        <v>4375</v>
      </c>
      <c r="E1805" s="834" t="s">
        <v>2095</v>
      </c>
      <c r="F1805" s="832" t="s">
        <v>2036</v>
      </c>
      <c r="G1805" s="832" t="s">
        <v>3550</v>
      </c>
      <c r="H1805" s="832" t="s">
        <v>601</v>
      </c>
      <c r="I1805" s="832" t="s">
        <v>3820</v>
      </c>
      <c r="J1805" s="832" t="s">
        <v>3555</v>
      </c>
      <c r="K1805" s="832" t="s">
        <v>3821</v>
      </c>
      <c r="L1805" s="835">
        <v>70.8</v>
      </c>
      <c r="M1805" s="835">
        <v>70.8</v>
      </c>
      <c r="N1805" s="832">
        <v>1</v>
      </c>
      <c r="O1805" s="836"/>
      <c r="P1805" s="835"/>
      <c r="Q1805" s="837">
        <v>0</v>
      </c>
      <c r="R1805" s="832"/>
      <c r="S1805" s="837">
        <v>0</v>
      </c>
      <c r="T1805" s="836"/>
      <c r="U1805" s="838"/>
    </row>
    <row r="1806" spans="1:21" ht="14.4" customHeight="1" x14ac:dyDescent="0.3">
      <c r="A1806" s="831">
        <v>8</v>
      </c>
      <c r="B1806" s="832" t="s">
        <v>2035</v>
      </c>
      <c r="C1806" s="832" t="s">
        <v>2042</v>
      </c>
      <c r="D1806" s="833" t="s">
        <v>4375</v>
      </c>
      <c r="E1806" s="834" t="s">
        <v>2095</v>
      </c>
      <c r="F1806" s="832" t="s">
        <v>2036</v>
      </c>
      <c r="G1806" s="832" t="s">
        <v>3822</v>
      </c>
      <c r="H1806" s="832" t="s">
        <v>601</v>
      </c>
      <c r="I1806" s="832" t="s">
        <v>3823</v>
      </c>
      <c r="J1806" s="832" t="s">
        <v>3824</v>
      </c>
      <c r="K1806" s="832" t="s">
        <v>3825</v>
      </c>
      <c r="L1806" s="835">
        <v>285.89</v>
      </c>
      <c r="M1806" s="835">
        <v>285.89</v>
      </c>
      <c r="N1806" s="832">
        <v>1</v>
      </c>
      <c r="O1806" s="836"/>
      <c r="P1806" s="835">
        <v>285.89</v>
      </c>
      <c r="Q1806" s="837">
        <v>1</v>
      </c>
      <c r="R1806" s="832">
        <v>1</v>
      </c>
      <c r="S1806" s="837">
        <v>1</v>
      </c>
      <c r="T1806" s="836"/>
      <c r="U1806" s="838"/>
    </row>
    <row r="1807" spans="1:21" ht="14.4" customHeight="1" x14ac:dyDescent="0.3">
      <c r="A1807" s="831">
        <v>8</v>
      </c>
      <c r="B1807" s="832" t="s">
        <v>2035</v>
      </c>
      <c r="C1807" s="832" t="s">
        <v>2042</v>
      </c>
      <c r="D1807" s="833" t="s">
        <v>4375</v>
      </c>
      <c r="E1807" s="834" t="s">
        <v>2095</v>
      </c>
      <c r="F1807" s="832" t="s">
        <v>2036</v>
      </c>
      <c r="G1807" s="832" t="s">
        <v>3822</v>
      </c>
      <c r="H1807" s="832" t="s">
        <v>601</v>
      </c>
      <c r="I1807" s="832" t="s">
        <v>3826</v>
      </c>
      <c r="J1807" s="832" t="s">
        <v>3827</v>
      </c>
      <c r="K1807" s="832" t="s">
        <v>3828</v>
      </c>
      <c r="L1807" s="835">
        <v>494.24</v>
      </c>
      <c r="M1807" s="835">
        <v>494.24</v>
      </c>
      <c r="N1807" s="832">
        <v>1</v>
      </c>
      <c r="O1807" s="836"/>
      <c r="P1807" s="835"/>
      <c r="Q1807" s="837">
        <v>0</v>
      </c>
      <c r="R1807" s="832"/>
      <c r="S1807" s="837">
        <v>0</v>
      </c>
      <c r="T1807" s="836"/>
      <c r="U1807" s="838"/>
    </row>
    <row r="1808" spans="1:21" ht="14.4" customHeight="1" x14ac:dyDescent="0.3">
      <c r="A1808" s="831">
        <v>8</v>
      </c>
      <c r="B1808" s="832" t="s">
        <v>2035</v>
      </c>
      <c r="C1808" s="832" t="s">
        <v>2042</v>
      </c>
      <c r="D1808" s="833" t="s">
        <v>4375</v>
      </c>
      <c r="E1808" s="834" t="s">
        <v>2095</v>
      </c>
      <c r="F1808" s="832" t="s">
        <v>2036</v>
      </c>
      <c r="G1808" s="832" t="s">
        <v>2144</v>
      </c>
      <c r="H1808" s="832" t="s">
        <v>601</v>
      </c>
      <c r="I1808" s="832" t="s">
        <v>2145</v>
      </c>
      <c r="J1808" s="832" t="s">
        <v>692</v>
      </c>
      <c r="K1808" s="832" t="s">
        <v>2146</v>
      </c>
      <c r="L1808" s="835">
        <v>158.76</v>
      </c>
      <c r="M1808" s="835">
        <v>158.76</v>
      </c>
      <c r="N1808" s="832">
        <v>1</v>
      </c>
      <c r="O1808" s="836"/>
      <c r="P1808" s="835"/>
      <c r="Q1808" s="837">
        <v>0</v>
      </c>
      <c r="R1808" s="832"/>
      <c r="S1808" s="837">
        <v>0</v>
      </c>
      <c r="T1808" s="836"/>
      <c r="U1808" s="838"/>
    </row>
    <row r="1809" spans="1:21" ht="14.4" customHeight="1" x14ac:dyDescent="0.3">
      <c r="A1809" s="831">
        <v>8</v>
      </c>
      <c r="B1809" s="832" t="s">
        <v>2035</v>
      </c>
      <c r="C1809" s="832" t="s">
        <v>2042</v>
      </c>
      <c r="D1809" s="833" t="s">
        <v>4375</v>
      </c>
      <c r="E1809" s="834" t="s">
        <v>2095</v>
      </c>
      <c r="F1809" s="832" t="s">
        <v>2036</v>
      </c>
      <c r="G1809" s="832" t="s">
        <v>2331</v>
      </c>
      <c r="H1809" s="832" t="s">
        <v>601</v>
      </c>
      <c r="I1809" s="832" t="s">
        <v>2332</v>
      </c>
      <c r="J1809" s="832" t="s">
        <v>973</v>
      </c>
      <c r="K1809" s="832" t="s">
        <v>2333</v>
      </c>
      <c r="L1809" s="835">
        <v>53.57</v>
      </c>
      <c r="M1809" s="835">
        <v>53.57</v>
      </c>
      <c r="N1809" s="832">
        <v>1</v>
      </c>
      <c r="O1809" s="836"/>
      <c r="P1809" s="835">
        <v>53.57</v>
      </c>
      <c r="Q1809" s="837">
        <v>1</v>
      </c>
      <c r="R1809" s="832">
        <v>1</v>
      </c>
      <c r="S1809" s="837">
        <v>1</v>
      </c>
      <c r="T1809" s="836"/>
      <c r="U1809" s="838"/>
    </row>
    <row r="1810" spans="1:21" ht="14.4" customHeight="1" x14ac:dyDescent="0.3">
      <c r="A1810" s="831">
        <v>8</v>
      </c>
      <c r="B1810" s="832" t="s">
        <v>2035</v>
      </c>
      <c r="C1810" s="832" t="s">
        <v>2042</v>
      </c>
      <c r="D1810" s="833" t="s">
        <v>4375</v>
      </c>
      <c r="E1810" s="834" t="s">
        <v>2095</v>
      </c>
      <c r="F1810" s="832" t="s">
        <v>2036</v>
      </c>
      <c r="G1810" s="832" t="s">
        <v>2121</v>
      </c>
      <c r="H1810" s="832" t="s">
        <v>660</v>
      </c>
      <c r="I1810" s="832" t="s">
        <v>2122</v>
      </c>
      <c r="J1810" s="832" t="s">
        <v>735</v>
      </c>
      <c r="K1810" s="832" t="s">
        <v>1680</v>
      </c>
      <c r="L1810" s="835">
        <v>490.89</v>
      </c>
      <c r="M1810" s="835">
        <v>1963.56</v>
      </c>
      <c r="N1810" s="832">
        <v>4</v>
      </c>
      <c r="O1810" s="836">
        <v>1</v>
      </c>
      <c r="P1810" s="835">
        <v>1472.67</v>
      </c>
      <c r="Q1810" s="837">
        <v>0.75000000000000011</v>
      </c>
      <c r="R1810" s="832">
        <v>3</v>
      </c>
      <c r="S1810" s="837">
        <v>0.75</v>
      </c>
      <c r="T1810" s="836">
        <v>1</v>
      </c>
      <c r="U1810" s="838">
        <v>1</v>
      </c>
    </row>
    <row r="1811" spans="1:21" ht="14.4" customHeight="1" x14ac:dyDescent="0.3">
      <c r="A1811" s="831">
        <v>8</v>
      </c>
      <c r="B1811" s="832" t="s">
        <v>2035</v>
      </c>
      <c r="C1811" s="832" t="s">
        <v>2042</v>
      </c>
      <c r="D1811" s="833" t="s">
        <v>4375</v>
      </c>
      <c r="E1811" s="834" t="s">
        <v>2095</v>
      </c>
      <c r="F1811" s="832" t="s">
        <v>2036</v>
      </c>
      <c r="G1811" s="832" t="s">
        <v>2121</v>
      </c>
      <c r="H1811" s="832" t="s">
        <v>660</v>
      </c>
      <c r="I1811" s="832" t="s">
        <v>2123</v>
      </c>
      <c r="J1811" s="832" t="s">
        <v>735</v>
      </c>
      <c r="K1811" s="832" t="s">
        <v>1991</v>
      </c>
      <c r="L1811" s="835">
        <v>736.33</v>
      </c>
      <c r="M1811" s="835">
        <v>5154.3100000000004</v>
      </c>
      <c r="N1811" s="832">
        <v>7</v>
      </c>
      <c r="O1811" s="836">
        <v>0.5</v>
      </c>
      <c r="P1811" s="835">
        <v>4417.9800000000005</v>
      </c>
      <c r="Q1811" s="837">
        <v>0.85714285714285721</v>
      </c>
      <c r="R1811" s="832">
        <v>6</v>
      </c>
      <c r="S1811" s="837">
        <v>0.8571428571428571</v>
      </c>
      <c r="T1811" s="836"/>
      <c r="U1811" s="838">
        <v>0</v>
      </c>
    </row>
    <row r="1812" spans="1:21" ht="14.4" customHeight="1" x14ac:dyDescent="0.3">
      <c r="A1812" s="831">
        <v>8</v>
      </c>
      <c r="B1812" s="832" t="s">
        <v>2035</v>
      </c>
      <c r="C1812" s="832" t="s">
        <v>2042</v>
      </c>
      <c r="D1812" s="833" t="s">
        <v>4375</v>
      </c>
      <c r="E1812" s="834" t="s">
        <v>2095</v>
      </c>
      <c r="F1812" s="832" t="s">
        <v>2036</v>
      </c>
      <c r="G1812" s="832" t="s">
        <v>2121</v>
      </c>
      <c r="H1812" s="832" t="s">
        <v>660</v>
      </c>
      <c r="I1812" s="832" t="s">
        <v>1990</v>
      </c>
      <c r="J1812" s="832" t="s">
        <v>735</v>
      </c>
      <c r="K1812" s="832" t="s">
        <v>1991</v>
      </c>
      <c r="L1812" s="835">
        <v>736.33</v>
      </c>
      <c r="M1812" s="835">
        <v>736.33</v>
      </c>
      <c r="N1812" s="832">
        <v>1</v>
      </c>
      <c r="O1812" s="836"/>
      <c r="P1812" s="835">
        <v>736.33</v>
      </c>
      <c r="Q1812" s="837">
        <v>1</v>
      </c>
      <c r="R1812" s="832">
        <v>1</v>
      </c>
      <c r="S1812" s="837">
        <v>1</v>
      </c>
      <c r="T1812" s="836"/>
      <c r="U1812" s="838"/>
    </row>
    <row r="1813" spans="1:21" ht="14.4" customHeight="1" x14ac:dyDescent="0.3">
      <c r="A1813" s="831">
        <v>8</v>
      </c>
      <c r="B1813" s="832" t="s">
        <v>2035</v>
      </c>
      <c r="C1813" s="832" t="s">
        <v>2042</v>
      </c>
      <c r="D1813" s="833" t="s">
        <v>4375</v>
      </c>
      <c r="E1813" s="834" t="s">
        <v>2095</v>
      </c>
      <c r="F1813" s="832" t="s">
        <v>2036</v>
      </c>
      <c r="G1813" s="832" t="s">
        <v>2642</v>
      </c>
      <c r="H1813" s="832" t="s">
        <v>601</v>
      </c>
      <c r="I1813" s="832" t="s">
        <v>3258</v>
      </c>
      <c r="J1813" s="832" t="s">
        <v>2644</v>
      </c>
      <c r="K1813" s="832" t="s">
        <v>3259</v>
      </c>
      <c r="L1813" s="835">
        <v>0</v>
      </c>
      <c r="M1813" s="835">
        <v>0</v>
      </c>
      <c r="N1813" s="832">
        <v>1</v>
      </c>
      <c r="O1813" s="836">
        <v>0.5</v>
      </c>
      <c r="P1813" s="835"/>
      <c r="Q1813" s="837"/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8</v>
      </c>
      <c r="B1814" s="832" t="s">
        <v>2035</v>
      </c>
      <c r="C1814" s="832" t="s">
        <v>2042</v>
      </c>
      <c r="D1814" s="833" t="s">
        <v>4375</v>
      </c>
      <c r="E1814" s="834" t="s">
        <v>2095</v>
      </c>
      <c r="F1814" s="832" t="s">
        <v>2036</v>
      </c>
      <c r="G1814" s="832" t="s">
        <v>3106</v>
      </c>
      <c r="H1814" s="832" t="s">
        <v>601</v>
      </c>
      <c r="I1814" s="832" t="s">
        <v>3107</v>
      </c>
      <c r="J1814" s="832" t="s">
        <v>3108</v>
      </c>
      <c r="K1814" s="832" t="s">
        <v>3109</v>
      </c>
      <c r="L1814" s="835">
        <v>0</v>
      </c>
      <c r="M1814" s="835">
        <v>0</v>
      </c>
      <c r="N1814" s="832">
        <v>1</v>
      </c>
      <c r="O1814" s="836"/>
      <c r="P1814" s="835">
        <v>0</v>
      </c>
      <c r="Q1814" s="837"/>
      <c r="R1814" s="832">
        <v>1</v>
      </c>
      <c r="S1814" s="837">
        <v>1</v>
      </c>
      <c r="T1814" s="836"/>
      <c r="U1814" s="838"/>
    </row>
    <row r="1815" spans="1:21" ht="14.4" customHeight="1" x14ac:dyDescent="0.3">
      <c r="A1815" s="831">
        <v>8</v>
      </c>
      <c r="B1815" s="832" t="s">
        <v>2035</v>
      </c>
      <c r="C1815" s="832" t="s">
        <v>2042</v>
      </c>
      <c r="D1815" s="833" t="s">
        <v>4375</v>
      </c>
      <c r="E1815" s="834" t="s">
        <v>2095</v>
      </c>
      <c r="F1815" s="832" t="s">
        <v>2036</v>
      </c>
      <c r="G1815" s="832" t="s">
        <v>2803</v>
      </c>
      <c r="H1815" s="832" t="s">
        <v>660</v>
      </c>
      <c r="I1815" s="832" t="s">
        <v>2003</v>
      </c>
      <c r="J1815" s="832" t="s">
        <v>672</v>
      </c>
      <c r="K1815" s="832" t="s">
        <v>2004</v>
      </c>
      <c r="L1815" s="835">
        <v>24.22</v>
      </c>
      <c r="M1815" s="835">
        <v>121.1</v>
      </c>
      <c r="N1815" s="832">
        <v>5</v>
      </c>
      <c r="O1815" s="836">
        <v>0.5</v>
      </c>
      <c r="P1815" s="835">
        <v>48.44</v>
      </c>
      <c r="Q1815" s="837">
        <v>0.4</v>
      </c>
      <c r="R1815" s="832">
        <v>2</v>
      </c>
      <c r="S1815" s="837">
        <v>0.4</v>
      </c>
      <c r="T1815" s="836"/>
      <c r="U1815" s="838">
        <v>0</v>
      </c>
    </row>
    <row r="1816" spans="1:21" ht="14.4" customHeight="1" x14ac:dyDescent="0.3">
      <c r="A1816" s="831">
        <v>8</v>
      </c>
      <c r="B1816" s="832" t="s">
        <v>2035</v>
      </c>
      <c r="C1816" s="832" t="s">
        <v>2042</v>
      </c>
      <c r="D1816" s="833" t="s">
        <v>4375</v>
      </c>
      <c r="E1816" s="834" t="s">
        <v>2095</v>
      </c>
      <c r="F1816" s="832" t="s">
        <v>2036</v>
      </c>
      <c r="G1816" s="832" t="s">
        <v>2803</v>
      </c>
      <c r="H1816" s="832" t="s">
        <v>660</v>
      </c>
      <c r="I1816" s="832" t="s">
        <v>1724</v>
      </c>
      <c r="J1816" s="832" t="s">
        <v>672</v>
      </c>
      <c r="K1816" s="832" t="s">
        <v>1725</v>
      </c>
      <c r="L1816" s="835">
        <v>48.42</v>
      </c>
      <c r="M1816" s="835">
        <v>96.84</v>
      </c>
      <c r="N1816" s="832">
        <v>2</v>
      </c>
      <c r="O1816" s="836"/>
      <c r="P1816" s="835"/>
      <c r="Q1816" s="837">
        <v>0</v>
      </c>
      <c r="R1816" s="832"/>
      <c r="S1816" s="837">
        <v>0</v>
      </c>
      <c r="T1816" s="836"/>
      <c r="U1816" s="838"/>
    </row>
    <row r="1817" spans="1:21" ht="14.4" customHeight="1" x14ac:dyDescent="0.3">
      <c r="A1817" s="831">
        <v>8</v>
      </c>
      <c r="B1817" s="832" t="s">
        <v>2035</v>
      </c>
      <c r="C1817" s="832" t="s">
        <v>2042</v>
      </c>
      <c r="D1817" s="833" t="s">
        <v>4375</v>
      </c>
      <c r="E1817" s="834" t="s">
        <v>2095</v>
      </c>
      <c r="F1817" s="832" t="s">
        <v>2036</v>
      </c>
      <c r="G1817" s="832" t="s">
        <v>2703</v>
      </c>
      <c r="H1817" s="832" t="s">
        <v>601</v>
      </c>
      <c r="I1817" s="832" t="s">
        <v>2704</v>
      </c>
      <c r="J1817" s="832" t="s">
        <v>2705</v>
      </c>
      <c r="K1817" s="832" t="s">
        <v>2706</v>
      </c>
      <c r="L1817" s="835">
        <v>0</v>
      </c>
      <c r="M1817" s="835">
        <v>0</v>
      </c>
      <c r="N1817" s="832">
        <v>5</v>
      </c>
      <c r="O1817" s="836"/>
      <c r="P1817" s="835">
        <v>0</v>
      </c>
      <c r="Q1817" s="837"/>
      <c r="R1817" s="832">
        <v>5</v>
      </c>
      <c r="S1817" s="837">
        <v>1</v>
      </c>
      <c r="T1817" s="836"/>
      <c r="U1817" s="838"/>
    </row>
    <row r="1818" spans="1:21" ht="14.4" customHeight="1" x14ac:dyDescent="0.3">
      <c r="A1818" s="831">
        <v>8</v>
      </c>
      <c r="B1818" s="832" t="s">
        <v>2035</v>
      </c>
      <c r="C1818" s="832" t="s">
        <v>2042</v>
      </c>
      <c r="D1818" s="833" t="s">
        <v>4375</v>
      </c>
      <c r="E1818" s="834" t="s">
        <v>2095</v>
      </c>
      <c r="F1818" s="832" t="s">
        <v>2036</v>
      </c>
      <c r="G1818" s="832" t="s">
        <v>2703</v>
      </c>
      <c r="H1818" s="832" t="s">
        <v>601</v>
      </c>
      <c r="I1818" s="832" t="s">
        <v>3570</v>
      </c>
      <c r="J1818" s="832" t="s">
        <v>2705</v>
      </c>
      <c r="K1818" s="832" t="s">
        <v>2706</v>
      </c>
      <c r="L1818" s="835">
        <v>0</v>
      </c>
      <c r="M1818" s="835">
        <v>0</v>
      </c>
      <c r="N1818" s="832">
        <v>1</v>
      </c>
      <c r="O1818" s="836"/>
      <c r="P1818" s="835">
        <v>0</v>
      </c>
      <c r="Q1818" s="837"/>
      <c r="R1818" s="832">
        <v>1</v>
      </c>
      <c r="S1818" s="837">
        <v>1</v>
      </c>
      <c r="T1818" s="836"/>
      <c r="U1818" s="838"/>
    </row>
    <row r="1819" spans="1:21" ht="14.4" customHeight="1" x14ac:dyDescent="0.3">
      <c r="A1819" s="831">
        <v>8</v>
      </c>
      <c r="B1819" s="832" t="s">
        <v>2035</v>
      </c>
      <c r="C1819" s="832" t="s">
        <v>2042</v>
      </c>
      <c r="D1819" s="833" t="s">
        <v>4375</v>
      </c>
      <c r="E1819" s="834" t="s">
        <v>2095</v>
      </c>
      <c r="F1819" s="832" t="s">
        <v>2036</v>
      </c>
      <c r="G1819" s="832" t="s">
        <v>2703</v>
      </c>
      <c r="H1819" s="832" t="s">
        <v>601</v>
      </c>
      <c r="I1819" s="832" t="s">
        <v>3330</v>
      </c>
      <c r="J1819" s="832" t="s">
        <v>2705</v>
      </c>
      <c r="K1819" s="832" t="s">
        <v>2706</v>
      </c>
      <c r="L1819" s="835">
        <v>0</v>
      </c>
      <c r="M1819" s="835">
        <v>0</v>
      </c>
      <c r="N1819" s="832">
        <v>3</v>
      </c>
      <c r="O1819" s="836"/>
      <c r="P1819" s="835">
        <v>0</v>
      </c>
      <c r="Q1819" s="837"/>
      <c r="R1819" s="832">
        <v>3</v>
      </c>
      <c r="S1819" s="837">
        <v>1</v>
      </c>
      <c r="T1819" s="836"/>
      <c r="U1819" s="838"/>
    </row>
    <row r="1820" spans="1:21" ht="14.4" customHeight="1" x14ac:dyDescent="0.3">
      <c r="A1820" s="831">
        <v>8</v>
      </c>
      <c r="B1820" s="832" t="s">
        <v>2035</v>
      </c>
      <c r="C1820" s="832" t="s">
        <v>2042</v>
      </c>
      <c r="D1820" s="833" t="s">
        <v>4375</v>
      </c>
      <c r="E1820" s="834" t="s">
        <v>2095</v>
      </c>
      <c r="F1820" s="832" t="s">
        <v>2036</v>
      </c>
      <c r="G1820" s="832" t="s">
        <v>2440</v>
      </c>
      <c r="H1820" s="832" t="s">
        <v>601</v>
      </c>
      <c r="I1820" s="832" t="s">
        <v>2441</v>
      </c>
      <c r="J1820" s="832" t="s">
        <v>1431</v>
      </c>
      <c r="K1820" s="832" t="s">
        <v>1813</v>
      </c>
      <c r="L1820" s="835">
        <v>0</v>
      </c>
      <c r="M1820" s="835">
        <v>0</v>
      </c>
      <c r="N1820" s="832">
        <v>13</v>
      </c>
      <c r="O1820" s="836">
        <v>0.5</v>
      </c>
      <c r="P1820" s="835">
        <v>0</v>
      </c>
      <c r="Q1820" s="837"/>
      <c r="R1820" s="832">
        <v>7</v>
      </c>
      <c r="S1820" s="837">
        <v>0.53846153846153844</v>
      </c>
      <c r="T1820" s="836">
        <v>0.5</v>
      </c>
      <c r="U1820" s="838">
        <v>1</v>
      </c>
    </row>
    <row r="1821" spans="1:21" ht="14.4" customHeight="1" x14ac:dyDescent="0.3">
      <c r="A1821" s="831">
        <v>8</v>
      </c>
      <c r="B1821" s="832" t="s">
        <v>2035</v>
      </c>
      <c r="C1821" s="832" t="s">
        <v>2042</v>
      </c>
      <c r="D1821" s="833" t="s">
        <v>4375</v>
      </c>
      <c r="E1821" s="834" t="s">
        <v>2095</v>
      </c>
      <c r="F1821" s="832" t="s">
        <v>2036</v>
      </c>
      <c r="G1821" s="832" t="s">
        <v>3263</v>
      </c>
      <c r="H1821" s="832" t="s">
        <v>601</v>
      </c>
      <c r="I1821" s="832" t="s">
        <v>3264</v>
      </c>
      <c r="J1821" s="832" t="s">
        <v>3265</v>
      </c>
      <c r="K1821" s="832" t="s">
        <v>3266</v>
      </c>
      <c r="L1821" s="835">
        <v>195.19</v>
      </c>
      <c r="M1821" s="835">
        <v>195.19</v>
      </c>
      <c r="N1821" s="832">
        <v>1</v>
      </c>
      <c r="O1821" s="836"/>
      <c r="P1821" s="835"/>
      <c r="Q1821" s="837">
        <v>0</v>
      </c>
      <c r="R1821" s="832"/>
      <c r="S1821" s="837">
        <v>0</v>
      </c>
      <c r="T1821" s="836"/>
      <c r="U1821" s="838"/>
    </row>
    <row r="1822" spans="1:21" ht="14.4" customHeight="1" x14ac:dyDescent="0.3">
      <c r="A1822" s="831">
        <v>8</v>
      </c>
      <c r="B1822" s="832" t="s">
        <v>2035</v>
      </c>
      <c r="C1822" s="832" t="s">
        <v>2042</v>
      </c>
      <c r="D1822" s="833" t="s">
        <v>4375</v>
      </c>
      <c r="E1822" s="834" t="s">
        <v>2095</v>
      </c>
      <c r="F1822" s="832" t="s">
        <v>2036</v>
      </c>
      <c r="G1822" s="832" t="s">
        <v>2129</v>
      </c>
      <c r="H1822" s="832" t="s">
        <v>601</v>
      </c>
      <c r="I1822" s="832" t="s">
        <v>3275</v>
      </c>
      <c r="J1822" s="832" t="s">
        <v>1326</v>
      </c>
      <c r="K1822" s="832" t="s">
        <v>3276</v>
      </c>
      <c r="L1822" s="835">
        <v>168.9</v>
      </c>
      <c r="M1822" s="835">
        <v>168.9</v>
      </c>
      <c r="N1822" s="832">
        <v>1</v>
      </c>
      <c r="O1822" s="836"/>
      <c r="P1822" s="835">
        <v>168.9</v>
      </c>
      <c r="Q1822" s="837">
        <v>1</v>
      </c>
      <c r="R1822" s="832">
        <v>1</v>
      </c>
      <c r="S1822" s="837">
        <v>1</v>
      </c>
      <c r="T1822" s="836"/>
      <c r="U1822" s="838"/>
    </row>
    <row r="1823" spans="1:21" ht="14.4" customHeight="1" x14ac:dyDescent="0.3">
      <c r="A1823" s="831">
        <v>8</v>
      </c>
      <c r="B1823" s="832" t="s">
        <v>2035</v>
      </c>
      <c r="C1823" s="832" t="s">
        <v>2042</v>
      </c>
      <c r="D1823" s="833" t="s">
        <v>4375</v>
      </c>
      <c r="E1823" s="834" t="s">
        <v>2095</v>
      </c>
      <c r="F1823" s="832" t="s">
        <v>2036</v>
      </c>
      <c r="G1823" s="832" t="s">
        <v>2129</v>
      </c>
      <c r="H1823" s="832" t="s">
        <v>601</v>
      </c>
      <c r="I1823" s="832" t="s">
        <v>2228</v>
      </c>
      <c r="J1823" s="832" t="s">
        <v>1328</v>
      </c>
      <c r="K1823" s="832" t="s">
        <v>2229</v>
      </c>
      <c r="L1823" s="835">
        <v>168.9</v>
      </c>
      <c r="M1823" s="835">
        <v>337.8</v>
      </c>
      <c r="N1823" s="832">
        <v>2</v>
      </c>
      <c r="O1823" s="836"/>
      <c r="P1823" s="835"/>
      <c r="Q1823" s="837">
        <v>0</v>
      </c>
      <c r="R1823" s="832"/>
      <c r="S1823" s="837">
        <v>0</v>
      </c>
      <c r="T1823" s="836"/>
      <c r="U1823" s="838"/>
    </row>
    <row r="1824" spans="1:21" ht="14.4" customHeight="1" x14ac:dyDescent="0.3">
      <c r="A1824" s="831">
        <v>8</v>
      </c>
      <c r="B1824" s="832" t="s">
        <v>2035</v>
      </c>
      <c r="C1824" s="832" t="s">
        <v>2042</v>
      </c>
      <c r="D1824" s="833" t="s">
        <v>4375</v>
      </c>
      <c r="E1824" s="834" t="s">
        <v>2095</v>
      </c>
      <c r="F1824" s="832" t="s">
        <v>2036</v>
      </c>
      <c r="G1824" s="832" t="s">
        <v>2129</v>
      </c>
      <c r="H1824" s="832" t="s">
        <v>601</v>
      </c>
      <c r="I1824" s="832" t="s">
        <v>2808</v>
      </c>
      <c r="J1824" s="832" t="s">
        <v>2809</v>
      </c>
      <c r="K1824" s="832" t="s">
        <v>2810</v>
      </c>
      <c r="L1824" s="835">
        <v>84.45</v>
      </c>
      <c r="M1824" s="835">
        <v>168.9</v>
      </c>
      <c r="N1824" s="832">
        <v>2</v>
      </c>
      <c r="O1824" s="836"/>
      <c r="P1824" s="835">
        <v>168.9</v>
      </c>
      <c r="Q1824" s="837">
        <v>1</v>
      </c>
      <c r="R1824" s="832">
        <v>2</v>
      </c>
      <c r="S1824" s="837">
        <v>1</v>
      </c>
      <c r="T1824" s="836"/>
      <c r="U1824" s="838"/>
    </row>
    <row r="1825" spans="1:21" ht="14.4" customHeight="1" x14ac:dyDescent="0.3">
      <c r="A1825" s="831">
        <v>8</v>
      </c>
      <c r="B1825" s="832" t="s">
        <v>2035</v>
      </c>
      <c r="C1825" s="832" t="s">
        <v>2042</v>
      </c>
      <c r="D1825" s="833" t="s">
        <v>4375</v>
      </c>
      <c r="E1825" s="834" t="s">
        <v>2095</v>
      </c>
      <c r="F1825" s="832" t="s">
        <v>2036</v>
      </c>
      <c r="G1825" s="832" t="s">
        <v>2247</v>
      </c>
      <c r="H1825" s="832" t="s">
        <v>601</v>
      </c>
      <c r="I1825" s="832" t="s">
        <v>3057</v>
      </c>
      <c r="J1825" s="832" t="s">
        <v>1047</v>
      </c>
      <c r="K1825" s="832" t="s">
        <v>2354</v>
      </c>
      <c r="L1825" s="835">
        <v>93.71</v>
      </c>
      <c r="M1825" s="835">
        <v>93.71</v>
      </c>
      <c r="N1825" s="832">
        <v>1</v>
      </c>
      <c r="O1825" s="836"/>
      <c r="P1825" s="835">
        <v>93.71</v>
      </c>
      <c r="Q1825" s="837">
        <v>1</v>
      </c>
      <c r="R1825" s="832">
        <v>1</v>
      </c>
      <c r="S1825" s="837">
        <v>1</v>
      </c>
      <c r="T1825" s="836"/>
      <c r="U1825" s="838"/>
    </row>
    <row r="1826" spans="1:21" ht="14.4" customHeight="1" x14ac:dyDescent="0.3">
      <c r="A1826" s="831">
        <v>8</v>
      </c>
      <c r="B1826" s="832" t="s">
        <v>2035</v>
      </c>
      <c r="C1826" s="832" t="s">
        <v>2042</v>
      </c>
      <c r="D1826" s="833" t="s">
        <v>4375</v>
      </c>
      <c r="E1826" s="834" t="s">
        <v>2095</v>
      </c>
      <c r="F1826" s="832" t="s">
        <v>2036</v>
      </c>
      <c r="G1826" s="832" t="s">
        <v>3277</v>
      </c>
      <c r="H1826" s="832" t="s">
        <v>601</v>
      </c>
      <c r="I1826" s="832" t="s">
        <v>3829</v>
      </c>
      <c r="J1826" s="832" t="s">
        <v>3406</v>
      </c>
      <c r="K1826" s="832" t="s">
        <v>3407</v>
      </c>
      <c r="L1826" s="835">
        <v>138.88999999999999</v>
      </c>
      <c r="M1826" s="835">
        <v>833.33999999999992</v>
      </c>
      <c r="N1826" s="832">
        <v>6</v>
      </c>
      <c r="O1826" s="836">
        <v>1</v>
      </c>
      <c r="P1826" s="835">
        <v>833.33999999999992</v>
      </c>
      <c r="Q1826" s="837">
        <v>1</v>
      </c>
      <c r="R1826" s="832">
        <v>6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8</v>
      </c>
      <c r="B1827" s="832" t="s">
        <v>2035</v>
      </c>
      <c r="C1827" s="832" t="s">
        <v>2042</v>
      </c>
      <c r="D1827" s="833" t="s">
        <v>4375</v>
      </c>
      <c r="E1827" s="834" t="s">
        <v>2095</v>
      </c>
      <c r="F1827" s="832" t="s">
        <v>2036</v>
      </c>
      <c r="G1827" s="832" t="s">
        <v>2514</v>
      </c>
      <c r="H1827" s="832" t="s">
        <v>660</v>
      </c>
      <c r="I1827" s="832" t="s">
        <v>1806</v>
      </c>
      <c r="J1827" s="832" t="s">
        <v>1157</v>
      </c>
      <c r="K1827" s="832" t="s">
        <v>1807</v>
      </c>
      <c r="L1827" s="835">
        <v>143.09</v>
      </c>
      <c r="M1827" s="835">
        <v>143.09</v>
      </c>
      <c r="N1827" s="832">
        <v>1</v>
      </c>
      <c r="O1827" s="836"/>
      <c r="P1827" s="835"/>
      <c r="Q1827" s="837">
        <v>0</v>
      </c>
      <c r="R1827" s="832"/>
      <c r="S1827" s="837">
        <v>0</v>
      </c>
      <c r="T1827" s="836"/>
      <c r="U1827" s="838"/>
    </row>
    <row r="1828" spans="1:21" ht="14.4" customHeight="1" x14ac:dyDescent="0.3">
      <c r="A1828" s="831">
        <v>8</v>
      </c>
      <c r="B1828" s="832" t="s">
        <v>2035</v>
      </c>
      <c r="C1828" s="832" t="s">
        <v>2042</v>
      </c>
      <c r="D1828" s="833" t="s">
        <v>4375</v>
      </c>
      <c r="E1828" s="834" t="s">
        <v>2095</v>
      </c>
      <c r="F1828" s="832" t="s">
        <v>2036</v>
      </c>
      <c r="G1828" s="832" t="s">
        <v>2646</v>
      </c>
      <c r="H1828" s="832" t="s">
        <v>601</v>
      </c>
      <c r="I1828" s="832" t="s">
        <v>2811</v>
      </c>
      <c r="J1828" s="832" t="s">
        <v>2812</v>
      </c>
      <c r="K1828" s="832" t="s">
        <v>2813</v>
      </c>
      <c r="L1828" s="835">
        <v>256.67</v>
      </c>
      <c r="M1828" s="835">
        <v>47997.289999999899</v>
      </c>
      <c r="N1828" s="832">
        <v>187</v>
      </c>
      <c r="O1828" s="836">
        <v>2</v>
      </c>
      <c r="P1828" s="835">
        <v>23613.639999999952</v>
      </c>
      <c r="Q1828" s="837">
        <v>0.49197860962566847</v>
      </c>
      <c r="R1828" s="832">
        <v>92</v>
      </c>
      <c r="S1828" s="837">
        <v>0.49197860962566847</v>
      </c>
      <c r="T1828" s="836">
        <v>1.5</v>
      </c>
      <c r="U1828" s="838">
        <v>0.75</v>
      </c>
    </row>
    <row r="1829" spans="1:21" ht="14.4" customHeight="1" x14ac:dyDescent="0.3">
      <c r="A1829" s="831">
        <v>8</v>
      </c>
      <c r="B1829" s="832" t="s">
        <v>2035</v>
      </c>
      <c r="C1829" s="832" t="s">
        <v>2042</v>
      </c>
      <c r="D1829" s="833" t="s">
        <v>4375</v>
      </c>
      <c r="E1829" s="834" t="s">
        <v>2095</v>
      </c>
      <c r="F1829" s="832" t="s">
        <v>2036</v>
      </c>
      <c r="G1829" s="832" t="s">
        <v>2646</v>
      </c>
      <c r="H1829" s="832" t="s">
        <v>601</v>
      </c>
      <c r="I1829" s="832" t="s">
        <v>3830</v>
      </c>
      <c r="J1829" s="832" t="s">
        <v>2812</v>
      </c>
      <c r="K1829" s="832" t="s">
        <v>3831</v>
      </c>
      <c r="L1829" s="835">
        <v>0</v>
      </c>
      <c r="M1829" s="835">
        <v>0</v>
      </c>
      <c r="N1829" s="832">
        <v>10</v>
      </c>
      <c r="O1829" s="836"/>
      <c r="P1829" s="835">
        <v>0</v>
      </c>
      <c r="Q1829" s="837"/>
      <c r="R1829" s="832">
        <v>3</v>
      </c>
      <c r="S1829" s="837">
        <v>0.3</v>
      </c>
      <c r="T1829" s="836"/>
      <c r="U1829" s="838"/>
    </row>
    <row r="1830" spans="1:21" ht="14.4" customHeight="1" x14ac:dyDescent="0.3">
      <c r="A1830" s="831">
        <v>8</v>
      </c>
      <c r="B1830" s="832" t="s">
        <v>2035</v>
      </c>
      <c r="C1830" s="832" t="s">
        <v>2042</v>
      </c>
      <c r="D1830" s="833" t="s">
        <v>4375</v>
      </c>
      <c r="E1830" s="834" t="s">
        <v>2095</v>
      </c>
      <c r="F1830" s="832" t="s">
        <v>2036</v>
      </c>
      <c r="G1830" s="832" t="s">
        <v>2362</v>
      </c>
      <c r="H1830" s="832" t="s">
        <v>601</v>
      </c>
      <c r="I1830" s="832" t="s">
        <v>2548</v>
      </c>
      <c r="J1830" s="832" t="s">
        <v>2549</v>
      </c>
      <c r="K1830" s="832" t="s">
        <v>2107</v>
      </c>
      <c r="L1830" s="835">
        <v>21.92</v>
      </c>
      <c r="M1830" s="835">
        <v>21.92</v>
      </c>
      <c r="N1830" s="832">
        <v>1</v>
      </c>
      <c r="O1830" s="836"/>
      <c r="P1830" s="835">
        <v>21.92</v>
      </c>
      <c r="Q1830" s="837">
        <v>1</v>
      </c>
      <c r="R1830" s="832">
        <v>1</v>
      </c>
      <c r="S1830" s="837">
        <v>1</v>
      </c>
      <c r="T1830" s="836"/>
      <c r="U1830" s="838"/>
    </row>
    <row r="1831" spans="1:21" ht="14.4" customHeight="1" x14ac:dyDescent="0.3">
      <c r="A1831" s="831">
        <v>8</v>
      </c>
      <c r="B1831" s="832" t="s">
        <v>2035</v>
      </c>
      <c r="C1831" s="832" t="s">
        <v>2042</v>
      </c>
      <c r="D1831" s="833" t="s">
        <v>4375</v>
      </c>
      <c r="E1831" s="834" t="s">
        <v>2095</v>
      </c>
      <c r="F1831" s="832" t="s">
        <v>2036</v>
      </c>
      <c r="G1831" s="832" t="s">
        <v>3421</v>
      </c>
      <c r="H1831" s="832" t="s">
        <v>601</v>
      </c>
      <c r="I1831" s="832" t="s">
        <v>3832</v>
      </c>
      <c r="J1831" s="832" t="s">
        <v>3833</v>
      </c>
      <c r="K1831" s="832" t="s">
        <v>3834</v>
      </c>
      <c r="L1831" s="835">
        <v>640.41</v>
      </c>
      <c r="M1831" s="835">
        <v>640.41</v>
      </c>
      <c r="N1831" s="832">
        <v>1</v>
      </c>
      <c r="O1831" s="836"/>
      <c r="P1831" s="835">
        <v>640.41</v>
      </c>
      <c r="Q1831" s="837">
        <v>1</v>
      </c>
      <c r="R1831" s="832">
        <v>1</v>
      </c>
      <c r="S1831" s="837">
        <v>1</v>
      </c>
      <c r="T1831" s="836"/>
      <c r="U1831" s="838"/>
    </row>
    <row r="1832" spans="1:21" ht="14.4" customHeight="1" x14ac:dyDescent="0.3">
      <c r="A1832" s="831">
        <v>8</v>
      </c>
      <c r="B1832" s="832" t="s">
        <v>2035</v>
      </c>
      <c r="C1832" s="832" t="s">
        <v>2042</v>
      </c>
      <c r="D1832" s="833" t="s">
        <v>4375</v>
      </c>
      <c r="E1832" s="834" t="s">
        <v>2095</v>
      </c>
      <c r="F1832" s="832" t="s">
        <v>2036</v>
      </c>
      <c r="G1832" s="832" t="s">
        <v>2814</v>
      </c>
      <c r="H1832" s="832" t="s">
        <v>601</v>
      </c>
      <c r="I1832" s="832" t="s">
        <v>2815</v>
      </c>
      <c r="J1832" s="832" t="s">
        <v>2816</v>
      </c>
      <c r="K1832" s="832" t="s">
        <v>2817</v>
      </c>
      <c r="L1832" s="835">
        <v>0</v>
      </c>
      <c r="M1832" s="835">
        <v>0</v>
      </c>
      <c r="N1832" s="832">
        <v>1</v>
      </c>
      <c r="O1832" s="836"/>
      <c r="P1832" s="835">
        <v>0</v>
      </c>
      <c r="Q1832" s="837"/>
      <c r="R1832" s="832">
        <v>1</v>
      </c>
      <c r="S1832" s="837">
        <v>1</v>
      </c>
      <c r="T1832" s="836"/>
      <c r="U1832" s="838"/>
    </row>
    <row r="1833" spans="1:21" ht="14.4" customHeight="1" x14ac:dyDescent="0.3">
      <c r="A1833" s="831">
        <v>8</v>
      </c>
      <c r="B1833" s="832" t="s">
        <v>2035</v>
      </c>
      <c r="C1833" s="832" t="s">
        <v>2042</v>
      </c>
      <c r="D1833" s="833" t="s">
        <v>4375</v>
      </c>
      <c r="E1833" s="834" t="s">
        <v>2095</v>
      </c>
      <c r="F1833" s="832" t="s">
        <v>2036</v>
      </c>
      <c r="G1833" s="832" t="s">
        <v>2206</v>
      </c>
      <c r="H1833" s="832" t="s">
        <v>601</v>
      </c>
      <c r="I1833" s="832" t="s">
        <v>3431</v>
      </c>
      <c r="J1833" s="832" t="s">
        <v>971</v>
      </c>
      <c r="K1833" s="832" t="s">
        <v>3292</v>
      </c>
      <c r="L1833" s="835">
        <v>0</v>
      </c>
      <c r="M1833" s="835">
        <v>0</v>
      </c>
      <c r="N1833" s="832">
        <v>1</v>
      </c>
      <c r="O1833" s="836"/>
      <c r="P1833" s="835">
        <v>0</v>
      </c>
      <c r="Q1833" s="837"/>
      <c r="R1833" s="832">
        <v>1</v>
      </c>
      <c r="S1833" s="837">
        <v>1</v>
      </c>
      <c r="T1833" s="836"/>
      <c r="U1833" s="838"/>
    </row>
    <row r="1834" spans="1:21" ht="14.4" customHeight="1" x14ac:dyDescent="0.3">
      <c r="A1834" s="831">
        <v>8</v>
      </c>
      <c r="B1834" s="832" t="s">
        <v>2035</v>
      </c>
      <c r="C1834" s="832" t="s">
        <v>2042</v>
      </c>
      <c r="D1834" s="833" t="s">
        <v>4375</v>
      </c>
      <c r="E1834" s="834" t="s">
        <v>2095</v>
      </c>
      <c r="F1834" s="832" t="s">
        <v>2036</v>
      </c>
      <c r="G1834" s="832" t="s">
        <v>2206</v>
      </c>
      <c r="H1834" s="832" t="s">
        <v>601</v>
      </c>
      <c r="I1834" s="832" t="s">
        <v>3291</v>
      </c>
      <c r="J1834" s="832" t="s">
        <v>971</v>
      </c>
      <c r="K1834" s="832" t="s">
        <v>3292</v>
      </c>
      <c r="L1834" s="835">
        <v>0</v>
      </c>
      <c r="M1834" s="835">
        <v>0</v>
      </c>
      <c r="N1834" s="832">
        <v>3</v>
      </c>
      <c r="O1834" s="836">
        <v>0.5</v>
      </c>
      <c r="P1834" s="835">
        <v>0</v>
      </c>
      <c r="Q1834" s="837"/>
      <c r="R1834" s="832">
        <v>3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8</v>
      </c>
      <c r="B1835" s="832" t="s">
        <v>2035</v>
      </c>
      <c r="C1835" s="832" t="s">
        <v>2042</v>
      </c>
      <c r="D1835" s="833" t="s">
        <v>4375</v>
      </c>
      <c r="E1835" s="834" t="s">
        <v>2095</v>
      </c>
      <c r="F1835" s="832" t="s">
        <v>2036</v>
      </c>
      <c r="G1835" s="832" t="s">
        <v>2132</v>
      </c>
      <c r="H1835" s="832" t="s">
        <v>660</v>
      </c>
      <c r="I1835" s="832" t="s">
        <v>1731</v>
      </c>
      <c r="J1835" s="832" t="s">
        <v>1732</v>
      </c>
      <c r="K1835" s="832" t="s">
        <v>1733</v>
      </c>
      <c r="L1835" s="835">
        <v>0</v>
      </c>
      <c r="M1835" s="835">
        <v>0</v>
      </c>
      <c r="N1835" s="832">
        <v>5</v>
      </c>
      <c r="O1835" s="836">
        <v>0.5</v>
      </c>
      <c r="P1835" s="835">
        <v>0</v>
      </c>
      <c r="Q1835" s="837"/>
      <c r="R1835" s="832">
        <v>4</v>
      </c>
      <c r="S1835" s="837">
        <v>0.8</v>
      </c>
      <c r="T1835" s="836"/>
      <c r="U1835" s="838">
        <v>0</v>
      </c>
    </row>
    <row r="1836" spans="1:21" ht="14.4" customHeight="1" x14ac:dyDescent="0.3">
      <c r="A1836" s="831">
        <v>8</v>
      </c>
      <c r="B1836" s="832" t="s">
        <v>2035</v>
      </c>
      <c r="C1836" s="832" t="s">
        <v>2042</v>
      </c>
      <c r="D1836" s="833" t="s">
        <v>4375</v>
      </c>
      <c r="E1836" s="834" t="s">
        <v>2095</v>
      </c>
      <c r="F1836" s="832" t="s">
        <v>2036</v>
      </c>
      <c r="G1836" s="832" t="s">
        <v>2916</v>
      </c>
      <c r="H1836" s="832" t="s">
        <v>601</v>
      </c>
      <c r="I1836" s="832" t="s">
        <v>3835</v>
      </c>
      <c r="J1836" s="832" t="s">
        <v>2918</v>
      </c>
      <c r="K1836" s="832" t="s">
        <v>2919</v>
      </c>
      <c r="L1836" s="835">
        <v>1543.27</v>
      </c>
      <c r="M1836" s="835">
        <v>1543.27</v>
      </c>
      <c r="N1836" s="832">
        <v>1</v>
      </c>
      <c r="O1836" s="836"/>
      <c r="P1836" s="835">
        <v>1543.27</v>
      </c>
      <c r="Q1836" s="837">
        <v>1</v>
      </c>
      <c r="R1836" s="832">
        <v>1</v>
      </c>
      <c r="S1836" s="837">
        <v>1</v>
      </c>
      <c r="T1836" s="836"/>
      <c r="U1836" s="838"/>
    </row>
    <row r="1837" spans="1:21" ht="14.4" customHeight="1" x14ac:dyDescent="0.3">
      <c r="A1837" s="831">
        <v>8</v>
      </c>
      <c r="B1837" s="832" t="s">
        <v>2035</v>
      </c>
      <c r="C1837" s="832" t="s">
        <v>2042</v>
      </c>
      <c r="D1837" s="833" t="s">
        <v>4375</v>
      </c>
      <c r="E1837" s="834" t="s">
        <v>2095</v>
      </c>
      <c r="F1837" s="832" t="s">
        <v>2036</v>
      </c>
      <c r="G1837" s="832" t="s">
        <v>2916</v>
      </c>
      <c r="H1837" s="832" t="s">
        <v>601</v>
      </c>
      <c r="I1837" s="832" t="s">
        <v>3577</v>
      </c>
      <c r="J1837" s="832" t="s">
        <v>2918</v>
      </c>
      <c r="K1837" s="832" t="s">
        <v>3311</v>
      </c>
      <c r="L1837" s="835">
        <v>1708.55</v>
      </c>
      <c r="M1837" s="835">
        <v>6834.2</v>
      </c>
      <c r="N1837" s="832">
        <v>4</v>
      </c>
      <c r="O1837" s="836"/>
      <c r="P1837" s="835"/>
      <c r="Q1837" s="837">
        <v>0</v>
      </c>
      <c r="R1837" s="832"/>
      <c r="S1837" s="837">
        <v>0</v>
      </c>
      <c r="T1837" s="836"/>
      <c r="U1837" s="838"/>
    </row>
    <row r="1838" spans="1:21" ht="14.4" customHeight="1" x14ac:dyDescent="0.3">
      <c r="A1838" s="831">
        <v>8</v>
      </c>
      <c r="B1838" s="832" t="s">
        <v>2035</v>
      </c>
      <c r="C1838" s="832" t="s">
        <v>2042</v>
      </c>
      <c r="D1838" s="833" t="s">
        <v>4375</v>
      </c>
      <c r="E1838" s="834" t="s">
        <v>2095</v>
      </c>
      <c r="F1838" s="832" t="s">
        <v>2036</v>
      </c>
      <c r="G1838" s="832" t="s">
        <v>2133</v>
      </c>
      <c r="H1838" s="832" t="s">
        <v>601</v>
      </c>
      <c r="I1838" s="832" t="s">
        <v>2707</v>
      </c>
      <c r="J1838" s="832" t="s">
        <v>1379</v>
      </c>
      <c r="K1838" s="832" t="s">
        <v>2135</v>
      </c>
      <c r="L1838" s="835">
        <v>42.54</v>
      </c>
      <c r="M1838" s="835">
        <v>170.16</v>
      </c>
      <c r="N1838" s="832">
        <v>4</v>
      </c>
      <c r="O1838" s="836">
        <v>0.5</v>
      </c>
      <c r="P1838" s="835">
        <v>127.62</v>
      </c>
      <c r="Q1838" s="837">
        <v>0.75</v>
      </c>
      <c r="R1838" s="832">
        <v>3</v>
      </c>
      <c r="S1838" s="837">
        <v>0.75</v>
      </c>
      <c r="T1838" s="836">
        <v>0.5</v>
      </c>
      <c r="U1838" s="838">
        <v>1</v>
      </c>
    </row>
    <row r="1839" spans="1:21" ht="14.4" customHeight="1" x14ac:dyDescent="0.3">
      <c r="A1839" s="831">
        <v>8</v>
      </c>
      <c r="B1839" s="832" t="s">
        <v>2035</v>
      </c>
      <c r="C1839" s="832" t="s">
        <v>2042</v>
      </c>
      <c r="D1839" s="833" t="s">
        <v>4375</v>
      </c>
      <c r="E1839" s="834" t="s">
        <v>2095</v>
      </c>
      <c r="F1839" s="832" t="s">
        <v>2036</v>
      </c>
      <c r="G1839" s="832" t="s">
        <v>2375</v>
      </c>
      <c r="H1839" s="832" t="s">
        <v>601</v>
      </c>
      <c r="I1839" s="832" t="s">
        <v>2376</v>
      </c>
      <c r="J1839" s="832" t="s">
        <v>840</v>
      </c>
      <c r="K1839" s="832" t="s">
        <v>2377</v>
      </c>
      <c r="L1839" s="835">
        <v>55.16</v>
      </c>
      <c r="M1839" s="835">
        <v>937.72</v>
      </c>
      <c r="N1839" s="832">
        <v>17</v>
      </c>
      <c r="O1839" s="836"/>
      <c r="P1839" s="835">
        <v>606.76</v>
      </c>
      <c r="Q1839" s="837">
        <v>0.64705882352941169</v>
      </c>
      <c r="R1839" s="832">
        <v>11</v>
      </c>
      <c r="S1839" s="837">
        <v>0.6470588235294118</v>
      </c>
      <c r="T1839" s="836"/>
      <c r="U1839" s="838"/>
    </row>
    <row r="1840" spans="1:21" ht="14.4" customHeight="1" x14ac:dyDescent="0.3">
      <c r="A1840" s="831">
        <v>8</v>
      </c>
      <c r="B1840" s="832" t="s">
        <v>2035</v>
      </c>
      <c r="C1840" s="832" t="s">
        <v>2042</v>
      </c>
      <c r="D1840" s="833" t="s">
        <v>4375</v>
      </c>
      <c r="E1840" s="834" t="s">
        <v>2095</v>
      </c>
      <c r="F1840" s="832" t="s">
        <v>2036</v>
      </c>
      <c r="G1840" s="832" t="s">
        <v>3076</v>
      </c>
      <c r="H1840" s="832" t="s">
        <v>601</v>
      </c>
      <c r="I1840" s="832" t="s">
        <v>3836</v>
      </c>
      <c r="J1840" s="832" t="s">
        <v>3837</v>
      </c>
      <c r="K1840" s="832" t="s">
        <v>3838</v>
      </c>
      <c r="L1840" s="835">
        <v>93.96</v>
      </c>
      <c r="M1840" s="835">
        <v>93.96</v>
      </c>
      <c r="N1840" s="832">
        <v>1</v>
      </c>
      <c r="O1840" s="836"/>
      <c r="P1840" s="835"/>
      <c r="Q1840" s="837">
        <v>0</v>
      </c>
      <c r="R1840" s="832"/>
      <c r="S1840" s="837">
        <v>0</v>
      </c>
      <c r="T1840" s="836"/>
      <c r="U1840" s="838"/>
    </row>
    <row r="1841" spans="1:21" ht="14.4" customHeight="1" x14ac:dyDescent="0.3">
      <c r="A1841" s="831">
        <v>8</v>
      </c>
      <c r="B1841" s="832" t="s">
        <v>2035</v>
      </c>
      <c r="C1841" s="832" t="s">
        <v>2042</v>
      </c>
      <c r="D1841" s="833" t="s">
        <v>4375</v>
      </c>
      <c r="E1841" s="834" t="s">
        <v>2095</v>
      </c>
      <c r="F1841" s="832" t="s">
        <v>2036</v>
      </c>
      <c r="G1841" s="832" t="s">
        <v>2378</v>
      </c>
      <c r="H1841" s="832" t="s">
        <v>601</v>
      </c>
      <c r="I1841" s="832" t="s">
        <v>3584</v>
      </c>
      <c r="J1841" s="832" t="s">
        <v>3506</v>
      </c>
      <c r="K1841" s="832" t="s">
        <v>3585</v>
      </c>
      <c r="L1841" s="835">
        <v>260.42</v>
      </c>
      <c r="M1841" s="835">
        <v>260.42</v>
      </c>
      <c r="N1841" s="832">
        <v>1</v>
      </c>
      <c r="O1841" s="836">
        <v>0.5</v>
      </c>
      <c r="P1841" s="835">
        <v>260.42</v>
      </c>
      <c r="Q1841" s="837">
        <v>1</v>
      </c>
      <c r="R1841" s="832">
        <v>1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8</v>
      </c>
      <c r="B1842" s="832" t="s">
        <v>2035</v>
      </c>
      <c r="C1842" s="832" t="s">
        <v>2042</v>
      </c>
      <c r="D1842" s="833" t="s">
        <v>4375</v>
      </c>
      <c r="E1842" s="834" t="s">
        <v>2095</v>
      </c>
      <c r="F1842" s="832" t="s">
        <v>2036</v>
      </c>
      <c r="G1842" s="832" t="s">
        <v>3301</v>
      </c>
      <c r="H1842" s="832" t="s">
        <v>601</v>
      </c>
      <c r="I1842" s="832" t="s">
        <v>3302</v>
      </c>
      <c r="J1842" s="832" t="s">
        <v>3303</v>
      </c>
      <c r="K1842" s="832" t="s">
        <v>3304</v>
      </c>
      <c r="L1842" s="835">
        <v>271.94</v>
      </c>
      <c r="M1842" s="835">
        <v>1359.6999999999998</v>
      </c>
      <c r="N1842" s="832">
        <v>5</v>
      </c>
      <c r="O1842" s="836">
        <v>0.5</v>
      </c>
      <c r="P1842" s="835">
        <v>1359.6999999999998</v>
      </c>
      <c r="Q1842" s="837">
        <v>1</v>
      </c>
      <c r="R1842" s="832">
        <v>5</v>
      </c>
      <c r="S1842" s="837">
        <v>1</v>
      </c>
      <c r="T1842" s="836">
        <v>0.5</v>
      </c>
      <c r="U1842" s="838">
        <v>1</v>
      </c>
    </row>
    <row r="1843" spans="1:21" ht="14.4" customHeight="1" x14ac:dyDescent="0.3">
      <c r="A1843" s="831">
        <v>8</v>
      </c>
      <c r="B1843" s="832" t="s">
        <v>2035</v>
      </c>
      <c r="C1843" s="832" t="s">
        <v>2042</v>
      </c>
      <c r="D1843" s="833" t="s">
        <v>4375</v>
      </c>
      <c r="E1843" s="834" t="s">
        <v>2095</v>
      </c>
      <c r="F1843" s="832" t="s">
        <v>2036</v>
      </c>
      <c r="G1843" s="832" t="s">
        <v>3839</v>
      </c>
      <c r="H1843" s="832" t="s">
        <v>660</v>
      </c>
      <c r="I1843" s="832" t="s">
        <v>3840</v>
      </c>
      <c r="J1843" s="832" t="s">
        <v>3841</v>
      </c>
      <c r="K1843" s="832" t="s">
        <v>3842</v>
      </c>
      <c r="L1843" s="835">
        <v>0</v>
      </c>
      <c r="M1843" s="835">
        <v>0</v>
      </c>
      <c r="N1843" s="832">
        <v>2</v>
      </c>
      <c r="O1843" s="836">
        <v>0.5</v>
      </c>
      <c r="P1843" s="835">
        <v>0</v>
      </c>
      <c r="Q1843" s="837"/>
      <c r="R1843" s="832">
        <v>2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8</v>
      </c>
      <c r="B1844" s="832" t="s">
        <v>2035</v>
      </c>
      <c r="C1844" s="832" t="s">
        <v>2042</v>
      </c>
      <c r="D1844" s="833" t="s">
        <v>4375</v>
      </c>
      <c r="E1844" s="834" t="s">
        <v>2095</v>
      </c>
      <c r="F1844" s="832" t="s">
        <v>2036</v>
      </c>
      <c r="G1844" s="832" t="s">
        <v>3843</v>
      </c>
      <c r="H1844" s="832" t="s">
        <v>601</v>
      </c>
      <c r="I1844" s="832" t="s">
        <v>3844</v>
      </c>
      <c r="J1844" s="832" t="s">
        <v>3845</v>
      </c>
      <c r="K1844" s="832" t="s">
        <v>3846</v>
      </c>
      <c r="L1844" s="835">
        <v>32.130000000000003</v>
      </c>
      <c r="M1844" s="835">
        <v>32.130000000000003</v>
      </c>
      <c r="N1844" s="832">
        <v>1</v>
      </c>
      <c r="O1844" s="836">
        <v>0.5</v>
      </c>
      <c r="P1844" s="835">
        <v>32.130000000000003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8</v>
      </c>
      <c r="B1845" s="832" t="s">
        <v>2035</v>
      </c>
      <c r="C1845" s="832" t="s">
        <v>2042</v>
      </c>
      <c r="D1845" s="833" t="s">
        <v>4375</v>
      </c>
      <c r="E1845" s="834" t="s">
        <v>2095</v>
      </c>
      <c r="F1845" s="832" t="s">
        <v>2036</v>
      </c>
      <c r="G1845" s="832" t="s">
        <v>2844</v>
      </c>
      <c r="H1845" s="832" t="s">
        <v>601</v>
      </c>
      <c r="I1845" s="832" t="s">
        <v>2845</v>
      </c>
      <c r="J1845" s="832" t="s">
        <v>2846</v>
      </c>
      <c r="K1845" s="832" t="s">
        <v>2847</v>
      </c>
      <c r="L1845" s="835">
        <v>3821.77</v>
      </c>
      <c r="M1845" s="835">
        <v>3821.77</v>
      </c>
      <c r="N1845" s="832">
        <v>1</v>
      </c>
      <c r="O1845" s="836">
        <v>0.5</v>
      </c>
      <c r="P1845" s="835">
        <v>3821.77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8</v>
      </c>
      <c r="B1846" s="832" t="s">
        <v>2035</v>
      </c>
      <c r="C1846" s="832" t="s">
        <v>2042</v>
      </c>
      <c r="D1846" s="833" t="s">
        <v>4375</v>
      </c>
      <c r="E1846" s="834" t="s">
        <v>2095</v>
      </c>
      <c r="F1846" s="832" t="s">
        <v>2036</v>
      </c>
      <c r="G1846" s="832" t="s">
        <v>2520</v>
      </c>
      <c r="H1846" s="832" t="s">
        <v>601</v>
      </c>
      <c r="I1846" s="832" t="s">
        <v>2928</v>
      </c>
      <c r="J1846" s="832" t="s">
        <v>2929</v>
      </c>
      <c r="K1846" s="832" t="s">
        <v>2930</v>
      </c>
      <c r="L1846" s="835">
        <v>0</v>
      </c>
      <c r="M1846" s="835">
        <v>0</v>
      </c>
      <c r="N1846" s="832">
        <v>8</v>
      </c>
      <c r="O1846" s="836">
        <v>2</v>
      </c>
      <c r="P1846" s="835">
        <v>0</v>
      </c>
      <c r="Q1846" s="837"/>
      <c r="R1846" s="832">
        <v>2</v>
      </c>
      <c r="S1846" s="837">
        <v>0.25</v>
      </c>
      <c r="T1846" s="836"/>
      <c r="U1846" s="838">
        <v>0</v>
      </c>
    </row>
    <row r="1847" spans="1:21" ht="14.4" customHeight="1" x14ac:dyDescent="0.3">
      <c r="A1847" s="831">
        <v>8</v>
      </c>
      <c r="B1847" s="832" t="s">
        <v>2035</v>
      </c>
      <c r="C1847" s="832" t="s">
        <v>2042</v>
      </c>
      <c r="D1847" s="833" t="s">
        <v>4375</v>
      </c>
      <c r="E1847" s="834" t="s">
        <v>2095</v>
      </c>
      <c r="F1847" s="832" t="s">
        <v>2036</v>
      </c>
      <c r="G1847" s="832" t="s">
        <v>2520</v>
      </c>
      <c r="H1847" s="832" t="s">
        <v>601</v>
      </c>
      <c r="I1847" s="832" t="s">
        <v>2521</v>
      </c>
      <c r="J1847" s="832" t="s">
        <v>2522</v>
      </c>
      <c r="K1847" s="832" t="s">
        <v>2523</v>
      </c>
      <c r="L1847" s="835">
        <v>0</v>
      </c>
      <c r="M1847" s="835">
        <v>0</v>
      </c>
      <c r="N1847" s="832">
        <v>1</v>
      </c>
      <c r="O1847" s="836"/>
      <c r="P1847" s="835"/>
      <c r="Q1847" s="837"/>
      <c r="R1847" s="832"/>
      <c r="S1847" s="837">
        <v>0</v>
      </c>
      <c r="T1847" s="836"/>
      <c r="U1847" s="838"/>
    </row>
    <row r="1848" spans="1:21" ht="14.4" customHeight="1" x14ac:dyDescent="0.3">
      <c r="A1848" s="831">
        <v>8</v>
      </c>
      <c r="B1848" s="832" t="s">
        <v>2035</v>
      </c>
      <c r="C1848" s="832" t="s">
        <v>2042</v>
      </c>
      <c r="D1848" s="833" t="s">
        <v>4375</v>
      </c>
      <c r="E1848" s="834" t="s">
        <v>2095</v>
      </c>
      <c r="F1848" s="832" t="s">
        <v>2036</v>
      </c>
      <c r="G1848" s="832" t="s">
        <v>2520</v>
      </c>
      <c r="H1848" s="832" t="s">
        <v>601</v>
      </c>
      <c r="I1848" s="832" t="s">
        <v>2931</v>
      </c>
      <c r="J1848" s="832" t="s">
        <v>2929</v>
      </c>
      <c r="K1848" s="832" t="s">
        <v>2930</v>
      </c>
      <c r="L1848" s="835">
        <v>0</v>
      </c>
      <c r="M1848" s="835">
        <v>0</v>
      </c>
      <c r="N1848" s="832">
        <v>4</v>
      </c>
      <c r="O1848" s="836"/>
      <c r="P1848" s="835">
        <v>0</v>
      </c>
      <c r="Q1848" s="837"/>
      <c r="R1848" s="832">
        <v>1</v>
      </c>
      <c r="S1848" s="837">
        <v>0.25</v>
      </c>
      <c r="T1848" s="836"/>
      <c r="U1848" s="838"/>
    </row>
    <row r="1849" spans="1:21" ht="14.4" customHeight="1" x14ac:dyDescent="0.3">
      <c r="A1849" s="831">
        <v>8</v>
      </c>
      <c r="B1849" s="832" t="s">
        <v>2035</v>
      </c>
      <c r="C1849" s="832" t="s">
        <v>2042</v>
      </c>
      <c r="D1849" s="833" t="s">
        <v>4375</v>
      </c>
      <c r="E1849" s="834" t="s">
        <v>2095</v>
      </c>
      <c r="F1849" s="832" t="s">
        <v>2036</v>
      </c>
      <c r="G1849" s="832" t="s">
        <v>2520</v>
      </c>
      <c r="H1849" s="832" t="s">
        <v>601</v>
      </c>
      <c r="I1849" s="832" t="s">
        <v>3847</v>
      </c>
      <c r="J1849" s="832" t="s">
        <v>2522</v>
      </c>
      <c r="K1849" s="832" t="s">
        <v>2523</v>
      </c>
      <c r="L1849" s="835">
        <v>0</v>
      </c>
      <c r="M1849" s="835">
        <v>0</v>
      </c>
      <c r="N1849" s="832">
        <v>1</v>
      </c>
      <c r="O1849" s="836"/>
      <c r="P1849" s="835"/>
      <c r="Q1849" s="837"/>
      <c r="R1849" s="832"/>
      <c r="S1849" s="837">
        <v>0</v>
      </c>
      <c r="T1849" s="836"/>
      <c r="U1849" s="838"/>
    </row>
    <row r="1850" spans="1:21" ht="14.4" customHeight="1" x14ac:dyDescent="0.3">
      <c r="A1850" s="831">
        <v>8</v>
      </c>
      <c r="B1850" s="832" t="s">
        <v>2035</v>
      </c>
      <c r="C1850" s="832" t="s">
        <v>2042</v>
      </c>
      <c r="D1850" s="833" t="s">
        <v>4375</v>
      </c>
      <c r="E1850" s="834" t="s">
        <v>2095</v>
      </c>
      <c r="F1850" s="832" t="s">
        <v>2036</v>
      </c>
      <c r="G1850" s="832" t="s">
        <v>3848</v>
      </c>
      <c r="H1850" s="832" t="s">
        <v>601</v>
      </c>
      <c r="I1850" s="832" t="s">
        <v>3849</v>
      </c>
      <c r="J1850" s="832" t="s">
        <v>3850</v>
      </c>
      <c r="K1850" s="832" t="s">
        <v>3851</v>
      </c>
      <c r="L1850" s="835">
        <v>0</v>
      </c>
      <c r="M1850" s="835">
        <v>0</v>
      </c>
      <c r="N1850" s="832">
        <v>1</v>
      </c>
      <c r="O1850" s="836"/>
      <c r="P1850" s="835"/>
      <c r="Q1850" s="837"/>
      <c r="R1850" s="832"/>
      <c r="S1850" s="837">
        <v>0</v>
      </c>
      <c r="T1850" s="836"/>
      <c r="U1850" s="838"/>
    </row>
    <row r="1851" spans="1:21" ht="14.4" customHeight="1" x14ac:dyDescent="0.3">
      <c r="A1851" s="831">
        <v>8</v>
      </c>
      <c r="B1851" s="832" t="s">
        <v>2035</v>
      </c>
      <c r="C1851" s="832" t="s">
        <v>2042</v>
      </c>
      <c r="D1851" s="833" t="s">
        <v>4375</v>
      </c>
      <c r="E1851" s="834" t="s">
        <v>2098</v>
      </c>
      <c r="F1851" s="832" t="s">
        <v>2036</v>
      </c>
      <c r="G1851" s="832" t="s">
        <v>2254</v>
      </c>
      <c r="H1851" s="832" t="s">
        <v>601</v>
      </c>
      <c r="I1851" s="832" t="s">
        <v>3852</v>
      </c>
      <c r="J1851" s="832" t="s">
        <v>3853</v>
      </c>
      <c r="K1851" s="832" t="s">
        <v>3854</v>
      </c>
      <c r="L1851" s="835">
        <v>121.75</v>
      </c>
      <c r="M1851" s="835">
        <v>121.75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8</v>
      </c>
      <c r="B1852" s="832" t="s">
        <v>2035</v>
      </c>
      <c r="C1852" s="832" t="s">
        <v>2042</v>
      </c>
      <c r="D1852" s="833" t="s">
        <v>4375</v>
      </c>
      <c r="E1852" s="834" t="s">
        <v>2098</v>
      </c>
      <c r="F1852" s="832" t="s">
        <v>2036</v>
      </c>
      <c r="G1852" s="832" t="s">
        <v>2524</v>
      </c>
      <c r="H1852" s="832" t="s">
        <v>660</v>
      </c>
      <c r="I1852" s="832" t="s">
        <v>3855</v>
      </c>
      <c r="J1852" s="832" t="s">
        <v>3856</v>
      </c>
      <c r="K1852" s="832" t="s">
        <v>3805</v>
      </c>
      <c r="L1852" s="835">
        <v>18.809999999999999</v>
      </c>
      <c r="M1852" s="835">
        <v>169.29</v>
      </c>
      <c r="N1852" s="832">
        <v>9</v>
      </c>
      <c r="O1852" s="836">
        <v>5</v>
      </c>
      <c r="P1852" s="835">
        <v>37.619999999999997</v>
      </c>
      <c r="Q1852" s="837">
        <v>0.22222222222222221</v>
      </c>
      <c r="R1852" s="832">
        <v>2</v>
      </c>
      <c r="S1852" s="837">
        <v>0.22222222222222221</v>
      </c>
      <c r="T1852" s="836">
        <v>1.5</v>
      </c>
      <c r="U1852" s="838">
        <v>0.3</v>
      </c>
    </row>
    <row r="1853" spans="1:21" ht="14.4" customHeight="1" x14ac:dyDescent="0.3">
      <c r="A1853" s="831">
        <v>8</v>
      </c>
      <c r="B1853" s="832" t="s">
        <v>2035</v>
      </c>
      <c r="C1853" s="832" t="s">
        <v>2042</v>
      </c>
      <c r="D1853" s="833" t="s">
        <v>4375</v>
      </c>
      <c r="E1853" s="834" t="s">
        <v>2098</v>
      </c>
      <c r="F1853" s="832" t="s">
        <v>2036</v>
      </c>
      <c r="G1853" s="832" t="s">
        <v>2524</v>
      </c>
      <c r="H1853" s="832" t="s">
        <v>601</v>
      </c>
      <c r="I1853" s="832" t="s">
        <v>3857</v>
      </c>
      <c r="J1853" s="832" t="s">
        <v>3858</v>
      </c>
      <c r="K1853" s="832" t="s">
        <v>1746</v>
      </c>
      <c r="L1853" s="835">
        <v>4.7</v>
      </c>
      <c r="M1853" s="835">
        <v>14.100000000000001</v>
      </c>
      <c r="N1853" s="832">
        <v>3</v>
      </c>
      <c r="O1853" s="836">
        <v>1.5</v>
      </c>
      <c r="P1853" s="835">
        <v>14.100000000000001</v>
      </c>
      <c r="Q1853" s="837">
        <v>1</v>
      </c>
      <c r="R1853" s="832">
        <v>3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8</v>
      </c>
      <c r="B1854" s="832" t="s">
        <v>2035</v>
      </c>
      <c r="C1854" s="832" t="s">
        <v>2042</v>
      </c>
      <c r="D1854" s="833" t="s">
        <v>4375</v>
      </c>
      <c r="E1854" s="834" t="s">
        <v>2098</v>
      </c>
      <c r="F1854" s="832" t="s">
        <v>2036</v>
      </c>
      <c r="G1854" s="832" t="s">
        <v>2236</v>
      </c>
      <c r="H1854" s="832" t="s">
        <v>601</v>
      </c>
      <c r="I1854" s="832" t="s">
        <v>2237</v>
      </c>
      <c r="J1854" s="832" t="s">
        <v>665</v>
      </c>
      <c r="K1854" s="832" t="s">
        <v>2238</v>
      </c>
      <c r="L1854" s="835">
        <v>103.64</v>
      </c>
      <c r="M1854" s="835">
        <v>103.64</v>
      </c>
      <c r="N1854" s="832">
        <v>1</v>
      </c>
      <c r="O1854" s="836">
        <v>1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8</v>
      </c>
      <c r="B1855" s="832" t="s">
        <v>2035</v>
      </c>
      <c r="C1855" s="832" t="s">
        <v>2042</v>
      </c>
      <c r="D1855" s="833" t="s">
        <v>4375</v>
      </c>
      <c r="E1855" s="834" t="s">
        <v>2098</v>
      </c>
      <c r="F1855" s="832" t="s">
        <v>2036</v>
      </c>
      <c r="G1855" s="832" t="s">
        <v>2101</v>
      </c>
      <c r="H1855" s="832" t="s">
        <v>660</v>
      </c>
      <c r="I1855" s="832" t="s">
        <v>1858</v>
      </c>
      <c r="J1855" s="832" t="s">
        <v>867</v>
      </c>
      <c r="K1855" s="832" t="s">
        <v>1859</v>
      </c>
      <c r="L1855" s="835">
        <v>154.36000000000001</v>
      </c>
      <c r="M1855" s="835">
        <v>1543.6000000000001</v>
      </c>
      <c r="N1855" s="832">
        <v>10</v>
      </c>
      <c r="O1855" s="836">
        <v>6</v>
      </c>
      <c r="P1855" s="835">
        <v>1234.8800000000001</v>
      </c>
      <c r="Q1855" s="837">
        <v>0.8</v>
      </c>
      <c r="R1855" s="832">
        <v>8</v>
      </c>
      <c r="S1855" s="837">
        <v>0.8</v>
      </c>
      <c r="T1855" s="836">
        <v>5</v>
      </c>
      <c r="U1855" s="838">
        <v>0.83333333333333337</v>
      </c>
    </row>
    <row r="1856" spans="1:21" ht="14.4" customHeight="1" x14ac:dyDescent="0.3">
      <c r="A1856" s="831">
        <v>8</v>
      </c>
      <c r="B1856" s="832" t="s">
        <v>2035</v>
      </c>
      <c r="C1856" s="832" t="s">
        <v>2042</v>
      </c>
      <c r="D1856" s="833" t="s">
        <v>4375</v>
      </c>
      <c r="E1856" s="834" t="s">
        <v>2098</v>
      </c>
      <c r="F1856" s="832" t="s">
        <v>2036</v>
      </c>
      <c r="G1856" s="832" t="s">
        <v>2101</v>
      </c>
      <c r="H1856" s="832" t="s">
        <v>660</v>
      </c>
      <c r="I1856" s="832" t="s">
        <v>3859</v>
      </c>
      <c r="J1856" s="832" t="s">
        <v>3860</v>
      </c>
      <c r="K1856" s="832" t="s">
        <v>3861</v>
      </c>
      <c r="L1856" s="835">
        <v>111.22</v>
      </c>
      <c r="M1856" s="835">
        <v>111.22</v>
      </c>
      <c r="N1856" s="832">
        <v>1</v>
      </c>
      <c r="O1856" s="836">
        <v>0.5</v>
      </c>
      <c r="P1856" s="835">
        <v>111.22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8</v>
      </c>
      <c r="B1857" s="832" t="s">
        <v>2035</v>
      </c>
      <c r="C1857" s="832" t="s">
        <v>2042</v>
      </c>
      <c r="D1857" s="833" t="s">
        <v>4375</v>
      </c>
      <c r="E1857" s="834" t="s">
        <v>2098</v>
      </c>
      <c r="F1857" s="832" t="s">
        <v>2036</v>
      </c>
      <c r="G1857" s="832" t="s">
        <v>2101</v>
      </c>
      <c r="H1857" s="832" t="s">
        <v>601</v>
      </c>
      <c r="I1857" s="832" t="s">
        <v>2264</v>
      </c>
      <c r="J1857" s="832" t="s">
        <v>2265</v>
      </c>
      <c r="K1857" s="832" t="s">
        <v>1859</v>
      </c>
      <c r="L1857" s="835">
        <v>154.36000000000001</v>
      </c>
      <c r="M1857" s="835">
        <v>154.36000000000001</v>
      </c>
      <c r="N1857" s="832">
        <v>1</v>
      </c>
      <c r="O1857" s="836">
        <v>1</v>
      </c>
      <c r="P1857" s="835">
        <v>154.36000000000001</v>
      </c>
      <c r="Q1857" s="837">
        <v>1</v>
      </c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8</v>
      </c>
      <c r="B1858" s="832" t="s">
        <v>2035</v>
      </c>
      <c r="C1858" s="832" t="s">
        <v>2042</v>
      </c>
      <c r="D1858" s="833" t="s">
        <v>4375</v>
      </c>
      <c r="E1858" s="834" t="s">
        <v>2098</v>
      </c>
      <c r="F1858" s="832" t="s">
        <v>2036</v>
      </c>
      <c r="G1858" s="832" t="s">
        <v>3862</v>
      </c>
      <c r="H1858" s="832" t="s">
        <v>601</v>
      </c>
      <c r="I1858" s="832" t="s">
        <v>3863</v>
      </c>
      <c r="J1858" s="832" t="s">
        <v>795</v>
      </c>
      <c r="K1858" s="832" t="s">
        <v>3864</v>
      </c>
      <c r="L1858" s="835">
        <v>57.76</v>
      </c>
      <c r="M1858" s="835">
        <v>57.76</v>
      </c>
      <c r="N1858" s="832">
        <v>1</v>
      </c>
      <c r="O1858" s="836">
        <v>0.5</v>
      </c>
      <c r="P1858" s="835">
        <v>57.76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8</v>
      </c>
      <c r="B1859" s="832" t="s">
        <v>2035</v>
      </c>
      <c r="C1859" s="832" t="s">
        <v>2042</v>
      </c>
      <c r="D1859" s="833" t="s">
        <v>4375</v>
      </c>
      <c r="E1859" s="834" t="s">
        <v>2098</v>
      </c>
      <c r="F1859" s="832" t="s">
        <v>2036</v>
      </c>
      <c r="G1859" s="832" t="s">
        <v>3593</v>
      </c>
      <c r="H1859" s="832" t="s">
        <v>660</v>
      </c>
      <c r="I1859" s="832" t="s">
        <v>3865</v>
      </c>
      <c r="J1859" s="832" t="s">
        <v>1830</v>
      </c>
      <c r="K1859" s="832" t="s">
        <v>1946</v>
      </c>
      <c r="L1859" s="835">
        <v>139.77000000000001</v>
      </c>
      <c r="M1859" s="835">
        <v>139.77000000000001</v>
      </c>
      <c r="N1859" s="832">
        <v>1</v>
      </c>
      <c r="O1859" s="836">
        <v>1</v>
      </c>
      <c r="P1859" s="835">
        <v>139.77000000000001</v>
      </c>
      <c r="Q1859" s="837">
        <v>1</v>
      </c>
      <c r="R1859" s="832">
        <v>1</v>
      </c>
      <c r="S1859" s="837">
        <v>1</v>
      </c>
      <c r="T1859" s="836">
        <v>1</v>
      </c>
      <c r="U1859" s="838">
        <v>1</v>
      </c>
    </row>
    <row r="1860" spans="1:21" ht="14.4" customHeight="1" x14ac:dyDescent="0.3">
      <c r="A1860" s="831">
        <v>8</v>
      </c>
      <c r="B1860" s="832" t="s">
        <v>2035</v>
      </c>
      <c r="C1860" s="832" t="s">
        <v>2042</v>
      </c>
      <c r="D1860" s="833" t="s">
        <v>4375</v>
      </c>
      <c r="E1860" s="834" t="s">
        <v>2098</v>
      </c>
      <c r="F1860" s="832" t="s">
        <v>2036</v>
      </c>
      <c r="G1860" s="832" t="s">
        <v>2239</v>
      </c>
      <c r="H1860" s="832" t="s">
        <v>601</v>
      </c>
      <c r="I1860" s="832" t="s">
        <v>2943</v>
      </c>
      <c r="J1860" s="832" t="s">
        <v>1878</v>
      </c>
      <c r="K1860" s="832" t="s">
        <v>1882</v>
      </c>
      <c r="L1860" s="835">
        <v>119.7</v>
      </c>
      <c r="M1860" s="835">
        <v>239.4</v>
      </c>
      <c r="N1860" s="832">
        <v>2</v>
      </c>
      <c r="O1860" s="836">
        <v>1.5</v>
      </c>
      <c r="P1860" s="835">
        <v>239.4</v>
      </c>
      <c r="Q1860" s="837">
        <v>1</v>
      </c>
      <c r="R1860" s="832">
        <v>2</v>
      </c>
      <c r="S1860" s="837">
        <v>1</v>
      </c>
      <c r="T1860" s="836">
        <v>1.5</v>
      </c>
      <c r="U1860" s="838">
        <v>1</v>
      </c>
    </row>
    <row r="1861" spans="1:21" ht="14.4" customHeight="1" x14ac:dyDescent="0.3">
      <c r="A1861" s="831">
        <v>8</v>
      </c>
      <c r="B1861" s="832" t="s">
        <v>2035</v>
      </c>
      <c r="C1861" s="832" t="s">
        <v>2042</v>
      </c>
      <c r="D1861" s="833" t="s">
        <v>4375</v>
      </c>
      <c r="E1861" s="834" t="s">
        <v>2098</v>
      </c>
      <c r="F1861" s="832" t="s">
        <v>2036</v>
      </c>
      <c r="G1861" s="832" t="s">
        <v>2239</v>
      </c>
      <c r="H1861" s="832" t="s">
        <v>660</v>
      </c>
      <c r="I1861" s="832" t="s">
        <v>1880</v>
      </c>
      <c r="J1861" s="832" t="s">
        <v>1881</v>
      </c>
      <c r="K1861" s="832" t="s">
        <v>1882</v>
      </c>
      <c r="L1861" s="835">
        <v>70.540000000000006</v>
      </c>
      <c r="M1861" s="835">
        <v>70.540000000000006</v>
      </c>
      <c r="N1861" s="832">
        <v>1</v>
      </c>
      <c r="O1861" s="836">
        <v>1</v>
      </c>
      <c r="P1861" s="835">
        <v>70.540000000000006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8</v>
      </c>
      <c r="B1862" s="832" t="s">
        <v>2035</v>
      </c>
      <c r="C1862" s="832" t="s">
        <v>2042</v>
      </c>
      <c r="D1862" s="833" t="s">
        <v>4375</v>
      </c>
      <c r="E1862" s="834" t="s">
        <v>2098</v>
      </c>
      <c r="F1862" s="832" t="s">
        <v>2036</v>
      </c>
      <c r="G1862" s="832" t="s">
        <v>3866</v>
      </c>
      <c r="H1862" s="832" t="s">
        <v>601</v>
      </c>
      <c r="I1862" s="832" t="s">
        <v>3867</v>
      </c>
      <c r="J1862" s="832" t="s">
        <v>3868</v>
      </c>
      <c r="K1862" s="832" t="s">
        <v>3869</v>
      </c>
      <c r="L1862" s="835">
        <v>86.5</v>
      </c>
      <c r="M1862" s="835">
        <v>86.5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8</v>
      </c>
      <c r="B1863" s="832" t="s">
        <v>2035</v>
      </c>
      <c r="C1863" s="832" t="s">
        <v>2042</v>
      </c>
      <c r="D1863" s="833" t="s">
        <v>4375</v>
      </c>
      <c r="E1863" s="834" t="s">
        <v>2098</v>
      </c>
      <c r="F1863" s="832" t="s">
        <v>2036</v>
      </c>
      <c r="G1863" s="832" t="s">
        <v>3870</v>
      </c>
      <c r="H1863" s="832" t="s">
        <v>601</v>
      </c>
      <c r="I1863" s="832" t="s">
        <v>3871</v>
      </c>
      <c r="J1863" s="832" t="s">
        <v>3872</v>
      </c>
      <c r="K1863" s="832" t="s">
        <v>3873</v>
      </c>
      <c r="L1863" s="835">
        <v>76.709999999999994</v>
      </c>
      <c r="M1863" s="835">
        <v>153.41999999999999</v>
      </c>
      <c r="N1863" s="832">
        <v>2</v>
      </c>
      <c r="O1863" s="836">
        <v>1</v>
      </c>
      <c r="P1863" s="835">
        <v>153.41999999999999</v>
      </c>
      <c r="Q1863" s="837">
        <v>1</v>
      </c>
      <c r="R1863" s="832">
        <v>2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8</v>
      </c>
      <c r="B1864" s="832" t="s">
        <v>2035</v>
      </c>
      <c r="C1864" s="832" t="s">
        <v>2042</v>
      </c>
      <c r="D1864" s="833" t="s">
        <v>4375</v>
      </c>
      <c r="E1864" s="834" t="s">
        <v>2098</v>
      </c>
      <c r="F1864" s="832" t="s">
        <v>2036</v>
      </c>
      <c r="G1864" s="832" t="s">
        <v>3337</v>
      </c>
      <c r="H1864" s="832" t="s">
        <v>660</v>
      </c>
      <c r="I1864" s="832" t="s">
        <v>3341</v>
      </c>
      <c r="J1864" s="832" t="s">
        <v>3339</v>
      </c>
      <c r="K1864" s="832" t="s">
        <v>3342</v>
      </c>
      <c r="L1864" s="835">
        <v>229.38</v>
      </c>
      <c r="M1864" s="835">
        <v>2293.8000000000006</v>
      </c>
      <c r="N1864" s="832">
        <v>10</v>
      </c>
      <c r="O1864" s="836">
        <v>5</v>
      </c>
      <c r="P1864" s="835">
        <v>2064.4200000000005</v>
      </c>
      <c r="Q1864" s="837">
        <v>0.9</v>
      </c>
      <c r="R1864" s="832">
        <v>9</v>
      </c>
      <c r="S1864" s="837">
        <v>0.9</v>
      </c>
      <c r="T1864" s="836">
        <v>4.5</v>
      </c>
      <c r="U1864" s="838">
        <v>0.9</v>
      </c>
    </row>
    <row r="1865" spans="1:21" ht="14.4" customHeight="1" x14ac:dyDescent="0.3">
      <c r="A1865" s="831">
        <v>8</v>
      </c>
      <c r="B1865" s="832" t="s">
        <v>2035</v>
      </c>
      <c r="C1865" s="832" t="s">
        <v>2042</v>
      </c>
      <c r="D1865" s="833" t="s">
        <v>4375</v>
      </c>
      <c r="E1865" s="834" t="s">
        <v>2098</v>
      </c>
      <c r="F1865" s="832" t="s">
        <v>2036</v>
      </c>
      <c r="G1865" s="832" t="s">
        <v>2266</v>
      </c>
      <c r="H1865" s="832" t="s">
        <v>601</v>
      </c>
      <c r="I1865" s="832" t="s">
        <v>2566</v>
      </c>
      <c r="J1865" s="832" t="s">
        <v>1169</v>
      </c>
      <c r="K1865" s="832" t="s">
        <v>1807</v>
      </c>
      <c r="L1865" s="835">
        <v>105.32</v>
      </c>
      <c r="M1865" s="835">
        <v>105.32</v>
      </c>
      <c r="N1865" s="832">
        <v>1</v>
      </c>
      <c r="O1865" s="836">
        <v>0.5</v>
      </c>
      <c r="P1865" s="835">
        <v>105.32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8</v>
      </c>
      <c r="B1866" s="832" t="s">
        <v>2035</v>
      </c>
      <c r="C1866" s="832" t="s">
        <v>2042</v>
      </c>
      <c r="D1866" s="833" t="s">
        <v>4375</v>
      </c>
      <c r="E1866" s="834" t="s">
        <v>2098</v>
      </c>
      <c r="F1866" s="832" t="s">
        <v>2036</v>
      </c>
      <c r="G1866" s="832" t="s">
        <v>2266</v>
      </c>
      <c r="H1866" s="832" t="s">
        <v>601</v>
      </c>
      <c r="I1866" s="832" t="s">
        <v>3874</v>
      </c>
      <c r="J1866" s="832" t="s">
        <v>3875</v>
      </c>
      <c r="K1866" s="832" t="s">
        <v>3876</v>
      </c>
      <c r="L1866" s="835">
        <v>16.38</v>
      </c>
      <c r="M1866" s="835">
        <v>49.14</v>
      </c>
      <c r="N1866" s="832">
        <v>3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8</v>
      </c>
      <c r="B1867" s="832" t="s">
        <v>2035</v>
      </c>
      <c r="C1867" s="832" t="s">
        <v>2042</v>
      </c>
      <c r="D1867" s="833" t="s">
        <v>4375</v>
      </c>
      <c r="E1867" s="834" t="s">
        <v>2098</v>
      </c>
      <c r="F1867" s="832" t="s">
        <v>2036</v>
      </c>
      <c r="G1867" s="832" t="s">
        <v>2155</v>
      </c>
      <c r="H1867" s="832" t="s">
        <v>601</v>
      </c>
      <c r="I1867" s="832" t="s">
        <v>2267</v>
      </c>
      <c r="J1867" s="832" t="s">
        <v>1712</v>
      </c>
      <c r="K1867" s="832" t="s">
        <v>2169</v>
      </c>
      <c r="L1867" s="835">
        <v>238.72</v>
      </c>
      <c r="M1867" s="835">
        <v>238.72</v>
      </c>
      <c r="N1867" s="832">
        <v>1</v>
      </c>
      <c r="O1867" s="836">
        <v>0.5</v>
      </c>
      <c r="P1867" s="835">
        <v>238.72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8</v>
      </c>
      <c r="B1868" s="832" t="s">
        <v>2035</v>
      </c>
      <c r="C1868" s="832" t="s">
        <v>2042</v>
      </c>
      <c r="D1868" s="833" t="s">
        <v>4375</v>
      </c>
      <c r="E1868" s="834" t="s">
        <v>2098</v>
      </c>
      <c r="F1868" s="832" t="s">
        <v>2036</v>
      </c>
      <c r="G1868" s="832" t="s">
        <v>2864</v>
      </c>
      <c r="H1868" s="832" t="s">
        <v>660</v>
      </c>
      <c r="I1868" s="832" t="s">
        <v>1945</v>
      </c>
      <c r="J1868" s="832" t="s">
        <v>861</v>
      </c>
      <c r="K1868" s="832" t="s">
        <v>1946</v>
      </c>
      <c r="L1868" s="835">
        <v>176.32</v>
      </c>
      <c r="M1868" s="835">
        <v>352.64</v>
      </c>
      <c r="N1868" s="832">
        <v>2</v>
      </c>
      <c r="O1868" s="836">
        <v>1.5</v>
      </c>
      <c r="P1868" s="835">
        <v>176.32</v>
      </c>
      <c r="Q1868" s="837">
        <v>0.5</v>
      </c>
      <c r="R1868" s="832">
        <v>1</v>
      </c>
      <c r="S1868" s="837">
        <v>0.5</v>
      </c>
      <c r="T1868" s="836">
        <v>1</v>
      </c>
      <c r="U1868" s="838">
        <v>0.66666666666666663</v>
      </c>
    </row>
    <row r="1869" spans="1:21" ht="14.4" customHeight="1" x14ac:dyDescent="0.3">
      <c r="A1869" s="831">
        <v>8</v>
      </c>
      <c r="B1869" s="832" t="s">
        <v>2035</v>
      </c>
      <c r="C1869" s="832" t="s">
        <v>2042</v>
      </c>
      <c r="D1869" s="833" t="s">
        <v>4375</v>
      </c>
      <c r="E1869" s="834" t="s">
        <v>2098</v>
      </c>
      <c r="F1869" s="832" t="s">
        <v>2036</v>
      </c>
      <c r="G1869" s="832" t="s">
        <v>2864</v>
      </c>
      <c r="H1869" s="832" t="s">
        <v>601</v>
      </c>
      <c r="I1869" s="832" t="s">
        <v>3877</v>
      </c>
      <c r="J1869" s="832" t="s">
        <v>2866</v>
      </c>
      <c r="K1869" s="832" t="s">
        <v>1910</v>
      </c>
      <c r="L1869" s="835">
        <v>97.96</v>
      </c>
      <c r="M1869" s="835">
        <v>97.96</v>
      </c>
      <c r="N1869" s="832">
        <v>1</v>
      </c>
      <c r="O1869" s="836">
        <v>0.5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8</v>
      </c>
      <c r="B1870" s="832" t="s">
        <v>2035</v>
      </c>
      <c r="C1870" s="832" t="s">
        <v>2042</v>
      </c>
      <c r="D1870" s="833" t="s">
        <v>4375</v>
      </c>
      <c r="E1870" s="834" t="s">
        <v>2098</v>
      </c>
      <c r="F1870" s="832" t="s">
        <v>2036</v>
      </c>
      <c r="G1870" s="832" t="s">
        <v>2268</v>
      </c>
      <c r="H1870" s="832" t="s">
        <v>601</v>
      </c>
      <c r="I1870" s="832" t="s">
        <v>3663</v>
      </c>
      <c r="J1870" s="832" t="s">
        <v>2270</v>
      </c>
      <c r="K1870" s="832" t="s">
        <v>3664</v>
      </c>
      <c r="L1870" s="835">
        <v>391.67</v>
      </c>
      <c r="M1870" s="835">
        <v>391.67</v>
      </c>
      <c r="N1870" s="832">
        <v>1</v>
      </c>
      <c r="O1870" s="836">
        <v>1</v>
      </c>
      <c r="P1870" s="835">
        <v>391.67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8</v>
      </c>
      <c r="B1871" s="832" t="s">
        <v>2035</v>
      </c>
      <c r="C1871" s="832" t="s">
        <v>2042</v>
      </c>
      <c r="D1871" s="833" t="s">
        <v>4375</v>
      </c>
      <c r="E1871" s="834" t="s">
        <v>2098</v>
      </c>
      <c r="F1871" s="832" t="s">
        <v>2036</v>
      </c>
      <c r="G1871" s="832" t="s">
        <v>3596</v>
      </c>
      <c r="H1871" s="832" t="s">
        <v>660</v>
      </c>
      <c r="I1871" s="832" t="s">
        <v>1915</v>
      </c>
      <c r="J1871" s="832" t="s">
        <v>956</v>
      </c>
      <c r="K1871" s="832" t="s">
        <v>1916</v>
      </c>
      <c r="L1871" s="835">
        <v>264</v>
      </c>
      <c r="M1871" s="835">
        <v>264</v>
      </c>
      <c r="N1871" s="832">
        <v>1</v>
      </c>
      <c r="O1871" s="836">
        <v>1</v>
      </c>
      <c r="P1871" s="835">
        <v>264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8</v>
      </c>
      <c r="B1872" s="832" t="s">
        <v>2035</v>
      </c>
      <c r="C1872" s="832" t="s">
        <v>2042</v>
      </c>
      <c r="D1872" s="833" t="s">
        <v>4375</v>
      </c>
      <c r="E1872" s="834" t="s">
        <v>2098</v>
      </c>
      <c r="F1872" s="832" t="s">
        <v>2036</v>
      </c>
      <c r="G1872" s="832" t="s">
        <v>2567</v>
      </c>
      <c r="H1872" s="832" t="s">
        <v>601</v>
      </c>
      <c r="I1872" s="832" t="s">
        <v>3878</v>
      </c>
      <c r="J1872" s="832" t="s">
        <v>2569</v>
      </c>
      <c r="K1872" s="832" t="s">
        <v>1807</v>
      </c>
      <c r="L1872" s="835">
        <v>176.32</v>
      </c>
      <c r="M1872" s="835">
        <v>176.32</v>
      </c>
      <c r="N1872" s="832">
        <v>1</v>
      </c>
      <c r="O1872" s="836">
        <v>0.5</v>
      </c>
      <c r="P1872" s="835">
        <v>176.32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8</v>
      </c>
      <c r="B1873" s="832" t="s">
        <v>2035</v>
      </c>
      <c r="C1873" s="832" t="s">
        <v>2042</v>
      </c>
      <c r="D1873" s="833" t="s">
        <v>4375</v>
      </c>
      <c r="E1873" s="834" t="s">
        <v>2098</v>
      </c>
      <c r="F1873" s="832" t="s">
        <v>2036</v>
      </c>
      <c r="G1873" s="832" t="s">
        <v>2730</v>
      </c>
      <c r="H1873" s="832" t="s">
        <v>601</v>
      </c>
      <c r="I1873" s="832" t="s">
        <v>2960</v>
      </c>
      <c r="J1873" s="832" t="s">
        <v>2961</v>
      </c>
      <c r="K1873" s="832" t="s">
        <v>2962</v>
      </c>
      <c r="L1873" s="835">
        <v>0</v>
      </c>
      <c r="M1873" s="835">
        <v>0</v>
      </c>
      <c r="N1873" s="832">
        <v>2</v>
      </c>
      <c r="O1873" s="836">
        <v>0.5</v>
      </c>
      <c r="P1873" s="835"/>
      <c r="Q1873" s="837"/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8</v>
      </c>
      <c r="B1874" s="832" t="s">
        <v>2035</v>
      </c>
      <c r="C1874" s="832" t="s">
        <v>2042</v>
      </c>
      <c r="D1874" s="833" t="s">
        <v>4375</v>
      </c>
      <c r="E1874" s="834" t="s">
        <v>2098</v>
      </c>
      <c r="F1874" s="832" t="s">
        <v>2036</v>
      </c>
      <c r="G1874" s="832" t="s">
        <v>2730</v>
      </c>
      <c r="H1874" s="832" t="s">
        <v>601</v>
      </c>
      <c r="I1874" s="832" t="s">
        <v>3879</v>
      </c>
      <c r="J1874" s="832" t="s">
        <v>2961</v>
      </c>
      <c r="K1874" s="832" t="s">
        <v>3880</v>
      </c>
      <c r="L1874" s="835">
        <v>0</v>
      </c>
      <c r="M1874" s="835">
        <v>0</v>
      </c>
      <c r="N1874" s="832">
        <v>1</v>
      </c>
      <c r="O1874" s="836">
        <v>1</v>
      </c>
      <c r="P1874" s="835"/>
      <c r="Q1874" s="837"/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8</v>
      </c>
      <c r="B1875" s="832" t="s">
        <v>2035</v>
      </c>
      <c r="C1875" s="832" t="s">
        <v>2042</v>
      </c>
      <c r="D1875" s="833" t="s">
        <v>4375</v>
      </c>
      <c r="E1875" s="834" t="s">
        <v>2098</v>
      </c>
      <c r="F1875" s="832" t="s">
        <v>2036</v>
      </c>
      <c r="G1875" s="832" t="s">
        <v>2102</v>
      </c>
      <c r="H1875" s="832" t="s">
        <v>601</v>
      </c>
      <c r="I1875" s="832" t="s">
        <v>2103</v>
      </c>
      <c r="J1875" s="832" t="s">
        <v>685</v>
      </c>
      <c r="K1875" s="832" t="s">
        <v>2104</v>
      </c>
      <c r="L1875" s="835">
        <v>91.11</v>
      </c>
      <c r="M1875" s="835">
        <v>91.11</v>
      </c>
      <c r="N1875" s="832">
        <v>1</v>
      </c>
      <c r="O1875" s="836">
        <v>1</v>
      </c>
      <c r="P1875" s="835">
        <v>91.11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8</v>
      </c>
      <c r="B1876" s="832" t="s">
        <v>2035</v>
      </c>
      <c r="C1876" s="832" t="s">
        <v>2042</v>
      </c>
      <c r="D1876" s="833" t="s">
        <v>4375</v>
      </c>
      <c r="E1876" s="834" t="s">
        <v>2098</v>
      </c>
      <c r="F1876" s="832" t="s">
        <v>2036</v>
      </c>
      <c r="G1876" s="832" t="s">
        <v>2278</v>
      </c>
      <c r="H1876" s="832" t="s">
        <v>601</v>
      </c>
      <c r="I1876" s="832" t="s">
        <v>2279</v>
      </c>
      <c r="J1876" s="832" t="s">
        <v>2280</v>
      </c>
      <c r="K1876" s="832" t="s">
        <v>2281</v>
      </c>
      <c r="L1876" s="835">
        <v>93.49</v>
      </c>
      <c r="M1876" s="835">
        <v>186.98</v>
      </c>
      <c r="N1876" s="832">
        <v>2</v>
      </c>
      <c r="O1876" s="836">
        <v>0.5</v>
      </c>
      <c r="P1876" s="835">
        <v>186.98</v>
      </c>
      <c r="Q1876" s="837">
        <v>1</v>
      </c>
      <c r="R1876" s="832">
        <v>2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8</v>
      </c>
      <c r="B1877" s="832" t="s">
        <v>2035</v>
      </c>
      <c r="C1877" s="832" t="s">
        <v>2042</v>
      </c>
      <c r="D1877" s="833" t="s">
        <v>4375</v>
      </c>
      <c r="E1877" s="834" t="s">
        <v>2098</v>
      </c>
      <c r="F1877" s="832" t="s">
        <v>2036</v>
      </c>
      <c r="G1877" s="832" t="s">
        <v>2278</v>
      </c>
      <c r="H1877" s="832" t="s">
        <v>601</v>
      </c>
      <c r="I1877" s="832" t="s">
        <v>3174</v>
      </c>
      <c r="J1877" s="832" t="s">
        <v>2280</v>
      </c>
      <c r="K1877" s="832" t="s">
        <v>3175</v>
      </c>
      <c r="L1877" s="835">
        <v>46.75</v>
      </c>
      <c r="M1877" s="835">
        <v>93.5</v>
      </c>
      <c r="N1877" s="832">
        <v>2</v>
      </c>
      <c r="O1877" s="836">
        <v>1</v>
      </c>
      <c r="P1877" s="835">
        <v>93.5</v>
      </c>
      <c r="Q1877" s="837">
        <v>1</v>
      </c>
      <c r="R1877" s="832">
        <v>2</v>
      </c>
      <c r="S1877" s="837">
        <v>1</v>
      </c>
      <c r="T1877" s="836">
        <v>1</v>
      </c>
      <c r="U1877" s="838">
        <v>1</v>
      </c>
    </row>
    <row r="1878" spans="1:21" ht="14.4" customHeight="1" x14ac:dyDescent="0.3">
      <c r="A1878" s="831">
        <v>8</v>
      </c>
      <c r="B1878" s="832" t="s">
        <v>2035</v>
      </c>
      <c r="C1878" s="832" t="s">
        <v>2042</v>
      </c>
      <c r="D1878" s="833" t="s">
        <v>4375</v>
      </c>
      <c r="E1878" s="834" t="s">
        <v>2098</v>
      </c>
      <c r="F1878" s="832" t="s">
        <v>2036</v>
      </c>
      <c r="G1878" s="832" t="s">
        <v>3178</v>
      </c>
      <c r="H1878" s="832" t="s">
        <v>601</v>
      </c>
      <c r="I1878" s="832" t="s">
        <v>3604</v>
      </c>
      <c r="J1878" s="832" t="s">
        <v>3519</v>
      </c>
      <c r="K1878" s="832" t="s">
        <v>3520</v>
      </c>
      <c r="L1878" s="835">
        <v>148.5</v>
      </c>
      <c r="M1878" s="835">
        <v>891</v>
      </c>
      <c r="N1878" s="832">
        <v>6</v>
      </c>
      <c r="O1878" s="836">
        <v>2</v>
      </c>
      <c r="P1878" s="835">
        <v>445.5</v>
      </c>
      <c r="Q1878" s="837">
        <v>0.5</v>
      </c>
      <c r="R1878" s="832">
        <v>3</v>
      </c>
      <c r="S1878" s="837">
        <v>0.5</v>
      </c>
      <c r="T1878" s="836">
        <v>1</v>
      </c>
      <c r="U1878" s="838">
        <v>0.5</v>
      </c>
    </row>
    <row r="1879" spans="1:21" ht="14.4" customHeight="1" x14ac:dyDescent="0.3">
      <c r="A1879" s="831">
        <v>8</v>
      </c>
      <c r="B1879" s="832" t="s">
        <v>2035</v>
      </c>
      <c r="C1879" s="832" t="s">
        <v>2042</v>
      </c>
      <c r="D1879" s="833" t="s">
        <v>4375</v>
      </c>
      <c r="E1879" s="834" t="s">
        <v>2098</v>
      </c>
      <c r="F1879" s="832" t="s">
        <v>2036</v>
      </c>
      <c r="G1879" s="832" t="s">
        <v>2560</v>
      </c>
      <c r="H1879" s="832" t="s">
        <v>601</v>
      </c>
      <c r="I1879" s="832" t="s">
        <v>3881</v>
      </c>
      <c r="J1879" s="832" t="s">
        <v>3882</v>
      </c>
      <c r="K1879" s="832" t="s">
        <v>3883</v>
      </c>
      <c r="L1879" s="835">
        <v>37.58</v>
      </c>
      <c r="M1879" s="835">
        <v>75.16</v>
      </c>
      <c r="N1879" s="832">
        <v>2</v>
      </c>
      <c r="O1879" s="836">
        <v>0.5</v>
      </c>
      <c r="P1879" s="835">
        <v>75.16</v>
      </c>
      <c r="Q1879" s="837">
        <v>1</v>
      </c>
      <c r="R1879" s="832">
        <v>2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8</v>
      </c>
      <c r="B1880" s="832" t="s">
        <v>2035</v>
      </c>
      <c r="C1880" s="832" t="s">
        <v>2042</v>
      </c>
      <c r="D1880" s="833" t="s">
        <v>4375</v>
      </c>
      <c r="E1880" s="834" t="s">
        <v>2098</v>
      </c>
      <c r="F1880" s="832" t="s">
        <v>2036</v>
      </c>
      <c r="G1880" s="832" t="s">
        <v>2288</v>
      </c>
      <c r="H1880" s="832" t="s">
        <v>601</v>
      </c>
      <c r="I1880" s="832" t="s">
        <v>2289</v>
      </c>
      <c r="J1880" s="832" t="s">
        <v>1104</v>
      </c>
      <c r="K1880" s="832" t="s">
        <v>2290</v>
      </c>
      <c r="L1880" s="835">
        <v>107.27</v>
      </c>
      <c r="M1880" s="835">
        <v>6007.12</v>
      </c>
      <c r="N1880" s="832">
        <v>56</v>
      </c>
      <c r="O1880" s="836">
        <v>16.5</v>
      </c>
      <c r="P1880" s="835">
        <v>2574.48</v>
      </c>
      <c r="Q1880" s="837">
        <v>0.4285714285714286</v>
      </c>
      <c r="R1880" s="832">
        <v>24</v>
      </c>
      <c r="S1880" s="837">
        <v>0.42857142857142855</v>
      </c>
      <c r="T1880" s="836">
        <v>8.5</v>
      </c>
      <c r="U1880" s="838">
        <v>0.51515151515151514</v>
      </c>
    </row>
    <row r="1881" spans="1:21" ht="14.4" customHeight="1" x14ac:dyDescent="0.3">
      <c r="A1881" s="831">
        <v>8</v>
      </c>
      <c r="B1881" s="832" t="s">
        <v>2035</v>
      </c>
      <c r="C1881" s="832" t="s">
        <v>2042</v>
      </c>
      <c r="D1881" s="833" t="s">
        <v>4375</v>
      </c>
      <c r="E1881" s="834" t="s">
        <v>2098</v>
      </c>
      <c r="F1881" s="832" t="s">
        <v>2036</v>
      </c>
      <c r="G1881" s="832" t="s">
        <v>3884</v>
      </c>
      <c r="H1881" s="832" t="s">
        <v>601</v>
      </c>
      <c r="I1881" s="832" t="s">
        <v>3885</v>
      </c>
      <c r="J1881" s="832" t="s">
        <v>3886</v>
      </c>
      <c r="K1881" s="832" t="s">
        <v>3887</v>
      </c>
      <c r="L1881" s="835">
        <v>159.71</v>
      </c>
      <c r="M1881" s="835">
        <v>1437.3899999999999</v>
      </c>
      <c r="N1881" s="832">
        <v>9</v>
      </c>
      <c r="O1881" s="836">
        <v>3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8</v>
      </c>
      <c r="B1882" s="832" t="s">
        <v>2035</v>
      </c>
      <c r="C1882" s="832" t="s">
        <v>2042</v>
      </c>
      <c r="D1882" s="833" t="s">
        <v>4375</v>
      </c>
      <c r="E1882" s="834" t="s">
        <v>2098</v>
      </c>
      <c r="F1882" s="832" t="s">
        <v>2036</v>
      </c>
      <c r="G1882" s="832" t="s">
        <v>2407</v>
      </c>
      <c r="H1882" s="832" t="s">
        <v>601</v>
      </c>
      <c r="I1882" s="832" t="s">
        <v>2408</v>
      </c>
      <c r="J1882" s="832" t="s">
        <v>883</v>
      </c>
      <c r="K1882" s="832" t="s">
        <v>2409</v>
      </c>
      <c r="L1882" s="835">
        <v>48.09</v>
      </c>
      <c r="M1882" s="835">
        <v>48.09</v>
      </c>
      <c r="N1882" s="832">
        <v>1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8</v>
      </c>
      <c r="B1883" s="832" t="s">
        <v>2035</v>
      </c>
      <c r="C1883" s="832" t="s">
        <v>2042</v>
      </c>
      <c r="D1883" s="833" t="s">
        <v>4375</v>
      </c>
      <c r="E1883" s="834" t="s">
        <v>2098</v>
      </c>
      <c r="F1883" s="832" t="s">
        <v>2036</v>
      </c>
      <c r="G1883" s="832" t="s">
        <v>2108</v>
      </c>
      <c r="H1883" s="832" t="s">
        <v>601</v>
      </c>
      <c r="I1883" s="832" t="s">
        <v>2295</v>
      </c>
      <c r="J1883" s="832" t="s">
        <v>657</v>
      </c>
      <c r="K1883" s="832" t="s">
        <v>2296</v>
      </c>
      <c r="L1883" s="835">
        <v>0</v>
      </c>
      <c r="M1883" s="835">
        <v>0</v>
      </c>
      <c r="N1883" s="832">
        <v>1</v>
      </c>
      <c r="O1883" s="836">
        <v>1</v>
      </c>
      <c r="P1883" s="835"/>
      <c r="Q1883" s="837"/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8</v>
      </c>
      <c r="B1884" s="832" t="s">
        <v>2035</v>
      </c>
      <c r="C1884" s="832" t="s">
        <v>2042</v>
      </c>
      <c r="D1884" s="833" t="s">
        <v>4375</v>
      </c>
      <c r="E1884" s="834" t="s">
        <v>2098</v>
      </c>
      <c r="F1884" s="832" t="s">
        <v>2036</v>
      </c>
      <c r="G1884" s="832" t="s">
        <v>2114</v>
      </c>
      <c r="H1884" s="832" t="s">
        <v>601</v>
      </c>
      <c r="I1884" s="832" t="s">
        <v>2115</v>
      </c>
      <c r="J1884" s="832" t="s">
        <v>928</v>
      </c>
      <c r="K1884" s="832" t="s">
        <v>2116</v>
      </c>
      <c r="L1884" s="835">
        <v>132.19</v>
      </c>
      <c r="M1884" s="835">
        <v>132.19</v>
      </c>
      <c r="N1884" s="832">
        <v>1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8</v>
      </c>
      <c r="B1885" s="832" t="s">
        <v>2035</v>
      </c>
      <c r="C1885" s="832" t="s">
        <v>2042</v>
      </c>
      <c r="D1885" s="833" t="s">
        <v>4375</v>
      </c>
      <c r="E1885" s="834" t="s">
        <v>2098</v>
      </c>
      <c r="F1885" s="832" t="s">
        <v>2036</v>
      </c>
      <c r="G1885" s="832" t="s">
        <v>3888</v>
      </c>
      <c r="H1885" s="832" t="s">
        <v>601</v>
      </c>
      <c r="I1885" s="832" t="s">
        <v>3889</v>
      </c>
      <c r="J1885" s="832" t="s">
        <v>3890</v>
      </c>
      <c r="K1885" s="832" t="s">
        <v>3891</v>
      </c>
      <c r="L1885" s="835">
        <v>218.77</v>
      </c>
      <c r="M1885" s="835">
        <v>3281.55</v>
      </c>
      <c r="N1885" s="832">
        <v>15</v>
      </c>
      <c r="O1885" s="836">
        <v>3.5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8</v>
      </c>
      <c r="B1886" s="832" t="s">
        <v>2035</v>
      </c>
      <c r="C1886" s="832" t="s">
        <v>2042</v>
      </c>
      <c r="D1886" s="833" t="s">
        <v>4375</v>
      </c>
      <c r="E1886" s="834" t="s">
        <v>2098</v>
      </c>
      <c r="F1886" s="832" t="s">
        <v>2036</v>
      </c>
      <c r="G1886" s="832" t="s">
        <v>2167</v>
      </c>
      <c r="H1886" s="832" t="s">
        <v>601</v>
      </c>
      <c r="I1886" s="832" t="s">
        <v>3489</v>
      </c>
      <c r="J1886" s="832" t="s">
        <v>2464</v>
      </c>
      <c r="K1886" s="832" t="s">
        <v>3490</v>
      </c>
      <c r="L1886" s="835">
        <v>98.75</v>
      </c>
      <c r="M1886" s="835">
        <v>395</v>
      </c>
      <c r="N1886" s="832">
        <v>4</v>
      </c>
      <c r="O1886" s="836">
        <v>2</v>
      </c>
      <c r="P1886" s="835">
        <v>395</v>
      </c>
      <c r="Q1886" s="837">
        <v>1</v>
      </c>
      <c r="R1886" s="832">
        <v>4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8</v>
      </c>
      <c r="B1887" s="832" t="s">
        <v>2035</v>
      </c>
      <c r="C1887" s="832" t="s">
        <v>2042</v>
      </c>
      <c r="D1887" s="833" t="s">
        <v>4375</v>
      </c>
      <c r="E1887" s="834" t="s">
        <v>2098</v>
      </c>
      <c r="F1887" s="832" t="s">
        <v>2036</v>
      </c>
      <c r="G1887" s="832" t="s">
        <v>2167</v>
      </c>
      <c r="H1887" s="832" t="s">
        <v>601</v>
      </c>
      <c r="I1887" s="832" t="s">
        <v>2168</v>
      </c>
      <c r="J1887" s="832" t="s">
        <v>1322</v>
      </c>
      <c r="K1887" s="832" t="s">
        <v>2169</v>
      </c>
      <c r="L1887" s="835">
        <v>98.75</v>
      </c>
      <c r="M1887" s="835">
        <v>592.5</v>
      </c>
      <c r="N1887" s="832">
        <v>6</v>
      </c>
      <c r="O1887" s="836">
        <v>3.5</v>
      </c>
      <c r="P1887" s="835">
        <v>493.75</v>
      </c>
      <c r="Q1887" s="837">
        <v>0.83333333333333337</v>
      </c>
      <c r="R1887" s="832">
        <v>5</v>
      </c>
      <c r="S1887" s="837">
        <v>0.83333333333333337</v>
      </c>
      <c r="T1887" s="836">
        <v>3</v>
      </c>
      <c r="U1887" s="838">
        <v>0.8571428571428571</v>
      </c>
    </row>
    <row r="1888" spans="1:21" ht="14.4" customHeight="1" x14ac:dyDescent="0.3">
      <c r="A1888" s="831">
        <v>8</v>
      </c>
      <c r="B1888" s="832" t="s">
        <v>2035</v>
      </c>
      <c r="C1888" s="832" t="s">
        <v>2042</v>
      </c>
      <c r="D1888" s="833" t="s">
        <v>4375</v>
      </c>
      <c r="E1888" s="834" t="s">
        <v>2098</v>
      </c>
      <c r="F1888" s="832" t="s">
        <v>2036</v>
      </c>
      <c r="G1888" s="832" t="s">
        <v>2167</v>
      </c>
      <c r="H1888" s="832" t="s">
        <v>601</v>
      </c>
      <c r="I1888" s="832" t="s">
        <v>2787</v>
      </c>
      <c r="J1888" s="832" t="s">
        <v>2464</v>
      </c>
      <c r="K1888" s="832" t="s">
        <v>2788</v>
      </c>
      <c r="L1888" s="835">
        <v>98.75</v>
      </c>
      <c r="M1888" s="835">
        <v>197.5</v>
      </c>
      <c r="N1888" s="832">
        <v>2</v>
      </c>
      <c r="O1888" s="836">
        <v>1</v>
      </c>
      <c r="P1888" s="835">
        <v>197.5</v>
      </c>
      <c r="Q1888" s="837">
        <v>1</v>
      </c>
      <c r="R1888" s="832">
        <v>2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8</v>
      </c>
      <c r="B1889" s="832" t="s">
        <v>2035</v>
      </c>
      <c r="C1889" s="832" t="s">
        <v>2042</v>
      </c>
      <c r="D1889" s="833" t="s">
        <v>4375</v>
      </c>
      <c r="E1889" s="834" t="s">
        <v>2098</v>
      </c>
      <c r="F1889" s="832" t="s">
        <v>2036</v>
      </c>
      <c r="G1889" s="832" t="s">
        <v>2117</v>
      </c>
      <c r="H1889" s="832" t="s">
        <v>601</v>
      </c>
      <c r="I1889" s="832" t="s">
        <v>2301</v>
      </c>
      <c r="J1889" s="832" t="s">
        <v>2119</v>
      </c>
      <c r="K1889" s="832" t="s">
        <v>2120</v>
      </c>
      <c r="L1889" s="835">
        <v>132.97999999999999</v>
      </c>
      <c r="M1889" s="835">
        <v>132.97999999999999</v>
      </c>
      <c r="N1889" s="832">
        <v>1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8</v>
      </c>
      <c r="B1890" s="832" t="s">
        <v>2035</v>
      </c>
      <c r="C1890" s="832" t="s">
        <v>2042</v>
      </c>
      <c r="D1890" s="833" t="s">
        <v>4375</v>
      </c>
      <c r="E1890" s="834" t="s">
        <v>2098</v>
      </c>
      <c r="F1890" s="832" t="s">
        <v>2036</v>
      </c>
      <c r="G1890" s="832" t="s">
        <v>2302</v>
      </c>
      <c r="H1890" s="832" t="s">
        <v>601</v>
      </c>
      <c r="I1890" s="832" t="s">
        <v>3892</v>
      </c>
      <c r="J1890" s="832" t="s">
        <v>2304</v>
      </c>
      <c r="K1890" s="832" t="s">
        <v>3893</v>
      </c>
      <c r="L1890" s="835">
        <v>300.33</v>
      </c>
      <c r="M1890" s="835">
        <v>300.33</v>
      </c>
      <c r="N1890" s="832">
        <v>1</v>
      </c>
      <c r="O1890" s="836">
        <v>1</v>
      </c>
      <c r="P1890" s="835">
        <v>300.33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8</v>
      </c>
      <c r="B1891" s="832" t="s">
        <v>2035</v>
      </c>
      <c r="C1891" s="832" t="s">
        <v>2042</v>
      </c>
      <c r="D1891" s="833" t="s">
        <v>4375</v>
      </c>
      <c r="E1891" s="834" t="s">
        <v>2098</v>
      </c>
      <c r="F1891" s="832" t="s">
        <v>2036</v>
      </c>
      <c r="G1891" s="832" t="s">
        <v>2170</v>
      </c>
      <c r="H1891" s="832" t="s">
        <v>601</v>
      </c>
      <c r="I1891" s="832" t="s">
        <v>2309</v>
      </c>
      <c r="J1891" s="832" t="s">
        <v>962</v>
      </c>
      <c r="K1891" s="832" t="s">
        <v>2310</v>
      </c>
      <c r="L1891" s="835">
        <v>0</v>
      </c>
      <c r="M1891" s="835">
        <v>0</v>
      </c>
      <c r="N1891" s="832">
        <v>3</v>
      </c>
      <c r="O1891" s="836">
        <v>1.5</v>
      </c>
      <c r="P1891" s="835">
        <v>0</v>
      </c>
      <c r="Q1891" s="837"/>
      <c r="R1891" s="832">
        <v>1</v>
      </c>
      <c r="S1891" s="837">
        <v>0.33333333333333331</v>
      </c>
      <c r="T1891" s="836">
        <v>0.5</v>
      </c>
      <c r="U1891" s="838">
        <v>0.33333333333333331</v>
      </c>
    </row>
    <row r="1892" spans="1:21" ht="14.4" customHeight="1" x14ac:dyDescent="0.3">
      <c r="A1892" s="831">
        <v>8</v>
      </c>
      <c r="B1892" s="832" t="s">
        <v>2035</v>
      </c>
      <c r="C1892" s="832" t="s">
        <v>2042</v>
      </c>
      <c r="D1892" s="833" t="s">
        <v>4375</v>
      </c>
      <c r="E1892" s="834" t="s">
        <v>2098</v>
      </c>
      <c r="F1892" s="832" t="s">
        <v>2036</v>
      </c>
      <c r="G1892" s="832" t="s">
        <v>2170</v>
      </c>
      <c r="H1892" s="832" t="s">
        <v>601</v>
      </c>
      <c r="I1892" s="832" t="s">
        <v>2171</v>
      </c>
      <c r="J1892" s="832" t="s">
        <v>964</v>
      </c>
      <c r="K1892" s="832" t="s">
        <v>2172</v>
      </c>
      <c r="L1892" s="835">
        <v>0</v>
      </c>
      <c r="M1892" s="835">
        <v>0</v>
      </c>
      <c r="N1892" s="832">
        <v>2</v>
      </c>
      <c r="O1892" s="836">
        <v>1</v>
      </c>
      <c r="P1892" s="835"/>
      <c r="Q1892" s="837"/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8</v>
      </c>
      <c r="B1893" s="832" t="s">
        <v>2035</v>
      </c>
      <c r="C1893" s="832" t="s">
        <v>2042</v>
      </c>
      <c r="D1893" s="833" t="s">
        <v>4375</v>
      </c>
      <c r="E1893" s="834" t="s">
        <v>2098</v>
      </c>
      <c r="F1893" s="832" t="s">
        <v>2036</v>
      </c>
      <c r="G1893" s="832" t="s">
        <v>2170</v>
      </c>
      <c r="H1893" s="832" t="s">
        <v>601</v>
      </c>
      <c r="I1893" s="832" t="s">
        <v>2173</v>
      </c>
      <c r="J1893" s="832" t="s">
        <v>1356</v>
      </c>
      <c r="K1893" s="832" t="s">
        <v>2174</v>
      </c>
      <c r="L1893" s="835">
        <v>0</v>
      </c>
      <c r="M1893" s="835">
        <v>0</v>
      </c>
      <c r="N1893" s="832">
        <v>3</v>
      </c>
      <c r="O1893" s="836">
        <v>1.5</v>
      </c>
      <c r="P1893" s="835">
        <v>0</v>
      </c>
      <c r="Q1893" s="837"/>
      <c r="R1893" s="832">
        <v>1</v>
      </c>
      <c r="S1893" s="837">
        <v>0.33333333333333331</v>
      </c>
      <c r="T1893" s="836">
        <v>0.5</v>
      </c>
      <c r="U1893" s="838">
        <v>0.33333333333333331</v>
      </c>
    </row>
    <row r="1894" spans="1:21" ht="14.4" customHeight="1" x14ac:dyDescent="0.3">
      <c r="A1894" s="831">
        <v>8</v>
      </c>
      <c r="B1894" s="832" t="s">
        <v>2035</v>
      </c>
      <c r="C1894" s="832" t="s">
        <v>2042</v>
      </c>
      <c r="D1894" s="833" t="s">
        <v>4375</v>
      </c>
      <c r="E1894" s="834" t="s">
        <v>2098</v>
      </c>
      <c r="F1894" s="832" t="s">
        <v>2036</v>
      </c>
      <c r="G1894" s="832" t="s">
        <v>3373</v>
      </c>
      <c r="H1894" s="832" t="s">
        <v>601</v>
      </c>
      <c r="I1894" s="832" t="s">
        <v>3374</v>
      </c>
      <c r="J1894" s="832" t="s">
        <v>3375</v>
      </c>
      <c r="K1894" s="832" t="s">
        <v>3336</v>
      </c>
      <c r="L1894" s="835">
        <v>61.97</v>
      </c>
      <c r="M1894" s="835">
        <v>61.97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8</v>
      </c>
      <c r="B1895" s="832" t="s">
        <v>2035</v>
      </c>
      <c r="C1895" s="832" t="s">
        <v>2042</v>
      </c>
      <c r="D1895" s="833" t="s">
        <v>4375</v>
      </c>
      <c r="E1895" s="834" t="s">
        <v>2098</v>
      </c>
      <c r="F1895" s="832" t="s">
        <v>2036</v>
      </c>
      <c r="G1895" s="832" t="s">
        <v>2469</v>
      </c>
      <c r="H1895" s="832" t="s">
        <v>601</v>
      </c>
      <c r="I1895" s="832" t="s">
        <v>2470</v>
      </c>
      <c r="J1895" s="832" t="s">
        <v>2471</v>
      </c>
      <c r="K1895" s="832" t="s">
        <v>2472</v>
      </c>
      <c r="L1895" s="835">
        <v>77.14</v>
      </c>
      <c r="M1895" s="835">
        <v>77.14</v>
      </c>
      <c r="N1895" s="832">
        <v>1</v>
      </c>
      <c r="O1895" s="836">
        <v>1</v>
      </c>
      <c r="P1895" s="835">
        <v>77.14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8</v>
      </c>
      <c r="B1896" s="832" t="s">
        <v>2035</v>
      </c>
      <c r="C1896" s="832" t="s">
        <v>2042</v>
      </c>
      <c r="D1896" s="833" t="s">
        <v>4375</v>
      </c>
      <c r="E1896" s="834" t="s">
        <v>2098</v>
      </c>
      <c r="F1896" s="832" t="s">
        <v>2036</v>
      </c>
      <c r="G1896" s="832" t="s">
        <v>2469</v>
      </c>
      <c r="H1896" s="832" t="s">
        <v>601</v>
      </c>
      <c r="I1896" s="832" t="s">
        <v>3894</v>
      </c>
      <c r="J1896" s="832" t="s">
        <v>3895</v>
      </c>
      <c r="K1896" s="832" t="s">
        <v>3896</v>
      </c>
      <c r="L1896" s="835">
        <v>38.56</v>
      </c>
      <c r="M1896" s="835">
        <v>115.68</v>
      </c>
      <c r="N1896" s="832">
        <v>3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8</v>
      </c>
      <c r="B1897" s="832" t="s">
        <v>2035</v>
      </c>
      <c r="C1897" s="832" t="s">
        <v>2042</v>
      </c>
      <c r="D1897" s="833" t="s">
        <v>4375</v>
      </c>
      <c r="E1897" s="834" t="s">
        <v>2098</v>
      </c>
      <c r="F1897" s="832" t="s">
        <v>2036</v>
      </c>
      <c r="G1897" s="832" t="s">
        <v>2621</v>
      </c>
      <c r="H1897" s="832" t="s">
        <v>601</v>
      </c>
      <c r="I1897" s="832" t="s">
        <v>3897</v>
      </c>
      <c r="J1897" s="832" t="s">
        <v>2623</v>
      </c>
      <c r="K1897" s="832" t="s">
        <v>3898</v>
      </c>
      <c r="L1897" s="835">
        <v>17.239999999999998</v>
      </c>
      <c r="M1897" s="835">
        <v>103.44</v>
      </c>
      <c r="N1897" s="832">
        <v>6</v>
      </c>
      <c r="O1897" s="836">
        <v>2</v>
      </c>
      <c r="P1897" s="835">
        <v>51.72</v>
      </c>
      <c r="Q1897" s="837">
        <v>0.5</v>
      </c>
      <c r="R1897" s="832">
        <v>3</v>
      </c>
      <c r="S1897" s="837">
        <v>0.5</v>
      </c>
      <c r="T1897" s="836">
        <v>1</v>
      </c>
      <c r="U1897" s="838">
        <v>0.5</v>
      </c>
    </row>
    <row r="1898" spans="1:21" ht="14.4" customHeight="1" x14ac:dyDescent="0.3">
      <c r="A1898" s="831">
        <v>8</v>
      </c>
      <c r="B1898" s="832" t="s">
        <v>2035</v>
      </c>
      <c r="C1898" s="832" t="s">
        <v>2042</v>
      </c>
      <c r="D1898" s="833" t="s">
        <v>4375</v>
      </c>
      <c r="E1898" s="834" t="s">
        <v>2098</v>
      </c>
      <c r="F1898" s="832" t="s">
        <v>2036</v>
      </c>
      <c r="G1898" s="832" t="s">
        <v>2621</v>
      </c>
      <c r="H1898" s="832" t="s">
        <v>601</v>
      </c>
      <c r="I1898" s="832" t="s">
        <v>2622</v>
      </c>
      <c r="J1898" s="832" t="s">
        <v>2623</v>
      </c>
      <c r="K1898" s="832" t="s">
        <v>2624</v>
      </c>
      <c r="L1898" s="835">
        <v>57.48</v>
      </c>
      <c r="M1898" s="835">
        <v>402.35999999999996</v>
      </c>
      <c r="N1898" s="832">
        <v>7</v>
      </c>
      <c r="O1898" s="836">
        <v>4</v>
      </c>
      <c r="P1898" s="835">
        <v>114.96</v>
      </c>
      <c r="Q1898" s="837">
        <v>0.28571428571428575</v>
      </c>
      <c r="R1898" s="832">
        <v>2</v>
      </c>
      <c r="S1898" s="837">
        <v>0.2857142857142857</v>
      </c>
      <c r="T1898" s="836">
        <v>2</v>
      </c>
      <c r="U1898" s="838">
        <v>0.5</v>
      </c>
    </row>
    <row r="1899" spans="1:21" ht="14.4" customHeight="1" x14ac:dyDescent="0.3">
      <c r="A1899" s="831">
        <v>8</v>
      </c>
      <c r="B1899" s="832" t="s">
        <v>2035</v>
      </c>
      <c r="C1899" s="832" t="s">
        <v>2042</v>
      </c>
      <c r="D1899" s="833" t="s">
        <v>4375</v>
      </c>
      <c r="E1899" s="834" t="s">
        <v>2098</v>
      </c>
      <c r="F1899" s="832" t="s">
        <v>2036</v>
      </c>
      <c r="G1899" s="832" t="s">
        <v>2413</v>
      </c>
      <c r="H1899" s="832" t="s">
        <v>601</v>
      </c>
      <c r="I1899" s="832" t="s">
        <v>2414</v>
      </c>
      <c r="J1899" s="832" t="s">
        <v>2415</v>
      </c>
      <c r="K1899" s="832" t="s">
        <v>2416</v>
      </c>
      <c r="L1899" s="835">
        <v>58.62</v>
      </c>
      <c r="M1899" s="835">
        <v>586.19999999999993</v>
      </c>
      <c r="N1899" s="832">
        <v>10</v>
      </c>
      <c r="O1899" s="836">
        <v>5</v>
      </c>
      <c r="P1899" s="835">
        <v>527.57999999999993</v>
      </c>
      <c r="Q1899" s="837">
        <v>0.9</v>
      </c>
      <c r="R1899" s="832">
        <v>9</v>
      </c>
      <c r="S1899" s="837">
        <v>0.9</v>
      </c>
      <c r="T1899" s="836">
        <v>4.5</v>
      </c>
      <c r="U1899" s="838">
        <v>0.9</v>
      </c>
    </row>
    <row r="1900" spans="1:21" ht="14.4" customHeight="1" x14ac:dyDescent="0.3">
      <c r="A1900" s="831">
        <v>8</v>
      </c>
      <c r="B1900" s="832" t="s">
        <v>2035</v>
      </c>
      <c r="C1900" s="832" t="s">
        <v>2042</v>
      </c>
      <c r="D1900" s="833" t="s">
        <v>4375</v>
      </c>
      <c r="E1900" s="834" t="s">
        <v>2098</v>
      </c>
      <c r="F1900" s="832" t="s">
        <v>2036</v>
      </c>
      <c r="G1900" s="832" t="s">
        <v>3899</v>
      </c>
      <c r="H1900" s="832" t="s">
        <v>601</v>
      </c>
      <c r="I1900" s="832" t="s">
        <v>3900</v>
      </c>
      <c r="J1900" s="832" t="s">
        <v>3901</v>
      </c>
      <c r="K1900" s="832" t="s">
        <v>3902</v>
      </c>
      <c r="L1900" s="835">
        <v>69.59</v>
      </c>
      <c r="M1900" s="835">
        <v>139.18</v>
      </c>
      <c r="N1900" s="832">
        <v>2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8</v>
      </c>
      <c r="B1901" s="832" t="s">
        <v>2035</v>
      </c>
      <c r="C1901" s="832" t="s">
        <v>2042</v>
      </c>
      <c r="D1901" s="833" t="s">
        <v>4375</v>
      </c>
      <c r="E1901" s="834" t="s">
        <v>2098</v>
      </c>
      <c r="F1901" s="832" t="s">
        <v>2036</v>
      </c>
      <c r="G1901" s="832" t="s">
        <v>2314</v>
      </c>
      <c r="H1901" s="832" t="s">
        <v>601</v>
      </c>
      <c r="I1901" s="832" t="s">
        <v>2315</v>
      </c>
      <c r="J1901" s="832" t="s">
        <v>2316</v>
      </c>
      <c r="K1901" s="832" t="s">
        <v>2317</v>
      </c>
      <c r="L1901" s="835">
        <v>88.76</v>
      </c>
      <c r="M1901" s="835">
        <v>355.04</v>
      </c>
      <c r="N1901" s="832">
        <v>4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8</v>
      </c>
      <c r="B1902" s="832" t="s">
        <v>2035</v>
      </c>
      <c r="C1902" s="832" t="s">
        <v>2042</v>
      </c>
      <c r="D1902" s="833" t="s">
        <v>4375</v>
      </c>
      <c r="E1902" s="834" t="s">
        <v>2098</v>
      </c>
      <c r="F1902" s="832" t="s">
        <v>2036</v>
      </c>
      <c r="G1902" s="832" t="s">
        <v>3903</v>
      </c>
      <c r="H1902" s="832" t="s">
        <v>601</v>
      </c>
      <c r="I1902" s="832" t="s">
        <v>3904</v>
      </c>
      <c r="J1902" s="832" t="s">
        <v>3905</v>
      </c>
      <c r="K1902" s="832" t="s">
        <v>3906</v>
      </c>
      <c r="L1902" s="835">
        <v>32.28</v>
      </c>
      <c r="M1902" s="835">
        <v>322.8</v>
      </c>
      <c r="N1902" s="832">
        <v>10</v>
      </c>
      <c r="O1902" s="836">
        <v>2.5</v>
      </c>
      <c r="P1902" s="835">
        <v>258.24</v>
      </c>
      <c r="Q1902" s="837">
        <v>0.8</v>
      </c>
      <c r="R1902" s="832">
        <v>8</v>
      </c>
      <c r="S1902" s="837">
        <v>0.8</v>
      </c>
      <c r="T1902" s="836">
        <v>2</v>
      </c>
      <c r="U1902" s="838">
        <v>0.8</v>
      </c>
    </row>
    <row r="1903" spans="1:21" ht="14.4" customHeight="1" x14ac:dyDescent="0.3">
      <c r="A1903" s="831">
        <v>8</v>
      </c>
      <c r="B1903" s="832" t="s">
        <v>2035</v>
      </c>
      <c r="C1903" s="832" t="s">
        <v>2042</v>
      </c>
      <c r="D1903" s="833" t="s">
        <v>4375</v>
      </c>
      <c r="E1903" s="834" t="s">
        <v>2098</v>
      </c>
      <c r="F1903" s="832" t="s">
        <v>2036</v>
      </c>
      <c r="G1903" s="832" t="s">
        <v>2793</v>
      </c>
      <c r="H1903" s="832" t="s">
        <v>601</v>
      </c>
      <c r="I1903" s="832" t="s">
        <v>2794</v>
      </c>
      <c r="J1903" s="832" t="s">
        <v>2795</v>
      </c>
      <c r="K1903" s="832" t="s">
        <v>2796</v>
      </c>
      <c r="L1903" s="835">
        <v>0</v>
      </c>
      <c r="M1903" s="835">
        <v>0</v>
      </c>
      <c r="N1903" s="832">
        <v>1</v>
      </c>
      <c r="O1903" s="836">
        <v>1</v>
      </c>
      <c r="P1903" s="835"/>
      <c r="Q1903" s="837"/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8</v>
      </c>
      <c r="B1904" s="832" t="s">
        <v>2035</v>
      </c>
      <c r="C1904" s="832" t="s">
        <v>2042</v>
      </c>
      <c r="D1904" s="833" t="s">
        <v>4375</v>
      </c>
      <c r="E1904" s="834" t="s">
        <v>2098</v>
      </c>
      <c r="F1904" s="832" t="s">
        <v>2036</v>
      </c>
      <c r="G1904" s="832" t="s">
        <v>2797</v>
      </c>
      <c r="H1904" s="832" t="s">
        <v>660</v>
      </c>
      <c r="I1904" s="832" t="s">
        <v>1948</v>
      </c>
      <c r="J1904" s="832" t="s">
        <v>1949</v>
      </c>
      <c r="K1904" s="832" t="s">
        <v>1950</v>
      </c>
      <c r="L1904" s="835">
        <v>207.45</v>
      </c>
      <c r="M1904" s="835">
        <v>207.45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8</v>
      </c>
      <c r="B1905" s="832" t="s">
        <v>2035</v>
      </c>
      <c r="C1905" s="832" t="s">
        <v>2042</v>
      </c>
      <c r="D1905" s="833" t="s">
        <v>4375</v>
      </c>
      <c r="E1905" s="834" t="s">
        <v>2098</v>
      </c>
      <c r="F1905" s="832" t="s">
        <v>2036</v>
      </c>
      <c r="G1905" s="832" t="s">
        <v>2797</v>
      </c>
      <c r="H1905" s="832" t="s">
        <v>660</v>
      </c>
      <c r="I1905" s="832" t="s">
        <v>1948</v>
      </c>
      <c r="J1905" s="832" t="s">
        <v>1949</v>
      </c>
      <c r="K1905" s="832" t="s">
        <v>1950</v>
      </c>
      <c r="L1905" s="835">
        <v>176.32</v>
      </c>
      <c r="M1905" s="835">
        <v>352.64</v>
      </c>
      <c r="N1905" s="832">
        <v>2</v>
      </c>
      <c r="O1905" s="836">
        <v>1</v>
      </c>
      <c r="P1905" s="835">
        <v>176.32</v>
      </c>
      <c r="Q1905" s="837">
        <v>0.5</v>
      </c>
      <c r="R1905" s="832">
        <v>1</v>
      </c>
      <c r="S1905" s="837">
        <v>0.5</v>
      </c>
      <c r="T1905" s="836">
        <v>0.5</v>
      </c>
      <c r="U1905" s="838">
        <v>0.5</v>
      </c>
    </row>
    <row r="1906" spans="1:21" ht="14.4" customHeight="1" x14ac:dyDescent="0.3">
      <c r="A1906" s="831">
        <v>8</v>
      </c>
      <c r="B1906" s="832" t="s">
        <v>2035</v>
      </c>
      <c r="C1906" s="832" t="s">
        <v>2042</v>
      </c>
      <c r="D1906" s="833" t="s">
        <v>4375</v>
      </c>
      <c r="E1906" s="834" t="s">
        <v>2098</v>
      </c>
      <c r="F1906" s="832" t="s">
        <v>2036</v>
      </c>
      <c r="G1906" s="832" t="s">
        <v>2184</v>
      </c>
      <c r="H1906" s="832" t="s">
        <v>660</v>
      </c>
      <c r="I1906" s="832" t="s">
        <v>1851</v>
      </c>
      <c r="J1906" s="832" t="s">
        <v>1852</v>
      </c>
      <c r="K1906" s="832" t="s">
        <v>1853</v>
      </c>
      <c r="L1906" s="835">
        <v>79.03</v>
      </c>
      <c r="M1906" s="835">
        <v>158.06</v>
      </c>
      <c r="N1906" s="832">
        <v>2</v>
      </c>
      <c r="O1906" s="836">
        <v>2</v>
      </c>
      <c r="P1906" s="835">
        <v>79.03</v>
      </c>
      <c r="Q1906" s="837">
        <v>0.5</v>
      </c>
      <c r="R1906" s="832">
        <v>1</v>
      </c>
      <c r="S1906" s="837">
        <v>0.5</v>
      </c>
      <c r="T1906" s="836">
        <v>1</v>
      </c>
      <c r="U1906" s="838">
        <v>0.5</v>
      </c>
    </row>
    <row r="1907" spans="1:21" ht="14.4" customHeight="1" x14ac:dyDescent="0.3">
      <c r="A1907" s="831">
        <v>8</v>
      </c>
      <c r="B1907" s="832" t="s">
        <v>2035</v>
      </c>
      <c r="C1907" s="832" t="s">
        <v>2042</v>
      </c>
      <c r="D1907" s="833" t="s">
        <v>4375</v>
      </c>
      <c r="E1907" s="834" t="s">
        <v>2098</v>
      </c>
      <c r="F1907" s="832" t="s">
        <v>2036</v>
      </c>
      <c r="G1907" s="832" t="s">
        <v>2184</v>
      </c>
      <c r="H1907" s="832" t="s">
        <v>660</v>
      </c>
      <c r="I1907" s="832" t="s">
        <v>1851</v>
      </c>
      <c r="J1907" s="832" t="s">
        <v>1852</v>
      </c>
      <c r="K1907" s="832" t="s">
        <v>1853</v>
      </c>
      <c r="L1907" s="835">
        <v>84.18</v>
      </c>
      <c r="M1907" s="835">
        <v>84.18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8</v>
      </c>
      <c r="B1908" s="832" t="s">
        <v>2035</v>
      </c>
      <c r="C1908" s="832" t="s">
        <v>2042</v>
      </c>
      <c r="D1908" s="833" t="s">
        <v>4375</v>
      </c>
      <c r="E1908" s="834" t="s">
        <v>2098</v>
      </c>
      <c r="F1908" s="832" t="s">
        <v>2036</v>
      </c>
      <c r="G1908" s="832" t="s">
        <v>3389</v>
      </c>
      <c r="H1908" s="832" t="s">
        <v>660</v>
      </c>
      <c r="I1908" s="832" t="s">
        <v>1999</v>
      </c>
      <c r="J1908" s="832" t="s">
        <v>1101</v>
      </c>
      <c r="K1908" s="832" t="s">
        <v>2000</v>
      </c>
      <c r="L1908" s="835">
        <v>77.790000000000006</v>
      </c>
      <c r="M1908" s="835">
        <v>77.790000000000006</v>
      </c>
      <c r="N1908" s="832">
        <v>1</v>
      </c>
      <c r="O1908" s="836">
        <v>1</v>
      </c>
      <c r="P1908" s="835">
        <v>77.790000000000006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8</v>
      </c>
      <c r="B1909" s="832" t="s">
        <v>2035</v>
      </c>
      <c r="C1909" s="832" t="s">
        <v>2042</v>
      </c>
      <c r="D1909" s="833" t="s">
        <v>4375</v>
      </c>
      <c r="E1909" s="834" t="s">
        <v>2098</v>
      </c>
      <c r="F1909" s="832" t="s">
        <v>2036</v>
      </c>
      <c r="G1909" s="832" t="s">
        <v>2476</v>
      </c>
      <c r="H1909" s="832" t="s">
        <v>601</v>
      </c>
      <c r="I1909" s="832" t="s">
        <v>2477</v>
      </c>
      <c r="J1909" s="832" t="s">
        <v>1029</v>
      </c>
      <c r="K1909" s="832" t="s">
        <v>2478</v>
      </c>
      <c r="L1909" s="835">
        <v>256.67</v>
      </c>
      <c r="M1909" s="835">
        <v>256.67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8</v>
      </c>
      <c r="B1910" s="832" t="s">
        <v>2035</v>
      </c>
      <c r="C1910" s="832" t="s">
        <v>2042</v>
      </c>
      <c r="D1910" s="833" t="s">
        <v>4375</v>
      </c>
      <c r="E1910" s="834" t="s">
        <v>2098</v>
      </c>
      <c r="F1910" s="832" t="s">
        <v>2036</v>
      </c>
      <c r="G1910" s="832" t="s">
        <v>3390</v>
      </c>
      <c r="H1910" s="832" t="s">
        <v>601</v>
      </c>
      <c r="I1910" s="832" t="s">
        <v>3391</v>
      </c>
      <c r="J1910" s="832" t="s">
        <v>3392</v>
      </c>
      <c r="K1910" s="832" t="s">
        <v>3393</v>
      </c>
      <c r="L1910" s="835">
        <v>0</v>
      </c>
      <c r="M1910" s="835">
        <v>0</v>
      </c>
      <c r="N1910" s="832">
        <v>8</v>
      </c>
      <c r="O1910" s="836">
        <v>2</v>
      </c>
      <c r="P1910" s="835"/>
      <c r="Q1910" s="837"/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8</v>
      </c>
      <c r="B1911" s="832" t="s">
        <v>2035</v>
      </c>
      <c r="C1911" s="832" t="s">
        <v>2042</v>
      </c>
      <c r="D1911" s="833" t="s">
        <v>4375</v>
      </c>
      <c r="E1911" s="834" t="s">
        <v>2098</v>
      </c>
      <c r="F1911" s="832" t="s">
        <v>2036</v>
      </c>
      <c r="G1911" s="832" t="s">
        <v>3907</v>
      </c>
      <c r="H1911" s="832" t="s">
        <v>660</v>
      </c>
      <c r="I1911" s="832" t="s">
        <v>3908</v>
      </c>
      <c r="J1911" s="832" t="s">
        <v>3909</v>
      </c>
      <c r="K1911" s="832" t="s">
        <v>3910</v>
      </c>
      <c r="L1911" s="835">
        <v>193.68</v>
      </c>
      <c r="M1911" s="835">
        <v>774.72</v>
      </c>
      <c r="N1911" s="832">
        <v>4</v>
      </c>
      <c r="O1911" s="836">
        <v>2</v>
      </c>
      <c r="P1911" s="835">
        <v>774.72</v>
      </c>
      <c r="Q1911" s="837">
        <v>1</v>
      </c>
      <c r="R1911" s="832">
        <v>4</v>
      </c>
      <c r="S1911" s="837">
        <v>1</v>
      </c>
      <c r="T1911" s="836">
        <v>2</v>
      </c>
      <c r="U1911" s="838">
        <v>1</v>
      </c>
    </row>
    <row r="1912" spans="1:21" ht="14.4" customHeight="1" x14ac:dyDescent="0.3">
      <c r="A1912" s="831">
        <v>8</v>
      </c>
      <c r="B1912" s="832" t="s">
        <v>2035</v>
      </c>
      <c r="C1912" s="832" t="s">
        <v>2042</v>
      </c>
      <c r="D1912" s="833" t="s">
        <v>4375</v>
      </c>
      <c r="E1912" s="834" t="s">
        <v>2098</v>
      </c>
      <c r="F1912" s="832" t="s">
        <v>2036</v>
      </c>
      <c r="G1912" s="832" t="s">
        <v>2538</v>
      </c>
      <c r="H1912" s="832" t="s">
        <v>601</v>
      </c>
      <c r="I1912" s="832" t="s">
        <v>3911</v>
      </c>
      <c r="J1912" s="832" t="s">
        <v>1007</v>
      </c>
      <c r="K1912" s="832" t="s">
        <v>3912</v>
      </c>
      <c r="L1912" s="835">
        <v>306.82</v>
      </c>
      <c r="M1912" s="835">
        <v>306.82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8</v>
      </c>
      <c r="B1913" s="832" t="s">
        <v>2035</v>
      </c>
      <c r="C1913" s="832" t="s">
        <v>2042</v>
      </c>
      <c r="D1913" s="833" t="s">
        <v>4375</v>
      </c>
      <c r="E1913" s="834" t="s">
        <v>2098</v>
      </c>
      <c r="F1913" s="832" t="s">
        <v>2036</v>
      </c>
      <c r="G1913" s="832" t="s">
        <v>2538</v>
      </c>
      <c r="H1913" s="832" t="s">
        <v>601</v>
      </c>
      <c r="I1913" s="832" t="s">
        <v>3913</v>
      </c>
      <c r="J1913" s="832" t="s">
        <v>1007</v>
      </c>
      <c r="K1913" s="832" t="s">
        <v>3914</v>
      </c>
      <c r="L1913" s="835">
        <v>61.36</v>
      </c>
      <c r="M1913" s="835">
        <v>122.72</v>
      </c>
      <c r="N1913" s="832">
        <v>2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8</v>
      </c>
      <c r="B1914" s="832" t="s">
        <v>2035</v>
      </c>
      <c r="C1914" s="832" t="s">
        <v>2042</v>
      </c>
      <c r="D1914" s="833" t="s">
        <v>4375</v>
      </c>
      <c r="E1914" s="834" t="s">
        <v>2098</v>
      </c>
      <c r="F1914" s="832" t="s">
        <v>2036</v>
      </c>
      <c r="G1914" s="832" t="s">
        <v>2121</v>
      </c>
      <c r="H1914" s="832" t="s">
        <v>660</v>
      </c>
      <c r="I1914" s="832" t="s">
        <v>2195</v>
      </c>
      <c r="J1914" s="832" t="s">
        <v>735</v>
      </c>
      <c r="K1914" s="832" t="s">
        <v>1777</v>
      </c>
      <c r="L1914" s="835">
        <v>368.16</v>
      </c>
      <c r="M1914" s="835">
        <v>368.16</v>
      </c>
      <c r="N1914" s="832">
        <v>1</v>
      </c>
      <c r="O1914" s="836">
        <v>1</v>
      </c>
      <c r="P1914" s="835">
        <v>368.16</v>
      </c>
      <c r="Q1914" s="837">
        <v>1</v>
      </c>
      <c r="R1914" s="832">
        <v>1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8</v>
      </c>
      <c r="B1915" s="832" t="s">
        <v>2035</v>
      </c>
      <c r="C1915" s="832" t="s">
        <v>2042</v>
      </c>
      <c r="D1915" s="833" t="s">
        <v>4375</v>
      </c>
      <c r="E1915" s="834" t="s">
        <v>2098</v>
      </c>
      <c r="F1915" s="832" t="s">
        <v>2036</v>
      </c>
      <c r="G1915" s="832" t="s">
        <v>3106</v>
      </c>
      <c r="H1915" s="832" t="s">
        <v>601</v>
      </c>
      <c r="I1915" s="832" t="s">
        <v>3107</v>
      </c>
      <c r="J1915" s="832" t="s">
        <v>3108</v>
      </c>
      <c r="K1915" s="832" t="s">
        <v>3109</v>
      </c>
      <c r="L1915" s="835">
        <v>0</v>
      </c>
      <c r="M1915" s="835">
        <v>0</v>
      </c>
      <c r="N1915" s="832">
        <v>4</v>
      </c>
      <c r="O1915" s="836">
        <v>1.5</v>
      </c>
      <c r="P1915" s="835">
        <v>0</v>
      </c>
      <c r="Q1915" s="837"/>
      <c r="R1915" s="832">
        <v>4</v>
      </c>
      <c r="S1915" s="837">
        <v>1</v>
      </c>
      <c r="T1915" s="836">
        <v>1.5</v>
      </c>
      <c r="U1915" s="838">
        <v>1</v>
      </c>
    </row>
    <row r="1916" spans="1:21" ht="14.4" customHeight="1" x14ac:dyDescent="0.3">
      <c r="A1916" s="831">
        <v>8</v>
      </c>
      <c r="B1916" s="832" t="s">
        <v>2035</v>
      </c>
      <c r="C1916" s="832" t="s">
        <v>2042</v>
      </c>
      <c r="D1916" s="833" t="s">
        <v>4375</v>
      </c>
      <c r="E1916" s="834" t="s">
        <v>2098</v>
      </c>
      <c r="F1916" s="832" t="s">
        <v>2036</v>
      </c>
      <c r="G1916" s="832" t="s">
        <v>2803</v>
      </c>
      <c r="H1916" s="832" t="s">
        <v>660</v>
      </c>
      <c r="I1916" s="832" t="s">
        <v>1724</v>
      </c>
      <c r="J1916" s="832" t="s">
        <v>672</v>
      </c>
      <c r="K1916" s="832" t="s">
        <v>1725</v>
      </c>
      <c r="L1916" s="835">
        <v>48.42</v>
      </c>
      <c r="M1916" s="835">
        <v>532.62</v>
      </c>
      <c r="N1916" s="832">
        <v>11</v>
      </c>
      <c r="O1916" s="836">
        <v>4</v>
      </c>
      <c r="P1916" s="835">
        <v>484.20000000000005</v>
      </c>
      <c r="Q1916" s="837">
        <v>0.90909090909090917</v>
      </c>
      <c r="R1916" s="832">
        <v>10</v>
      </c>
      <c r="S1916" s="837">
        <v>0.90909090909090906</v>
      </c>
      <c r="T1916" s="836">
        <v>3.5</v>
      </c>
      <c r="U1916" s="838">
        <v>0.875</v>
      </c>
    </row>
    <row r="1917" spans="1:21" ht="14.4" customHeight="1" x14ac:dyDescent="0.3">
      <c r="A1917" s="831">
        <v>8</v>
      </c>
      <c r="B1917" s="832" t="s">
        <v>2035</v>
      </c>
      <c r="C1917" s="832" t="s">
        <v>2042</v>
      </c>
      <c r="D1917" s="833" t="s">
        <v>4375</v>
      </c>
      <c r="E1917" s="834" t="s">
        <v>2098</v>
      </c>
      <c r="F1917" s="832" t="s">
        <v>2036</v>
      </c>
      <c r="G1917" s="832" t="s">
        <v>2126</v>
      </c>
      <c r="H1917" s="832" t="s">
        <v>601</v>
      </c>
      <c r="I1917" s="832" t="s">
        <v>2127</v>
      </c>
      <c r="J1917" s="832" t="s">
        <v>2128</v>
      </c>
      <c r="K1917" s="832" t="s">
        <v>1725</v>
      </c>
      <c r="L1917" s="835">
        <v>88.1</v>
      </c>
      <c r="M1917" s="835">
        <v>264.29999999999995</v>
      </c>
      <c r="N1917" s="832">
        <v>3</v>
      </c>
      <c r="O1917" s="836">
        <v>2</v>
      </c>
      <c r="P1917" s="835">
        <v>88.1</v>
      </c>
      <c r="Q1917" s="837">
        <v>0.33333333333333337</v>
      </c>
      <c r="R1917" s="832">
        <v>1</v>
      </c>
      <c r="S1917" s="837">
        <v>0.33333333333333331</v>
      </c>
      <c r="T1917" s="836">
        <v>0.5</v>
      </c>
      <c r="U1917" s="838">
        <v>0.25</v>
      </c>
    </row>
    <row r="1918" spans="1:21" ht="14.4" customHeight="1" x14ac:dyDescent="0.3">
      <c r="A1918" s="831">
        <v>8</v>
      </c>
      <c r="B1918" s="832" t="s">
        <v>2035</v>
      </c>
      <c r="C1918" s="832" t="s">
        <v>2042</v>
      </c>
      <c r="D1918" s="833" t="s">
        <v>4375</v>
      </c>
      <c r="E1918" s="834" t="s">
        <v>2098</v>
      </c>
      <c r="F1918" s="832" t="s">
        <v>2036</v>
      </c>
      <c r="G1918" s="832" t="s">
        <v>2440</v>
      </c>
      <c r="H1918" s="832" t="s">
        <v>601</v>
      </c>
      <c r="I1918" s="832" t="s">
        <v>2441</v>
      </c>
      <c r="J1918" s="832" t="s">
        <v>1431</v>
      </c>
      <c r="K1918" s="832" t="s">
        <v>1813</v>
      </c>
      <c r="L1918" s="835">
        <v>0</v>
      </c>
      <c r="M1918" s="835">
        <v>0</v>
      </c>
      <c r="N1918" s="832">
        <v>1</v>
      </c>
      <c r="O1918" s="836">
        <v>1</v>
      </c>
      <c r="P1918" s="835">
        <v>0</v>
      </c>
      <c r="Q1918" s="837"/>
      <c r="R1918" s="832">
        <v>1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8</v>
      </c>
      <c r="B1919" s="832" t="s">
        <v>2035</v>
      </c>
      <c r="C1919" s="832" t="s">
        <v>2042</v>
      </c>
      <c r="D1919" s="833" t="s">
        <v>4375</v>
      </c>
      <c r="E1919" s="834" t="s">
        <v>2098</v>
      </c>
      <c r="F1919" s="832" t="s">
        <v>2036</v>
      </c>
      <c r="G1919" s="832" t="s">
        <v>2440</v>
      </c>
      <c r="H1919" s="832" t="s">
        <v>601</v>
      </c>
      <c r="I1919" s="832" t="s">
        <v>2806</v>
      </c>
      <c r="J1919" s="832" t="s">
        <v>1431</v>
      </c>
      <c r="K1919" s="832" t="s">
        <v>2807</v>
      </c>
      <c r="L1919" s="835">
        <v>71.3</v>
      </c>
      <c r="M1919" s="835">
        <v>71.3</v>
      </c>
      <c r="N1919" s="832">
        <v>1</v>
      </c>
      <c r="O1919" s="836">
        <v>1</v>
      </c>
      <c r="P1919" s="835">
        <v>71.3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8</v>
      </c>
      <c r="B1920" s="832" t="s">
        <v>2035</v>
      </c>
      <c r="C1920" s="832" t="s">
        <v>2042</v>
      </c>
      <c r="D1920" s="833" t="s">
        <v>4375</v>
      </c>
      <c r="E1920" s="834" t="s">
        <v>2098</v>
      </c>
      <c r="F1920" s="832" t="s">
        <v>2036</v>
      </c>
      <c r="G1920" s="832" t="s">
        <v>2129</v>
      </c>
      <c r="H1920" s="832" t="s">
        <v>601</v>
      </c>
      <c r="I1920" s="832" t="s">
        <v>2130</v>
      </c>
      <c r="J1920" s="832" t="s">
        <v>1328</v>
      </c>
      <c r="K1920" s="832" t="s">
        <v>2131</v>
      </c>
      <c r="L1920" s="835">
        <v>112.6</v>
      </c>
      <c r="M1920" s="835">
        <v>112.6</v>
      </c>
      <c r="N1920" s="832">
        <v>1</v>
      </c>
      <c r="O1920" s="836">
        <v>0.5</v>
      </c>
      <c r="P1920" s="835">
        <v>112.6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8</v>
      </c>
      <c r="B1921" s="832" t="s">
        <v>2035</v>
      </c>
      <c r="C1921" s="832" t="s">
        <v>2042</v>
      </c>
      <c r="D1921" s="833" t="s">
        <v>4375</v>
      </c>
      <c r="E1921" s="834" t="s">
        <v>2098</v>
      </c>
      <c r="F1921" s="832" t="s">
        <v>2036</v>
      </c>
      <c r="G1921" s="832" t="s">
        <v>2347</v>
      </c>
      <c r="H1921" s="832" t="s">
        <v>601</v>
      </c>
      <c r="I1921" s="832" t="s">
        <v>2348</v>
      </c>
      <c r="J1921" s="832" t="s">
        <v>1334</v>
      </c>
      <c r="K1921" s="832" t="s">
        <v>2349</v>
      </c>
      <c r="L1921" s="835">
        <v>78.33</v>
      </c>
      <c r="M1921" s="835">
        <v>469.98</v>
      </c>
      <c r="N1921" s="832">
        <v>6</v>
      </c>
      <c r="O1921" s="836">
        <v>2</v>
      </c>
      <c r="P1921" s="835">
        <v>156.66</v>
      </c>
      <c r="Q1921" s="837">
        <v>0.33333333333333331</v>
      </c>
      <c r="R1921" s="832">
        <v>2</v>
      </c>
      <c r="S1921" s="837">
        <v>0.33333333333333331</v>
      </c>
      <c r="T1921" s="836">
        <v>0.5</v>
      </c>
      <c r="U1921" s="838">
        <v>0.25</v>
      </c>
    </row>
    <row r="1922" spans="1:21" ht="14.4" customHeight="1" x14ac:dyDescent="0.3">
      <c r="A1922" s="831">
        <v>8</v>
      </c>
      <c r="B1922" s="832" t="s">
        <v>2035</v>
      </c>
      <c r="C1922" s="832" t="s">
        <v>2042</v>
      </c>
      <c r="D1922" s="833" t="s">
        <v>4375</v>
      </c>
      <c r="E1922" s="834" t="s">
        <v>2098</v>
      </c>
      <c r="F1922" s="832" t="s">
        <v>2036</v>
      </c>
      <c r="G1922" s="832" t="s">
        <v>2347</v>
      </c>
      <c r="H1922" s="832" t="s">
        <v>601</v>
      </c>
      <c r="I1922" s="832" t="s">
        <v>2442</v>
      </c>
      <c r="J1922" s="832" t="s">
        <v>1334</v>
      </c>
      <c r="K1922" s="832" t="s">
        <v>2443</v>
      </c>
      <c r="L1922" s="835">
        <v>0</v>
      </c>
      <c r="M1922" s="835">
        <v>0</v>
      </c>
      <c r="N1922" s="832">
        <v>1</v>
      </c>
      <c r="O1922" s="836">
        <v>1</v>
      </c>
      <c r="P1922" s="835">
        <v>0</v>
      </c>
      <c r="Q1922" s="837"/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8</v>
      </c>
      <c r="B1923" s="832" t="s">
        <v>2035</v>
      </c>
      <c r="C1923" s="832" t="s">
        <v>2042</v>
      </c>
      <c r="D1923" s="833" t="s">
        <v>4375</v>
      </c>
      <c r="E1923" s="834" t="s">
        <v>2098</v>
      </c>
      <c r="F1923" s="832" t="s">
        <v>2036</v>
      </c>
      <c r="G1923" s="832" t="s">
        <v>2247</v>
      </c>
      <c r="H1923" s="832" t="s">
        <v>601</v>
      </c>
      <c r="I1923" s="832" t="s">
        <v>2248</v>
      </c>
      <c r="J1923" s="832" t="s">
        <v>1047</v>
      </c>
      <c r="K1923" s="832" t="s">
        <v>2249</v>
      </c>
      <c r="L1923" s="835">
        <v>301.2</v>
      </c>
      <c r="M1923" s="835">
        <v>602.4</v>
      </c>
      <c r="N1923" s="832">
        <v>2</v>
      </c>
      <c r="O1923" s="836">
        <v>1.5</v>
      </c>
      <c r="P1923" s="835">
        <v>301.2</v>
      </c>
      <c r="Q1923" s="837">
        <v>0.5</v>
      </c>
      <c r="R1923" s="832">
        <v>1</v>
      </c>
      <c r="S1923" s="837">
        <v>0.5</v>
      </c>
      <c r="T1923" s="836">
        <v>0.5</v>
      </c>
      <c r="U1923" s="838">
        <v>0.33333333333333331</v>
      </c>
    </row>
    <row r="1924" spans="1:21" ht="14.4" customHeight="1" x14ac:dyDescent="0.3">
      <c r="A1924" s="831">
        <v>8</v>
      </c>
      <c r="B1924" s="832" t="s">
        <v>2035</v>
      </c>
      <c r="C1924" s="832" t="s">
        <v>2042</v>
      </c>
      <c r="D1924" s="833" t="s">
        <v>4375</v>
      </c>
      <c r="E1924" s="834" t="s">
        <v>2098</v>
      </c>
      <c r="F1924" s="832" t="s">
        <v>2036</v>
      </c>
      <c r="G1924" s="832" t="s">
        <v>2247</v>
      </c>
      <c r="H1924" s="832" t="s">
        <v>601</v>
      </c>
      <c r="I1924" s="832" t="s">
        <v>2248</v>
      </c>
      <c r="J1924" s="832" t="s">
        <v>1047</v>
      </c>
      <c r="K1924" s="832" t="s">
        <v>2249</v>
      </c>
      <c r="L1924" s="835">
        <v>103.67</v>
      </c>
      <c r="M1924" s="835">
        <v>103.67</v>
      </c>
      <c r="N1924" s="832">
        <v>1</v>
      </c>
      <c r="O1924" s="836">
        <v>0.5</v>
      </c>
      <c r="P1924" s="835">
        <v>103.67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8</v>
      </c>
      <c r="B1925" s="832" t="s">
        <v>2035</v>
      </c>
      <c r="C1925" s="832" t="s">
        <v>2042</v>
      </c>
      <c r="D1925" s="833" t="s">
        <v>4375</v>
      </c>
      <c r="E1925" s="834" t="s">
        <v>2098</v>
      </c>
      <c r="F1925" s="832" t="s">
        <v>2036</v>
      </c>
      <c r="G1925" s="832" t="s">
        <v>2247</v>
      </c>
      <c r="H1925" s="832" t="s">
        <v>601</v>
      </c>
      <c r="I1925" s="832" t="s">
        <v>2355</v>
      </c>
      <c r="J1925" s="832" t="s">
        <v>1047</v>
      </c>
      <c r="K1925" s="832" t="s">
        <v>2249</v>
      </c>
      <c r="L1925" s="835">
        <v>185.26</v>
      </c>
      <c r="M1925" s="835">
        <v>370.52</v>
      </c>
      <c r="N1925" s="832">
        <v>2</v>
      </c>
      <c r="O1925" s="836">
        <v>1.5</v>
      </c>
      <c r="P1925" s="835">
        <v>185.26</v>
      </c>
      <c r="Q1925" s="837">
        <v>0.5</v>
      </c>
      <c r="R1925" s="832">
        <v>1</v>
      </c>
      <c r="S1925" s="837">
        <v>0.5</v>
      </c>
      <c r="T1925" s="836">
        <v>1</v>
      </c>
      <c r="U1925" s="838">
        <v>0.66666666666666663</v>
      </c>
    </row>
    <row r="1926" spans="1:21" ht="14.4" customHeight="1" x14ac:dyDescent="0.3">
      <c r="A1926" s="831">
        <v>8</v>
      </c>
      <c r="B1926" s="832" t="s">
        <v>2035</v>
      </c>
      <c r="C1926" s="832" t="s">
        <v>2042</v>
      </c>
      <c r="D1926" s="833" t="s">
        <v>4375</v>
      </c>
      <c r="E1926" s="834" t="s">
        <v>2098</v>
      </c>
      <c r="F1926" s="832" t="s">
        <v>2036</v>
      </c>
      <c r="G1926" s="832" t="s">
        <v>2247</v>
      </c>
      <c r="H1926" s="832" t="s">
        <v>601</v>
      </c>
      <c r="I1926" s="832" t="s">
        <v>2355</v>
      </c>
      <c r="J1926" s="832" t="s">
        <v>1047</v>
      </c>
      <c r="K1926" s="832" t="s">
        <v>2249</v>
      </c>
      <c r="L1926" s="835">
        <v>103.67</v>
      </c>
      <c r="M1926" s="835">
        <v>622.02</v>
      </c>
      <c r="N1926" s="832">
        <v>6</v>
      </c>
      <c r="O1926" s="836">
        <v>3</v>
      </c>
      <c r="P1926" s="835">
        <v>103.67</v>
      </c>
      <c r="Q1926" s="837">
        <v>0.16666666666666669</v>
      </c>
      <c r="R1926" s="832">
        <v>1</v>
      </c>
      <c r="S1926" s="837">
        <v>0.16666666666666666</v>
      </c>
      <c r="T1926" s="836">
        <v>0.5</v>
      </c>
      <c r="U1926" s="838">
        <v>0.16666666666666666</v>
      </c>
    </row>
    <row r="1927" spans="1:21" ht="14.4" customHeight="1" x14ac:dyDescent="0.3">
      <c r="A1927" s="831">
        <v>8</v>
      </c>
      <c r="B1927" s="832" t="s">
        <v>2035</v>
      </c>
      <c r="C1927" s="832" t="s">
        <v>2042</v>
      </c>
      <c r="D1927" s="833" t="s">
        <v>4375</v>
      </c>
      <c r="E1927" s="834" t="s">
        <v>2098</v>
      </c>
      <c r="F1927" s="832" t="s">
        <v>2036</v>
      </c>
      <c r="G1927" s="832" t="s">
        <v>3915</v>
      </c>
      <c r="H1927" s="832" t="s">
        <v>601</v>
      </c>
      <c r="I1927" s="832" t="s">
        <v>3916</v>
      </c>
      <c r="J1927" s="832" t="s">
        <v>3917</v>
      </c>
      <c r="K1927" s="832" t="s">
        <v>1831</v>
      </c>
      <c r="L1927" s="835">
        <v>85.16</v>
      </c>
      <c r="M1927" s="835">
        <v>170.32</v>
      </c>
      <c r="N1927" s="832">
        <v>2</v>
      </c>
      <c r="O1927" s="836">
        <v>2</v>
      </c>
      <c r="P1927" s="835">
        <v>85.16</v>
      </c>
      <c r="Q1927" s="837">
        <v>0.5</v>
      </c>
      <c r="R1927" s="832">
        <v>1</v>
      </c>
      <c r="S1927" s="837">
        <v>0.5</v>
      </c>
      <c r="T1927" s="836">
        <v>1</v>
      </c>
      <c r="U1927" s="838">
        <v>0.5</v>
      </c>
    </row>
    <row r="1928" spans="1:21" ht="14.4" customHeight="1" x14ac:dyDescent="0.3">
      <c r="A1928" s="831">
        <v>8</v>
      </c>
      <c r="B1928" s="832" t="s">
        <v>2035</v>
      </c>
      <c r="C1928" s="832" t="s">
        <v>2042</v>
      </c>
      <c r="D1928" s="833" t="s">
        <v>4375</v>
      </c>
      <c r="E1928" s="834" t="s">
        <v>2098</v>
      </c>
      <c r="F1928" s="832" t="s">
        <v>2036</v>
      </c>
      <c r="G1928" s="832" t="s">
        <v>3915</v>
      </c>
      <c r="H1928" s="832" t="s">
        <v>601</v>
      </c>
      <c r="I1928" s="832" t="s">
        <v>3916</v>
      </c>
      <c r="J1928" s="832" t="s">
        <v>3917</v>
      </c>
      <c r="K1928" s="832" t="s">
        <v>1831</v>
      </c>
      <c r="L1928" s="835">
        <v>132</v>
      </c>
      <c r="M1928" s="835">
        <v>1056</v>
      </c>
      <c r="N1928" s="832">
        <v>8</v>
      </c>
      <c r="O1928" s="836">
        <v>6</v>
      </c>
      <c r="P1928" s="835">
        <v>792</v>
      </c>
      <c r="Q1928" s="837">
        <v>0.75</v>
      </c>
      <c r="R1928" s="832">
        <v>6</v>
      </c>
      <c r="S1928" s="837">
        <v>0.75</v>
      </c>
      <c r="T1928" s="836">
        <v>4.5</v>
      </c>
      <c r="U1928" s="838">
        <v>0.75</v>
      </c>
    </row>
    <row r="1929" spans="1:21" ht="14.4" customHeight="1" x14ac:dyDescent="0.3">
      <c r="A1929" s="831">
        <v>8</v>
      </c>
      <c r="B1929" s="832" t="s">
        <v>2035</v>
      </c>
      <c r="C1929" s="832" t="s">
        <v>2042</v>
      </c>
      <c r="D1929" s="833" t="s">
        <v>4375</v>
      </c>
      <c r="E1929" s="834" t="s">
        <v>2098</v>
      </c>
      <c r="F1929" s="832" t="s">
        <v>2036</v>
      </c>
      <c r="G1929" s="832" t="s">
        <v>2514</v>
      </c>
      <c r="H1929" s="832" t="s">
        <v>660</v>
      </c>
      <c r="I1929" s="832" t="s">
        <v>1806</v>
      </c>
      <c r="J1929" s="832" t="s">
        <v>1157</v>
      </c>
      <c r="K1929" s="832" t="s">
        <v>1807</v>
      </c>
      <c r="L1929" s="835">
        <v>144.81</v>
      </c>
      <c r="M1929" s="835">
        <v>579.24</v>
      </c>
      <c r="N1929" s="832">
        <v>4</v>
      </c>
      <c r="O1929" s="836">
        <v>2</v>
      </c>
      <c r="P1929" s="835">
        <v>434.43</v>
      </c>
      <c r="Q1929" s="837">
        <v>0.75</v>
      </c>
      <c r="R1929" s="832">
        <v>3</v>
      </c>
      <c r="S1929" s="837">
        <v>0.75</v>
      </c>
      <c r="T1929" s="836">
        <v>1.5</v>
      </c>
      <c r="U1929" s="838">
        <v>0.75</v>
      </c>
    </row>
    <row r="1930" spans="1:21" ht="14.4" customHeight="1" x14ac:dyDescent="0.3">
      <c r="A1930" s="831">
        <v>8</v>
      </c>
      <c r="B1930" s="832" t="s">
        <v>2035</v>
      </c>
      <c r="C1930" s="832" t="s">
        <v>2042</v>
      </c>
      <c r="D1930" s="833" t="s">
        <v>4375</v>
      </c>
      <c r="E1930" s="834" t="s">
        <v>2098</v>
      </c>
      <c r="F1930" s="832" t="s">
        <v>2036</v>
      </c>
      <c r="G1930" s="832" t="s">
        <v>2514</v>
      </c>
      <c r="H1930" s="832" t="s">
        <v>660</v>
      </c>
      <c r="I1930" s="832" t="s">
        <v>1806</v>
      </c>
      <c r="J1930" s="832" t="s">
        <v>1157</v>
      </c>
      <c r="K1930" s="832" t="s">
        <v>1807</v>
      </c>
      <c r="L1930" s="835">
        <v>143.09</v>
      </c>
      <c r="M1930" s="835">
        <v>1001.6300000000001</v>
      </c>
      <c r="N1930" s="832">
        <v>7</v>
      </c>
      <c r="O1930" s="836">
        <v>3.5</v>
      </c>
      <c r="P1930" s="835">
        <v>1001.6300000000001</v>
      </c>
      <c r="Q1930" s="837">
        <v>1</v>
      </c>
      <c r="R1930" s="832">
        <v>7</v>
      </c>
      <c r="S1930" s="837">
        <v>1</v>
      </c>
      <c r="T1930" s="836">
        <v>3.5</v>
      </c>
      <c r="U1930" s="838">
        <v>1</v>
      </c>
    </row>
    <row r="1931" spans="1:21" ht="14.4" customHeight="1" x14ac:dyDescent="0.3">
      <c r="A1931" s="831">
        <v>8</v>
      </c>
      <c r="B1931" s="832" t="s">
        <v>2035</v>
      </c>
      <c r="C1931" s="832" t="s">
        <v>2042</v>
      </c>
      <c r="D1931" s="833" t="s">
        <v>4375</v>
      </c>
      <c r="E1931" s="834" t="s">
        <v>2098</v>
      </c>
      <c r="F1931" s="832" t="s">
        <v>2036</v>
      </c>
      <c r="G1931" s="832" t="s">
        <v>2650</v>
      </c>
      <c r="H1931" s="832" t="s">
        <v>601</v>
      </c>
      <c r="I1931" s="832" t="s">
        <v>3064</v>
      </c>
      <c r="J1931" s="832" t="s">
        <v>1365</v>
      </c>
      <c r="K1931" s="832" t="s">
        <v>2652</v>
      </c>
      <c r="L1931" s="835">
        <v>52.61</v>
      </c>
      <c r="M1931" s="835">
        <v>52.61</v>
      </c>
      <c r="N1931" s="832">
        <v>1</v>
      </c>
      <c r="O1931" s="836">
        <v>0.5</v>
      </c>
      <c r="P1931" s="835">
        <v>52.61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8</v>
      </c>
      <c r="B1932" s="832" t="s">
        <v>2035</v>
      </c>
      <c r="C1932" s="832" t="s">
        <v>2042</v>
      </c>
      <c r="D1932" s="833" t="s">
        <v>4375</v>
      </c>
      <c r="E1932" s="834" t="s">
        <v>2098</v>
      </c>
      <c r="F1932" s="832" t="s">
        <v>2036</v>
      </c>
      <c r="G1932" s="832" t="s">
        <v>2650</v>
      </c>
      <c r="H1932" s="832" t="s">
        <v>601</v>
      </c>
      <c r="I1932" s="832" t="s">
        <v>3415</v>
      </c>
      <c r="J1932" s="832" t="s">
        <v>901</v>
      </c>
      <c r="K1932" s="832" t="s">
        <v>3416</v>
      </c>
      <c r="L1932" s="835">
        <v>42.09</v>
      </c>
      <c r="M1932" s="835">
        <v>84.18</v>
      </c>
      <c r="N1932" s="832">
        <v>2</v>
      </c>
      <c r="O1932" s="836">
        <v>0.5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8</v>
      </c>
      <c r="B1933" s="832" t="s">
        <v>2035</v>
      </c>
      <c r="C1933" s="832" t="s">
        <v>2042</v>
      </c>
      <c r="D1933" s="833" t="s">
        <v>4375</v>
      </c>
      <c r="E1933" s="834" t="s">
        <v>2098</v>
      </c>
      <c r="F1933" s="832" t="s">
        <v>2036</v>
      </c>
      <c r="G1933" s="832" t="s">
        <v>2199</v>
      </c>
      <c r="H1933" s="832" t="s">
        <v>601</v>
      </c>
      <c r="I1933" s="832" t="s">
        <v>2200</v>
      </c>
      <c r="J1933" s="832" t="s">
        <v>1219</v>
      </c>
      <c r="K1933" s="832" t="s">
        <v>2201</v>
      </c>
      <c r="L1933" s="835">
        <v>130.36000000000001</v>
      </c>
      <c r="M1933" s="835">
        <v>260.72000000000003</v>
      </c>
      <c r="N1933" s="832">
        <v>2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8</v>
      </c>
      <c r="B1934" s="832" t="s">
        <v>2035</v>
      </c>
      <c r="C1934" s="832" t="s">
        <v>2042</v>
      </c>
      <c r="D1934" s="833" t="s">
        <v>4375</v>
      </c>
      <c r="E1934" s="834" t="s">
        <v>2098</v>
      </c>
      <c r="F1934" s="832" t="s">
        <v>2036</v>
      </c>
      <c r="G1934" s="832" t="s">
        <v>3428</v>
      </c>
      <c r="H1934" s="832" t="s">
        <v>601</v>
      </c>
      <c r="I1934" s="832" t="s">
        <v>3429</v>
      </c>
      <c r="J1934" s="832" t="s">
        <v>3430</v>
      </c>
      <c r="K1934" s="832" t="s">
        <v>1946</v>
      </c>
      <c r="L1934" s="835">
        <v>353.18</v>
      </c>
      <c r="M1934" s="835">
        <v>1059.54</v>
      </c>
      <c r="N1934" s="832">
        <v>3</v>
      </c>
      <c r="O1934" s="836">
        <v>1.5</v>
      </c>
      <c r="P1934" s="835">
        <v>353.18</v>
      </c>
      <c r="Q1934" s="837">
        <v>0.33333333333333337</v>
      </c>
      <c r="R1934" s="832">
        <v>1</v>
      </c>
      <c r="S1934" s="837">
        <v>0.33333333333333331</v>
      </c>
      <c r="T1934" s="836">
        <v>0.5</v>
      </c>
      <c r="U1934" s="838">
        <v>0.33333333333333331</v>
      </c>
    </row>
    <row r="1935" spans="1:21" ht="14.4" customHeight="1" x14ac:dyDescent="0.3">
      <c r="A1935" s="831">
        <v>8</v>
      </c>
      <c r="B1935" s="832" t="s">
        <v>2035</v>
      </c>
      <c r="C1935" s="832" t="s">
        <v>2042</v>
      </c>
      <c r="D1935" s="833" t="s">
        <v>4375</v>
      </c>
      <c r="E1935" s="834" t="s">
        <v>2098</v>
      </c>
      <c r="F1935" s="832" t="s">
        <v>2036</v>
      </c>
      <c r="G1935" s="832" t="s">
        <v>3428</v>
      </c>
      <c r="H1935" s="832" t="s">
        <v>601</v>
      </c>
      <c r="I1935" s="832" t="s">
        <v>3429</v>
      </c>
      <c r="J1935" s="832" t="s">
        <v>3430</v>
      </c>
      <c r="K1935" s="832" t="s">
        <v>1946</v>
      </c>
      <c r="L1935" s="835">
        <v>279.52999999999997</v>
      </c>
      <c r="M1935" s="835">
        <v>1677.1799999999998</v>
      </c>
      <c r="N1935" s="832">
        <v>6</v>
      </c>
      <c r="O1935" s="836">
        <v>3.5</v>
      </c>
      <c r="P1935" s="835">
        <v>838.58999999999992</v>
      </c>
      <c r="Q1935" s="837">
        <v>0.5</v>
      </c>
      <c r="R1935" s="832">
        <v>3</v>
      </c>
      <c r="S1935" s="837">
        <v>0.5</v>
      </c>
      <c r="T1935" s="836">
        <v>1.5</v>
      </c>
      <c r="U1935" s="838">
        <v>0.42857142857142855</v>
      </c>
    </row>
    <row r="1936" spans="1:21" ht="14.4" customHeight="1" x14ac:dyDescent="0.3">
      <c r="A1936" s="831">
        <v>8</v>
      </c>
      <c r="B1936" s="832" t="s">
        <v>2035</v>
      </c>
      <c r="C1936" s="832" t="s">
        <v>2042</v>
      </c>
      <c r="D1936" s="833" t="s">
        <v>4375</v>
      </c>
      <c r="E1936" s="834" t="s">
        <v>2098</v>
      </c>
      <c r="F1936" s="832" t="s">
        <v>2036</v>
      </c>
      <c r="G1936" s="832" t="s">
        <v>2147</v>
      </c>
      <c r="H1936" s="832" t="s">
        <v>601</v>
      </c>
      <c r="I1936" s="832" t="s">
        <v>2250</v>
      </c>
      <c r="J1936" s="832" t="s">
        <v>825</v>
      </c>
      <c r="K1936" s="832" t="s">
        <v>2251</v>
      </c>
      <c r="L1936" s="835">
        <v>128.69999999999999</v>
      </c>
      <c r="M1936" s="835">
        <v>128.69999999999999</v>
      </c>
      <c r="N1936" s="832">
        <v>1</v>
      </c>
      <c r="O1936" s="836">
        <v>1</v>
      </c>
      <c r="P1936" s="835">
        <v>128.69999999999999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8</v>
      </c>
      <c r="B1937" s="832" t="s">
        <v>2035</v>
      </c>
      <c r="C1937" s="832" t="s">
        <v>2042</v>
      </c>
      <c r="D1937" s="833" t="s">
        <v>4375</v>
      </c>
      <c r="E1937" s="834" t="s">
        <v>2098</v>
      </c>
      <c r="F1937" s="832" t="s">
        <v>2036</v>
      </c>
      <c r="G1937" s="832" t="s">
        <v>2147</v>
      </c>
      <c r="H1937" s="832" t="s">
        <v>601</v>
      </c>
      <c r="I1937" s="832" t="s">
        <v>2148</v>
      </c>
      <c r="J1937" s="832" t="s">
        <v>825</v>
      </c>
      <c r="K1937" s="832" t="s">
        <v>2149</v>
      </c>
      <c r="L1937" s="835">
        <v>0</v>
      </c>
      <c r="M1937" s="835">
        <v>0</v>
      </c>
      <c r="N1937" s="832">
        <v>1</v>
      </c>
      <c r="O1937" s="836">
        <v>1</v>
      </c>
      <c r="P1937" s="835"/>
      <c r="Q1937" s="837"/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8</v>
      </c>
      <c r="B1938" s="832" t="s">
        <v>2035</v>
      </c>
      <c r="C1938" s="832" t="s">
        <v>2042</v>
      </c>
      <c r="D1938" s="833" t="s">
        <v>4375</v>
      </c>
      <c r="E1938" s="834" t="s">
        <v>2098</v>
      </c>
      <c r="F1938" s="832" t="s">
        <v>2036</v>
      </c>
      <c r="G1938" s="832" t="s">
        <v>2818</v>
      </c>
      <c r="H1938" s="832" t="s">
        <v>601</v>
      </c>
      <c r="I1938" s="832" t="s">
        <v>3918</v>
      </c>
      <c r="J1938" s="832" t="s">
        <v>3919</v>
      </c>
      <c r="K1938" s="832" t="s">
        <v>1749</v>
      </c>
      <c r="L1938" s="835">
        <v>63.75</v>
      </c>
      <c r="M1938" s="835">
        <v>63.75</v>
      </c>
      <c r="N1938" s="832">
        <v>1</v>
      </c>
      <c r="O1938" s="836">
        <v>0.5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8</v>
      </c>
      <c r="B1939" s="832" t="s">
        <v>2035</v>
      </c>
      <c r="C1939" s="832" t="s">
        <v>2042</v>
      </c>
      <c r="D1939" s="833" t="s">
        <v>4375</v>
      </c>
      <c r="E1939" s="834" t="s">
        <v>2098</v>
      </c>
      <c r="F1939" s="832" t="s">
        <v>2036</v>
      </c>
      <c r="G1939" s="832" t="s">
        <v>2554</v>
      </c>
      <c r="H1939" s="832" t="s">
        <v>601</v>
      </c>
      <c r="I1939" s="832" t="s">
        <v>3920</v>
      </c>
      <c r="J1939" s="832" t="s">
        <v>3921</v>
      </c>
      <c r="K1939" s="832" t="s">
        <v>3922</v>
      </c>
      <c r="L1939" s="835">
        <v>158.96</v>
      </c>
      <c r="M1939" s="835">
        <v>476.88</v>
      </c>
      <c r="N1939" s="832">
        <v>3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8</v>
      </c>
      <c r="B1940" s="832" t="s">
        <v>2035</v>
      </c>
      <c r="C1940" s="832" t="s">
        <v>2042</v>
      </c>
      <c r="D1940" s="833" t="s">
        <v>4375</v>
      </c>
      <c r="E1940" s="834" t="s">
        <v>2098</v>
      </c>
      <c r="F1940" s="832" t="s">
        <v>2036</v>
      </c>
      <c r="G1940" s="832" t="s">
        <v>2554</v>
      </c>
      <c r="H1940" s="832" t="s">
        <v>601</v>
      </c>
      <c r="I1940" s="832" t="s">
        <v>3923</v>
      </c>
      <c r="J1940" s="832" t="s">
        <v>3921</v>
      </c>
      <c r="K1940" s="832" t="s">
        <v>3924</v>
      </c>
      <c r="L1940" s="835">
        <v>739.17</v>
      </c>
      <c r="M1940" s="835">
        <v>739.17</v>
      </c>
      <c r="N1940" s="832">
        <v>1</v>
      </c>
      <c r="O1940" s="836">
        <v>0.5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8</v>
      </c>
      <c r="B1941" s="832" t="s">
        <v>2035</v>
      </c>
      <c r="C1941" s="832" t="s">
        <v>2042</v>
      </c>
      <c r="D1941" s="833" t="s">
        <v>4375</v>
      </c>
      <c r="E1941" s="834" t="s">
        <v>2098</v>
      </c>
      <c r="F1941" s="832" t="s">
        <v>2036</v>
      </c>
      <c r="G1941" s="832" t="s">
        <v>2554</v>
      </c>
      <c r="H1941" s="832" t="s">
        <v>601</v>
      </c>
      <c r="I1941" s="832" t="s">
        <v>3925</v>
      </c>
      <c r="J1941" s="832" t="s">
        <v>3926</v>
      </c>
      <c r="K1941" s="832" t="s">
        <v>3927</v>
      </c>
      <c r="L1941" s="835">
        <v>369.59</v>
      </c>
      <c r="M1941" s="835">
        <v>739.18</v>
      </c>
      <c r="N1941" s="832">
        <v>2</v>
      </c>
      <c r="O1941" s="836">
        <v>2</v>
      </c>
      <c r="P1941" s="835">
        <v>739.18</v>
      </c>
      <c r="Q1941" s="837">
        <v>1</v>
      </c>
      <c r="R1941" s="832">
        <v>2</v>
      </c>
      <c r="S1941" s="837">
        <v>1</v>
      </c>
      <c r="T1941" s="836">
        <v>2</v>
      </c>
      <c r="U1941" s="838">
        <v>1</v>
      </c>
    </row>
    <row r="1942" spans="1:21" ht="14.4" customHeight="1" x14ac:dyDescent="0.3">
      <c r="A1942" s="831">
        <v>8</v>
      </c>
      <c r="B1942" s="832" t="s">
        <v>2035</v>
      </c>
      <c r="C1942" s="832" t="s">
        <v>2042</v>
      </c>
      <c r="D1942" s="833" t="s">
        <v>4375</v>
      </c>
      <c r="E1942" s="834" t="s">
        <v>2098</v>
      </c>
      <c r="F1942" s="832" t="s">
        <v>2036</v>
      </c>
      <c r="G1942" s="832" t="s">
        <v>2214</v>
      </c>
      <c r="H1942" s="832" t="s">
        <v>601</v>
      </c>
      <c r="I1942" s="832" t="s">
        <v>2215</v>
      </c>
      <c r="J1942" s="832" t="s">
        <v>836</v>
      </c>
      <c r="K1942" s="832" t="s">
        <v>2216</v>
      </c>
      <c r="L1942" s="835">
        <v>73.09</v>
      </c>
      <c r="M1942" s="835">
        <v>73.09</v>
      </c>
      <c r="N1942" s="832">
        <v>1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8</v>
      </c>
      <c r="B1943" s="832" t="s">
        <v>2035</v>
      </c>
      <c r="C1943" s="832" t="s">
        <v>2042</v>
      </c>
      <c r="D1943" s="833" t="s">
        <v>4375</v>
      </c>
      <c r="E1943" s="834" t="s">
        <v>2098</v>
      </c>
      <c r="F1943" s="832" t="s">
        <v>2036</v>
      </c>
      <c r="G1943" s="832" t="s">
        <v>2132</v>
      </c>
      <c r="H1943" s="832" t="s">
        <v>660</v>
      </c>
      <c r="I1943" s="832" t="s">
        <v>1731</v>
      </c>
      <c r="J1943" s="832" t="s">
        <v>1732</v>
      </c>
      <c r="K1943" s="832" t="s">
        <v>1733</v>
      </c>
      <c r="L1943" s="835">
        <v>0</v>
      </c>
      <c r="M1943" s="835">
        <v>0</v>
      </c>
      <c r="N1943" s="832">
        <v>13</v>
      </c>
      <c r="O1943" s="836">
        <v>5</v>
      </c>
      <c r="P1943" s="835">
        <v>0</v>
      </c>
      <c r="Q1943" s="837"/>
      <c r="R1943" s="832">
        <v>6</v>
      </c>
      <c r="S1943" s="837">
        <v>0.46153846153846156</v>
      </c>
      <c r="T1943" s="836">
        <v>2.5</v>
      </c>
      <c r="U1943" s="838">
        <v>0.5</v>
      </c>
    </row>
    <row r="1944" spans="1:21" ht="14.4" customHeight="1" x14ac:dyDescent="0.3">
      <c r="A1944" s="831">
        <v>8</v>
      </c>
      <c r="B1944" s="832" t="s">
        <v>2035</v>
      </c>
      <c r="C1944" s="832" t="s">
        <v>2042</v>
      </c>
      <c r="D1944" s="833" t="s">
        <v>4375</v>
      </c>
      <c r="E1944" s="834" t="s">
        <v>2098</v>
      </c>
      <c r="F1944" s="832" t="s">
        <v>2036</v>
      </c>
      <c r="G1944" s="832" t="s">
        <v>2916</v>
      </c>
      <c r="H1944" s="832" t="s">
        <v>601</v>
      </c>
      <c r="I1944" s="832" t="s">
        <v>2917</v>
      </c>
      <c r="J1944" s="832" t="s">
        <v>2918</v>
      </c>
      <c r="K1944" s="832" t="s">
        <v>2919</v>
      </c>
      <c r="L1944" s="835">
        <v>1543.27</v>
      </c>
      <c r="M1944" s="835">
        <v>4629.8099999999995</v>
      </c>
      <c r="N1944" s="832">
        <v>3</v>
      </c>
      <c r="O1944" s="836">
        <v>1.5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8</v>
      </c>
      <c r="B1945" s="832" t="s">
        <v>2035</v>
      </c>
      <c r="C1945" s="832" t="s">
        <v>2042</v>
      </c>
      <c r="D1945" s="833" t="s">
        <v>4375</v>
      </c>
      <c r="E1945" s="834" t="s">
        <v>2098</v>
      </c>
      <c r="F1945" s="832" t="s">
        <v>2036</v>
      </c>
      <c r="G1945" s="832" t="s">
        <v>2133</v>
      </c>
      <c r="H1945" s="832" t="s">
        <v>601</v>
      </c>
      <c r="I1945" s="832" t="s">
        <v>2707</v>
      </c>
      <c r="J1945" s="832" t="s">
        <v>1379</v>
      </c>
      <c r="K1945" s="832" t="s">
        <v>2135</v>
      </c>
      <c r="L1945" s="835">
        <v>42.54</v>
      </c>
      <c r="M1945" s="835">
        <v>42.54</v>
      </c>
      <c r="N1945" s="832">
        <v>1</v>
      </c>
      <c r="O1945" s="836">
        <v>0.5</v>
      </c>
      <c r="P1945" s="835">
        <v>42.54</v>
      </c>
      <c r="Q1945" s="837">
        <v>1</v>
      </c>
      <c r="R1945" s="832">
        <v>1</v>
      </c>
      <c r="S1945" s="837">
        <v>1</v>
      </c>
      <c r="T1945" s="836">
        <v>0.5</v>
      </c>
      <c r="U1945" s="838">
        <v>1</v>
      </c>
    </row>
    <row r="1946" spans="1:21" ht="14.4" customHeight="1" x14ac:dyDescent="0.3">
      <c r="A1946" s="831">
        <v>8</v>
      </c>
      <c r="B1946" s="832" t="s">
        <v>2035</v>
      </c>
      <c r="C1946" s="832" t="s">
        <v>2042</v>
      </c>
      <c r="D1946" s="833" t="s">
        <v>4375</v>
      </c>
      <c r="E1946" s="834" t="s">
        <v>2098</v>
      </c>
      <c r="F1946" s="832" t="s">
        <v>2036</v>
      </c>
      <c r="G1946" s="832" t="s">
        <v>2133</v>
      </c>
      <c r="H1946" s="832" t="s">
        <v>601</v>
      </c>
      <c r="I1946" s="832" t="s">
        <v>2134</v>
      </c>
      <c r="J1946" s="832" t="s">
        <v>1344</v>
      </c>
      <c r="K1946" s="832" t="s">
        <v>2135</v>
      </c>
      <c r="L1946" s="835">
        <v>42.54</v>
      </c>
      <c r="M1946" s="835">
        <v>170.16</v>
      </c>
      <c r="N1946" s="832">
        <v>4</v>
      </c>
      <c r="O1946" s="836">
        <v>1.5</v>
      </c>
      <c r="P1946" s="835">
        <v>85.08</v>
      </c>
      <c r="Q1946" s="837">
        <v>0.5</v>
      </c>
      <c r="R1946" s="832">
        <v>2</v>
      </c>
      <c r="S1946" s="837">
        <v>0.5</v>
      </c>
      <c r="T1946" s="836">
        <v>0.5</v>
      </c>
      <c r="U1946" s="838">
        <v>0.33333333333333331</v>
      </c>
    </row>
    <row r="1947" spans="1:21" ht="14.4" customHeight="1" x14ac:dyDescent="0.3">
      <c r="A1947" s="831">
        <v>8</v>
      </c>
      <c r="B1947" s="832" t="s">
        <v>2035</v>
      </c>
      <c r="C1947" s="832" t="s">
        <v>2042</v>
      </c>
      <c r="D1947" s="833" t="s">
        <v>4375</v>
      </c>
      <c r="E1947" s="834" t="s">
        <v>2098</v>
      </c>
      <c r="F1947" s="832" t="s">
        <v>2036</v>
      </c>
      <c r="G1947" s="832" t="s">
        <v>3435</v>
      </c>
      <c r="H1947" s="832" t="s">
        <v>601</v>
      </c>
      <c r="I1947" s="832" t="s">
        <v>3436</v>
      </c>
      <c r="J1947" s="832" t="s">
        <v>3437</v>
      </c>
      <c r="K1947" s="832" t="s">
        <v>1662</v>
      </c>
      <c r="L1947" s="835">
        <v>77.13</v>
      </c>
      <c r="M1947" s="835">
        <v>154.26</v>
      </c>
      <c r="N1947" s="832">
        <v>2</v>
      </c>
      <c r="O1947" s="836">
        <v>1</v>
      </c>
      <c r="P1947" s="835">
        <v>154.26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8</v>
      </c>
      <c r="B1948" s="832" t="s">
        <v>2035</v>
      </c>
      <c r="C1948" s="832" t="s">
        <v>2042</v>
      </c>
      <c r="D1948" s="833" t="s">
        <v>4375</v>
      </c>
      <c r="E1948" s="834" t="s">
        <v>2098</v>
      </c>
      <c r="F1948" s="832" t="s">
        <v>2036</v>
      </c>
      <c r="G1948" s="832" t="s">
        <v>3076</v>
      </c>
      <c r="H1948" s="832" t="s">
        <v>601</v>
      </c>
      <c r="I1948" s="832" t="s">
        <v>3928</v>
      </c>
      <c r="J1948" s="832" t="s">
        <v>3929</v>
      </c>
      <c r="K1948" s="832" t="s">
        <v>3930</v>
      </c>
      <c r="L1948" s="835">
        <v>187.92</v>
      </c>
      <c r="M1948" s="835">
        <v>2630.88</v>
      </c>
      <c r="N1948" s="832">
        <v>14</v>
      </c>
      <c r="O1948" s="836">
        <v>5</v>
      </c>
      <c r="P1948" s="835">
        <v>1315.4399999999998</v>
      </c>
      <c r="Q1948" s="837">
        <v>0.49999999999999989</v>
      </c>
      <c r="R1948" s="832">
        <v>7</v>
      </c>
      <c r="S1948" s="837">
        <v>0.5</v>
      </c>
      <c r="T1948" s="836">
        <v>3</v>
      </c>
      <c r="U1948" s="838">
        <v>0.6</v>
      </c>
    </row>
    <row r="1949" spans="1:21" ht="14.4" customHeight="1" x14ac:dyDescent="0.3">
      <c r="A1949" s="831">
        <v>8</v>
      </c>
      <c r="B1949" s="832" t="s">
        <v>2035</v>
      </c>
      <c r="C1949" s="832" t="s">
        <v>2042</v>
      </c>
      <c r="D1949" s="833" t="s">
        <v>4375</v>
      </c>
      <c r="E1949" s="834" t="s">
        <v>2098</v>
      </c>
      <c r="F1949" s="832" t="s">
        <v>2036</v>
      </c>
      <c r="G1949" s="832" t="s">
        <v>3076</v>
      </c>
      <c r="H1949" s="832" t="s">
        <v>601</v>
      </c>
      <c r="I1949" s="832" t="s">
        <v>3931</v>
      </c>
      <c r="J1949" s="832" t="s">
        <v>3932</v>
      </c>
      <c r="K1949" s="832" t="s">
        <v>3930</v>
      </c>
      <c r="L1949" s="835">
        <v>187.92</v>
      </c>
      <c r="M1949" s="835">
        <v>187.92</v>
      </c>
      <c r="N1949" s="832">
        <v>1</v>
      </c>
      <c r="O1949" s="836">
        <v>0.5</v>
      </c>
      <c r="P1949" s="835">
        <v>187.92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8</v>
      </c>
      <c r="B1950" s="832" t="s">
        <v>2035</v>
      </c>
      <c r="C1950" s="832" t="s">
        <v>2042</v>
      </c>
      <c r="D1950" s="833" t="s">
        <v>4375</v>
      </c>
      <c r="E1950" s="834" t="s">
        <v>2098</v>
      </c>
      <c r="F1950" s="832" t="s">
        <v>2036</v>
      </c>
      <c r="G1950" s="832" t="s">
        <v>2231</v>
      </c>
      <c r="H1950" s="832" t="s">
        <v>601</v>
      </c>
      <c r="I1950" s="832" t="s">
        <v>3933</v>
      </c>
      <c r="J1950" s="832" t="s">
        <v>3934</v>
      </c>
      <c r="K1950" s="832" t="s">
        <v>3935</v>
      </c>
      <c r="L1950" s="835">
        <v>264</v>
      </c>
      <c r="M1950" s="835">
        <v>2640</v>
      </c>
      <c r="N1950" s="832">
        <v>10</v>
      </c>
      <c r="O1950" s="836">
        <v>8</v>
      </c>
      <c r="P1950" s="835">
        <v>2112</v>
      </c>
      <c r="Q1950" s="837">
        <v>0.8</v>
      </c>
      <c r="R1950" s="832">
        <v>8</v>
      </c>
      <c r="S1950" s="837">
        <v>0.8</v>
      </c>
      <c r="T1950" s="836">
        <v>6.5</v>
      </c>
      <c r="U1950" s="838">
        <v>0.8125</v>
      </c>
    </row>
    <row r="1951" spans="1:21" ht="14.4" customHeight="1" x14ac:dyDescent="0.3">
      <c r="A1951" s="831">
        <v>8</v>
      </c>
      <c r="B1951" s="832" t="s">
        <v>2035</v>
      </c>
      <c r="C1951" s="832" t="s">
        <v>2042</v>
      </c>
      <c r="D1951" s="833" t="s">
        <v>4375</v>
      </c>
      <c r="E1951" s="834" t="s">
        <v>2098</v>
      </c>
      <c r="F1951" s="832" t="s">
        <v>2036</v>
      </c>
      <c r="G1951" s="832" t="s">
        <v>2231</v>
      </c>
      <c r="H1951" s="832" t="s">
        <v>601</v>
      </c>
      <c r="I1951" s="832" t="s">
        <v>3933</v>
      </c>
      <c r="J1951" s="832" t="s">
        <v>3934</v>
      </c>
      <c r="K1951" s="832" t="s">
        <v>3935</v>
      </c>
      <c r="L1951" s="835">
        <v>170.32</v>
      </c>
      <c r="M1951" s="835">
        <v>1021.9199999999998</v>
      </c>
      <c r="N1951" s="832">
        <v>6</v>
      </c>
      <c r="O1951" s="836">
        <v>4</v>
      </c>
      <c r="P1951" s="835">
        <v>1021.9199999999998</v>
      </c>
      <c r="Q1951" s="837">
        <v>1</v>
      </c>
      <c r="R1951" s="832">
        <v>6</v>
      </c>
      <c r="S1951" s="837">
        <v>1</v>
      </c>
      <c r="T1951" s="836">
        <v>4</v>
      </c>
      <c r="U1951" s="838">
        <v>1</v>
      </c>
    </row>
    <row r="1952" spans="1:21" ht="14.4" customHeight="1" x14ac:dyDescent="0.3">
      <c r="A1952" s="831">
        <v>8</v>
      </c>
      <c r="B1952" s="832" t="s">
        <v>2035</v>
      </c>
      <c r="C1952" s="832" t="s">
        <v>2042</v>
      </c>
      <c r="D1952" s="833" t="s">
        <v>4375</v>
      </c>
      <c r="E1952" s="834" t="s">
        <v>2098</v>
      </c>
      <c r="F1952" s="832" t="s">
        <v>2036</v>
      </c>
      <c r="G1952" s="832" t="s">
        <v>3936</v>
      </c>
      <c r="H1952" s="832" t="s">
        <v>601</v>
      </c>
      <c r="I1952" s="832" t="s">
        <v>3937</v>
      </c>
      <c r="J1952" s="832" t="s">
        <v>3938</v>
      </c>
      <c r="K1952" s="832" t="s">
        <v>3939</v>
      </c>
      <c r="L1952" s="835">
        <v>75.16</v>
      </c>
      <c r="M1952" s="835">
        <v>300.64</v>
      </c>
      <c r="N1952" s="832">
        <v>4</v>
      </c>
      <c r="O1952" s="836">
        <v>2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8</v>
      </c>
      <c r="B1953" s="832" t="s">
        <v>2035</v>
      </c>
      <c r="C1953" s="832" t="s">
        <v>2042</v>
      </c>
      <c r="D1953" s="833" t="s">
        <v>4375</v>
      </c>
      <c r="E1953" s="834" t="s">
        <v>2098</v>
      </c>
      <c r="F1953" s="832" t="s">
        <v>2036</v>
      </c>
      <c r="G1953" s="832" t="s">
        <v>3940</v>
      </c>
      <c r="H1953" s="832" t="s">
        <v>601</v>
      </c>
      <c r="I1953" s="832" t="s">
        <v>3941</v>
      </c>
      <c r="J1953" s="832" t="s">
        <v>3942</v>
      </c>
      <c r="K1953" s="832" t="s">
        <v>772</v>
      </c>
      <c r="L1953" s="835">
        <v>0</v>
      </c>
      <c r="M1953" s="835">
        <v>0</v>
      </c>
      <c r="N1953" s="832">
        <v>3</v>
      </c>
      <c r="O1953" s="836">
        <v>1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8</v>
      </c>
      <c r="B1954" s="832" t="s">
        <v>2035</v>
      </c>
      <c r="C1954" s="832" t="s">
        <v>2042</v>
      </c>
      <c r="D1954" s="833" t="s">
        <v>4375</v>
      </c>
      <c r="E1954" s="834" t="s">
        <v>2098</v>
      </c>
      <c r="F1954" s="832" t="s">
        <v>2036</v>
      </c>
      <c r="G1954" s="832" t="s">
        <v>2924</v>
      </c>
      <c r="H1954" s="832" t="s">
        <v>660</v>
      </c>
      <c r="I1954" s="832" t="s">
        <v>1909</v>
      </c>
      <c r="J1954" s="832" t="s">
        <v>1236</v>
      </c>
      <c r="K1954" s="832" t="s">
        <v>1910</v>
      </c>
      <c r="L1954" s="835">
        <v>0</v>
      </c>
      <c r="M1954" s="835">
        <v>0</v>
      </c>
      <c r="N1954" s="832">
        <v>1</v>
      </c>
      <c r="O1954" s="836">
        <v>1</v>
      </c>
      <c r="P1954" s="835">
        <v>0</v>
      </c>
      <c r="Q1954" s="837"/>
      <c r="R1954" s="832">
        <v>1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8</v>
      </c>
      <c r="B1955" s="832" t="s">
        <v>2035</v>
      </c>
      <c r="C1955" s="832" t="s">
        <v>2042</v>
      </c>
      <c r="D1955" s="833" t="s">
        <v>4375</v>
      </c>
      <c r="E1955" s="834" t="s">
        <v>2098</v>
      </c>
      <c r="F1955" s="832" t="s">
        <v>2036</v>
      </c>
      <c r="G1955" s="832" t="s">
        <v>2924</v>
      </c>
      <c r="H1955" s="832" t="s">
        <v>601</v>
      </c>
      <c r="I1955" s="832" t="s">
        <v>3306</v>
      </c>
      <c r="J1955" s="832" t="s">
        <v>2926</v>
      </c>
      <c r="K1955" s="832" t="s">
        <v>2014</v>
      </c>
      <c r="L1955" s="835">
        <v>0</v>
      </c>
      <c r="M1955" s="835">
        <v>0</v>
      </c>
      <c r="N1955" s="832">
        <v>8</v>
      </c>
      <c r="O1955" s="836">
        <v>5</v>
      </c>
      <c r="P1955" s="835">
        <v>0</v>
      </c>
      <c r="Q1955" s="837"/>
      <c r="R1955" s="832">
        <v>1</v>
      </c>
      <c r="S1955" s="837">
        <v>0.125</v>
      </c>
      <c r="T1955" s="836">
        <v>1</v>
      </c>
      <c r="U1955" s="838">
        <v>0.2</v>
      </c>
    </row>
    <row r="1956" spans="1:21" ht="14.4" customHeight="1" x14ac:dyDescent="0.3">
      <c r="A1956" s="831">
        <v>8</v>
      </c>
      <c r="B1956" s="832" t="s">
        <v>2035</v>
      </c>
      <c r="C1956" s="832" t="s">
        <v>2042</v>
      </c>
      <c r="D1956" s="833" t="s">
        <v>4375</v>
      </c>
      <c r="E1956" s="834" t="s">
        <v>2098</v>
      </c>
      <c r="F1956" s="832" t="s">
        <v>2036</v>
      </c>
      <c r="G1956" s="832" t="s">
        <v>2924</v>
      </c>
      <c r="H1956" s="832" t="s">
        <v>601</v>
      </c>
      <c r="I1956" s="832" t="s">
        <v>3943</v>
      </c>
      <c r="J1956" s="832" t="s">
        <v>3310</v>
      </c>
      <c r="K1956" s="832" t="s">
        <v>2014</v>
      </c>
      <c r="L1956" s="835">
        <v>0</v>
      </c>
      <c r="M1956" s="835">
        <v>0</v>
      </c>
      <c r="N1956" s="832">
        <v>1</v>
      </c>
      <c r="O1956" s="836">
        <v>0.5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8</v>
      </c>
      <c r="B1957" s="832" t="s">
        <v>2035</v>
      </c>
      <c r="C1957" s="832" t="s">
        <v>2042</v>
      </c>
      <c r="D1957" s="833" t="s">
        <v>4375</v>
      </c>
      <c r="E1957" s="834" t="s">
        <v>2098</v>
      </c>
      <c r="F1957" s="832" t="s">
        <v>2036</v>
      </c>
      <c r="G1957" s="832" t="s">
        <v>3944</v>
      </c>
      <c r="H1957" s="832" t="s">
        <v>601</v>
      </c>
      <c r="I1957" s="832" t="s">
        <v>3945</v>
      </c>
      <c r="J1957" s="832" t="s">
        <v>3946</v>
      </c>
      <c r="K1957" s="832" t="s">
        <v>3947</v>
      </c>
      <c r="L1957" s="835">
        <v>485.19</v>
      </c>
      <c r="M1957" s="835">
        <v>485.19</v>
      </c>
      <c r="N1957" s="832">
        <v>1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8</v>
      </c>
      <c r="B1958" s="832" t="s">
        <v>2035</v>
      </c>
      <c r="C1958" s="832" t="s">
        <v>2042</v>
      </c>
      <c r="D1958" s="833" t="s">
        <v>4375</v>
      </c>
      <c r="E1958" s="834" t="s">
        <v>2098</v>
      </c>
      <c r="F1958" s="832" t="s">
        <v>2036</v>
      </c>
      <c r="G1958" s="832" t="s">
        <v>3948</v>
      </c>
      <c r="H1958" s="832" t="s">
        <v>660</v>
      </c>
      <c r="I1958" s="832" t="s">
        <v>3949</v>
      </c>
      <c r="J1958" s="832" t="s">
        <v>3950</v>
      </c>
      <c r="K1958" s="832" t="s">
        <v>3951</v>
      </c>
      <c r="L1958" s="835">
        <v>1887.9</v>
      </c>
      <c r="M1958" s="835">
        <v>1887.9</v>
      </c>
      <c r="N1958" s="832">
        <v>1</v>
      </c>
      <c r="O1958" s="836">
        <v>1</v>
      </c>
      <c r="P1958" s="835">
        <v>1887.9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8</v>
      </c>
      <c r="B1959" s="832" t="s">
        <v>2035</v>
      </c>
      <c r="C1959" s="832" t="s">
        <v>2042</v>
      </c>
      <c r="D1959" s="833" t="s">
        <v>4375</v>
      </c>
      <c r="E1959" s="834" t="s">
        <v>2098</v>
      </c>
      <c r="F1959" s="832" t="s">
        <v>2036</v>
      </c>
      <c r="G1959" s="832" t="s">
        <v>2520</v>
      </c>
      <c r="H1959" s="832" t="s">
        <v>601</v>
      </c>
      <c r="I1959" s="832" t="s">
        <v>3094</v>
      </c>
      <c r="J1959" s="832" t="s">
        <v>3095</v>
      </c>
      <c r="K1959" s="832" t="s">
        <v>2523</v>
      </c>
      <c r="L1959" s="835">
        <v>0</v>
      </c>
      <c r="M1959" s="835">
        <v>0</v>
      </c>
      <c r="N1959" s="832">
        <v>1</v>
      </c>
      <c r="O1959" s="836">
        <v>1</v>
      </c>
      <c r="P1959" s="835"/>
      <c r="Q1959" s="837"/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8</v>
      </c>
      <c r="B1960" s="832" t="s">
        <v>2035</v>
      </c>
      <c r="C1960" s="832" t="s">
        <v>2042</v>
      </c>
      <c r="D1960" s="833" t="s">
        <v>4375</v>
      </c>
      <c r="E1960" s="834" t="s">
        <v>2098</v>
      </c>
      <c r="F1960" s="832" t="s">
        <v>2036</v>
      </c>
      <c r="G1960" s="832" t="s">
        <v>2520</v>
      </c>
      <c r="H1960" s="832" t="s">
        <v>601</v>
      </c>
      <c r="I1960" s="832" t="s">
        <v>3952</v>
      </c>
      <c r="J1960" s="832" t="s">
        <v>3095</v>
      </c>
      <c r="K1960" s="832" t="s">
        <v>2718</v>
      </c>
      <c r="L1960" s="835">
        <v>0</v>
      </c>
      <c r="M1960" s="835">
        <v>0</v>
      </c>
      <c r="N1960" s="832">
        <v>1</v>
      </c>
      <c r="O1960" s="836">
        <v>1</v>
      </c>
      <c r="P1960" s="835">
        <v>0</v>
      </c>
      <c r="Q1960" s="837"/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8</v>
      </c>
      <c r="B1961" s="832" t="s">
        <v>2035</v>
      </c>
      <c r="C1961" s="832" t="s">
        <v>2042</v>
      </c>
      <c r="D1961" s="833" t="s">
        <v>4375</v>
      </c>
      <c r="E1961" s="834" t="s">
        <v>2098</v>
      </c>
      <c r="F1961" s="832" t="s">
        <v>2036</v>
      </c>
      <c r="G1961" s="832" t="s">
        <v>2719</v>
      </c>
      <c r="H1961" s="832" t="s">
        <v>601</v>
      </c>
      <c r="I1961" s="832" t="s">
        <v>3953</v>
      </c>
      <c r="J1961" s="832" t="s">
        <v>2721</v>
      </c>
      <c r="K1961" s="832" t="s">
        <v>3954</v>
      </c>
      <c r="L1961" s="835">
        <v>0</v>
      </c>
      <c r="M1961" s="835">
        <v>0</v>
      </c>
      <c r="N1961" s="832">
        <v>1</v>
      </c>
      <c r="O1961" s="836">
        <v>0.5</v>
      </c>
      <c r="P1961" s="835">
        <v>0</v>
      </c>
      <c r="Q1961" s="837"/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8</v>
      </c>
      <c r="B1962" s="832" t="s">
        <v>2035</v>
      </c>
      <c r="C1962" s="832" t="s">
        <v>2042</v>
      </c>
      <c r="D1962" s="833" t="s">
        <v>4375</v>
      </c>
      <c r="E1962" s="834" t="s">
        <v>2098</v>
      </c>
      <c r="F1962" s="832" t="s">
        <v>2036</v>
      </c>
      <c r="G1962" s="832" t="s">
        <v>3955</v>
      </c>
      <c r="H1962" s="832" t="s">
        <v>601</v>
      </c>
      <c r="I1962" s="832" t="s">
        <v>3956</v>
      </c>
      <c r="J1962" s="832" t="s">
        <v>3957</v>
      </c>
      <c r="K1962" s="832" t="s">
        <v>3958</v>
      </c>
      <c r="L1962" s="835">
        <v>0</v>
      </c>
      <c r="M1962" s="835">
        <v>0</v>
      </c>
      <c r="N1962" s="832">
        <v>2</v>
      </c>
      <c r="O1962" s="836">
        <v>1.5</v>
      </c>
      <c r="P1962" s="835"/>
      <c r="Q1962" s="837"/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8</v>
      </c>
      <c r="B1963" s="832" t="s">
        <v>2035</v>
      </c>
      <c r="C1963" s="832" t="s">
        <v>2042</v>
      </c>
      <c r="D1963" s="833" t="s">
        <v>4375</v>
      </c>
      <c r="E1963" s="834" t="s">
        <v>2099</v>
      </c>
      <c r="F1963" s="832" t="s">
        <v>2036</v>
      </c>
      <c r="G1963" s="832" t="s">
        <v>2101</v>
      </c>
      <c r="H1963" s="832" t="s">
        <v>660</v>
      </c>
      <c r="I1963" s="832" t="s">
        <v>1858</v>
      </c>
      <c r="J1963" s="832" t="s">
        <v>867</v>
      </c>
      <c r="K1963" s="832" t="s">
        <v>1859</v>
      </c>
      <c r="L1963" s="835">
        <v>154.36000000000001</v>
      </c>
      <c r="M1963" s="835">
        <v>463.08000000000004</v>
      </c>
      <c r="N1963" s="832">
        <v>3</v>
      </c>
      <c r="O1963" s="836">
        <v>3</v>
      </c>
      <c r="P1963" s="835">
        <v>308.72000000000003</v>
      </c>
      <c r="Q1963" s="837">
        <v>0.66666666666666663</v>
      </c>
      <c r="R1963" s="832">
        <v>2</v>
      </c>
      <c r="S1963" s="837">
        <v>0.66666666666666663</v>
      </c>
      <c r="T1963" s="836">
        <v>2</v>
      </c>
      <c r="U1963" s="838">
        <v>0.66666666666666663</v>
      </c>
    </row>
    <row r="1964" spans="1:21" ht="14.4" customHeight="1" x14ac:dyDescent="0.3">
      <c r="A1964" s="831">
        <v>8</v>
      </c>
      <c r="B1964" s="832" t="s">
        <v>2035</v>
      </c>
      <c r="C1964" s="832" t="s">
        <v>2042</v>
      </c>
      <c r="D1964" s="833" t="s">
        <v>4375</v>
      </c>
      <c r="E1964" s="834" t="s">
        <v>2099</v>
      </c>
      <c r="F1964" s="832" t="s">
        <v>2036</v>
      </c>
      <c r="G1964" s="832" t="s">
        <v>2101</v>
      </c>
      <c r="H1964" s="832" t="s">
        <v>660</v>
      </c>
      <c r="I1964" s="832" t="s">
        <v>1701</v>
      </c>
      <c r="J1964" s="832" t="s">
        <v>867</v>
      </c>
      <c r="K1964" s="832" t="s">
        <v>1702</v>
      </c>
      <c r="L1964" s="835">
        <v>225.06</v>
      </c>
      <c r="M1964" s="835">
        <v>450.12</v>
      </c>
      <c r="N1964" s="832">
        <v>2</v>
      </c>
      <c r="O1964" s="836">
        <v>2</v>
      </c>
      <c r="P1964" s="835">
        <v>225.06</v>
      </c>
      <c r="Q1964" s="837">
        <v>0.5</v>
      </c>
      <c r="R1964" s="832">
        <v>1</v>
      </c>
      <c r="S1964" s="837">
        <v>0.5</v>
      </c>
      <c r="T1964" s="836">
        <v>1</v>
      </c>
      <c r="U1964" s="838">
        <v>0.5</v>
      </c>
    </row>
    <row r="1965" spans="1:21" ht="14.4" customHeight="1" x14ac:dyDescent="0.3">
      <c r="A1965" s="831">
        <v>8</v>
      </c>
      <c r="B1965" s="832" t="s">
        <v>2035</v>
      </c>
      <c r="C1965" s="832" t="s">
        <v>2042</v>
      </c>
      <c r="D1965" s="833" t="s">
        <v>4375</v>
      </c>
      <c r="E1965" s="834" t="s">
        <v>2099</v>
      </c>
      <c r="F1965" s="832" t="s">
        <v>2036</v>
      </c>
      <c r="G1965" s="832" t="s">
        <v>2581</v>
      </c>
      <c r="H1965" s="832" t="s">
        <v>601</v>
      </c>
      <c r="I1965" s="832" t="s">
        <v>2582</v>
      </c>
      <c r="J1965" s="832" t="s">
        <v>2583</v>
      </c>
      <c r="K1965" s="832" t="s">
        <v>2584</v>
      </c>
      <c r="L1965" s="835">
        <v>113.81</v>
      </c>
      <c r="M1965" s="835">
        <v>341.43</v>
      </c>
      <c r="N1965" s="832">
        <v>3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8</v>
      </c>
      <c r="B1966" s="832" t="s">
        <v>2035</v>
      </c>
      <c r="C1966" s="832" t="s">
        <v>2042</v>
      </c>
      <c r="D1966" s="833" t="s">
        <v>4375</v>
      </c>
      <c r="E1966" s="834" t="s">
        <v>2099</v>
      </c>
      <c r="F1966" s="832" t="s">
        <v>2036</v>
      </c>
      <c r="G1966" s="832" t="s">
        <v>2682</v>
      </c>
      <c r="H1966" s="832" t="s">
        <v>601</v>
      </c>
      <c r="I1966" s="832" t="s">
        <v>3523</v>
      </c>
      <c r="J1966" s="832" t="s">
        <v>2684</v>
      </c>
      <c r="K1966" s="832" t="s">
        <v>3524</v>
      </c>
      <c r="L1966" s="835">
        <v>0</v>
      </c>
      <c r="M1966" s="835">
        <v>0</v>
      </c>
      <c r="N1966" s="832">
        <v>1</v>
      </c>
      <c r="O1966" s="836">
        <v>1</v>
      </c>
      <c r="P1966" s="835"/>
      <c r="Q1966" s="837"/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8</v>
      </c>
      <c r="B1967" s="832" t="s">
        <v>2035</v>
      </c>
      <c r="C1967" s="832" t="s">
        <v>2042</v>
      </c>
      <c r="D1967" s="833" t="s">
        <v>4375</v>
      </c>
      <c r="E1967" s="834" t="s">
        <v>2099</v>
      </c>
      <c r="F1967" s="832" t="s">
        <v>2036</v>
      </c>
      <c r="G1967" s="832" t="s">
        <v>2594</v>
      </c>
      <c r="H1967" s="832" t="s">
        <v>601</v>
      </c>
      <c r="I1967" s="832" t="s">
        <v>2692</v>
      </c>
      <c r="J1967" s="832" t="s">
        <v>2693</v>
      </c>
      <c r="K1967" s="832" t="s">
        <v>2694</v>
      </c>
      <c r="L1967" s="835">
        <v>0</v>
      </c>
      <c r="M1967" s="835">
        <v>0</v>
      </c>
      <c r="N1967" s="832">
        <v>2</v>
      </c>
      <c r="O1967" s="836">
        <v>2</v>
      </c>
      <c r="P1967" s="835"/>
      <c r="Q1967" s="837"/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8</v>
      </c>
      <c r="B1968" s="832" t="s">
        <v>2035</v>
      </c>
      <c r="C1968" s="832" t="s">
        <v>2042</v>
      </c>
      <c r="D1968" s="833" t="s">
        <v>4375</v>
      </c>
      <c r="E1968" s="834" t="s">
        <v>2099</v>
      </c>
      <c r="F1968" s="832" t="s">
        <v>2036</v>
      </c>
      <c r="G1968" s="832" t="s">
        <v>2594</v>
      </c>
      <c r="H1968" s="832" t="s">
        <v>601</v>
      </c>
      <c r="I1968" s="832" t="s">
        <v>3191</v>
      </c>
      <c r="J1968" s="832" t="s">
        <v>3192</v>
      </c>
      <c r="K1968" s="832" t="s">
        <v>3193</v>
      </c>
      <c r="L1968" s="835">
        <v>0</v>
      </c>
      <c r="M1968" s="835">
        <v>0</v>
      </c>
      <c r="N1968" s="832">
        <v>1</v>
      </c>
      <c r="O1968" s="836">
        <v>1</v>
      </c>
      <c r="P1968" s="835">
        <v>0</v>
      </c>
      <c r="Q1968" s="837"/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8</v>
      </c>
      <c r="B1969" s="832" t="s">
        <v>2035</v>
      </c>
      <c r="C1969" s="832" t="s">
        <v>2042</v>
      </c>
      <c r="D1969" s="833" t="s">
        <v>4375</v>
      </c>
      <c r="E1969" s="834" t="s">
        <v>2099</v>
      </c>
      <c r="F1969" s="832" t="s">
        <v>2036</v>
      </c>
      <c r="G1969" s="832" t="s">
        <v>2288</v>
      </c>
      <c r="H1969" s="832" t="s">
        <v>601</v>
      </c>
      <c r="I1969" s="832" t="s">
        <v>2289</v>
      </c>
      <c r="J1969" s="832" t="s">
        <v>1104</v>
      </c>
      <c r="K1969" s="832" t="s">
        <v>2290</v>
      </c>
      <c r="L1969" s="835">
        <v>107.27</v>
      </c>
      <c r="M1969" s="835">
        <v>214.54</v>
      </c>
      <c r="N1969" s="832">
        <v>2</v>
      </c>
      <c r="O1969" s="836">
        <v>1</v>
      </c>
      <c r="P1969" s="835">
        <v>214.54</v>
      </c>
      <c r="Q1969" s="837">
        <v>1</v>
      </c>
      <c r="R1969" s="832">
        <v>2</v>
      </c>
      <c r="S1969" s="837">
        <v>1</v>
      </c>
      <c r="T1969" s="836">
        <v>1</v>
      </c>
      <c r="U1969" s="838">
        <v>1</v>
      </c>
    </row>
    <row r="1970" spans="1:21" ht="14.4" customHeight="1" x14ac:dyDescent="0.3">
      <c r="A1970" s="831">
        <v>8</v>
      </c>
      <c r="B1970" s="832" t="s">
        <v>2035</v>
      </c>
      <c r="C1970" s="832" t="s">
        <v>2042</v>
      </c>
      <c r="D1970" s="833" t="s">
        <v>4375</v>
      </c>
      <c r="E1970" s="834" t="s">
        <v>2099</v>
      </c>
      <c r="F1970" s="832" t="s">
        <v>2036</v>
      </c>
      <c r="G1970" s="832" t="s">
        <v>2407</v>
      </c>
      <c r="H1970" s="832" t="s">
        <v>601</v>
      </c>
      <c r="I1970" s="832" t="s">
        <v>2408</v>
      </c>
      <c r="J1970" s="832" t="s">
        <v>883</v>
      </c>
      <c r="K1970" s="832" t="s">
        <v>2409</v>
      </c>
      <c r="L1970" s="835">
        <v>48.09</v>
      </c>
      <c r="M1970" s="835">
        <v>96.18</v>
      </c>
      <c r="N1970" s="832">
        <v>2</v>
      </c>
      <c r="O1970" s="836">
        <v>1</v>
      </c>
      <c r="P1970" s="835">
        <v>96.18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8</v>
      </c>
      <c r="B1971" s="832" t="s">
        <v>2035</v>
      </c>
      <c r="C1971" s="832" t="s">
        <v>2042</v>
      </c>
      <c r="D1971" s="833" t="s">
        <v>4375</v>
      </c>
      <c r="E1971" s="834" t="s">
        <v>2099</v>
      </c>
      <c r="F1971" s="832" t="s">
        <v>2036</v>
      </c>
      <c r="G1971" s="832" t="s">
        <v>2114</v>
      </c>
      <c r="H1971" s="832" t="s">
        <v>601</v>
      </c>
      <c r="I1971" s="832" t="s">
        <v>3543</v>
      </c>
      <c r="J1971" s="832" t="s">
        <v>928</v>
      </c>
      <c r="K1971" s="832" t="s">
        <v>3544</v>
      </c>
      <c r="L1971" s="835">
        <v>0</v>
      </c>
      <c r="M1971" s="835">
        <v>0</v>
      </c>
      <c r="N1971" s="832">
        <v>1</v>
      </c>
      <c r="O1971" s="836">
        <v>1</v>
      </c>
      <c r="P1971" s="835">
        <v>0</v>
      </c>
      <c r="Q1971" s="837"/>
      <c r="R1971" s="832">
        <v>1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8</v>
      </c>
      <c r="B1972" s="832" t="s">
        <v>2035</v>
      </c>
      <c r="C1972" s="832" t="s">
        <v>2042</v>
      </c>
      <c r="D1972" s="833" t="s">
        <v>4375</v>
      </c>
      <c r="E1972" s="834" t="s">
        <v>2099</v>
      </c>
      <c r="F1972" s="832" t="s">
        <v>2036</v>
      </c>
      <c r="G1972" s="832" t="s">
        <v>2170</v>
      </c>
      <c r="H1972" s="832" t="s">
        <v>601</v>
      </c>
      <c r="I1972" s="832" t="s">
        <v>2309</v>
      </c>
      <c r="J1972" s="832" t="s">
        <v>962</v>
      </c>
      <c r="K1972" s="832" t="s">
        <v>2310</v>
      </c>
      <c r="L1972" s="835">
        <v>0</v>
      </c>
      <c r="M1972" s="835">
        <v>0</v>
      </c>
      <c r="N1972" s="832">
        <v>2</v>
      </c>
      <c r="O1972" s="836">
        <v>2</v>
      </c>
      <c r="P1972" s="835">
        <v>0</v>
      </c>
      <c r="Q1972" s="837"/>
      <c r="R1972" s="832">
        <v>1</v>
      </c>
      <c r="S1972" s="837">
        <v>0.5</v>
      </c>
      <c r="T1972" s="836">
        <v>1</v>
      </c>
      <c r="U1972" s="838">
        <v>0.5</v>
      </c>
    </row>
    <row r="1973" spans="1:21" ht="14.4" customHeight="1" x14ac:dyDescent="0.3">
      <c r="A1973" s="831">
        <v>8</v>
      </c>
      <c r="B1973" s="832" t="s">
        <v>2035</v>
      </c>
      <c r="C1973" s="832" t="s">
        <v>2042</v>
      </c>
      <c r="D1973" s="833" t="s">
        <v>4375</v>
      </c>
      <c r="E1973" s="834" t="s">
        <v>2099</v>
      </c>
      <c r="F1973" s="832" t="s">
        <v>2036</v>
      </c>
      <c r="G1973" s="832" t="s">
        <v>2170</v>
      </c>
      <c r="H1973" s="832" t="s">
        <v>601</v>
      </c>
      <c r="I1973" s="832" t="s">
        <v>2173</v>
      </c>
      <c r="J1973" s="832" t="s">
        <v>1356</v>
      </c>
      <c r="K1973" s="832" t="s">
        <v>2174</v>
      </c>
      <c r="L1973" s="835">
        <v>0</v>
      </c>
      <c r="M1973" s="835">
        <v>0</v>
      </c>
      <c r="N1973" s="832">
        <v>1</v>
      </c>
      <c r="O1973" s="836">
        <v>1</v>
      </c>
      <c r="P1973" s="835"/>
      <c r="Q1973" s="837"/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8</v>
      </c>
      <c r="B1974" s="832" t="s">
        <v>2035</v>
      </c>
      <c r="C1974" s="832" t="s">
        <v>2042</v>
      </c>
      <c r="D1974" s="833" t="s">
        <v>4375</v>
      </c>
      <c r="E1974" s="834" t="s">
        <v>2099</v>
      </c>
      <c r="F1974" s="832" t="s">
        <v>2036</v>
      </c>
      <c r="G1974" s="832" t="s">
        <v>3389</v>
      </c>
      <c r="H1974" s="832" t="s">
        <v>660</v>
      </c>
      <c r="I1974" s="832" t="s">
        <v>1999</v>
      </c>
      <c r="J1974" s="832" t="s">
        <v>1101</v>
      </c>
      <c r="K1974" s="832" t="s">
        <v>2000</v>
      </c>
      <c r="L1974" s="835">
        <v>77.790000000000006</v>
      </c>
      <c r="M1974" s="835">
        <v>77.790000000000006</v>
      </c>
      <c r="N1974" s="832">
        <v>1</v>
      </c>
      <c r="O1974" s="836">
        <v>1</v>
      </c>
      <c r="P1974" s="835">
        <v>77.790000000000006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8</v>
      </c>
      <c r="B1975" s="832" t="s">
        <v>2035</v>
      </c>
      <c r="C1975" s="832" t="s">
        <v>2042</v>
      </c>
      <c r="D1975" s="833" t="s">
        <v>4375</v>
      </c>
      <c r="E1975" s="834" t="s">
        <v>2099</v>
      </c>
      <c r="F1975" s="832" t="s">
        <v>2036</v>
      </c>
      <c r="G1975" s="832" t="s">
        <v>2476</v>
      </c>
      <c r="H1975" s="832" t="s">
        <v>601</v>
      </c>
      <c r="I1975" s="832" t="s">
        <v>2477</v>
      </c>
      <c r="J1975" s="832" t="s">
        <v>1029</v>
      </c>
      <c r="K1975" s="832" t="s">
        <v>2478</v>
      </c>
      <c r="L1975" s="835">
        <v>256.67</v>
      </c>
      <c r="M1975" s="835">
        <v>256.67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8</v>
      </c>
      <c r="B1976" s="832" t="s">
        <v>2035</v>
      </c>
      <c r="C1976" s="832" t="s">
        <v>2042</v>
      </c>
      <c r="D1976" s="833" t="s">
        <v>4375</v>
      </c>
      <c r="E1976" s="834" t="s">
        <v>2099</v>
      </c>
      <c r="F1976" s="832" t="s">
        <v>2036</v>
      </c>
      <c r="G1976" s="832" t="s">
        <v>2440</v>
      </c>
      <c r="H1976" s="832" t="s">
        <v>601</v>
      </c>
      <c r="I1976" s="832" t="s">
        <v>2806</v>
      </c>
      <c r="J1976" s="832" t="s">
        <v>1431</v>
      </c>
      <c r="K1976" s="832" t="s">
        <v>2807</v>
      </c>
      <c r="L1976" s="835">
        <v>71.3</v>
      </c>
      <c r="M1976" s="835">
        <v>71.3</v>
      </c>
      <c r="N1976" s="832">
        <v>1</v>
      </c>
      <c r="O1976" s="836">
        <v>1</v>
      </c>
      <c r="P1976" s="835">
        <v>71.3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8</v>
      </c>
      <c r="B1977" s="832" t="s">
        <v>2035</v>
      </c>
      <c r="C1977" s="832" t="s">
        <v>2042</v>
      </c>
      <c r="D1977" s="833" t="s">
        <v>4375</v>
      </c>
      <c r="E1977" s="834" t="s">
        <v>2099</v>
      </c>
      <c r="F1977" s="832" t="s">
        <v>2036</v>
      </c>
      <c r="G1977" s="832" t="s">
        <v>3263</v>
      </c>
      <c r="H1977" s="832" t="s">
        <v>601</v>
      </c>
      <c r="I1977" s="832" t="s">
        <v>3264</v>
      </c>
      <c r="J1977" s="832" t="s">
        <v>3265</v>
      </c>
      <c r="K1977" s="832" t="s">
        <v>3266</v>
      </c>
      <c r="L1977" s="835">
        <v>195.19</v>
      </c>
      <c r="M1977" s="835">
        <v>390.38</v>
      </c>
      <c r="N1977" s="832">
        <v>2</v>
      </c>
      <c r="O1977" s="836">
        <v>2</v>
      </c>
      <c r="P1977" s="835">
        <v>195.19</v>
      </c>
      <c r="Q1977" s="837">
        <v>0.5</v>
      </c>
      <c r="R1977" s="832">
        <v>1</v>
      </c>
      <c r="S1977" s="837">
        <v>0.5</v>
      </c>
      <c r="T1977" s="836">
        <v>1</v>
      </c>
      <c r="U1977" s="838">
        <v>0.5</v>
      </c>
    </row>
    <row r="1978" spans="1:21" ht="14.4" customHeight="1" x14ac:dyDescent="0.3">
      <c r="A1978" s="831">
        <v>8</v>
      </c>
      <c r="B1978" s="832" t="s">
        <v>2035</v>
      </c>
      <c r="C1978" s="832" t="s">
        <v>2042</v>
      </c>
      <c r="D1978" s="833" t="s">
        <v>4375</v>
      </c>
      <c r="E1978" s="834" t="s">
        <v>2099</v>
      </c>
      <c r="F1978" s="832" t="s">
        <v>2036</v>
      </c>
      <c r="G1978" s="832" t="s">
        <v>2129</v>
      </c>
      <c r="H1978" s="832" t="s">
        <v>601</v>
      </c>
      <c r="I1978" s="832" t="s">
        <v>3275</v>
      </c>
      <c r="J1978" s="832" t="s">
        <v>1326</v>
      </c>
      <c r="K1978" s="832" t="s">
        <v>3276</v>
      </c>
      <c r="L1978" s="835">
        <v>168.9</v>
      </c>
      <c r="M1978" s="835">
        <v>337.8</v>
      </c>
      <c r="N1978" s="832">
        <v>2</v>
      </c>
      <c r="O1978" s="836">
        <v>2</v>
      </c>
      <c r="P1978" s="835">
        <v>337.8</v>
      </c>
      <c r="Q1978" s="837">
        <v>1</v>
      </c>
      <c r="R1978" s="832">
        <v>2</v>
      </c>
      <c r="S1978" s="837">
        <v>1</v>
      </c>
      <c r="T1978" s="836">
        <v>2</v>
      </c>
      <c r="U1978" s="838">
        <v>1</v>
      </c>
    </row>
    <row r="1979" spans="1:21" ht="14.4" customHeight="1" x14ac:dyDescent="0.3">
      <c r="A1979" s="831">
        <v>8</v>
      </c>
      <c r="B1979" s="832" t="s">
        <v>2035</v>
      </c>
      <c r="C1979" s="832" t="s">
        <v>2042</v>
      </c>
      <c r="D1979" s="833" t="s">
        <v>4375</v>
      </c>
      <c r="E1979" s="834" t="s">
        <v>2099</v>
      </c>
      <c r="F1979" s="832" t="s">
        <v>2036</v>
      </c>
      <c r="G1979" s="832" t="s">
        <v>2129</v>
      </c>
      <c r="H1979" s="832" t="s">
        <v>601</v>
      </c>
      <c r="I1979" s="832" t="s">
        <v>2130</v>
      </c>
      <c r="J1979" s="832" t="s">
        <v>1328</v>
      </c>
      <c r="K1979" s="832" t="s">
        <v>2131</v>
      </c>
      <c r="L1979" s="835">
        <v>112.6</v>
      </c>
      <c r="M1979" s="835">
        <v>112.6</v>
      </c>
      <c r="N1979" s="832">
        <v>1</v>
      </c>
      <c r="O1979" s="836">
        <v>1</v>
      </c>
      <c r="P1979" s="835">
        <v>112.6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8</v>
      </c>
      <c r="B1980" s="832" t="s">
        <v>2035</v>
      </c>
      <c r="C1980" s="832" t="s">
        <v>2042</v>
      </c>
      <c r="D1980" s="833" t="s">
        <v>4375</v>
      </c>
      <c r="E1980" s="834" t="s">
        <v>2099</v>
      </c>
      <c r="F1980" s="832" t="s">
        <v>2036</v>
      </c>
      <c r="G1980" s="832" t="s">
        <v>2646</v>
      </c>
      <c r="H1980" s="832" t="s">
        <v>601</v>
      </c>
      <c r="I1980" s="832" t="s">
        <v>2811</v>
      </c>
      <c r="J1980" s="832" t="s">
        <v>2812</v>
      </c>
      <c r="K1980" s="832" t="s">
        <v>2813</v>
      </c>
      <c r="L1980" s="835">
        <v>256.67</v>
      </c>
      <c r="M1980" s="835">
        <v>1540.02</v>
      </c>
      <c r="N1980" s="832">
        <v>6</v>
      </c>
      <c r="O1980" s="836">
        <v>6</v>
      </c>
      <c r="P1980" s="835">
        <v>513.34</v>
      </c>
      <c r="Q1980" s="837">
        <v>0.33333333333333337</v>
      </c>
      <c r="R1980" s="832">
        <v>2</v>
      </c>
      <c r="S1980" s="837">
        <v>0.33333333333333331</v>
      </c>
      <c r="T1980" s="836">
        <v>2</v>
      </c>
      <c r="U1980" s="838">
        <v>0.33333333333333331</v>
      </c>
    </row>
    <row r="1981" spans="1:21" ht="14.4" customHeight="1" x14ac:dyDescent="0.3">
      <c r="A1981" s="831">
        <v>8</v>
      </c>
      <c r="B1981" s="832" t="s">
        <v>2035</v>
      </c>
      <c r="C1981" s="832" t="s">
        <v>2042</v>
      </c>
      <c r="D1981" s="833" t="s">
        <v>4375</v>
      </c>
      <c r="E1981" s="834" t="s">
        <v>2099</v>
      </c>
      <c r="F1981" s="832" t="s">
        <v>2036</v>
      </c>
      <c r="G1981" s="832" t="s">
        <v>2646</v>
      </c>
      <c r="H1981" s="832" t="s">
        <v>601</v>
      </c>
      <c r="I1981" s="832" t="s">
        <v>3830</v>
      </c>
      <c r="J1981" s="832" t="s">
        <v>2812</v>
      </c>
      <c r="K1981" s="832" t="s">
        <v>3831</v>
      </c>
      <c r="L1981" s="835">
        <v>0</v>
      </c>
      <c r="M1981" s="835">
        <v>0</v>
      </c>
      <c r="N1981" s="832">
        <v>2</v>
      </c>
      <c r="O1981" s="836">
        <v>2</v>
      </c>
      <c r="P1981" s="835">
        <v>0</v>
      </c>
      <c r="Q1981" s="837"/>
      <c r="R1981" s="832">
        <v>1</v>
      </c>
      <c r="S1981" s="837">
        <v>0.5</v>
      </c>
      <c r="T1981" s="836">
        <v>1</v>
      </c>
      <c r="U1981" s="838">
        <v>0.5</v>
      </c>
    </row>
    <row r="1982" spans="1:21" ht="14.4" customHeight="1" x14ac:dyDescent="0.3">
      <c r="A1982" s="831">
        <v>8</v>
      </c>
      <c r="B1982" s="832" t="s">
        <v>2035</v>
      </c>
      <c r="C1982" s="832" t="s">
        <v>2042</v>
      </c>
      <c r="D1982" s="833" t="s">
        <v>4375</v>
      </c>
      <c r="E1982" s="834" t="s">
        <v>2099</v>
      </c>
      <c r="F1982" s="832" t="s">
        <v>2036</v>
      </c>
      <c r="G1982" s="832" t="s">
        <v>2375</v>
      </c>
      <c r="H1982" s="832" t="s">
        <v>601</v>
      </c>
      <c r="I1982" s="832" t="s">
        <v>2376</v>
      </c>
      <c r="J1982" s="832" t="s">
        <v>840</v>
      </c>
      <c r="K1982" s="832" t="s">
        <v>2377</v>
      </c>
      <c r="L1982" s="835">
        <v>55.16</v>
      </c>
      <c r="M1982" s="835">
        <v>55.16</v>
      </c>
      <c r="N1982" s="832">
        <v>1</v>
      </c>
      <c r="O1982" s="836">
        <v>1</v>
      </c>
      <c r="P1982" s="835">
        <v>55.16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8</v>
      </c>
      <c r="B1983" s="832" t="s">
        <v>2035</v>
      </c>
      <c r="C1983" s="832" t="s">
        <v>2042</v>
      </c>
      <c r="D1983" s="833" t="s">
        <v>4375</v>
      </c>
      <c r="E1983" s="834" t="s">
        <v>2099</v>
      </c>
      <c r="F1983" s="832" t="s">
        <v>2036</v>
      </c>
      <c r="G1983" s="832" t="s">
        <v>2378</v>
      </c>
      <c r="H1983" s="832" t="s">
        <v>601</v>
      </c>
      <c r="I1983" s="832" t="s">
        <v>3959</v>
      </c>
      <c r="J1983" s="832" t="s">
        <v>2380</v>
      </c>
      <c r="K1983" s="832" t="s">
        <v>3960</v>
      </c>
      <c r="L1983" s="835">
        <v>260.42</v>
      </c>
      <c r="M1983" s="835">
        <v>260.42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8</v>
      </c>
      <c r="B1984" s="832" t="s">
        <v>2035</v>
      </c>
      <c r="C1984" s="832" t="s">
        <v>2042</v>
      </c>
      <c r="D1984" s="833" t="s">
        <v>4375</v>
      </c>
      <c r="E1984" s="834" t="s">
        <v>2099</v>
      </c>
      <c r="F1984" s="832" t="s">
        <v>2036</v>
      </c>
      <c r="G1984" s="832" t="s">
        <v>2378</v>
      </c>
      <c r="H1984" s="832" t="s">
        <v>601</v>
      </c>
      <c r="I1984" s="832" t="s">
        <v>3584</v>
      </c>
      <c r="J1984" s="832" t="s">
        <v>3506</v>
      </c>
      <c r="K1984" s="832" t="s">
        <v>3585</v>
      </c>
      <c r="L1984" s="835">
        <v>260.42</v>
      </c>
      <c r="M1984" s="835">
        <v>260.42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8</v>
      </c>
      <c r="B1985" s="832" t="s">
        <v>2035</v>
      </c>
      <c r="C1985" s="832" t="s">
        <v>2042</v>
      </c>
      <c r="D1985" s="833" t="s">
        <v>4375</v>
      </c>
      <c r="E1985" s="834" t="s">
        <v>2099</v>
      </c>
      <c r="F1985" s="832" t="s">
        <v>2036</v>
      </c>
      <c r="G1985" s="832" t="s">
        <v>2924</v>
      </c>
      <c r="H1985" s="832" t="s">
        <v>660</v>
      </c>
      <c r="I1985" s="832" t="s">
        <v>2013</v>
      </c>
      <c r="J1985" s="832" t="s">
        <v>1236</v>
      </c>
      <c r="K1985" s="832" t="s">
        <v>2014</v>
      </c>
      <c r="L1985" s="835">
        <v>0</v>
      </c>
      <c r="M1985" s="835">
        <v>0</v>
      </c>
      <c r="N1985" s="832">
        <v>2</v>
      </c>
      <c r="O1985" s="836">
        <v>1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8</v>
      </c>
      <c r="B1986" s="832" t="s">
        <v>2035</v>
      </c>
      <c r="C1986" s="832" t="s">
        <v>2042</v>
      </c>
      <c r="D1986" s="833" t="s">
        <v>4375</v>
      </c>
      <c r="E1986" s="834" t="s">
        <v>2099</v>
      </c>
      <c r="F1986" s="832" t="s">
        <v>2036</v>
      </c>
      <c r="G1986" s="832" t="s">
        <v>2520</v>
      </c>
      <c r="H1986" s="832" t="s">
        <v>601</v>
      </c>
      <c r="I1986" s="832" t="s">
        <v>3961</v>
      </c>
      <c r="J1986" s="832" t="s">
        <v>3151</v>
      </c>
      <c r="K1986" s="832" t="s">
        <v>2523</v>
      </c>
      <c r="L1986" s="835">
        <v>0</v>
      </c>
      <c r="M1986" s="835">
        <v>0</v>
      </c>
      <c r="N1986" s="832">
        <v>1</v>
      </c>
      <c r="O1986" s="836">
        <v>1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8</v>
      </c>
      <c r="B1987" s="832" t="s">
        <v>2035</v>
      </c>
      <c r="C1987" s="832" t="s">
        <v>2042</v>
      </c>
      <c r="D1987" s="833" t="s">
        <v>4375</v>
      </c>
      <c r="E1987" s="834" t="s">
        <v>2099</v>
      </c>
      <c r="F1987" s="832" t="s">
        <v>2036</v>
      </c>
      <c r="G1987" s="832" t="s">
        <v>2520</v>
      </c>
      <c r="H1987" s="832" t="s">
        <v>601</v>
      </c>
      <c r="I1987" s="832" t="s">
        <v>2928</v>
      </c>
      <c r="J1987" s="832" t="s">
        <v>2929</v>
      </c>
      <c r="K1987" s="832" t="s">
        <v>2930</v>
      </c>
      <c r="L1987" s="835">
        <v>0</v>
      </c>
      <c r="M1987" s="835">
        <v>0</v>
      </c>
      <c r="N1987" s="832">
        <v>5</v>
      </c>
      <c r="O1987" s="836">
        <v>5</v>
      </c>
      <c r="P1987" s="835">
        <v>0</v>
      </c>
      <c r="Q1987" s="837"/>
      <c r="R1987" s="832">
        <v>1</v>
      </c>
      <c r="S1987" s="837">
        <v>0.2</v>
      </c>
      <c r="T1987" s="836">
        <v>1</v>
      </c>
      <c r="U1987" s="838">
        <v>0.2</v>
      </c>
    </row>
    <row r="1988" spans="1:21" ht="14.4" customHeight="1" x14ac:dyDescent="0.3">
      <c r="A1988" s="831">
        <v>8</v>
      </c>
      <c r="B1988" s="832" t="s">
        <v>2035</v>
      </c>
      <c r="C1988" s="832" t="s">
        <v>2042</v>
      </c>
      <c r="D1988" s="833" t="s">
        <v>4375</v>
      </c>
      <c r="E1988" s="834" t="s">
        <v>2099</v>
      </c>
      <c r="F1988" s="832" t="s">
        <v>2036</v>
      </c>
      <c r="G1988" s="832" t="s">
        <v>2520</v>
      </c>
      <c r="H1988" s="832" t="s">
        <v>601</v>
      </c>
      <c r="I1988" s="832" t="s">
        <v>3096</v>
      </c>
      <c r="J1988" s="832" t="s">
        <v>3097</v>
      </c>
      <c r="K1988" s="832" t="s">
        <v>2523</v>
      </c>
      <c r="L1988" s="835">
        <v>0</v>
      </c>
      <c r="M1988" s="835">
        <v>0</v>
      </c>
      <c r="N1988" s="832">
        <v>1</v>
      </c>
      <c r="O1988" s="836">
        <v>1</v>
      </c>
      <c r="P1988" s="835">
        <v>0</v>
      </c>
      <c r="Q1988" s="837"/>
      <c r="R1988" s="832">
        <v>1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8</v>
      </c>
      <c r="B1989" s="832" t="s">
        <v>2035</v>
      </c>
      <c r="C1989" s="832" t="s">
        <v>2042</v>
      </c>
      <c r="D1989" s="833" t="s">
        <v>4375</v>
      </c>
      <c r="E1989" s="834" t="s">
        <v>2099</v>
      </c>
      <c r="F1989" s="832" t="s">
        <v>2036</v>
      </c>
      <c r="G1989" s="832" t="s">
        <v>2520</v>
      </c>
      <c r="H1989" s="832" t="s">
        <v>601</v>
      </c>
      <c r="I1989" s="832" t="s">
        <v>3962</v>
      </c>
      <c r="J1989" s="832" t="s">
        <v>3963</v>
      </c>
      <c r="K1989" s="832" t="s">
        <v>2523</v>
      </c>
      <c r="L1989" s="835">
        <v>0</v>
      </c>
      <c r="M1989" s="835">
        <v>0</v>
      </c>
      <c r="N1989" s="832">
        <v>1</v>
      </c>
      <c r="O1989" s="836">
        <v>1</v>
      </c>
      <c r="P1989" s="835">
        <v>0</v>
      </c>
      <c r="Q1989" s="837"/>
      <c r="R1989" s="832">
        <v>1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8</v>
      </c>
      <c r="B1990" s="832" t="s">
        <v>2035</v>
      </c>
      <c r="C1990" s="832" t="s">
        <v>2042</v>
      </c>
      <c r="D1990" s="833" t="s">
        <v>4375</v>
      </c>
      <c r="E1990" s="834" t="s">
        <v>2065</v>
      </c>
      <c r="F1990" s="832" t="s">
        <v>2036</v>
      </c>
      <c r="G1990" s="832" t="s">
        <v>2934</v>
      </c>
      <c r="H1990" s="832" t="s">
        <v>601</v>
      </c>
      <c r="I1990" s="832" t="s">
        <v>3661</v>
      </c>
      <c r="J1990" s="832" t="s">
        <v>2936</v>
      </c>
      <c r="K1990" s="832" t="s">
        <v>3662</v>
      </c>
      <c r="L1990" s="835">
        <v>263.26</v>
      </c>
      <c r="M1990" s="835">
        <v>263.26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8</v>
      </c>
      <c r="B1991" s="832" t="s">
        <v>2035</v>
      </c>
      <c r="C1991" s="832" t="s">
        <v>2042</v>
      </c>
      <c r="D1991" s="833" t="s">
        <v>4375</v>
      </c>
      <c r="E1991" s="834" t="s">
        <v>2065</v>
      </c>
      <c r="F1991" s="832" t="s">
        <v>2036</v>
      </c>
      <c r="G1991" s="832" t="s">
        <v>2236</v>
      </c>
      <c r="H1991" s="832" t="s">
        <v>601</v>
      </c>
      <c r="I1991" s="832" t="s">
        <v>2483</v>
      </c>
      <c r="J1991" s="832" t="s">
        <v>1499</v>
      </c>
      <c r="K1991" s="832" t="s">
        <v>1953</v>
      </c>
      <c r="L1991" s="835">
        <v>73.73</v>
      </c>
      <c r="M1991" s="835">
        <v>73.73</v>
      </c>
      <c r="N1991" s="832">
        <v>1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8</v>
      </c>
      <c r="B1992" s="832" t="s">
        <v>2035</v>
      </c>
      <c r="C1992" s="832" t="s">
        <v>2042</v>
      </c>
      <c r="D1992" s="833" t="s">
        <v>4375</v>
      </c>
      <c r="E1992" s="834" t="s">
        <v>2065</v>
      </c>
      <c r="F1992" s="832" t="s">
        <v>2036</v>
      </c>
      <c r="G1992" s="832" t="s">
        <v>3964</v>
      </c>
      <c r="H1992" s="832" t="s">
        <v>601</v>
      </c>
      <c r="I1992" s="832" t="s">
        <v>3965</v>
      </c>
      <c r="J1992" s="832" t="s">
        <v>945</v>
      </c>
      <c r="K1992" s="832" t="s">
        <v>3966</v>
      </c>
      <c r="L1992" s="835">
        <v>18.760000000000002</v>
      </c>
      <c r="M1992" s="835">
        <v>56.28</v>
      </c>
      <c r="N1992" s="832">
        <v>3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8</v>
      </c>
      <c r="B1993" s="832" t="s">
        <v>2035</v>
      </c>
      <c r="C1993" s="832" t="s">
        <v>2042</v>
      </c>
      <c r="D1993" s="833" t="s">
        <v>4375</v>
      </c>
      <c r="E1993" s="834" t="s">
        <v>2065</v>
      </c>
      <c r="F1993" s="832" t="s">
        <v>2036</v>
      </c>
      <c r="G1993" s="832" t="s">
        <v>2155</v>
      </c>
      <c r="H1993" s="832" t="s">
        <v>660</v>
      </c>
      <c r="I1993" s="832" t="s">
        <v>2491</v>
      </c>
      <c r="J1993" s="832" t="s">
        <v>1709</v>
      </c>
      <c r="K1993" s="832" t="s">
        <v>2271</v>
      </c>
      <c r="L1993" s="835">
        <v>85.27</v>
      </c>
      <c r="M1993" s="835">
        <v>85.27</v>
      </c>
      <c r="N1993" s="832">
        <v>1</v>
      </c>
      <c r="O1993" s="836">
        <v>1</v>
      </c>
      <c r="P1993" s="835">
        <v>85.27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8</v>
      </c>
      <c r="B1994" s="832" t="s">
        <v>2035</v>
      </c>
      <c r="C1994" s="832" t="s">
        <v>2042</v>
      </c>
      <c r="D1994" s="833" t="s">
        <v>4375</v>
      </c>
      <c r="E1994" s="834" t="s">
        <v>2065</v>
      </c>
      <c r="F1994" s="832" t="s">
        <v>2036</v>
      </c>
      <c r="G1994" s="832" t="s">
        <v>2155</v>
      </c>
      <c r="H1994" s="832" t="s">
        <v>660</v>
      </c>
      <c r="I1994" s="832" t="s">
        <v>1863</v>
      </c>
      <c r="J1994" s="832" t="s">
        <v>1709</v>
      </c>
      <c r="K1994" s="832" t="s">
        <v>1864</v>
      </c>
      <c r="L1994" s="835">
        <v>272.83</v>
      </c>
      <c r="M1994" s="835">
        <v>545.66</v>
      </c>
      <c r="N1994" s="832">
        <v>2</v>
      </c>
      <c r="O1994" s="836">
        <v>0.5</v>
      </c>
      <c r="P1994" s="835">
        <v>545.66</v>
      </c>
      <c r="Q1994" s="837">
        <v>1</v>
      </c>
      <c r="R1994" s="832">
        <v>2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8</v>
      </c>
      <c r="B1995" s="832" t="s">
        <v>2035</v>
      </c>
      <c r="C1995" s="832" t="s">
        <v>2042</v>
      </c>
      <c r="D1995" s="833" t="s">
        <v>4375</v>
      </c>
      <c r="E1995" s="834" t="s">
        <v>2065</v>
      </c>
      <c r="F1995" s="832" t="s">
        <v>2036</v>
      </c>
      <c r="G1995" s="832" t="s">
        <v>2155</v>
      </c>
      <c r="H1995" s="832" t="s">
        <v>601</v>
      </c>
      <c r="I1995" s="832" t="s">
        <v>3967</v>
      </c>
      <c r="J1995" s="832" t="s">
        <v>3121</v>
      </c>
      <c r="K1995" s="832" t="s">
        <v>3968</v>
      </c>
      <c r="L1995" s="835">
        <v>670.55</v>
      </c>
      <c r="M1995" s="835">
        <v>670.55</v>
      </c>
      <c r="N1995" s="832">
        <v>1</v>
      </c>
      <c r="O1995" s="836">
        <v>1</v>
      </c>
      <c r="P1995" s="835">
        <v>670.55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8</v>
      </c>
      <c r="B1996" s="832" t="s">
        <v>2035</v>
      </c>
      <c r="C1996" s="832" t="s">
        <v>2042</v>
      </c>
      <c r="D1996" s="833" t="s">
        <v>4375</v>
      </c>
      <c r="E1996" s="834" t="s">
        <v>2065</v>
      </c>
      <c r="F1996" s="832" t="s">
        <v>2036</v>
      </c>
      <c r="G1996" s="832" t="s">
        <v>2567</v>
      </c>
      <c r="H1996" s="832" t="s">
        <v>601</v>
      </c>
      <c r="I1996" s="832" t="s">
        <v>2568</v>
      </c>
      <c r="J1996" s="832" t="s">
        <v>2569</v>
      </c>
      <c r="K1996" s="832" t="s">
        <v>2570</v>
      </c>
      <c r="L1996" s="835">
        <v>176.32</v>
      </c>
      <c r="M1996" s="835">
        <v>176.32</v>
      </c>
      <c r="N1996" s="832">
        <v>1</v>
      </c>
      <c r="O1996" s="836">
        <v>1</v>
      </c>
      <c r="P1996" s="835">
        <v>176.32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8</v>
      </c>
      <c r="B1997" s="832" t="s">
        <v>2035</v>
      </c>
      <c r="C1997" s="832" t="s">
        <v>2042</v>
      </c>
      <c r="D1997" s="833" t="s">
        <v>4375</v>
      </c>
      <c r="E1997" s="834" t="s">
        <v>2065</v>
      </c>
      <c r="F1997" s="832" t="s">
        <v>2036</v>
      </c>
      <c r="G1997" s="832" t="s">
        <v>2678</v>
      </c>
      <c r="H1997" s="832" t="s">
        <v>601</v>
      </c>
      <c r="I1997" s="832" t="s">
        <v>3969</v>
      </c>
      <c r="J1997" s="832" t="s">
        <v>3970</v>
      </c>
      <c r="K1997" s="832" t="s">
        <v>3971</v>
      </c>
      <c r="L1997" s="835">
        <v>39.020000000000003</v>
      </c>
      <c r="M1997" s="835">
        <v>234.12</v>
      </c>
      <c r="N1997" s="832">
        <v>6</v>
      </c>
      <c r="O1997" s="836">
        <v>1</v>
      </c>
      <c r="P1997" s="835">
        <v>117.06</v>
      </c>
      <c r="Q1997" s="837">
        <v>0.5</v>
      </c>
      <c r="R1997" s="832">
        <v>3</v>
      </c>
      <c r="S1997" s="837">
        <v>0.5</v>
      </c>
      <c r="T1997" s="836">
        <v>0.5</v>
      </c>
      <c r="U1997" s="838">
        <v>0.5</v>
      </c>
    </row>
    <row r="1998" spans="1:21" ht="14.4" customHeight="1" x14ac:dyDescent="0.3">
      <c r="A1998" s="831">
        <v>8</v>
      </c>
      <c r="B1998" s="832" t="s">
        <v>2035</v>
      </c>
      <c r="C1998" s="832" t="s">
        <v>2042</v>
      </c>
      <c r="D1998" s="833" t="s">
        <v>4375</v>
      </c>
      <c r="E1998" s="834" t="s">
        <v>2065</v>
      </c>
      <c r="F1998" s="832" t="s">
        <v>2036</v>
      </c>
      <c r="G1998" s="832" t="s">
        <v>2102</v>
      </c>
      <c r="H1998" s="832" t="s">
        <v>601</v>
      </c>
      <c r="I1998" s="832" t="s">
        <v>2220</v>
      </c>
      <c r="J1998" s="832" t="s">
        <v>685</v>
      </c>
      <c r="K1998" s="832" t="s">
        <v>2221</v>
      </c>
      <c r="L1998" s="835">
        <v>182.22</v>
      </c>
      <c r="M1998" s="835">
        <v>182.22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8</v>
      </c>
      <c r="B1999" s="832" t="s">
        <v>2035</v>
      </c>
      <c r="C1999" s="832" t="s">
        <v>2042</v>
      </c>
      <c r="D1999" s="833" t="s">
        <v>4375</v>
      </c>
      <c r="E1999" s="834" t="s">
        <v>2065</v>
      </c>
      <c r="F1999" s="832" t="s">
        <v>2036</v>
      </c>
      <c r="G1999" s="832" t="s">
        <v>2278</v>
      </c>
      <c r="H1999" s="832" t="s">
        <v>601</v>
      </c>
      <c r="I1999" s="832" t="s">
        <v>2279</v>
      </c>
      <c r="J1999" s="832" t="s">
        <v>2280</v>
      </c>
      <c r="K1999" s="832" t="s">
        <v>2281</v>
      </c>
      <c r="L1999" s="835">
        <v>93.49</v>
      </c>
      <c r="M1999" s="835">
        <v>280.46999999999997</v>
      </c>
      <c r="N1999" s="832">
        <v>3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8</v>
      </c>
      <c r="B2000" s="832" t="s">
        <v>2035</v>
      </c>
      <c r="C2000" s="832" t="s">
        <v>2042</v>
      </c>
      <c r="D2000" s="833" t="s">
        <v>4375</v>
      </c>
      <c r="E2000" s="834" t="s">
        <v>2065</v>
      </c>
      <c r="F2000" s="832" t="s">
        <v>2036</v>
      </c>
      <c r="G2000" s="832" t="s">
        <v>2278</v>
      </c>
      <c r="H2000" s="832" t="s">
        <v>601</v>
      </c>
      <c r="I2000" s="832" t="s">
        <v>2508</v>
      </c>
      <c r="J2000" s="832" t="s">
        <v>2509</v>
      </c>
      <c r="K2000" s="832" t="s">
        <v>2281</v>
      </c>
      <c r="L2000" s="835">
        <v>93.49</v>
      </c>
      <c r="M2000" s="835">
        <v>93.49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8</v>
      </c>
      <c r="B2001" s="832" t="s">
        <v>2035</v>
      </c>
      <c r="C2001" s="832" t="s">
        <v>2042</v>
      </c>
      <c r="D2001" s="833" t="s">
        <v>4375</v>
      </c>
      <c r="E2001" s="834" t="s">
        <v>2065</v>
      </c>
      <c r="F2001" s="832" t="s">
        <v>2036</v>
      </c>
      <c r="G2001" s="832" t="s">
        <v>2741</v>
      </c>
      <c r="H2001" s="832" t="s">
        <v>601</v>
      </c>
      <c r="I2001" s="832" t="s">
        <v>3972</v>
      </c>
      <c r="J2001" s="832" t="s">
        <v>2749</v>
      </c>
      <c r="K2001" s="832" t="s">
        <v>3973</v>
      </c>
      <c r="L2001" s="835">
        <v>0</v>
      </c>
      <c r="M2001" s="835">
        <v>0</v>
      </c>
      <c r="N2001" s="832">
        <v>2</v>
      </c>
      <c r="O2001" s="836">
        <v>2</v>
      </c>
      <c r="P2001" s="835">
        <v>0</v>
      </c>
      <c r="Q2001" s="837"/>
      <c r="R2001" s="832">
        <v>1</v>
      </c>
      <c r="S2001" s="837">
        <v>0.5</v>
      </c>
      <c r="T2001" s="836">
        <v>1</v>
      </c>
      <c r="U2001" s="838">
        <v>0.5</v>
      </c>
    </row>
    <row r="2002" spans="1:21" ht="14.4" customHeight="1" x14ac:dyDescent="0.3">
      <c r="A2002" s="831">
        <v>8</v>
      </c>
      <c r="B2002" s="832" t="s">
        <v>2035</v>
      </c>
      <c r="C2002" s="832" t="s">
        <v>2042</v>
      </c>
      <c r="D2002" s="833" t="s">
        <v>4375</v>
      </c>
      <c r="E2002" s="834" t="s">
        <v>2065</v>
      </c>
      <c r="F2002" s="832" t="s">
        <v>2036</v>
      </c>
      <c r="G2002" s="832" t="s">
        <v>2741</v>
      </c>
      <c r="H2002" s="832" t="s">
        <v>601</v>
      </c>
      <c r="I2002" s="832" t="s">
        <v>2748</v>
      </c>
      <c r="J2002" s="832" t="s">
        <v>2749</v>
      </c>
      <c r="K2002" s="832" t="s">
        <v>2750</v>
      </c>
      <c r="L2002" s="835">
        <v>0</v>
      </c>
      <c r="M2002" s="835">
        <v>0</v>
      </c>
      <c r="N2002" s="832">
        <v>2</v>
      </c>
      <c r="O2002" s="836">
        <v>2</v>
      </c>
      <c r="P2002" s="835">
        <v>0</v>
      </c>
      <c r="Q2002" s="837"/>
      <c r="R2002" s="832">
        <v>2</v>
      </c>
      <c r="S2002" s="837">
        <v>1</v>
      </c>
      <c r="T2002" s="836">
        <v>2</v>
      </c>
      <c r="U2002" s="838">
        <v>1</v>
      </c>
    </row>
    <row r="2003" spans="1:21" ht="14.4" customHeight="1" x14ac:dyDescent="0.3">
      <c r="A2003" s="831">
        <v>8</v>
      </c>
      <c r="B2003" s="832" t="s">
        <v>2035</v>
      </c>
      <c r="C2003" s="832" t="s">
        <v>2042</v>
      </c>
      <c r="D2003" s="833" t="s">
        <v>4375</v>
      </c>
      <c r="E2003" s="834" t="s">
        <v>2065</v>
      </c>
      <c r="F2003" s="832" t="s">
        <v>2036</v>
      </c>
      <c r="G2003" s="832" t="s">
        <v>2741</v>
      </c>
      <c r="H2003" s="832" t="s">
        <v>601</v>
      </c>
      <c r="I2003" s="832" t="s">
        <v>3974</v>
      </c>
      <c r="J2003" s="832" t="s">
        <v>3975</v>
      </c>
      <c r="K2003" s="832" t="s">
        <v>3131</v>
      </c>
      <c r="L2003" s="835">
        <v>0</v>
      </c>
      <c r="M2003" s="835">
        <v>0</v>
      </c>
      <c r="N2003" s="832">
        <v>1</v>
      </c>
      <c r="O2003" s="836">
        <v>1</v>
      </c>
      <c r="P2003" s="835"/>
      <c r="Q2003" s="837"/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8</v>
      </c>
      <c r="B2004" s="832" t="s">
        <v>2035</v>
      </c>
      <c r="C2004" s="832" t="s">
        <v>2042</v>
      </c>
      <c r="D2004" s="833" t="s">
        <v>4375</v>
      </c>
      <c r="E2004" s="834" t="s">
        <v>2065</v>
      </c>
      <c r="F2004" s="832" t="s">
        <v>2036</v>
      </c>
      <c r="G2004" s="832" t="s">
        <v>2581</v>
      </c>
      <c r="H2004" s="832" t="s">
        <v>601</v>
      </c>
      <c r="I2004" s="832" t="s">
        <v>2585</v>
      </c>
      <c r="J2004" s="832" t="s">
        <v>2583</v>
      </c>
      <c r="K2004" s="832" t="s">
        <v>2586</v>
      </c>
      <c r="L2004" s="835">
        <v>56.9</v>
      </c>
      <c r="M2004" s="835">
        <v>170.7</v>
      </c>
      <c r="N2004" s="832">
        <v>3</v>
      </c>
      <c r="O2004" s="836">
        <v>1</v>
      </c>
      <c r="P2004" s="835">
        <v>170.7</v>
      </c>
      <c r="Q2004" s="837">
        <v>1</v>
      </c>
      <c r="R2004" s="832">
        <v>3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8</v>
      </c>
      <c r="B2005" s="832" t="s">
        <v>2035</v>
      </c>
      <c r="C2005" s="832" t="s">
        <v>2042</v>
      </c>
      <c r="D2005" s="833" t="s">
        <v>4375</v>
      </c>
      <c r="E2005" s="834" t="s">
        <v>2065</v>
      </c>
      <c r="F2005" s="832" t="s">
        <v>2036</v>
      </c>
      <c r="G2005" s="832" t="s">
        <v>2594</v>
      </c>
      <c r="H2005" s="832" t="s">
        <v>601</v>
      </c>
      <c r="I2005" s="832" t="s">
        <v>2695</v>
      </c>
      <c r="J2005" s="832" t="s">
        <v>2693</v>
      </c>
      <c r="K2005" s="832" t="s">
        <v>2694</v>
      </c>
      <c r="L2005" s="835">
        <v>0</v>
      </c>
      <c r="M2005" s="835">
        <v>0</v>
      </c>
      <c r="N2005" s="832">
        <v>1</v>
      </c>
      <c r="O2005" s="836">
        <v>1</v>
      </c>
      <c r="P2005" s="835"/>
      <c r="Q2005" s="837"/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8</v>
      </c>
      <c r="B2006" s="832" t="s">
        <v>2035</v>
      </c>
      <c r="C2006" s="832" t="s">
        <v>2042</v>
      </c>
      <c r="D2006" s="833" t="s">
        <v>4375</v>
      </c>
      <c r="E2006" s="834" t="s">
        <v>2065</v>
      </c>
      <c r="F2006" s="832" t="s">
        <v>2036</v>
      </c>
      <c r="G2006" s="832" t="s">
        <v>2594</v>
      </c>
      <c r="H2006" s="832" t="s">
        <v>601</v>
      </c>
      <c r="I2006" s="832" t="s">
        <v>3806</v>
      </c>
      <c r="J2006" s="832" t="s">
        <v>3807</v>
      </c>
      <c r="K2006" s="832" t="s">
        <v>3808</v>
      </c>
      <c r="L2006" s="835">
        <v>0</v>
      </c>
      <c r="M2006" s="835">
        <v>0</v>
      </c>
      <c r="N2006" s="832">
        <v>1</v>
      </c>
      <c r="O2006" s="836">
        <v>1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8</v>
      </c>
      <c r="B2007" s="832" t="s">
        <v>2035</v>
      </c>
      <c r="C2007" s="832" t="s">
        <v>2042</v>
      </c>
      <c r="D2007" s="833" t="s">
        <v>4375</v>
      </c>
      <c r="E2007" s="834" t="s">
        <v>2065</v>
      </c>
      <c r="F2007" s="832" t="s">
        <v>2036</v>
      </c>
      <c r="G2007" s="832" t="s">
        <v>2288</v>
      </c>
      <c r="H2007" s="832" t="s">
        <v>601</v>
      </c>
      <c r="I2007" s="832" t="s">
        <v>2289</v>
      </c>
      <c r="J2007" s="832" t="s">
        <v>1104</v>
      </c>
      <c r="K2007" s="832" t="s">
        <v>2290</v>
      </c>
      <c r="L2007" s="835">
        <v>107.27</v>
      </c>
      <c r="M2007" s="835">
        <v>2896.29</v>
      </c>
      <c r="N2007" s="832">
        <v>27</v>
      </c>
      <c r="O2007" s="836">
        <v>12</v>
      </c>
      <c r="P2007" s="835">
        <v>1179.97</v>
      </c>
      <c r="Q2007" s="837">
        <v>0.40740740740740744</v>
      </c>
      <c r="R2007" s="832">
        <v>11</v>
      </c>
      <c r="S2007" s="837">
        <v>0.40740740740740738</v>
      </c>
      <c r="T2007" s="836">
        <v>3.5</v>
      </c>
      <c r="U2007" s="838">
        <v>0.29166666666666669</v>
      </c>
    </row>
    <row r="2008" spans="1:21" ht="14.4" customHeight="1" x14ac:dyDescent="0.3">
      <c r="A2008" s="831">
        <v>8</v>
      </c>
      <c r="B2008" s="832" t="s">
        <v>2035</v>
      </c>
      <c r="C2008" s="832" t="s">
        <v>2042</v>
      </c>
      <c r="D2008" s="833" t="s">
        <v>4375</v>
      </c>
      <c r="E2008" s="834" t="s">
        <v>2065</v>
      </c>
      <c r="F2008" s="832" t="s">
        <v>2036</v>
      </c>
      <c r="G2008" s="832" t="s">
        <v>2288</v>
      </c>
      <c r="H2008" s="832" t="s">
        <v>601</v>
      </c>
      <c r="I2008" s="832" t="s">
        <v>2498</v>
      </c>
      <c r="J2008" s="832" t="s">
        <v>1104</v>
      </c>
      <c r="K2008" s="832" t="s">
        <v>2290</v>
      </c>
      <c r="L2008" s="835">
        <v>107.27</v>
      </c>
      <c r="M2008" s="835">
        <v>536.35</v>
      </c>
      <c r="N2008" s="832">
        <v>5</v>
      </c>
      <c r="O2008" s="836">
        <v>2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8</v>
      </c>
      <c r="B2009" s="832" t="s">
        <v>2035</v>
      </c>
      <c r="C2009" s="832" t="s">
        <v>2042</v>
      </c>
      <c r="D2009" s="833" t="s">
        <v>4375</v>
      </c>
      <c r="E2009" s="834" t="s">
        <v>2065</v>
      </c>
      <c r="F2009" s="832" t="s">
        <v>2036</v>
      </c>
      <c r="G2009" s="832" t="s">
        <v>3976</v>
      </c>
      <c r="H2009" s="832" t="s">
        <v>601</v>
      </c>
      <c r="I2009" s="832" t="s">
        <v>3977</v>
      </c>
      <c r="J2009" s="832" t="s">
        <v>1414</v>
      </c>
      <c r="K2009" s="832" t="s">
        <v>3978</v>
      </c>
      <c r="L2009" s="835">
        <v>79.64</v>
      </c>
      <c r="M2009" s="835">
        <v>79.64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8</v>
      </c>
      <c r="B2010" s="832" t="s">
        <v>2035</v>
      </c>
      <c r="C2010" s="832" t="s">
        <v>2042</v>
      </c>
      <c r="D2010" s="833" t="s">
        <v>4375</v>
      </c>
      <c r="E2010" s="834" t="s">
        <v>2065</v>
      </c>
      <c r="F2010" s="832" t="s">
        <v>2036</v>
      </c>
      <c r="G2010" s="832" t="s">
        <v>2457</v>
      </c>
      <c r="H2010" s="832" t="s">
        <v>601</v>
      </c>
      <c r="I2010" s="832" t="s">
        <v>2461</v>
      </c>
      <c r="J2010" s="832" t="s">
        <v>2459</v>
      </c>
      <c r="K2010" s="832" t="s">
        <v>2462</v>
      </c>
      <c r="L2010" s="835">
        <v>60.9</v>
      </c>
      <c r="M2010" s="835">
        <v>182.7</v>
      </c>
      <c r="N2010" s="832">
        <v>3</v>
      </c>
      <c r="O2010" s="836">
        <v>0.5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8</v>
      </c>
      <c r="B2011" s="832" t="s">
        <v>2035</v>
      </c>
      <c r="C2011" s="832" t="s">
        <v>2042</v>
      </c>
      <c r="D2011" s="833" t="s">
        <v>4375</v>
      </c>
      <c r="E2011" s="834" t="s">
        <v>2065</v>
      </c>
      <c r="F2011" s="832" t="s">
        <v>2036</v>
      </c>
      <c r="G2011" s="832" t="s">
        <v>2407</v>
      </c>
      <c r="H2011" s="832" t="s">
        <v>601</v>
      </c>
      <c r="I2011" s="832" t="s">
        <v>2408</v>
      </c>
      <c r="J2011" s="832" t="s">
        <v>883</v>
      </c>
      <c r="K2011" s="832" t="s">
        <v>2409</v>
      </c>
      <c r="L2011" s="835">
        <v>48.09</v>
      </c>
      <c r="M2011" s="835">
        <v>48.09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8</v>
      </c>
      <c r="B2012" s="832" t="s">
        <v>2035</v>
      </c>
      <c r="C2012" s="832" t="s">
        <v>2042</v>
      </c>
      <c r="D2012" s="833" t="s">
        <v>4375</v>
      </c>
      <c r="E2012" s="834" t="s">
        <v>2065</v>
      </c>
      <c r="F2012" s="832" t="s">
        <v>2036</v>
      </c>
      <c r="G2012" s="832" t="s">
        <v>2407</v>
      </c>
      <c r="H2012" s="832" t="s">
        <v>601</v>
      </c>
      <c r="I2012" s="832" t="s">
        <v>3810</v>
      </c>
      <c r="J2012" s="832" t="s">
        <v>883</v>
      </c>
      <c r="K2012" s="832" t="s">
        <v>3016</v>
      </c>
      <c r="L2012" s="835">
        <v>64.36</v>
      </c>
      <c r="M2012" s="835">
        <v>64.36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8</v>
      </c>
      <c r="B2013" s="832" t="s">
        <v>2035</v>
      </c>
      <c r="C2013" s="832" t="s">
        <v>2042</v>
      </c>
      <c r="D2013" s="833" t="s">
        <v>4375</v>
      </c>
      <c r="E2013" s="834" t="s">
        <v>2065</v>
      </c>
      <c r="F2013" s="832" t="s">
        <v>2036</v>
      </c>
      <c r="G2013" s="832" t="s">
        <v>2410</v>
      </c>
      <c r="H2013" s="832" t="s">
        <v>601</v>
      </c>
      <c r="I2013" s="832" t="s">
        <v>2411</v>
      </c>
      <c r="J2013" s="832" t="s">
        <v>986</v>
      </c>
      <c r="K2013" s="832" t="s">
        <v>2412</v>
      </c>
      <c r="L2013" s="835">
        <v>27.28</v>
      </c>
      <c r="M2013" s="835">
        <v>54.56</v>
      </c>
      <c r="N2013" s="832">
        <v>2</v>
      </c>
      <c r="O2013" s="836">
        <v>1.5</v>
      </c>
      <c r="P2013" s="835">
        <v>27.28</v>
      </c>
      <c r="Q2013" s="837">
        <v>0.5</v>
      </c>
      <c r="R2013" s="832">
        <v>1</v>
      </c>
      <c r="S2013" s="837">
        <v>0.5</v>
      </c>
      <c r="T2013" s="836">
        <v>1</v>
      </c>
      <c r="U2013" s="838">
        <v>0.66666666666666663</v>
      </c>
    </row>
    <row r="2014" spans="1:21" ht="14.4" customHeight="1" x14ac:dyDescent="0.3">
      <c r="A2014" s="831">
        <v>8</v>
      </c>
      <c r="B2014" s="832" t="s">
        <v>2035</v>
      </c>
      <c r="C2014" s="832" t="s">
        <v>2042</v>
      </c>
      <c r="D2014" s="833" t="s">
        <v>4375</v>
      </c>
      <c r="E2014" s="834" t="s">
        <v>2065</v>
      </c>
      <c r="F2014" s="832" t="s">
        <v>2036</v>
      </c>
      <c r="G2014" s="832" t="s">
        <v>2117</v>
      </c>
      <c r="H2014" s="832" t="s">
        <v>601</v>
      </c>
      <c r="I2014" s="832" t="s">
        <v>2301</v>
      </c>
      <c r="J2014" s="832" t="s">
        <v>2119</v>
      </c>
      <c r="K2014" s="832" t="s">
        <v>2120</v>
      </c>
      <c r="L2014" s="835">
        <v>132.97999999999999</v>
      </c>
      <c r="M2014" s="835">
        <v>265.95999999999998</v>
      </c>
      <c r="N2014" s="832">
        <v>2</v>
      </c>
      <c r="O2014" s="836">
        <v>1</v>
      </c>
      <c r="P2014" s="835">
        <v>265.95999999999998</v>
      </c>
      <c r="Q2014" s="837">
        <v>1</v>
      </c>
      <c r="R2014" s="832">
        <v>2</v>
      </c>
      <c r="S2014" s="837">
        <v>1</v>
      </c>
      <c r="T2014" s="836">
        <v>1</v>
      </c>
      <c r="U2014" s="838">
        <v>1</v>
      </c>
    </row>
    <row r="2015" spans="1:21" ht="14.4" customHeight="1" x14ac:dyDescent="0.3">
      <c r="A2015" s="831">
        <v>8</v>
      </c>
      <c r="B2015" s="832" t="s">
        <v>2035</v>
      </c>
      <c r="C2015" s="832" t="s">
        <v>2042</v>
      </c>
      <c r="D2015" s="833" t="s">
        <v>4375</v>
      </c>
      <c r="E2015" s="834" t="s">
        <v>2065</v>
      </c>
      <c r="F2015" s="832" t="s">
        <v>2036</v>
      </c>
      <c r="G2015" s="832" t="s">
        <v>2789</v>
      </c>
      <c r="H2015" s="832" t="s">
        <v>601</v>
      </c>
      <c r="I2015" s="832" t="s">
        <v>2790</v>
      </c>
      <c r="J2015" s="832" t="s">
        <v>2791</v>
      </c>
      <c r="K2015" s="832" t="s">
        <v>2792</v>
      </c>
      <c r="L2015" s="835">
        <v>79.03</v>
      </c>
      <c r="M2015" s="835">
        <v>79.03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8</v>
      </c>
      <c r="B2016" s="832" t="s">
        <v>2035</v>
      </c>
      <c r="C2016" s="832" t="s">
        <v>2042</v>
      </c>
      <c r="D2016" s="833" t="s">
        <v>4375</v>
      </c>
      <c r="E2016" s="834" t="s">
        <v>2065</v>
      </c>
      <c r="F2016" s="832" t="s">
        <v>2036</v>
      </c>
      <c r="G2016" s="832" t="s">
        <v>2789</v>
      </c>
      <c r="H2016" s="832" t="s">
        <v>601</v>
      </c>
      <c r="I2016" s="832" t="s">
        <v>2790</v>
      </c>
      <c r="J2016" s="832" t="s">
        <v>2791</v>
      </c>
      <c r="K2016" s="832" t="s">
        <v>2792</v>
      </c>
      <c r="L2016" s="835">
        <v>76.709999999999994</v>
      </c>
      <c r="M2016" s="835">
        <v>76.709999999999994</v>
      </c>
      <c r="N2016" s="832">
        <v>1</v>
      </c>
      <c r="O2016" s="836">
        <v>0.5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8</v>
      </c>
      <c r="B2017" s="832" t="s">
        <v>2035</v>
      </c>
      <c r="C2017" s="832" t="s">
        <v>2042</v>
      </c>
      <c r="D2017" s="833" t="s">
        <v>4375</v>
      </c>
      <c r="E2017" s="834" t="s">
        <v>2065</v>
      </c>
      <c r="F2017" s="832" t="s">
        <v>2036</v>
      </c>
      <c r="G2017" s="832" t="s">
        <v>2469</v>
      </c>
      <c r="H2017" s="832" t="s">
        <v>601</v>
      </c>
      <c r="I2017" s="832" t="s">
        <v>3979</v>
      </c>
      <c r="J2017" s="832" t="s">
        <v>3895</v>
      </c>
      <c r="K2017" s="832" t="s">
        <v>3980</v>
      </c>
      <c r="L2017" s="835">
        <v>38.56</v>
      </c>
      <c r="M2017" s="835">
        <v>38.56</v>
      </c>
      <c r="N2017" s="832">
        <v>1</v>
      </c>
      <c r="O2017" s="836">
        <v>1</v>
      </c>
      <c r="P2017" s="835">
        <v>38.56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8</v>
      </c>
      <c r="B2018" s="832" t="s">
        <v>2035</v>
      </c>
      <c r="C2018" s="832" t="s">
        <v>2042</v>
      </c>
      <c r="D2018" s="833" t="s">
        <v>4375</v>
      </c>
      <c r="E2018" s="834" t="s">
        <v>2065</v>
      </c>
      <c r="F2018" s="832" t="s">
        <v>2036</v>
      </c>
      <c r="G2018" s="832" t="s">
        <v>2469</v>
      </c>
      <c r="H2018" s="832" t="s">
        <v>601</v>
      </c>
      <c r="I2018" s="832" t="s">
        <v>2470</v>
      </c>
      <c r="J2018" s="832" t="s">
        <v>2471</v>
      </c>
      <c r="K2018" s="832" t="s">
        <v>2472</v>
      </c>
      <c r="L2018" s="835">
        <v>77.14</v>
      </c>
      <c r="M2018" s="835">
        <v>77.14</v>
      </c>
      <c r="N2018" s="832">
        <v>1</v>
      </c>
      <c r="O2018" s="836">
        <v>1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8</v>
      </c>
      <c r="B2019" s="832" t="s">
        <v>2035</v>
      </c>
      <c r="C2019" s="832" t="s">
        <v>2042</v>
      </c>
      <c r="D2019" s="833" t="s">
        <v>4375</v>
      </c>
      <c r="E2019" s="834" t="s">
        <v>2065</v>
      </c>
      <c r="F2019" s="832" t="s">
        <v>2036</v>
      </c>
      <c r="G2019" s="832" t="s">
        <v>2413</v>
      </c>
      <c r="H2019" s="832" t="s">
        <v>601</v>
      </c>
      <c r="I2019" s="832" t="s">
        <v>2700</v>
      </c>
      <c r="J2019" s="832" t="s">
        <v>2415</v>
      </c>
      <c r="K2019" s="832" t="s">
        <v>2701</v>
      </c>
      <c r="L2019" s="835">
        <v>35.18</v>
      </c>
      <c r="M2019" s="835">
        <v>70.36</v>
      </c>
      <c r="N2019" s="832">
        <v>2</v>
      </c>
      <c r="O2019" s="836">
        <v>2</v>
      </c>
      <c r="P2019" s="835">
        <v>35.18</v>
      </c>
      <c r="Q2019" s="837">
        <v>0.5</v>
      </c>
      <c r="R2019" s="832">
        <v>1</v>
      </c>
      <c r="S2019" s="837">
        <v>0.5</v>
      </c>
      <c r="T2019" s="836">
        <v>1</v>
      </c>
      <c r="U2019" s="838">
        <v>0.5</v>
      </c>
    </row>
    <row r="2020" spans="1:21" ht="14.4" customHeight="1" x14ac:dyDescent="0.3">
      <c r="A2020" s="831">
        <v>8</v>
      </c>
      <c r="B2020" s="832" t="s">
        <v>2035</v>
      </c>
      <c r="C2020" s="832" t="s">
        <v>2042</v>
      </c>
      <c r="D2020" s="833" t="s">
        <v>4375</v>
      </c>
      <c r="E2020" s="834" t="s">
        <v>2065</v>
      </c>
      <c r="F2020" s="832" t="s">
        <v>2036</v>
      </c>
      <c r="G2020" s="832" t="s">
        <v>2413</v>
      </c>
      <c r="H2020" s="832" t="s">
        <v>601</v>
      </c>
      <c r="I2020" s="832" t="s">
        <v>2702</v>
      </c>
      <c r="J2020" s="832" t="s">
        <v>2415</v>
      </c>
      <c r="K2020" s="832" t="s">
        <v>1725</v>
      </c>
      <c r="L2020" s="835">
        <v>0</v>
      </c>
      <c r="M2020" s="835">
        <v>0</v>
      </c>
      <c r="N2020" s="832">
        <v>2</v>
      </c>
      <c r="O2020" s="836">
        <v>2</v>
      </c>
      <c r="P2020" s="835">
        <v>0</v>
      </c>
      <c r="Q2020" s="837"/>
      <c r="R2020" s="832">
        <v>1</v>
      </c>
      <c r="S2020" s="837">
        <v>0.5</v>
      </c>
      <c r="T2020" s="836">
        <v>1</v>
      </c>
      <c r="U2020" s="838">
        <v>0.5</v>
      </c>
    </row>
    <row r="2021" spans="1:21" ht="14.4" customHeight="1" x14ac:dyDescent="0.3">
      <c r="A2021" s="831">
        <v>8</v>
      </c>
      <c r="B2021" s="832" t="s">
        <v>2035</v>
      </c>
      <c r="C2021" s="832" t="s">
        <v>2042</v>
      </c>
      <c r="D2021" s="833" t="s">
        <v>4375</v>
      </c>
      <c r="E2021" s="834" t="s">
        <v>2065</v>
      </c>
      <c r="F2021" s="832" t="s">
        <v>2036</v>
      </c>
      <c r="G2021" s="832" t="s">
        <v>2413</v>
      </c>
      <c r="H2021" s="832" t="s">
        <v>601</v>
      </c>
      <c r="I2021" s="832" t="s">
        <v>2510</v>
      </c>
      <c r="J2021" s="832" t="s">
        <v>2415</v>
      </c>
      <c r="K2021" s="832" t="s">
        <v>2511</v>
      </c>
      <c r="L2021" s="835">
        <v>11.73</v>
      </c>
      <c r="M2021" s="835">
        <v>23.46</v>
      </c>
      <c r="N2021" s="832">
        <v>2</v>
      </c>
      <c r="O2021" s="836">
        <v>2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8</v>
      </c>
      <c r="B2022" s="832" t="s">
        <v>2035</v>
      </c>
      <c r="C2022" s="832" t="s">
        <v>2042</v>
      </c>
      <c r="D2022" s="833" t="s">
        <v>4375</v>
      </c>
      <c r="E2022" s="834" t="s">
        <v>2065</v>
      </c>
      <c r="F2022" s="832" t="s">
        <v>2036</v>
      </c>
      <c r="G2022" s="832" t="s">
        <v>2413</v>
      </c>
      <c r="H2022" s="832" t="s">
        <v>601</v>
      </c>
      <c r="I2022" s="832" t="s">
        <v>3981</v>
      </c>
      <c r="J2022" s="832" t="s">
        <v>2415</v>
      </c>
      <c r="K2022" s="832" t="s">
        <v>3982</v>
      </c>
      <c r="L2022" s="835">
        <v>0</v>
      </c>
      <c r="M2022" s="835">
        <v>0</v>
      </c>
      <c r="N2022" s="832">
        <v>1</v>
      </c>
      <c r="O2022" s="836">
        <v>0.5</v>
      </c>
      <c r="P2022" s="835"/>
      <c r="Q2022" s="837"/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8</v>
      </c>
      <c r="B2023" s="832" t="s">
        <v>2035</v>
      </c>
      <c r="C2023" s="832" t="s">
        <v>2042</v>
      </c>
      <c r="D2023" s="833" t="s">
        <v>4375</v>
      </c>
      <c r="E2023" s="834" t="s">
        <v>2065</v>
      </c>
      <c r="F2023" s="832" t="s">
        <v>2036</v>
      </c>
      <c r="G2023" s="832" t="s">
        <v>2413</v>
      </c>
      <c r="H2023" s="832" t="s">
        <v>601</v>
      </c>
      <c r="I2023" s="832" t="s">
        <v>2414</v>
      </c>
      <c r="J2023" s="832" t="s">
        <v>2415</v>
      </c>
      <c r="K2023" s="832" t="s">
        <v>2416</v>
      </c>
      <c r="L2023" s="835">
        <v>58.62</v>
      </c>
      <c r="M2023" s="835">
        <v>1582.7399999999996</v>
      </c>
      <c r="N2023" s="832">
        <v>27</v>
      </c>
      <c r="O2023" s="836">
        <v>26.5</v>
      </c>
      <c r="P2023" s="835">
        <v>410.34</v>
      </c>
      <c r="Q2023" s="837">
        <v>0.2592592592592593</v>
      </c>
      <c r="R2023" s="832">
        <v>7</v>
      </c>
      <c r="S2023" s="837">
        <v>0.25925925925925924</v>
      </c>
      <c r="T2023" s="836">
        <v>7</v>
      </c>
      <c r="U2023" s="838">
        <v>0.26415094339622641</v>
      </c>
    </row>
    <row r="2024" spans="1:21" ht="14.4" customHeight="1" x14ac:dyDescent="0.3">
      <c r="A2024" s="831">
        <v>8</v>
      </c>
      <c r="B2024" s="832" t="s">
        <v>2035</v>
      </c>
      <c r="C2024" s="832" t="s">
        <v>2042</v>
      </c>
      <c r="D2024" s="833" t="s">
        <v>4375</v>
      </c>
      <c r="E2024" s="834" t="s">
        <v>2065</v>
      </c>
      <c r="F2024" s="832" t="s">
        <v>2036</v>
      </c>
      <c r="G2024" s="832" t="s">
        <v>2314</v>
      </c>
      <c r="H2024" s="832" t="s">
        <v>601</v>
      </c>
      <c r="I2024" s="832" t="s">
        <v>2315</v>
      </c>
      <c r="J2024" s="832" t="s">
        <v>2316</v>
      </c>
      <c r="K2024" s="832" t="s">
        <v>2317</v>
      </c>
      <c r="L2024" s="835">
        <v>88.76</v>
      </c>
      <c r="M2024" s="835">
        <v>88.76</v>
      </c>
      <c r="N2024" s="832">
        <v>1</v>
      </c>
      <c r="O2024" s="836">
        <v>0.5</v>
      </c>
      <c r="P2024" s="835">
        <v>88.76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8</v>
      </c>
      <c r="B2025" s="832" t="s">
        <v>2035</v>
      </c>
      <c r="C2025" s="832" t="s">
        <v>2042</v>
      </c>
      <c r="D2025" s="833" t="s">
        <v>4375</v>
      </c>
      <c r="E2025" s="834" t="s">
        <v>2065</v>
      </c>
      <c r="F2025" s="832" t="s">
        <v>2036</v>
      </c>
      <c r="G2025" s="832" t="s">
        <v>2175</v>
      </c>
      <c r="H2025" s="832" t="s">
        <v>601</v>
      </c>
      <c r="I2025" s="832" t="s">
        <v>2176</v>
      </c>
      <c r="J2025" s="832" t="s">
        <v>850</v>
      </c>
      <c r="K2025" s="832" t="s">
        <v>2177</v>
      </c>
      <c r="L2025" s="835">
        <v>0</v>
      </c>
      <c r="M2025" s="835">
        <v>0</v>
      </c>
      <c r="N2025" s="832">
        <v>1</v>
      </c>
      <c r="O2025" s="836">
        <v>1</v>
      </c>
      <c r="P2025" s="835"/>
      <c r="Q2025" s="837"/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8</v>
      </c>
      <c r="B2026" s="832" t="s">
        <v>2035</v>
      </c>
      <c r="C2026" s="832" t="s">
        <v>2042</v>
      </c>
      <c r="D2026" s="833" t="s">
        <v>4375</v>
      </c>
      <c r="E2026" s="834" t="s">
        <v>2065</v>
      </c>
      <c r="F2026" s="832" t="s">
        <v>2036</v>
      </c>
      <c r="G2026" s="832" t="s">
        <v>2178</v>
      </c>
      <c r="H2026" s="832" t="s">
        <v>601</v>
      </c>
      <c r="I2026" s="832" t="s">
        <v>2181</v>
      </c>
      <c r="J2026" s="832" t="s">
        <v>2182</v>
      </c>
      <c r="K2026" s="832" t="s">
        <v>2183</v>
      </c>
      <c r="L2026" s="835">
        <v>0</v>
      </c>
      <c r="M2026" s="835">
        <v>0</v>
      </c>
      <c r="N2026" s="832">
        <v>1</v>
      </c>
      <c r="O2026" s="836">
        <v>0.5</v>
      </c>
      <c r="P2026" s="835"/>
      <c r="Q2026" s="837"/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8</v>
      </c>
      <c r="B2027" s="832" t="s">
        <v>2035</v>
      </c>
      <c r="C2027" s="832" t="s">
        <v>2042</v>
      </c>
      <c r="D2027" s="833" t="s">
        <v>4375</v>
      </c>
      <c r="E2027" s="834" t="s">
        <v>2065</v>
      </c>
      <c r="F2027" s="832" t="s">
        <v>2036</v>
      </c>
      <c r="G2027" s="832" t="s">
        <v>2184</v>
      </c>
      <c r="H2027" s="832" t="s">
        <v>660</v>
      </c>
      <c r="I2027" s="832" t="s">
        <v>1851</v>
      </c>
      <c r="J2027" s="832" t="s">
        <v>1852</v>
      </c>
      <c r="K2027" s="832" t="s">
        <v>1853</v>
      </c>
      <c r="L2027" s="835">
        <v>84.18</v>
      </c>
      <c r="M2027" s="835">
        <v>84.18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8</v>
      </c>
      <c r="B2028" s="832" t="s">
        <v>2035</v>
      </c>
      <c r="C2028" s="832" t="s">
        <v>2042</v>
      </c>
      <c r="D2028" s="833" t="s">
        <v>4375</v>
      </c>
      <c r="E2028" s="834" t="s">
        <v>2065</v>
      </c>
      <c r="F2028" s="832" t="s">
        <v>2036</v>
      </c>
      <c r="G2028" s="832" t="s">
        <v>2184</v>
      </c>
      <c r="H2028" s="832" t="s">
        <v>660</v>
      </c>
      <c r="I2028" s="832" t="s">
        <v>1698</v>
      </c>
      <c r="J2028" s="832" t="s">
        <v>1696</v>
      </c>
      <c r="K2028" s="832" t="s">
        <v>1699</v>
      </c>
      <c r="L2028" s="835">
        <v>49.08</v>
      </c>
      <c r="M2028" s="835">
        <v>98.16</v>
      </c>
      <c r="N2028" s="832">
        <v>2</v>
      </c>
      <c r="O2028" s="836">
        <v>0.5</v>
      </c>
      <c r="P2028" s="835"/>
      <c r="Q2028" s="837">
        <v>0</v>
      </c>
      <c r="R2028" s="832"/>
      <c r="S2028" s="837">
        <v>0</v>
      </c>
      <c r="T2028" s="836"/>
      <c r="U2028" s="838">
        <v>0</v>
      </c>
    </row>
    <row r="2029" spans="1:21" ht="14.4" customHeight="1" x14ac:dyDescent="0.3">
      <c r="A2029" s="831">
        <v>8</v>
      </c>
      <c r="B2029" s="832" t="s">
        <v>2035</v>
      </c>
      <c r="C2029" s="832" t="s">
        <v>2042</v>
      </c>
      <c r="D2029" s="833" t="s">
        <v>4375</v>
      </c>
      <c r="E2029" s="834" t="s">
        <v>2065</v>
      </c>
      <c r="F2029" s="832" t="s">
        <v>2036</v>
      </c>
      <c r="G2029" s="832" t="s">
        <v>2190</v>
      </c>
      <c r="H2029" s="832" t="s">
        <v>601</v>
      </c>
      <c r="I2029" s="832" t="s">
        <v>2191</v>
      </c>
      <c r="J2029" s="832" t="s">
        <v>773</v>
      </c>
      <c r="K2029" s="832" t="s">
        <v>2192</v>
      </c>
      <c r="L2029" s="835">
        <v>0</v>
      </c>
      <c r="M2029" s="835">
        <v>0</v>
      </c>
      <c r="N2029" s="832">
        <v>1</v>
      </c>
      <c r="O2029" s="836">
        <v>1</v>
      </c>
      <c r="P2029" s="835"/>
      <c r="Q2029" s="837"/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8</v>
      </c>
      <c r="B2030" s="832" t="s">
        <v>2035</v>
      </c>
      <c r="C2030" s="832" t="s">
        <v>2042</v>
      </c>
      <c r="D2030" s="833" t="s">
        <v>4375</v>
      </c>
      <c r="E2030" s="834" t="s">
        <v>2065</v>
      </c>
      <c r="F2030" s="832" t="s">
        <v>2036</v>
      </c>
      <c r="G2030" s="832" t="s">
        <v>2476</v>
      </c>
      <c r="H2030" s="832" t="s">
        <v>601</v>
      </c>
      <c r="I2030" s="832" t="s">
        <v>2477</v>
      </c>
      <c r="J2030" s="832" t="s">
        <v>1029</v>
      </c>
      <c r="K2030" s="832" t="s">
        <v>2478</v>
      </c>
      <c r="L2030" s="835">
        <v>256.67</v>
      </c>
      <c r="M2030" s="835">
        <v>256.67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8</v>
      </c>
      <c r="B2031" s="832" t="s">
        <v>2035</v>
      </c>
      <c r="C2031" s="832" t="s">
        <v>2042</v>
      </c>
      <c r="D2031" s="833" t="s">
        <v>4375</v>
      </c>
      <c r="E2031" s="834" t="s">
        <v>2065</v>
      </c>
      <c r="F2031" s="832" t="s">
        <v>2036</v>
      </c>
      <c r="G2031" s="832" t="s">
        <v>2144</v>
      </c>
      <c r="H2031" s="832" t="s">
        <v>601</v>
      </c>
      <c r="I2031" s="832" t="s">
        <v>2145</v>
      </c>
      <c r="J2031" s="832" t="s">
        <v>692</v>
      </c>
      <c r="K2031" s="832" t="s">
        <v>2146</v>
      </c>
      <c r="L2031" s="835">
        <v>158.76</v>
      </c>
      <c r="M2031" s="835">
        <v>635.04</v>
      </c>
      <c r="N2031" s="832">
        <v>4</v>
      </c>
      <c r="O2031" s="836">
        <v>4</v>
      </c>
      <c r="P2031" s="835">
        <v>158.76</v>
      </c>
      <c r="Q2031" s="837">
        <v>0.25</v>
      </c>
      <c r="R2031" s="832">
        <v>1</v>
      </c>
      <c r="S2031" s="837">
        <v>0.25</v>
      </c>
      <c r="T2031" s="836">
        <v>1</v>
      </c>
      <c r="U2031" s="838">
        <v>0.25</v>
      </c>
    </row>
    <row r="2032" spans="1:21" ht="14.4" customHeight="1" x14ac:dyDescent="0.3">
      <c r="A2032" s="831">
        <v>8</v>
      </c>
      <c r="B2032" s="832" t="s">
        <v>2035</v>
      </c>
      <c r="C2032" s="832" t="s">
        <v>2042</v>
      </c>
      <c r="D2032" s="833" t="s">
        <v>4375</v>
      </c>
      <c r="E2032" s="834" t="s">
        <v>2065</v>
      </c>
      <c r="F2032" s="832" t="s">
        <v>2036</v>
      </c>
      <c r="G2032" s="832" t="s">
        <v>2703</v>
      </c>
      <c r="H2032" s="832" t="s">
        <v>601</v>
      </c>
      <c r="I2032" s="832" t="s">
        <v>3983</v>
      </c>
      <c r="J2032" s="832" t="s">
        <v>2705</v>
      </c>
      <c r="K2032" s="832" t="s">
        <v>2706</v>
      </c>
      <c r="L2032" s="835">
        <v>0</v>
      </c>
      <c r="M2032" s="835">
        <v>0</v>
      </c>
      <c r="N2032" s="832">
        <v>5</v>
      </c>
      <c r="O2032" s="836">
        <v>4</v>
      </c>
      <c r="P2032" s="835">
        <v>0</v>
      </c>
      <c r="Q2032" s="837"/>
      <c r="R2032" s="832">
        <v>4</v>
      </c>
      <c r="S2032" s="837">
        <v>0.8</v>
      </c>
      <c r="T2032" s="836">
        <v>3</v>
      </c>
      <c r="U2032" s="838">
        <v>0.75</v>
      </c>
    </row>
    <row r="2033" spans="1:21" ht="14.4" customHeight="1" x14ac:dyDescent="0.3">
      <c r="A2033" s="831">
        <v>8</v>
      </c>
      <c r="B2033" s="832" t="s">
        <v>2035</v>
      </c>
      <c r="C2033" s="832" t="s">
        <v>2042</v>
      </c>
      <c r="D2033" s="833" t="s">
        <v>4375</v>
      </c>
      <c r="E2033" s="834" t="s">
        <v>2065</v>
      </c>
      <c r="F2033" s="832" t="s">
        <v>2036</v>
      </c>
      <c r="G2033" s="832" t="s">
        <v>2440</v>
      </c>
      <c r="H2033" s="832" t="s">
        <v>601</v>
      </c>
      <c r="I2033" s="832" t="s">
        <v>2806</v>
      </c>
      <c r="J2033" s="832" t="s">
        <v>1431</v>
      </c>
      <c r="K2033" s="832" t="s">
        <v>2807</v>
      </c>
      <c r="L2033" s="835">
        <v>71.3</v>
      </c>
      <c r="M2033" s="835">
        <v>142.6</v>
      </c>
      <c r="N2033" s="832">
        <v>2</v>
      </c>
      <c r="O2033" s="836">
        <v>2</v>
      </c>
      <c r="P2033" s="835">
        <v>71.3</v>
      </c>
      <c r="Q2033" s="837">
        <v>0.5</v>
      </c>
      <c r="R2033" s="832">
        <v>1</v>
      </c>
      <c r="S2033" s="837">
        <v>0.5</v>
      </c>
      <c r="T2033" s="836">
        <v>1</v>
      </c>
      <c r="U2033" s="838">
        <v>0.5</v>
      </c>
    </row>
    <row r="2034" spans="1:21" ht="14.4" customHeight="1" x14ac:dyDescent="0.3">
      <c r="A2034" s="831">
        <v>8</v>
      </c>
      <c r="B2034" s="832" t="s">
        <v>2035</v>
      </c>
      <c r="C2034" s="832" t="s">
        <v>2042</v>
      </c>
      <c r="D2034" s="833" t="s">
        <v>4375</v>
      </c>
      <c r="E2034" s="834" t="s">
        <v>2065</v>
      </c>
      <c r="F2034" s="832" t="s">
        <v>2036</v>
      </c>
      <c r="G2034" s="832" t="s">
        <v>2129</v>
      </c>
      <c r="H2034" s="832" t="s">
        <v>601</v>
      </c>
      <c r="I2034" s="832" t="s">
        <v>3275</v>
      </c>
      <c r="J2034" s="832" t="s">
        <v>1326</v>
      </c>
      <c r="K2034" s="832" t="s">
        <v>3276</v>
      </c>
      <c r="L2034" s="835">
        <v>168.9</v>
      </c>
      <c r="M2034" s="835">
        <v>168.9</v>
      </c>
      <c r="N2034" s="832">
        <v>1</v>
      </c>
      <c r="O2034" s="836">
        <v>1</v>
      </c>
      <c r="P2034" s="835">
        <v>168.9</v>
      </c>
      <c r="Q2034" s="837">
        <v>1</v>
      </c>
      <c r="R2034" s="832">
        <v>1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8</v>
      </c>
      <c r="B2035" s="832" t="s">
        <v>2035</v>
      </c>
      <c r="C2035" s="832" t="s">
        <v>2042</v>
      </c>
      <c r="D2035" s="833" t="s">
        <v>4375</v>
      </c>
      <c r="E2035" s="834" t="s">
        <v>2065</v>
      </c>
      <c r="F2035" s="832" t="s">
        <v>2036</v>
      </c>
      <c r="G2035" s="832" t="s">
        <v>2129</v>
      </c>
      <c r="H2035" s="832" t="s">
        <v>601</v>
      </c>
      <c r="I2035" s="832" t="s">
        <v>2228</v>
      </c>
      <c r="J2035" s="832" t="s">
        <v>1328</v>
      </c>
      <c r="K2035" s="832" t="s">
        <v>2229</v>
      </c>
      <c r="L2035" s="835">
        <v>168.9</v>
      </c>
      <c r="M2035" s="835">
        <v>506.70000000000005</v>
      </c>
      <c r="N2035" s="832">
        <v>3</v>
      </c>
      <c r="O2035" s="836">
        <v>2</v>
      </c>
      <c r="P2035" s="835">
        <v>168.9</v>
      </c>
      <c r="Q2035" s="837">
        <v>0.33333333333333331</v>
      </c>
      <c r="R2035" s="832">
        <v>1</v>
      </c>
      <c r="S2035" s="837">
        <v>0.33333333333333331</v>
      </c>
      <c r="T2035" s="836">
        <v>1</v>
      </c>
      <c r="U2035" s="838">
        <v>0.5</v>
      </c>
    </row>
    <row r="2036" spans="1:21" ht="14.4" customHeight="1" x14ac:dyDescent="0.3">
      <c r="A2036" s="831">
        <v>8</v>
      </c>
      <c r="B2036" s="832" t="s">
        <v>2035</v>
      </c>
      <c r="C2036" s="832" t="s">
        <v>2042</v>
      </c>
      <c r="D2036" s="833" t="s">
        <v>4375</v>
      </c>
      <c r="E2036" s="834" t="s">
        <v>2065</v>
      </c>
      <c r="F2036" s="832" t="s">
        <v>2036</v>
      </c>
      <c r="G2036" s="832" t="s">
        <v>2650</v>
      </c>
      <c r="H2036" s="832" t="s">
        <v>601</v>
      </c>
      <c r="I2036" s="832" t="s">
        <v>3064</v>
      </c>
      <c r="J2036" s="832" t="s">
        <v>1365</v>
      </c>
      <c r="K2036" s="832" t="s">
        <v>2652</v>
      </c>
      <c r="L2036" s="835">
        <v>52.61</v>
      </c>
      <c r="M2036" s="835">
        <v>52.61</v>
      </c>
      <c r="N2036" s="832">
        <v>1</v>
      </c>
      <c r="O2036" s="836">
        <v>0.5</v>
      </c>
      <c r="P2036" s="835">
        <v>52.61</v>
      </c>
      <c r="Q2036" s="837">
        <v>1</v>
      </c>
      <c r="R2036" s="832">
        <v>1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8</v>
      </c>
      <c r="B2037" s="832" t="s">
        <v>2035</v>
      </c>
      <c r="C2037" s="832" t="s">
        <v>2042</v>
      </c>
      <c r="D2037" s="833" t="s">
        <v>4375</v>
      </c>
      <c r="E2037" s="834" t="s">
        <v>2065</v>
      </c>
      <c r="F2037" s="832" t="s">
        <v>2036</v>
      </c>
      <c r="G2037" s="832" t="s">
        <v>3984</v>
      </c>
      <c r="H2037" s="832" t="s">
        <v>601</v>
      </c>
      <c r="I2037" s="832" t="s">
        <v>3985</v>
      </c>
      <c r="J2037" s="832" t="s">
        <v>3986</v>
      </c>
      <c r="K2037" s="832" t="s">
        <v>3987</v>
      </c>
      <c r="L2037" s="835">
        <v>241.31</v>
      </c>
      <c r="M2037" s="835">
        <v>241.31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8</v>
      </c>
      <c r="B2038" s="832" t="s">
        <v>2035</v>
      </c>
      <c r="C2038" s="832" t="s">
        <v>2042</v>
      </c>
      <c r="D2038" s="833" t="s">
        <v>4375</v>
      </c>
      <c r="E2038" s="834" t="s">
        <v>2065</v>
      </c>
      <c r="F2038" s="832" t="s">
        <v>2036</v>
      </c>
      <c r="G2038" s="832" t="s">
        <v>2199</v>
      </c>
      <c r="H2038" s="832" t="s">
        <v>601</v>
      </c>
      <c r="I2038" s="832" t="s">
        <v>2200</v>
      </c>
      <c r="J2038" s="832" t="s">
        <v>1219</v>
      </c>
      <c r="K2038" s="832" t="s">
        <v>2201</v>
      </c>
      <c r="L2038" s="835">
        <v>130.36000000000001</v>
      </c>
      <c r="M2038" s="835">
        <v>1042.8800000000001</v>
      </c>
      <c r="N2038" s="832">
        <v>8</v>
      </c>
      <c r="O2038" s="836">
        <v>6.5</v>
      </c>
      <c r="P2038" s="835">
        <v>260.72000000000003</v>
      </c>
      <c r="Q2038" s="837">
        <v>0.25</v>
      </c>
      <c r="R2038" s="832">
        <v>2</v>
      </c>
      <c r="S2038" s="837">
        <v>0.25</v>
      </c>
      <c r="T2038" s="836">
        <v>1.5</v>
      </c>
      <c r="U2038" s="838">
        <v>0.23076923076923078</v>
      </c>
    </row>
    <row r="2039" spans="1:21" ht="14.4" customHeight="1" x14ac:dyDescent="0.3">
      <c r="A2039" s="831">
        <v>8</v>
      </c>
      <c r="B2039" s="832" t="s">
        <v>2035</v>
      </c>
      <c r="C2039" s="832" t="s">
        <v>2042</v>
      </c>
      <c r="D2039" s="833" t="s">
        <v>4375</v>
      </c>
      <c r="E2039" s="834" t="s">
        <v>2065</v>
      </c>
      <c r="F2039" s="832" t="s">
        <v>2036</v>
      </c>
      <c r="G2039" s="832" t="s">
        <v>2199</v>
      </c>
      <c r="H2039" s="832" t="s">
        <v>601</v>
      </c>
      <c r="I2039" s="832" t="s">
        <v>2202</v>
      </c>
      <c r="J2039" s="832" t="s">
        <v>1219</v>
      </c>
      <c r="K2039" s="832" t="s">
        <v>2201</v>
      </c>
      <c r="L2039" s="835">
        <v>130.36000000000001</v>
      </c>
      <c r="M2039" s="835">
        <v>130.36000000000001</v>
      </c>
      <c r="N2039" s="832">
        <v>1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8</v>
      </c>
      <c r="B2040" s="832" t="s">
        <v>2035</v>
      </c>
      <c r="C2040" s="832" t="s">
        <v>2042</v>
      </c>
      <c r="D2040" s="833" t="s">
        <v>4375</v>
      </c>
      <c r="E2040" s="834" t="s">
        <v>2065</v>
      </c>
      <c r="F2040" s="832" t="s">
        <v>2036</v>
      </c>
      <c r="G2040" s="832" t="s">
        <v>2147</v>
      </c>
      <c r="H2040" s="832" t="s">
        <v>601</v>
      </c>
      <c r="I2040" s="832" t="s">
        <v>2224</v>
      </c>
      <c r="J2040" s="832" t="s">
        <v>825</v>
      </c>
      <c r="K2040" s="832" t="s">
        <v>2225</v>
      </c>
      <c r="L2040" s="835">
        <v>181.04</v>
      </c>
      <c r="M2040" s="835">
        <v>181.04</v>
      </c>
      <c r="N2040" s="832">
        <v>1</v>
      </c>
      <c r="O2040" s="836">
        <v>0.5</v>
      </c>
      <c r="P2040" s="835">
        <v>181.04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8</v>
      </c>
      <c r="B2041" s="832" t="s">
        <v>2035</v>
      </c>
      <c r="C2041" s="832" t="s">
        <v>2042</v>
      </c>
      <c r="D2041" s="833" t="s">
        <v>4375</v>
      </c>
      <c r="E2041" s="834" t="s">
        <v>2065</v>
      </c>
      <c r="F2041" s="832" t="s">
        <v>2036</v>
      </c>
      <c r="G2041" s="832" t="s">
        <v>2147</v>
      </c>
      <c r="H2041" s="832" t="s">
        <v>601</v>
      </c>
      <c r="I2041" s="832" t="s">
        <v>2148</v>
      </c>
      <c r="J2041" s="832" t="s">
        <v>825</v>
      </c>
      <c r="K2041" s="832" t="s">
        <v>2149</v>
      </c>
      <c r="L2041" s="835">
        <v>0</v>
      </c>
      <c r="M2041" s="835">
        <v>0</v>
      </c>
      <c r="N2041" s="832">
        <v>1</v>
      </c>
      <c r="O2041" s="836">
        <v>1</v>
      </c>
      <c r="P2041" s="835"/>
      <c r="Q2041" s="837"/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8</v>
      </c>
      <c r="B2042" s="832" t="s">
        <v>2035</v>
      </c>
      <c r="C2042" s="832" t="s">
        <v>2042</v>
      </c>
      <c r="D2042" s="833" t="s">
        <v>4375</v>
      </c>
      <c r="E2042" s="834" t="s">
        <v>2065</v>
      </c>
      <c r="F2042" s="832" t="s">
        <v>2036</v>
      </c>
      <c r="G2042" s="832" t="s">
        <v>2554</v>
      </c>
      <c r="H2042" s="832" t="s">
        <v>601</v>
      </c>
      <c r="I2042" s="832" t="s">
        <v>3988</v>
      </c>
      <c r="J2042" s="832" t="s">
        <v>3989</v>
      </c>
      <c r="K2042" s="832" t="s">
        <v>3922</v>
      </c>
      <c r="L2042" s="835">
        <v>0</v>
      </c>
      <c r="M2042" s="835">
        <v>0</v>
      </c>
      <c r="N2042" s="832">
        <v>1</v>
      </c>
      <c r="O2042" s="836">
        <v>1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8</v>
      </c>
      <c r="B2043" s="832" t="s">
        <v>2035</v>
      </c>
      <c r="C2043" s="832" t="s">
        <v>2042</v>
      </c>
      <c r="D2043" s="833" t="s">
        <v>4375</v>
      </c>
      <c r="E2043" s="834" t="s">
        <v>2065</v>
      </c>
      <c r="F2043" s="832" t="s">
        <v>2036</v>
      </c>
      <c r="G2043" s="832" t="s">
        <v>2214</v>
      </c>
      <c r="H2043" s="832" t="s">
        <v>601</v>
      </c>
      <c r="I2043" s="832" t="s">
        <v>2252</v>
      </c>
      <c r="J2043" s="832" t="s">
        <v>836</v>
      </c>
      <c r="K2043" s="832" t="s">
        <v>2253</v>
      </c>
      <c r="L2043" s="835">
        <v>257.14</v>
      </c>
      <c r="M2043" s="835">
        <v>257.14</v>
      </c>
      <c r="N2043" s="832">
        <v>1</v>
      </c>
      <c r="O2043" s="836">
        <v>1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8</v>
      </c>
      <c r="B2044" s="832" t="s">
        <v>2035</v>
      </c>
      <c r="C2044" s="832" t="s">
        <v>2042</v>
      </c>
      <c r="D2044" s="833" t="s">
        <v>4375</v>
      </c>
      <c r="E2044" s="834" t="s">
        <v>2065</v>
      </c>
      <c r="F2044" s="832" t="s">
        <v>2036</v>
      </c>
      <c r="G2044" s="832" t="s">
        <v>2217</v>
      </c>
      <c r="H2044" s="832" t="s">
        <v>601</v>
      </c>
      <c r="I2044" s="832" t="s">
        <v>3990</v>
      </c>
      <c r="J2044" s="832" t="s">
        <v>838</v>
      </c>
      <c r="K2044" s="832" t="s">
        <v>3991</v>
      </c>
      <c r="L2044" s="835">
        <v>278.95</v>
      </c>
      <c r="M2044" s="835">
        <v>557.9</v>
      </c>
      <c r="N2044" s="832">
        <v>2</v>
      </c>
      <c r="O2044" s="836">
        <v>1</v>
      </c>
      <c r="P2044" s="835">
        <v>557.9</v>
      </c>
      <c r="Q2044" s="837">
        <v>1</v>
      </c>
      <c r="R2044" s="832">
        <v>2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8</v>
      </c>
      <c r="B2045" s="832" t="s">
        <v>2035</v>
      </c>
      <c r="C2045" s="832" t="s">
        <v>2042</v>
      </c>
      <c r="D2045" s="833" t="s">
        <v>4375</v>
      </c>
      <c r="E2045" s="834" t="s">
        <v>2065</v>
      </c>
      <c r="F2045" s="832" t="s">
        <v>2036</v>
      </c>
      <c r="G2045" s="832" t="s">
        <v>2132</v>
      </c>
      <c r="H2045" s="832" t="s">
        <v>660</v>
      </c>
      <c r="I2045" s="832" t="s">
        <v>1731</v>
      </c>
      <c r="J2045" s="832" t="s">
        <v>1732</v>
      </c>
      <c r="K2045" s="832" t="s">
        <v>1733</v>
      </c>
      <c r="L2045" s="835">
        <v>0</v>
      </c>
      <c r="M2045" s="835">
        <v>0</v>
      </c>
      <c r="N2045" s="832">
        <v>2</v>
      </c>
      <c r="O2045" s="836">
        <v>1</v>
      </c>
      <c r="P2045" s="835">
        <v>0</v>
      </c>
      <c r="Q2045" s="837"/>
      <c r="R2045" s="832">
        <v>2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8</v>
      </c>
      <c r="B2046" s="832" t="s">
        <v>2035</v>
      </c>
      <c r="C2046" s="832" t="s">
        <v>2042</v>
      </c>
      <c r="D2046" s="833" t="s">
        <v>4375</v>
      </c>
      <c r="E2046" s="834" t="s">
        <v>2065</v>
      </c>
      <c r="F2046" s="832" t="s">
        <v>2036</v>
      </c>
      <c r="G2046" s="832" t="s">
        <v>2916</v>
      </c>
      <c r="H2046" s="832" t="s">
        <v>601</v>
      </c>
      <c r="I2046" s="832" t="s">
        <v>3577</v>
      </c>
      <c r="J2046" s="832" t="s">
        <v>2918</v>
      </c>
      <c r="K2046" s="832" t="s">
        <v>3311</v>
      </c>
      <c r="L2046" s="835">
        <v>1708.55</v>
      </c>
      <c r="M2046" s="835">
        <v>1708.55</v>
      </c>
      <c r="N2046" s="832">
        <v>1</v>
      </c>
      <c r="O2046" s="836">
        <v>1</v>
      </c>
      <c r="P2046" s="835">
        <v>1708.55</v>
      </c>
      <c r="Q2046" s="837">
        <v>1</v>
      </c>
      <c r="R2046" s="832">
        <v>1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8</v>
      </c>
      <c r="B2047" s="832" t="s">
        <v>2035</v>
      </c>
      <c r="C2047" s="832" t="s">
        <v>2042</v>
      </c>
      <c r="D2047" s="833" t="s">
        <v>4375</v>
      </c>
      <c r="E2047" s="834" t="s">
        <v>2065</v>
      </c>
      <c r="F2047" s="832" t="s">
        <v>2036</v>
      </c>
      <c r="G2047" s="832" t="s">
        <v>2133</v>
      </c>
      <c r="H2047" s="832" t="s">
        <v>601</v>
      </c>
      <c r="I2047" s="832" t="s">
        <v>2707</v>
      </c>
      <c r="J2047" s="832" t="s">
        <v>1379</v>
      </c>
      <c r="K2047" s="832" t="s">
        <v>2135</v>
      </c>
      <c r="L2047" s="835">
        <v>42.54</v>
      </c>
      <c r="M2047" s="835">
        <v>85.08</v>
      </c>
      <c r="N2047" s="832">
        <v>2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8</v>
      </c>
      <c r="B2048" s="832" t="s">
        <v>2035</v>
      </c>
      <c r="C2048" s="832" t="s">
        <v>2042</v>
      </c>
      <c r="D2048" s="833" t="s">
        <v>4375</v>
      </c>
      <c r="E2048" s="834" t="s">
        <v>2065</v>
      </c>
      <c r="F2048" s="832" t="s">
        <v>2036</v>
      </c>
      <c r="G2048" s="832" t="s">
        <v>2375</v>
      </c>
      <c r="H2048" s="832" t="s">
        <v>601</v>
      </c>
      <c r="I2048" s="832" t="s">
        <v>2376</v>
      </c>
      <c r="J2048" s="832" t="s">
        <v>840</v>
      </c>
      <c r="K2048" s="832" t="s">
        <v>2377</v>
      </c>
      <c r="L2048" s="835">
        <v>55.16</v>
      </c>
      <c r="M2048" s="835">
        <v>110.32</v>
      </c>
      <c r="N2048" s="832">
        <v>2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8</v>
      </c>
      <c r="B2049" s="832" t="s">
        <v>2035</v>
      </c>
      <c r="C2049" s="832" t="s">
        <v>2042</v>
      </c>
      <c r="D2049" s="833" t="s">
        <v>4375</v>
      </c>
      <c r="E2049" s="834" t="s">
        <v>2065</v>
      </c>
      <c r="F2049" s="832" t="s">
        <v>2036</v>
      </c>
      <c r="G2049" s="832" t="s">
        <v>3076</v>
      </c>
      <c r="H2049" s="832" t="s">
        <v>601</v>
      </c>
      <c r="I2049" s="832" t="s">
        <v>3992</v>
      </c>
      <c r="J2049" s="832" t="s">
        <v>3993</v>
      </c>
      <c r="K2049" s="832" t="s">
        <v>3994</v>
      </c>
      <c r="L2049" s="835">
        <v>27.23</v>
      </c>
      <c r="M2049" s="835">
        <v>108.92</v>
      </c>
      <c r="N2049" s="832">
        <v>4</v>
      </c>
      <c r="O2049" s="836">
        <v>1</v>
      </c>
      <c r="P2049" s="835">
        <v>54.46</v>
      </c>
      <c r="Q2049" s="837">
        <v>0.5</v>
      </c>
      <c r="R2049" s="832">
        <v>2</v>
      </c>
      <c r="S2049" s="837">
        <v>0.5</v>
      </c>
      <c r="T2049" s="836">
        <v>0.5</v>
      </c>
      <c r="U2049" s="838">
        <v>0.5</v>
      </c>
    </row>
    <row r="2050" spans="1:21" ht="14.4" customHeight="1" x14ac:dyDescent="0.3">
      <c r="A2050" s="831">
        <v>8</v>
      </c>
      <c r="B2050" s="832" t="s">
        <v>2035</v>
      </c>
      <c r="C2050" s="832" t="s">
        <v>2042</v>
      </c>
      <c r="D2050" s="833" t="s">
        <v>4375</v>
      </c>
      <c r="E2050" s="834" t="s">
        <v>2065</v>
      </c>
      <c r="F2050" s="832" t="s">
        <v>2036</v>
      </c>
      <c r="G2050" s="832" t="s">
        <v>3995</v>
      </c>
      <c r="H2050" s="832" t="s">
        <v>601</v>
      </c>
      <c r="I2050" s="832" t="s">
        <v>3996</v>
      </c>
      <c r="J2050" s="832" t="s">
        <v>3997</v>
      </c>
      <c r="K2050" s="832" t="s">
        <v>3998</v>
      </c>
      <c r="L2050" s="835">
        <v>75.349999999999994</v>
      </c>
      <c r="M2050" s="835">
        <v>150.69999999999999</v>
      </c>
      <c r="N2050" s="832">
        <v>2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8</v>
      </c>
      <c r="B2051" s="832" t="s">
        <v>2035</v>
      </c>
      <c r="C2051" s="832" t="s">
        <v>2042</v>
      </c>
      <c r="D2051" s="833" t="s">
        <v>4375</v>
      </c>
      <c r="E2051" s="834" t="s">
        <v>2065</v>
      </c>
      <c r="F2051" s="832" t="s">
        <v>2036</v>
      </c>
      <c r="G2051" s="832" t="s">
        <v>3297</v>
      </c>
      <c r="H2051" s="832" t="s">
        <v>601</v>
      </c>
      <c r="I2051" s="832" t="s">
        <v>3298</v>
      </c>
      <c r="J2051" s="832" t="s">
        <v>3299</v>
      </c>
      <c r="K2051" s="832" t="s">
        <v>3300</v>
      </c>
      <c r="L2051" s="835">
        <v>79.069999999999993</v>
      </c>
      <c r="M2051" s="835">
        <v>79.069999999999993</v>
      </c>
      <c r="N2051" s="832">
        <v>1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8</v>
      </c>
      <c r="B2052" s="832" t="s">
        <v>2035</v>
      </c>
      <c r="C2052" s="832" t="s">
        <v>2042</v>
      </c>
      <c r="D2052" s="833" t="s">
        <v>4375</v>
      </c>
      <c r="E2052" s="834" t="s">
        <v>2065</v>
      </c>
      <c r="F2052" s="832" t="s">
        <v>2036</v>
      </c>
      <c r="G2052" s="832" t="s">
        <v>2138</v>
      </c>
      <c r="H2052" s="832" t="s">
        <v>601</v>
      </c>
      <c r="I2052" s="832" t="s">
        <v>2479</v>
      </c>
      <c r="J2052" s="832" t="s">
        <v>1393</v>
      </c>
      <c r="K2052" s="832" t="s">
        <v>2480</v>
      </c>
      <c r="L2052" s="835">
        <v>138.86000000000001</v>
      </c>
      <c r="M2052" s="835">
        <v>138.86000000000001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8</v>
      </c>
      <c r="B2053" s="832" t="s">
        <v>2035</v>
      </c>
      <c r="C2053" s="832" t="s">
        <v>2042</v>
      </c>
      <c r="D2053" s="833" t="s">
        <v>4375</v>
      </c>
      <c r="E2053" s="834" t="s">
        <v>2065</v>
      </c>
      <c r="F2053" s="832" t="s">
        <v>2036</v>
      </c>
      <c r="G2053" s="832" t="s">
        <v>2520</v>
      </c>
      <c r="H2053" s="832" t="s">
        <v>601</v>
      </c>
      <c r="I2053" s="832" t="s">
        <v>2928</v>
      </c>
      <c r="J2053" s="832" t="s">
        <v>2929</v>
      </c>
      <c r="K2053" s="832" t="s">
        <v>2930</v>
      </c>
      <c r="L2053" s="835">
        <v>0</v>
      </c>
      <c r="M2053" s="835">
        <v>0</v>
      </c>
      <c r="N2053" s="832">
        <v>1</v>
      </c>
      <c r="O2053" s="836">
        <v>1</v>
      </c>
      <c r="P2053" s="835"/>
      <c r="Q2053" s="837"/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8</v>
      </c>
      <c r="B2054" s="832" t="s">
        <v>2035</v>
      </c>
      <c r="C2054" s="832" t="s">
        <v>2042</v>
      </c>
      <c r="D2054" s="833" t="s">
        <v>4375</v>
      </c>
      <c r="E2054" s="834" t="s">
        <v>2065</v>
      </c>
      <c r="F2054" s="832" t="s">
        <v>2036</v>
      </c>
      <c r="G2054" s="832" t="s">
        <v>2520</v>
      </c>
      <c r="H2054" s="832" t="s">
        <v>601</v>
      </c>
      <c r="I2054" s="832" t="s">
        <v>2931</v>
      </c>
      <c r="J2054" s="832" t="s">
        <v>2929</v>
      </c>
      <c r="K2054" s="832" t="s">
        <v>2930</v>
      </c>
      <c r="L2054" s="835">
        <v>0</v>
      </c>
      <c r="M2054" s="835">
        <v>0</v>
      </c>
      <c r="N2054" s="832">
        <v>1</v>
      </c>
      <c r="O2054" s="836">
        <v>1</v>
      </c>
      <c r="P2054" s="835"/>
      <c r="Q2054" s="837"/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8</v>
      </c>
      <c r="B2055" s="832" t="s">
        <v>2035</v>
      </c>
      <c r="C2055" s="832" t="s">
        <v>2042</v>
      </c>
      <c r="D2055" s="833" t="s">
        <v>4375</v>
      </c>
      <c r="E2055" s="834" t="s">
        <v>2065</v>
      </c>
      <c r="F2055" s="832" t="s">
        <v>2036</v>
      </c>
      <c r="G2055" s="832" t="s">
        <v>2520</v>
      </c>
      <c r="H2055" s="832" t="s">
        <v>601</v>
      </c>
      <c r="I2055" s="832" t="s">
        <v>3999</v>
      </c>
      <c r="J2055" s="832" t="s">
        <v>3151</v>
      </c>
      <c r="K2055" s="832" t="s">
        <v>2523</v>
      </c>
      <c r="L2055" s="835">
        <v>0</v>
      </c>
      <c r="M2055" s="835">
        <v>0</v>
      </c>
      <c r="N2055" s="832">
        <v>1</v>
      </c>
      <c r="O2055" s="836">
        <v>1</v>
      </c>
      <c r="P2055" s="835">
        <v>0</v>
      </c>
      <c r="Q2055" s="837"/>
      <c r="R2055" s="832">
        <v>1</v>
      </c>
      <c r="S2055" s="837">
        <v>1</v>
      </c>
      <c r="T2055" s="836">
        <v>1</v>
      </c>
      <c r="U2055" s="838">
        <v>1</v>
      </c>
    </row>
    <row r="2056" spans="1:21" ht="14.4" customHeight="1" x14ac:dyDescent="0.3">
      <c r="A2056" s="831">
        <v>8</v>
      </c>
      <c r="B2056" s="832" t="s">
        <v>2035</v>
      </c>
      <c r="C2056" s="832" t="s">
        <v>2042</v>
      </c>
      <c r="D2056" s="833" t="s">
        <v>4375</v>
      </c>
      <c r="E2056" s="834" t="s">
        <v>2079</v>
      </c>
      <c r="F2056" s="832" t="s">
        <v>2036</v>
      </c>
      <c r="G2056" s="832" t="s">
        <v>2934</v>
      </c>
      <c r="H2056" s="832" t="s">
        <v>601</v>
      </c>
      <c r="I2056" s="832" t="s">
        <v>3661</v>
      </c>
      <c r="J2056" s="832" t="s">
        <v>2936</v>
      </c>
      <c r="K2056" s="832" t="s">
        <v>3662</v>
      </c>
      <c r="L2056" s="835">
        <v>263.26</v>
      </c>
      <c r="M2056" s="835">
        <v>263.26</v>
      </c>
      <c r="N2056" s="832">
        <v>1</v>
      </c>
      <c r="O2056" s="836">
        <v>1</v>
      </c>
      <c r="P2056" s="835">
        <v>263.26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8</v>
      </c>
      <c r="B2057" s="832" t="s">
        <v>2035</v>
      </c>
      <c r="C2057" s="832" t="s">
        <v>2042</v>
      </c>
      <c r="D2057" s="833" t="s">
        <v>4375</v>
      </c>
      <c r="E2057" s="834" t="s">
        <v>2079</v>
      </c>
      <c r="F2057" s="832" t="s">
        <v>2036</v>
      </c>
      <c r="G2057" s="832" t="s">
        <v>2101</v>
      </c>
      <c r="H2057" s="832" t="s">
        <v>601</v>
      </c>
      <c r="I2057" s="832" t="s">
        <v>2940</v>
      </c>
      <c r="J2057" s="832" t="s">
        <v>2941</v>
      </c>
      <c r="K2057" s="832" t="s">
        <v>2942</v>
      </c>
      <c r="L2057" s="835">
        <v>154.36000000000001</v>
      </c>
      <c r="M2057" s="835">
        <v>154.36000000000001</v>
      </c>
      <c r="N2057" s="832">
        <v>1</v>
      </c>
      <c r="O2057" s="836">
        <v>1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8</v>
      </c>
      <c r="B2058" s="832" t="s">
        <v>2035</v>
      </c>
      <c r="C2058" s="832" t="s">
        <v>2042</v>
      </c>
      <c r="D2058" s="833" t="s">
        <v>4375</v>
      </c>
      <c r="E2058" s="834" t="s">
        <v>2079</v>
      </c>
      <c r="F2058" s="832" t="s">
        <v>2036</v>
      </c>
      <c r="G2058" s="832" t="s">
        <v>2101</v>
      </c>
      <c r="H2058" s="832" t="s">
        <v>660</v>
      </c>
      <c r="I2058" s="832" t="s">
        <v>1858</v>
      </c>
      <c r="J2058" s="832" t="s">
        <v>867</v>
      </c>
      <c r="K2058" s="832" t="s">
        <v>1859</v>
      </c>
      <c r="L2058" s="835">
        <v>154.36000000000001</v>
      </c>
      <c r="M2058" s="835">
        <v>617.44000000000005</v>
      </c>
      <c r="N2058" s="832">
        <v>4</v>
      </c>
      <c r="O2058" s="836">
        <v>2</v>
      </c>
      <c r="P2058" s="835">
        <v>154.36000000000001</v>
      </c>
      <c r="Q2058" s="837">
        <v>0.25</v>
      </c>
      <c r="R2058" s="832">
        <v>1</v>
      </c>
      <c r="S2058" s="837">
        <v>0.25</v>
      </c>
      <c r="T2058" s="836">
        <v>0.5</v>
      </c>
      <c r="U2058" s="838">
        <v>0.25</v>
      </c>
    </row>
    <row r="2059" spans="1:21" ht="14.4" customHeight="1" x14ac:dyDescent="0.3">
      <c r="A2059" s="831">
        <v>8</v>
      </c>
      <c r="B2059" s="832" t="s">
        <v>2035</v>
      </c>
      <c r="C2059" s="832" t="s">
        <v>2042</v>
      </c>
      <c r="D2059" s="833" t="s">
        <v>4375</v>
      </c>
      <c r="E2059" s="834" t="s">
        <v>2079</v>
      </c>
      <c r="F2059" s="832" t="s">
        <v>2036</v>
      </c>
      <c r="G2059" s="832" t="s">
        <v>2101</v>
      </c>
      <c r="H2059" s="832" t="s">
        <v>660</v>
      </c>
      <c r="I2059" s="832" t="s">
        <v>4000</v>
      </c>
      <c r="J2059" s="832" t="s">
        <v>4001</v>
      </c>
      <c r="K2059" s="832" t="s">
        <v>4002</v>
      </c>
      <c r="L2059" s="835">
        <v>75.73</v>
      </c>
      <c r="M2059" s="835">
        <v>151.46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8</v>
      </c>
      <c r="B2060" s="832" t="s">
        <v>2035</v>
      </c>
      <c r="C2060" s="832" t="s">
        <v>2042</v>
      </c>
      <c r="D2060" s="833" t="s">
        <v>4375</v>
      </c>
      <c r="E2060" s="834" t="s">
        <v>2079</v>
      </c>
      <c r="F2060" s="832" t="s">
        <v>2036</v>
      </c>
      <c r="G2060" s="832" t="s">
        <v>2101</v>
      </c>
      <c r="H2060" s="832" t="s">
        <v>660</v>
      </c>
      <c r="I2060" s="832" t="s">
        <v>1701</v>
      </c>
      <c r="J2060" s="832" t="s">
        <v>867</v>
      </c>
      <c r="K2060" s="832" t="s">
        <v>1702</v>
      </c>
      <c r="L2060" s="835">
        <v>225.06</v>
      </c>
      <c r="M2060" s="835">
        <v>225.06</v>
      </c>
      <c r="N2060" s="832">
        <v>1</v>
      </c>
      <c r="O2060" s="836">
        <v>1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8</v>
      </c>
      <c r="B2061" s="832" t="s">
        <v>2035</v>
      </c>
      <c r="C2061" s="832" t="s">
        <v>2042</v>
      </c>
      <c r="D2061" s="833" t="s">
        <v>4375</v>
      </c>
      <c r="E2061" s="834" t="s">
        <v>2079</v>
      </c>
      <c r="F2061" s="832" t="s">
        <v>2036</v>
      </c>
      <c r="G2061" s="832" t="s">
        <v>3862</v>
      </c>
      <c r="H2061" s="832" t="s">
        <v>601</v>
      </c>
      <c r="I2061" s="832" t="s">
        <v>3863</v>
      </c>
      <c r="J2061" s="832" t="s">
        <v>795</v>
      </c>
      <c r="K2061" s="832" t="s">
        <v>3864</v>
      </c>
      <c r="L2061" s="835">
        <v>57.76</v>
      </c>
      <c r="M2061" s="835">
        <v>57.76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8</v>
      </c>
      <c r="B2062" s="832" t="s">
        <v>2035</v>
      </c>
      <c r="C2062" s="832" t="s">
        <v>2042</v>
      </c>
      <c r="D2062" s="833" t="s">
        <v>4375</v>
      </c>
      <c r="E2062" s="834" t="s">
        <v>2079</v>
      </c>
      <c r="F2062" s="832" t="s">
        <v>2036</v>
      </c>
      <c r="G2062" s="832" t="s">
        <v>2864</v>
      </c>
      <c r="H2062" s="832" t="s">
        <v>660</v>
      </c>
      <c r="I2062" s="832" t="s">
        <v>4003</v>
      </c>
      <c r="J2062" s="832" t="s">
        <v>861</v>
      </c>
      <c r="K2062" s="832" t="s">
        <v>4004</v>
      </c>
      <c r="L2062" s="835">
        <v>0</v>
      </c>
      <c r="M2062" s="835">
        <v>0</v>
      </c>
      <c r="N2062" s="832">
        <v>1</v>
      </c>
      <c r="O2062" s="836">
        <v>0.5</v>
      </c>
      <c r="P2062" s="835"/>
      <c r="Q2062" s="837"/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8</v>
      </c>
      <c r="B2063" s="832" t="s">
        <v>2035</v>
      </c>
      <c r="C2063" s="832" t="s">
        <v>2042</v>
      </c>
      <c r="D2063" s="833" t="s">
        <v>4375</v>
      </c>
      <c r="E2063" s="834" t="s">
        <v>2079</v>
      </c>
      <c r="F2063" s="832" t="s">
        <v>2036</v>
      </c>
      <c r="G2063" s="832" t="s">
        <v>2567</v>
      </c>
      <c r="H2063" s="832" t="s">
        <v>601</v>
      </c>
      <c r="I2063" s="832" t="s">
        <v>4005</v>
      </c>
      <c r="J2063" s="832" t="s">
        <v>2569</v>
      </c>
      <c r="K2063" s="832" t="s">
        <v>4006</v>
      </c>
      <c r="L2063" s="835">
        <v>34.57</v>
      </c>
      <c r="M2063" s="835">
        <v>34.57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8</v>
      </c>
      <c r="B2064" s="832" t="s">
        <v>2035</v>
      </c>
      <c r="C2064" s="832" t="s">
        <v>2042</v>
      </c>
      <c r="D2064" s="833" t="s">
        <v>4375</v>
      </c>
      <c r="E2064" s="834" t="s">
        <v>2079</v>
      </c>
      <c r="F2064" s="832" t="s">
        <v>2036</v>
      </c>
      <c r="G2064" s="832" t="s">
        <v>2567</v>
      </c>
      <c r="H2064" s="832" t="s">
        <v>601</v>
      </c>
      <c r="I2064" s="832" t="s">
        <v>3790</v>
      </c>
      <c r="J2064" s="832" t="s">
        <v>2569</v>
      </c>
      <c r="K2064" s="832" t="s">
        <v>3791</v>
      </c>
      <c r="L2064" s="835">
        <v>69.16</v>
      </c>
      <c r="M2064" s="835">
        <v>69.16</v>
      </c>
      <c r="N2064" s="832">
        <v>1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8</v>
      </c>
      <c r="B2065" s="832" t="s">
        <v>2035</v>
      </c>
      <c r="C2065" s="832" t="s">
        <v>2042</v>
      </c>
      <c r="D2065" s="833" t="s">
        <v>4375</v>
      </c>
      <c r="E2065" s="834" t="s">
        <v>2079</v>
      </c>
      <c r="F2065" s="832" t="s">
        <v>2036</v>
      </c>
      <c r="G2065" s="832" t="s">
        <v>2567</v>
      </c>
      <c r="H2065" s="832" t="s">
        <v>601</v>
      </c>
      <c r="I2065" s="832" t="s">
        <v>4007</v>
      </c>
      <c r="J2065" s="832" t="s">
        <v>2569</v>
      </c>
      <c r="K2065" s="832" t="s">
        <v>4008</v>
      </c>
      <c r="L2065" s="835">
        <v>23.51</v>
      </c>
      <c r="M2065" s="835">
        <v>23.51</v>
      </c>
      <c r="N2065" s="832">
        <v>1</v>
      </c>
      <c r="O2065" s="836">
        <v>0.5</v>
      </c>
      <c r="P2065" s="835">
        <v>23.51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8</v>
      </c>
      <c r="B2066" s="832" t="s">
        <v>2035</v>
      </c>
      <c r="C2066" s="832" t="s">
        <v>2042</v>
      </c>
      <c r="D2066" s="833" t="s">
        <v>4375</v>
      </c>
      <c r="E2066" s="834" t="s">
        <v>2079</v>
      </c>
      <c r="F2066" s="832" t="s">
        <v>2036</v>
      </c>
      <c r="G2066" s="832" t="s">
        <v>2730</v>
      </c>
      <c r="H2066" s="832" t="s">
        <v>601</v>
      </c>
      <c r="I2066" s="832" t="s">
        <v>2731</v>
      </c>
      <c r="J2066" s="832" t="s">
        <v>2732</v>
      </c>
      <c r="K2066" s="832" t="s">
        <v>2733</v>
      </c>
      <c r="L2066" s="835">
        <v>0</v>
      </c>
      <c r="M2066" s="835">
        <v>0</v>
      </c>
      <c r="N2066" s="832">
        <v>1</v>
      </c>
      <c r="O2066" s="836">
        <v>1</v>
      </c>
      <c r="P2066" s="835"/>
      <c r="Q2066" s="837"/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8</v>
      </c>
      <c r="B2067" s="832" t="s">
        <v>2035</v>
      </c>
      <c r="C2067" s="832" t="s">
        <v>2042</v>
      </c>
      <c r="D2067" s="833" t="s">
        <v>4375</v>
      </c>
      <c r="E2067" s="834" t="s">
        <v>2079</v>
      </c>
      <c r="F2067" s="832" t="s">
        <v>2036</v>
      </c>
      <c r="G2067" s="832" t="s">
        <v>2871</v>
      </c>
      <c r="H2067" s="832" t="s">
        <v>601</v>
      </c>
      <c r="I2067" s="832" t="s">
        <v>4009</v>
      </c>
      <c r="J2067" s="832" t="s">
        <v>4010</v>
      </c>
      <c r="K2067" s="832" t="s">
        <v>4011</v>
      </c>
      <c r="L2067" s="835">
        <v>0</v>
      </c>
      <c r="M2067" s="835">
        <v>0</v>
      </c>
      <c r="N2067" s="832">
        <v>1</v>
      </c>
      <c r="O2067" s="836">
        <v>1</v>
      </c>
      <c r="P2067" s="835"/>
      <c r="Q2067" s="837"/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8</v>
      </c>
      <c r="B2068" s="832" t="s">
        <v>2035</v>
      </c>
      <c r="C2068" s="832" t="s">
        <v>2042</v>
      </c>
      <c r="D2068" s="833" t="s">
        <v>4375</v>
      </c>
      <c r="E2068" s="834" t="s">
        <v>2079</v>
      </c>
      <c r="F2068" s="832" t="s">
        <v>2036</v>
      </c>
      <c r="G2068" s="832" t="s">
        <v>2871</v>
      </c>
      <c r="H2068" s="832" t="s">
        <v>601</v>
      </c>
      <c r="I2068" s="832" t="s">
        <v>2872</v>
      </c>
      <c r="J2068" s="832" t="s">
        <v>1106</v>
      </c>
      <c r="K2068" s="832" t="s">
        <v>1107</v>
      </c>
      <c r="L2068" s="835">
        <v>42.05</v>
      </c>
      <c r="M2068" s="835">
        <v>42.05</v>
      </c>
      <c r="N2068" s="832">
        <v>1</v>
      </c>
      <c r="O2068" s="836">
        <v>0.5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8</v>
      </c>
      <c r="B2069" s="832" t="s">
        <v>2035</v>
      </c>
      <c r="C2069" s="832" t="s">
        <v>2042</v>
      </c>
      <c r="D2069" s="833" t="s">
        <v>4375</v>
      </c>
      <c r="E2069" s="834" t="s">
        <v>2079</v>
      </c>
      <c r="F2069" s="832" t="s">
        <v>2036</v>
      </c>
      <c r="G2069" s="832" t="s">
        <v>2102</v>
      </c>
      <c r="H2069" s="832" t="s">
        <v>601</v>
      </c>
      <c r="I2069" s="832" t="s">
        <v>2493</v>
      </c>
      <c r="J2069" s="832" t="s">
        <v>685</v>
      </c>
      <c r="K2069" s="832" t="s">
        <v>2221</v>
      </c>
      <c r="L2069" s="835">
        <v>182.22</v>
      </c>
      <c r="M2069" s="835">
        <v>182.22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8</v>
      </c>
      <c r="B2070" s="832" t="s">
        <v>2035</v>
      </c>
      <c r="C2070" s="832" t="s">
        <v>2042</v>
      </c>
      <c r="D2070" s="833" t="s">
        <v>4375</v>
      </c>
      <c r="E2070" s="834" t="s">
        <v>2079</v>
      </c>
      <c r="F2070" s="832" t="s">
        <v>2036</v>
      </c>
      <c r="G2070" s="832" t="s">
        <v>2741</v>
      </c>
      <c r="H2070" s="832" t="s">
        <v>601</v>
      </c>
      <c r="I2070" s="832" t="s">
        <v>2974</v>
      </c>
      <c r="J2070" s="832" t="s">
        <v>2975</v>
      </c>
      <c r="K2070" s="832" t="s">
        <v>2976</v>
      </c>
      <c r="L2070" s="835">
        <v>0</v>
      </c>
      <c r="M2070" s="835">
        <v>0</v>
      </c>
      <c r="N2070" s="832">
        <v>1</v>
      </c>
      <c r="O2070" s="836">
        <v>1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8</v>
      </c>
      <c r="B2071" s="832" t="s">
        <v>2035</v>
      </c>
      <c r="C2071" s="832" t="s">
        <v>2042</v>
      </c>
      <c r="D2071" s="833" t="s">
        <v>4375</v>
      </c>
      <c r="E2071" s="834" t="s">
        <v>2079</v>
      </c>
      <c r="F2071" s="832" t="s">
        <v>2036</v>
      </c>
      <c r="G2071" s="832" t="s">
        <v>4012</v>
      </c>
      <c r="H2071" s="832" t="s">
        <v>601</v>
      </c>
      <c r="I2071" s="832" t="s">
        <v>4013</v>
      </c>
      <c r="J2071" s="832" t="s">
        <v>4014</v>
      </c>
      <c r="K2071" s="832" t="s">
        <v>4015</v>
      </c>
      <c r="L2071" s="835">
        <v>1065.22</v>
      </c>
      <c r="M2071" s="835">
        <v>1065.22</v>
      </c>
      <c r="N2071" s="832">
        <v>1</v>
      </c>
      <c r="O2071" s="836">
        <v>1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8</v>
      </c>
      <c r="B2072" s="832" t="s">
        <v>2035</v>
      </c>
      <c r="C2072" s="832" t="s">
        <v>2042</v>
      </c>
      <c r="D2072" s="833" t="s">
        <v>4375</v>
      </c>
      <c r="E2072" s="834" t="s">
        <v>2079</v>
      </c>
      <c r="F2072" s="832" t="s">
        <v>2036</v>
      </c>
      <c r="G2072" s="832" t="s">
        <v>2751</v>
      </c>
      <c r="H2072" s="832" t="s">
        <v>601</v>
      </c>
      <c r="I2072" s="832" t="s">
        <v>4016</v>
      </c>
      <c r="J2072" s="832" t="s">
        <v>1014</v>
      </c>
      <c r="K2072" s="832" t="s">
        <v>4017</v>
      </c>
      <c r="L2072" s="835">
        <v>79.58</v>
      </c>
      <c r="M2072" s="835">
        <v>79.58</v>
      </c>
      <c r="N2072" s="832">
        <v>1</v>
      </c>
      <c r="O2072" s="836">
        <v>1</v>
      </c>
      <c r="P2072" s="835">
        <v>79.58</v>
      </c>
      <c r="Q2072" s="837">
        <v>1</v>
      </c>
      <c r="R2072" s="832">
        <v>1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8</v>
      </c>
      <c r="B2073" s="832" t="s">
        <v>2035</v>
      </c>
      <c r="C2073" s="832" t="s">
        <v>2042</v>
      </c>
      <c r="D2073" s="833" t="s">
        <v>4375</v>
      </c>
      <c r="E2073" s="834" t="s">
        <v>2079</v>
      </c>
      <c r="F2073" s="832" t="s">
        <v>2036</v>
      </c>
      <c r="G2073" s="832" t="s">
        <v>2751</v>
      </c>
      <c r="H2073" s="832" t="s">
        <v>601</v>
      </c>
      <c r="I2073" s="832" t="s">
        <v>4018</v>
      </c>
      <c r="J2073" s="832" t="s">
        <v>1014</v>
      </c>
      <c r="K2073" s="832" t="s">
        <v>4019</v>
      </c>
      <c r="L2073" s="835">
        <v>0</v>
      </c>
      <c r="M2073" s="835">
        <v>0</v>
      </c>
      <c r="N2073" s="832">
        <v>1</v>
      </c>
      <c r="O2073" s="836">
        <v>1</v>
      </c>
      <c r="P2073" s="835">
        <v>0</v>
      </c>
      <c r="Q2073" s="837"/>
      <c r="R2073" s="832">
        <v>1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8</v>
      </c>
      <c r="B2074" s="832" t="s">
        <v>2035</v>
      </c>
      <c r="C2074" s="832" t="s">
        <v>2042</v>
      </c>
      <c r="D2074" s="833" t="s">
        <v>4375</v>
      </c>
      <c r="E2074" s="834" t="s">
        <v>2079</v>
      </c>
      <c r="F2074" s="832" t="s">
        <v>2036</v>
      </c>
      <c r="G2074" s="832" t="s">
        <v>2594</v>
      </c>
      <c r="H2074" s="832" t="s">
        <v>601</v>
      </c>
      <c r="I2074" s="832" t="s">
        <v>3806</v>
      </c>
      <c r="J2074" s="832" t="s">
        <v>3807</v>
      </c>
      <c r="K2074" s="832" t="s">
        <v>3808</v>
      </c>
      <c r="L2074" s="835">
        <v>0</v>
      </c>
      <c r="M2074" s="835">
        <v>0</v>
      </c>
      <c r="N2074" s="832">
        <v>1</v>
      </c>
      <c r="O2074" s="836">
        <v>1</v>
      </c>
      <c r="P2074" s="835"/>
      <c r="Q2074" s="837"/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8</v>
      </c>
      <c r="B2075" s="832" t="s">
        <v>2035</v>
      </c>
      <c r="C2075" s="832" t="s">
        <v>2042</v>
      </c>
      <c r="D2075" s="833" t="s">
        <v>4375</v>
      </c>
      <c r="E2075" s="834" t="s">
        <v>2079</v>
      </c>
      <c r="F2075" s="832" t="s">
        <v>2036</v>
      </c>
      <c r="G2075" s="832" t="s">
        <v>2288</v>
      </c>
      <c r="H2075" s="832" t="s">
        <v>601</v>
      </c>
      <c r="I2075" s="832" t="s">
        <v>2289</v>
      </c>
      <c r="J2075" s="832" t="s">
        <v>1104</v>
      </c>
      <c r="K2075" s="832" t="s">
        <v>2290</v>
      </c>
      <c r="L2075" s="835">
        <v>107.27</v>
      </c>
      <c r="M2075" s="835">
        <v>5148.96</v>
      </c>
      <c r="N2075" s="832">
        <v>48</v>
      </c>
      <c r="O2075" s="836">
        <v>11.5</v>
      </c>
      <c r="P2075" s="835">
        <v>643.62</v>
      </c>
      <c r="Q2075" s="837">
        <v>0.125</v>
      </c>
      <c r="R2075" s="832">
        <v>6</v>
      </c>
      <c r="S2075" s="837">
        <v>0.125</v>
      </c>
      <c r="T2075" s="836">
        <v>2</v>
      </c>
      <c r="U2075" s="838">
        <v>0.17391304347826086</v>
      </c>
    </row>
    <row r="2076" spans="1:21" ht="14.4" customHeight="1" x14ac:dyDescent="0.3">
      <c r="A2076" s="831">
        <v>8</v>
      </c>
      <c r="B2076" s="832" t="s">
        <v>2035</v>
      </c>
      <c r="C2076" s="832" t="s">
        <v>2042</v>
      </c>
      <c r="D2076" s="833" t="s">
        <v>4375</v>
      </c>
      <c r="E2076" s="834" t="s">
        <v>2079</v>
      </c>
      <c r="F2076" s="832" t="s">
        <v>2036</v>
      </c>
      <c r="G2076" s="832" t="s">
        <v>2288</v>
      </c>
      <c r="H2076" s="832" t="s">
        <v>601</v>
      </c>
      <c r="I2076" s="832" t="s">
        <v>2498</v>
      </c>
      <c r="J2076" s="832" t="s">
        <v>1104</v>
      </c>
      <c r="K2076" s="832" t="s">
        <v>2290</v>
      </c>
      <c r="L2076" s="835">
        <v>107.27</v>
      </c>
      <c r="M2076" s="835">
        <v>429.08</v>
      </c>
      <c r="N2076" s="832">
        <v>4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8</v>
      </c>
      <c r="B2077" s="832" t="s">
        <v>2035</v>
      </c>
      <c r="C2077" s="832" t="s">
        <v>2042</v>
      </c>
      <c r="D2077" s="833" t="s">
        <v>4375</v>
      </c>
      <c r="E2077" s="834" t="s">
        <v>2079</v>
      </c>
      <c r="F2077" s="832" t="s">
        <v>2036</v>
      </c>
      <c r="G2077" s="832" t="s">
        <v>2457</v>
      </c>
      <c r="H2077" s="832" t="s">
        <v>601</v>
      </c>
      <c r="I2077" s="832" t="s">
        <v>2458</v>
      </c>
      <c r="J2077" s="832" t="s">
        <v>2459</v>
      </c>
      <c r="K2077" s="832" t="s">
        <v>2460</v>
      </c>
      <c r="L2077" s="835">
        <v>30.46</v>
      </c>
      <c r="M2077" s="835">
        <v>60.92</v>
      </c>
      <c r="N2077" s="832">
        <v>2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8</v>
      </c>
      <c r="B2078" s="832" t="s">
        <v>2035</v>
      </c>
      <c r="C2078" s="832" t="s">
        <v>2042</v>
      </c>
      <c r="D2078" s="833" t="s">
        <v>4375</v>
      </c>
      <c r="E2078" s="834" t="s">
        <v>2079</v>
      </c>
      <c r="F2078" s="832" t="s">
        <v>2036</v>
      </c>
      <c r="G2078" s="832" t="s">
        <v>2457</v>
      </c>
      <c r="H2078" s="832" t="s">
        <v>601</v>
      </c>
      <c r="I2078" s="832" t="s">
        <v>2461</v>
      </c>
      <c r="J2078" s="832" t="s">
        <v>2459</v>
      </c>
      <c r="K2078" s="832" t="s">
        <v>2462</v>
      </c>
      <c r="L2078" s="835">
        <v>60.9</v>
      </c>
      <c r="M2078" s="835">
        <v>669.9</v>
      </c>
      <c r="N2078" s="832">
        <v>11</v>
      </c>
      <c r="O2078" s="836">
        <v>3</v>
      </c>
      <c r="P2078" s="835">
        <v>182.7</v>
      </c>
      <c r="Q2078" s="837">
        <v>0.27272727272727271</v>
      </c>
      <c r="R2078" s="832">
        <v>3</v>
      </c>
      <c r="S2078" s="837">
        <v>0.27272727272727271</v>
      </c>
      <c r="T2078" s="836">
        <v>0.5</v>
      </c>
      <c r="U2078" s="838">
        <v>0.16666666666666666</v>
      </c>
    </row>
    <row r="2079" spans="1:21" ht="14.4" customHeight="1" x14ac:dyDescent="0.3">
      <c r="A2079" s="831">
        <v>8</v>
      </c>
      <c r="B2079" s="832" t="s">
        <v>2035</v>
      </c>
      <c r="C2079" s="832" t="s">
        <v>2042</v>
      </c>
      <c r="D2079" s="833" t="s">
        <v>4375</v>
      </c>
      <c r="E2079" s="834" t="s">
        <v>2079</v>
      </c>
      <c r="F2079" s="832" t="s">
        <v>2036</v>
      </c>
      <c r="G2079" s="832" t="s">
        <v>2407</v>
      </c>
      <c r="H2079" s="832" t="s">
        <v>601</v>
      </c>
      <c r="I2079" s="832" t="s">
        <v>3202</v>
      </c>
      <c r="J2079" s="832" t="s">
        <v>3203</v>
      </c>
      <c r="K2079" s="832" t="s">
        <v>3204</v>
      </c>
      <c r="L2079" s="835">
        <v>89.91</v>
      </c>
      <c r="M2079" s="835">
        <v>89.91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8</v>
      </c>
      <c r="B2080" s="832" t="s">
        <v>2035</v>
      </c>
      <c r="C2080" s="832" t="s">
        <v>2042</v>
      </c>
      <c r="D2080" s="833" t="s">
        <v>4375</v>
      </c>
      <c r="E2080" s="834" t="s">
        <v>2079</v>
      </c>
      <c r="F2080" s="832" t="s">
        <v>2036</v>
      </c>
      <c r="G2080" s="832" t="s">
        <v>2410</v>
      </c>
      <c r="H2080" s="832" t="s">
        <v>601</v>
      </c>
      <c r="I2080" s="832" t="s">
        <v>2411</v>
      </c>
      <c r="J2080" s="832" t="s">
        <v>986</v>
      </c>
      <c r="K2080" s="832" t="s">
        <v>2412</v>
      </c>
      <c r="L2080" s="835">
        <v>27.28</v>
      </c>
      <c r="M2080" s="835">
        <v>27.28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8</v>
      </c>
      <c r="B2081" s="832" t="s">
        <v>2035</v>
      </c>
      <c r="C2081" s="832" t="s">
        <v>2042</v>
      </c>
      <c r="D2081" s="833" t="s">
        <v>4375</v>
      </c>
      <c r="E2081" s="834" t="s">
        <v>2079</v>
      </c>
      <c r="F2081" s="832" t="s">
        <v>2036</v>
      </c>
      <c r="G2081" s="832" t="s">
        <v>4020</v>
      </c>
      <c r="H2081" s="832" t="s">
        <v>601</v>
      </c>
      <c r="I2081" s="832" t="s">
        <v>4021</v>
      </c>
      <c r="J2081" s="832" t="s">
        <v>4022</v>
      </c>
      <c r="K2081" s="832" t="s">
        <v>4023</v>
      </c>
      <c r="L2081" s="835">
        <v>0</v>
      </c>
      <c r="M2081" s="835">
        <v>0</v>
      </c>
      <c r="N2081" s="832">
        <v>1</v>
      </c>
      <c r="O2081" s="836">
        <v>1</v>
      </c>
      <c r="P2081" s="835"/>
      <c r="Q2081" s="837"/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8</v>
      </c>
      <c r="B2082" s="832" t="s">
        <v>2035</v>
      </c>
      <c r="C2082" s="832" t="s">
        <v>2042</v>
      </c>
      <c r="D2082" s="833" t="s">
        <v>4375</v>
      </c>
      <c r="E2082" s="834" t="s">
        <v>2079</v>
      </c>
      <c r="F2082" s="832" t="s">
        <v>2036</v>
      </c>
      <c r="G2082" s="832" t="s">
        <v>2108</v>
      </c>
      <c r="H2082" s="832" t="s">
        <v>601</v>
      </c>
      <c r="I2082" s="832" t="s">
        <v>2109</v>
      </c>
      <c r="J2082" s="832" t="s">
        <v>657</v>
      </c>
      <c r="K2082" s="832" t="s">
        <v>2110</v>
      </c>
      <c r="L2082" s="835">
        <v>0</v>
      </c>
      <c r="M2082" s="835">
        <v>0</v>
      </c>
      <c r="N2082" s="832">
        <v>1</v>
      </c>
      <c r="O2082" s="836">
        <v>0.5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8</v>
      </c>
      <c r="B2083" s="832" t="s">
        <v>2035</v>
      </c>
      <c r="C2083" s="832" t="s">
        <v>2042</v>
      </c>
      <c r="D2083" s="833" t="s">
        <v>4375</v>
      </c>
      <c r="E2083" s="834" t="s">
        <v>2079</v>
      </c>
      <c r="F2083" s="832" t="s">
        <v>2036</v>
      </c>
      <c r="G2083" s="832" t="s">
        <v>2610</v>
      </c>
      <c r="H2083" s="832" t="s">
        <v>660</v>
      </c>
      <c r="I2083" s="832" t="s">
        <v>1691</v>
      </c>
      <c r="J2083" s="832" t="s">
        <v>1692</v>
      </c>
      <c r="K2083" s="832" t="s">
        <v>1693</v>
      </c>
      <c r="L2083" s="835">
        <v>654.6</v>
      </c>
      <c r="M2083" s="835">
        <v>654.6</v>
      </c>
      <c r="N2083" s="832">
        <v>1</v>
      </c>
      <c r="O2083" s="836">
        <v>1</v>
      </c>
      <c r="P2083" s="835">
        <v>654.6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8</v>
      </c>
      <c r="B2084" s="832" t="s">
        <v>2035</v>
      </c>
      <c r="C2084" s="832" t="s">
        <v>2042</v>
      </c>
      <c r="D2084" s="833" t="s">
        <v>4375</v>
      </c>
      <c r="E2084" s="834" t="s">
        <v>2079</v>
      </c>
      <c r="F2084" s="832" t="s">
        <v>2036</v>
      </c>
      <c r="G2084" s="832" t="s">
        <v>4024</v>
      </c>
      <c r="H2084" s="832" t="s">
        <v>601</v>
      </c>
      <c r="I2084" s="832" t="s">
        <v>4025</v>
      </c>
      <c r="J2084" s="832" t="s">
        <v>4026</v>
      </c>
      <c r="K2084" s="832" t="s">
        <v>4027</v>
      </c>
      <c r="L2084" s="835">
        <v>1141.8900000000001</v>
      </c>
      <c r="M2084" s="835">
        <v>1141.8900000000001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8</v>
      </c>
      <c r="B2085" s="832" t="s">
        <v>2035</v>
      </c>
      <c r="C2085" s="832" t="s">
        <v>2042</v>
      </c>
      <c r="D2085" s="833" t="s">
        <v>4375</v>
      </c>
      <c r="E2085" s="834" t="s">
        <v>2079</v>
      </c>
      <c r="F2085" s="832" t="s">
        <v>2036</v>
      </c>
      <c r="G2085" s="832" t="s">
        <v>4028</v>
      </c>
      <c r="H2085" s="832" t="s">
        <v>601</v>
      </c>
      <c r="I2085" s="832" t="s">
        <v>4029</v>
      </c>
      <c r="J2085" s="832" t="s">
        <v>4030</v>
      </c>
      <c r="K2085" s="832" t="s">
        <v>4031</v>
      </c>
      <c r="L2085" s="835">
        <v>0</v>
      </c>
      <c r="M2085" s="835">
        <v>0</v>
      </c>
      <c r="N2085" s="832">
        <v>1</v>
      </c>
      <c r="O2085" s="836">
        <v>0.5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8</v>
      </c>
      <c r="B2086" s="832" t="s">
        <v>2035</v>
      </c>
      <c r="C2086" s="832" t="s">
        <v>2042</v>
      </c>
      <c r="D2086" s="833" t="s">
        <v>4375</v>
      </c>
      <c r="E2086" s="834" t="s">
        <v>2079</v>
      </c>
      <c r="F2086" s="832" t="s">
        <v>2036</v>
      </c>
      <c r="G2086" s="832" t="s">
        <v>2167</v>
      </c>
      <c r="H2086" s="832" t="s">
        <v>601</v>
      </c>
      <c r="I2086" s="832" t="s">
        <v>4032</v>
      </c>
      <c r="J2086" s="832" t="s">
        <v>1322</v>
      </c>
      <c r="K2086" s="832" t="s">
        <v>2169</v>
      </c>
      <c r="L2086" s="835">
        <v>98.75</v>
      </c>
      <c r="M2086" s="835">
        <v>98.75</v>
      </c>
      <c r="N2086" s="832">
        <v>1</v>
      </c>
      <c r="O2086" s="836">
        <v>0.5</v>
      </c>
      <c r="P2086" s="835">
        <v>98.75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8</v>
      </c>
      <c r="B2087" s="832" t="s">
        <v>2035</v>
      </c>
      <c r="C2087" s="832" t="s">
        <v>2042</v>
      </c>
      <c r="D2087" s="833" t="s">
        <v>4375</v>
      </c>
      <c r="E2087" s="834" t="s">
        <v>2079</v>
      </c>
      <c r="F2087" s="832" t="s">
        <v>2036</v>
      </c>
      <c r="G2087" s="832" t="s">
        <v>2117</v>
      </c>
      <c r="H2087" s="832" t="s">
        <v>601</v>
      </c>
      <c r="I2087" s="832" t="s">
        <v>2301</v>
      </c>
      <c r="J2087" s="832" t="s">
        <v>2119</v>
      </c>
      <c r="K2087" s="832" t="s">
        <v>2120</v>
      </c>
      <c r="L2087" s="835">
        <v>132.97999999999999</v>
      </c>
      <c r="M2087" s="835">
        <v>132.97999999999999</v>
      </c>
      <c r="N2087" s="832">
        <v>1</v>
      </c>
      <c r="O2087" s="836">
        <v>0.5</v>
      </c>
      <c r="P2087" s="835">
        <v>132.97999999999999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8</v>
      </c>
      <c r="B2088" s="832" t="s">
        <v>2035</v>
      </c>
      <c r="C2088" s="832" t="s">
        <v>2042</v>
      </c>
      <c r="D2088" s="833" t="s">
        <v>4375</v>
      </c>
      <c r="E2088" s="834" t="s">
        <v>2079</v>
      </c>
      <c r="F2088" s="832" t="s">
        <v>2036</v>
      </c>
      <c r="G2088" s="832" t="s">
        <v>2611</v>
      </c>
      <c r="H2088" s="832" t="s">
        <v>601</v>
      </c>
      <c r="I2088" s="832" t="s">
        <v>2612</v>
      </c>
      <c r="J2088" s="832" t="s">
        <v>2613</v>
      </c>
      <c r="K2088" s="832" t="s">
        <v>2614</v>
      </c>
      <c r="L2088" s="835">
        <v>130.69999999999999</v>
      </c>
      <c r="M2088" s="835">
        <v>130.69999999999999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8</v>
      </c>
      <c r="B2089" s="832" t="s">
        <v>2035</v>
      </c>
      <c r="C2089" s="832" t="s">
        <v>2042</v>
      </c>
      <c r="D2089" s="833" t="s">
        <v>4375</v>
      </c>
      <c r="E2089" s="834" t="s">
        <v>2079</v>
      </c>
      <c r="F2089" s="832" t="s">
        <v>2036</v>
      </c>
      <c r="G2089" s="832" t="s">
        <v>2170</v>
      </c>
      <c r="H2089" s="832" t="s">
        <v>601</v>
      </c>
      <c r="I2089" s="832" t="s">
        <v>2309</v>
      </c>
      <c r="J2089" s="832" t="s">
        <v>962</v>
      </c>
      <c r="K2089" s="832" t="s">
        <v>2310</v>
      </c>
      <c r="L2089" s="835">
        <v>0</v>
      </c>
      <c r="M2089" s="835">
        <v>0</v>
      </c>
      <c r="N2089" s="832">
        <v>2</v>
      </c>
      <c r="O2089" s="836">
        <v>1</v>
      </c>
      <c r="P2089" s="835">
        <v>0</v>
      </c>
      <c r="Q2089" s="837"/>
      <c r="R2089" s="832">
        <v>2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8</v>
      </c>
      <c r="B2090" s="832" t="s">
        <v>2035</v>
      </c>
      <c r="C2090" s="832" t="s">
        <v>2042</v>
      </c>
      <c r="D2090" s="833" t="s">
        <v>4375</v>
      </c>
      <c r="E2090" s="834" t="s">
        <v>2079</v>
      </c>
      <c r="F2090" s="832" t="s">
        <v>2036</v>
      </c>
      <c r="G2090" s="832" t="s">
        <v>2170</v>
      </c>
      <c r="H2090" s="832" t="s">
        <v>601</v>
      </c>
      <c r="I2090" s="832" t="s">
        <v>2171</v>
      </c>
      <c r="J2090" s="832" t="s">
        <v>964</v>
      </c>
      <c r="K2090" s="832" t="s">
        <v>2172</v>
      </c>
      <c r="L2090" s="835">
        <v>0</v>
      </c>
      <c r="M2090" s="835">
        <v>0</v>
      </c>
      <c r="N2090" s="832">
        <v>4</v>
      </c>
      <c r="O2090" s="836">
        <v>2</v>
      </c>
      <c r="P2090" s="835">
        <v>0</v>
      </c>
      <c r="Q2090" s="837"/>
      <c r="R2090" s="832">
        <v>3</v>
      </c>
      <c r="S2090" s="837">
        <v>0.75</v>
      </c>
      <c r="T2090" s="836">
        <v>1.5</v>
      </c>
      <c r="U2090" s="838">
        <v>0.75</v>
      </c>
    </row>
    <row r="2091" spans="1:21" ht="14.4" customHeight="1" x14ac:dyDescent="0.3">
      <c r="A2091" s="831">
        <v>8</v>
      </c>
      <c r="B2091" s="832" t="s">
        <v>2035</v>
      </c>
      <c r="C2091" s="832" t="s">
        <v>2042</v>
      </c>
      <c r="D2091" s="833" t="s">
        <v>4375</v>
      </c>
      <c r="E2091" s="834" t="s">
        <v>2079</v>
      </c>
      <c r="F2091" s="832" t="s">
        <v>2036</v>
      </c>
      <c r="G2091" s="832" t="s">
        <v>2170</v>
      </c>
      <c r="H2091" s="832" t="s">
        <v>601</v>
      </c>
      <c r="I2091" s="832" t="s">
        <v>2615</v>
      </c>
      <c r="J2091" s="832" t="s">
        <v>1356</v>
      </c>
      <c r="K2091" s="832" t="s">
        <v>2616</v>
      </c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8</v>
      </c>
      <c r="B2092" s="832" t="s">
        <v>2035</v>
      </c>
      <c r="C2092" s="832" t="s">
        <v>2042</v>
      </c>
      <c r="D2092" s="833" t="s">
        <v>4375</v>
      </c>
      <c r="E2092" s="834" t="s">
        <v>2079</v>
      </c>
      <c r="F2092" s="832" t="s">
        <v>2036</v>
      </c>
      <c r="G2092" s="832" t="s">
        <v>2170</v>
      </c>
      <c r="H2092" s="832" t="s">
        <v>601</v>
      </c>
      <c r="I2092" s="832" t="s">
        <v>2173</v>
      </c>
      <c r="J2092" s="832" t="s">
        <v>1356</v>
      </c>
      <c r="K2092" s="832" t="s">
        <v>2174</v>
      </c>
      <c r="L2092" s="835">
        <v>0</v>
      </c>
      <c r="M2092" s="835">
        <v>0</v>
      </c>
      <c r="N2092" s="832">
        <v>1</v>
      </c>
      <c r="O2092" s="836">
        <v>1</v>
      </c>
      <c r="P2092" s="835"/>
      <c r="Q2092" s="837"/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8</v>
      </c>
      <c r="B2093" s="832" t="s">
        <v>2035</v>
      </c>
      <c r="C2093" s="832" t="s">
        <v>2042</v>
      </c>
      <c r="D2093" s="833" t="s">
        <v>4375</v>
      </c>
      <c r="E2093" s="834" t="s">
        <v>2079</v>
      </c>
      <c r="F2093" s="832" t="s">
        <v>2036</v>
      </c>
      <c r="G2093" s="832" t="s">
        <v>2170</v>
      </c>
      <c r="H2093" s="832" t="s">
        <v>601</v>
      </c>
      <c r="I2093" s="832" t="s">
        <v>4033</v>
      </c>
      <c r="J2093" s="832" t="s">
        <v>4034</v>
      </c>
      <c r="K2093" s="832" t="s">
        <v>4035</v>
      </c>
      <c r="L2093" s="835">
        <v>0</v>
      </c>
      <c r="M2093" s="835">
        <v>0</v>
      </c>
      <c r="N2093" s="832">
        <v>1</v>
      </c>
      <c r="O2093" s="836">
        <v>0.5</v>
      </c>
      <c r="P2093" s="835">
        <v>0</v>
      </c>
      <c r="Q2093" s="837"/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8</v>
      </c>
      <c r="B2094" s="832" t="s">
        <v>2035</v>
      </c>
      <c r="C2094" s="832" t="s">
        <v>2042</v>
      </c>
      <c r="D2094" s="833" t="s">
        <v>4375</v>
      </c>
      <c r="E2094" s="834" t="s">
        <v>2079</v>
      </c>
      <c r="F2094" s="832" t="s">
        <v>2036</v>
      </c>
      <c r="G2094" s="832" t="s">
        <v>2413</v>
      </c>
      <c r="H2094" s="832" t="s">
        <v>601</v>
      </c>
      <c r="I2094" s="832" t="s">
        <v>2700</v>
      </c>
      <c r="J2094" s="832" t="s">
        <v>2415</v>
      </c>
      <c r="K2094" s="832" t="s">
        <v>2701</v>
      </c>
      <c r="L2094" s="835">
        <v>35.18</v>
      </c>
      <c r="M2094" s="835">
        <v>2568.1400000000003</v>
      </c>
      <c r="N2094" s="832">
        <v>73</v>
      </c>
      <c r="O2094" s="836">
        <v>67.5</v>
      </c>
      <c r="P2094" s="835">
        <v>668.41999999999985</v>
      </c>
      <c r="Q2094" s="837">
        <v>0.26027397260273966</v>
      </c>
      <c r="R2094" s="832">
        <v>19</v>
      </c>
      <c r="S2094" s="837">
        <v>0.26027397260273971</v>
      </c>
      <c r="T2094" s="836">
        <v>18</v>
      </c>
      <c r="U2094" s="838">
        <v>0.26666666666666666</v>
      </c>
    </row>
    <row r="2095" spans="1:21" ht="14.4" customHeight="1" x14ac:dyDescent="0.3">
      <c r="A2095" s="831">
        <v>8</v>
      </c>
      <c r="B2095" s="832" t="s">
        <v>2035</v>
      </c>
      <c r="C2095" s="832" t="s">
        <v>2042</v>
      </c>
      <c r="D2095" s="833" t="s">
        <v>4375</v>
      </c>
      <c r="E2095" s="834" t="s">
        <v>2079</v>
      </c>
      <c r="F2095" s="832" t="s">
        <v>2036</v>
      </c>
      <c r="G2095" s="832" t="s">
        <v>2413</v>
      </c>
      <c r="H2095" s="832" t="s">
        <v>601</v>
      </c>
      <c r="I2095" s="832" t="s">
        <v>2702</v>
      </c>
      <c r="J2095" s="832" t="s">
        <v>2415</v>
      </c>
      <c r="K2095" s="832" t="s">
        <v>1725</v>
      </c>
      <c r="L2095" s="835">
        <v>0</v>
      </c>
      <c r="M2095" s="835">
        <v>0</v>
      </c>
      <c r="N2095" s="832">
        <v>29</v>
      </c>
      <c r="O2095" s="836">
        <v>15</v>
      </c>
      <c r="P2095" s="835">
        <v>0</v>
      </c>
      <c r="Q2095" s="837"/>
      <c r="R2095" s="832">
        <v>4</v>
      </c>
      <c r="S2095" s="837">
        <v>0.13793103448275862</v>
      </c>
      <c r="T2095" s="836">
        <v>2</v>
      </c>
      <c r="U2095" s="838">
        <v>0.13333333333333333</v>
      </c>
    </row>
    <row r="2096" spans="1:21" ht="14.4" customHeight="1" x14ac:dyDescent="0.3">
      <c r="A2096" s="831">
        <v>8</v>
      </c>
      <c r="B2096" s="832" t="s">
        <v>2035</v>
      </c>
      <c r="C2096" s="832" t="s">
        <v>2042</v>
      </c>
      <c r="D2096" s="833" t="s">
        <v>4375</v>
      </c>
      <c r="E2096" s="834" t="s">
        <v>2079</v>
      </c>
      <c r="F2096" s="832" t="s">
        <v>2036</v>
      </c>
      <c r="G2096" s="832" t="s">
        <v>2413</v>
      </c>
      <c r="H2096" s="832" t="s">
        <v>601</v>
      </c>
      <c r="I2096" s="832" t="s">
        <v>2414</v>
      </c>
      <c r="J2096" s="832" t="s">
        <v>2415</v>
      </c>
      <c r="K2096" s="832" t="s">
        <v>2416</v>
      </c>
      <c r="L2096" s="835">
        <v>58.62</v>
      </c>
      <c r="M2096" s="835">
        <v>58.62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8</v>
      </c>
      <c r="B2097" s="832" t="s">
        <v>2035</v>
      </c>
      <c r="C2097" s="832" t="s">
        <v>2042</v>
      </c>
      <c r="D2097" s="833" t="s">
        <v>4375</v>
      </c>
      <c r="E2097" s="834" t="s">
        <v>2079</v>
      </c>
      <c r="F2097" s="832" t="s">
        <v>2036</v>
      </c>
      <c r="G2097" s="832" t="s">
        <v>2314</v>
      </c>
      <c r="H2097" s="832" t="s">
        <v>601</v>
      </c>
      <c r="I2097" s="832" t="s">
        <v>2315</v>
      </c>
      <c r="J2097" s="832" t="s">
        <v>2316</v>
      </c>
      <c r="K2097" s="832" t="s">
        <v>2317</v>
      </c>
      <c r="L2097" s="835">
        <v>88.76</v>
      </c>
      <c r="M2097" s="835">
        <v>88.76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8</v>
      </c>
      <c r="B2098" s="832" t="s">
        <v>2035</v>
      </c>
      <c r="C2098" s="832" t="s">
        <v>2042</v>
      </c>
      <c r="D2098" s="833" t="s">
        <v>4375</v>
      </c>
      <c r="E2098" s="834" t="s">
        <v>2079</v>
      </c>
      <c r="F2098" s="832" t="s">
        <v>2036</v>
      </c>
      <c r="G2098" s="832" t="s">
        <v>2184</v>
      </c>
      <c r="H2098" s="832" t="s">
        <v>660</v>
      </c>
      <c r="I2098" s="832" t="s">
        <v>1695</v>
      </c>
      <c r="J2098" s="832" t="s">
        <v>1696</v>
      </c>
      <c r="K2098" s="832" t="s">
        <v>1697</v>
      </c>
      <c r="L2098" s="835">
        <v>63.14</v>
      </c>
      <c r="M2098" s="835">
        <v>63.14</v>
      </c>
      <c r="N2098" s="832">
        <v>1</v>
      </c>
      <c r="O2098" s="836">
        <v>0.5</v>
      </c>
      <c r="P2098" s="835">
        <v>63.14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8</v>
      </c>
      <c r="B2099" s="832" t="s">
        <v>2035</v>
      </c>
      <c r="C2099" s="832" t="s">
        <v>2042</v>
      </c>
      <c r="D2099" s="833" t="s">
        <v>4375</v>
      </c>
      <c r="E2099" s="834" t="s">
        <v>2079</v>
      </c>
      <c r="F2099" s="832" t="s">
        <v>2036</v>
      </c>
      <c r="G2099" s="832" t="s">
        <v>3550</v>
      </c>
      <c r="H2099" s="832" t="s">
        <v>601</v>
      </c>
      <c r="I2099" s="832" t="s">
        <v>4036</v>
      </c>
      <c r="J2099" s="832" t="s">
        <v>4037</v>
      </c>
      <c r="K2099" s="832" t="s">
        <v>4038</v>
      </c>
      <c r="L2099" s="835">
        <v>59.78</v>
      </c>
      <c r="M2099" s="835">
        <v>119.56</v>
      </c>
      <c r="N2099" s="832">
        <v>2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8</v>
      </c>
      <c r="B2100" s="832" t="s">
        <v>2035</v>
      </c>
      <c r="C2100" s="832" t="s">
        <v>2042</v>
      </c>
      <c r="D2100" s="833" t="s">
        <v>4375</v>
      </c>
      <c r="E2100" s="834" t="s">
        <v>2079</v>
      </c>
      <c r="F2100" s="832" t="s">
        <v>2036</v>
      </c>
      <c r="G2100" s="832" t="s">
        <v>3907</v>
      </c>
      <c r="H2100" s="832" t="s">
        <v>601</v>
      </c>
      <c r="I2100" s="832" t="s">
        <v>4039</v>
      </c>
      <c r="J2100" s="832" t="s">
        <v>4040</v>
      </c>
      <c r="K2100" s="832" t="s">
        <v>2346</v>
      </c>
      <c r="L2100" s="835">
        <v>64.56</v>
      </c>
      <c r="M2100" s="835">
        <v>129.12</v>
      </c>
      <c r="N2100" s="832">
        <v>2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8</v>
      </c>
      <c r="B2101" s="832" t="s">
        <v>2035</v>
      </c>
      <c r="C2101" s="832" t="s">
        <v>2042</v>
      </c>
      <c r="D2101" s="833" t="s">
        <v>4375</v>
      </c>
      <c r="E2101" s="834" t="s">
        <v>2079</v>
      </c>
      <c r="F2101" s="832" t="s">
        <v>2036</v>
      </c>
      <c r="G2101" s="832" t="s">
        <v>3907</v>
      </c>
      <c r="H2101" s="832" t="s">
        <v>601</v>
      </c>
      <c r="I2101" s="832" t="s">
        <v>4041</v>
      </c>
      <c r="J2101" s="832" t="s">
        <v>4042</v>
      </c>
      <c r="K2101" s="832" t="s">
        <v>4043</v>
      </c>
      <c r="L2101" s="835">
        <v>161.4</v>
      </c>
      <c r="M2101" s="835">
        <v>161.4</v>
      </c>
      <c r="N2101" s="832">
        <v>1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8</v>
      </c>
      <c r="B2102" s="832" t="s">
        <v>2035</v>
      </c>
      <c r="C2102" s="832" t="s">
        <v>2042</v>
      </c>
      <c r="D2102" s="833" t="s">
        <v>4375</v>
      </c>
      <c r="E2102" s="834" t="s">
        <v>2079</v>
      </c>
      <c r="F2102" s="832" t="s">
        <v>2036</v>
      </c>
      <c r="G2102" s="832" t="s">
        <v>2144</v>
      </c>
      <c r="H2102" s="832" t="s">
        <v>601</v>
      </c>
      <c r="I2102" s="832" t="s">
        <v>2145</v>
      </c>
      <c r="J2102" s="832" t="s">
        <v>692</v>
      </c>
      <c r="K2102" s="832" t="s">
        <v>2146</v>
      </c>
      <c r="L2102" s="835">
        <v>158.76</v>
      </c>
      <c r="M2102" s="835">
        <v>158.76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8</v>
      </c>
      <c r="B2103" s="832" t="s">
        <v>2035</v>
      </c>
      <c r="C2103" s="832" t="s">
        <v>2042</v>
      </c>
      <c r="D2103" s="833" t="s">
        <v>4375</v>
      </c>
      <c r="E2103" s="834" t="s">
        <v>2079</v>
      </c>
      <c r="F2103" s="832" t="s">
        <v>2036</v>
      </c>
      <c r="G2103" s="832" t="s">
        <v>2538</v>
      </c>
      <c r="H2103" s="832" t="s">
        <v>601</v>
      </c>
      <c r="I2103" s="832" t="s">
        <v>4044</v>
      </c>
      <c r="J2103" s="832" t="s">
        <v>1007</v>
      </c>
      <c r="K2103" s="832" t="s">
        <v>4045</v>
      </c>
      <c r="L2103" s="835">
        <v>46.03</v>
      </c>
      <c r="M2103" s="835">
        <v>46.03</v>
      </c>
      <c r="N2103" s="832">
        <v>1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8</v>
      </c>
      <c r="B2104" s="832" t="s">
        <v>2035</v>
      </c>
      <c r="C2104" s="832" t="s">
        <v>2042</v>
      </c>
      <c r="D2104" s="833" t="s">
        <v>4375</v>
      </c>
      <c r="E2104" s="834" t="s">
        <v>2079</v>
      </c>
      <c r="F2104" s="832" t="s">
        <v>2036</v>
      </c>
      <c r="G2104" s="832" t="s">
        <v>2129</v>
      </c>
      <c r="H2104" s="832" t="s">
        <v>601</v>
      </c>
      <c r="I2104" s="832" t="s">
        <v>2808</v>
      </c>
      <c r="J2104" s="832" t="s">
        <v>2809</v>
      </c>
      <c r="K2104" s="832" t="s">
        <v>2810</v>
      </c>
      <c r="L2104" s="835">
        <v>84.45</v>
      </c>
      <c r="M2104" s="835">
        <v>506.7</v>
      </c>
      <c r="N2104" s="832">
        <v>6</v>
      </c>
      <c r="O2104" s="836">
        <v>2.5</v>
      </c>
      <c r="P2104" s="835">
        <v>84.45</v>
      </c>
      <c r="Q2104" s="837">
        <v>0.16666666666666669</v>
      </c>
      <c r="R2104" s="832">
        <v>1</v>
      </c>
      <c r="S2104" s="837">
        <v>0.16666666666666666</v>
      </c>
      <c r="T2104" s="836">
        <v>0.5</v>
      </c>
      <c r="U2104" s="838">
        <v>0.2</v>
      </c>
    </row>
    <row r="2105" spans="1:21" ht="14.4" customHeight="1" x14ac:dyDescent="0.3">
      <c r="A2105" s="831">
        <v>8</v>
      </c>
      <c r="B2105" s="832" t="s">
        <v>2035</v>
      </c>
      <c r="C2105" s="832" t="s">
        <v>2042</v>
      </c>
      <c r="D2105" s="833" t="s">
        <v>4375</v>
      </c>
      <c r="E2105" s="834" t="s">
        <v>2079</v>
      </c>
      <c r="F2105" s="832" t="s">
        <v>2036</v>
      </c>
      <c r="G2105" s="832" t="s">
        <v>2650</v>
      </c>
      <c r="H2105" s="832" t="s">
        <v>601</v>
      </c>
      <c r="I2105" s="832" t="s">
        <v>3064</v>
      </c>
      <c r="J2105" s="832" t="s">
        <v>1365</v>
      </c>
      <c r="K2105" s="832" t="s">
        <v>2652</v>
      </c>
      <c r="L2105" s="835">
        <v>52.61</v>
      </c>
      <c r="M2105" s="835">
        <v>105.22</v>
      </c>
      <c r="N2105" s="832">
        <v>2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8</v>
      </c>
      <c r="B2106" s="832" t="s">
        <v>2035</v>
      </c>
      <c r="C2106" s="832" t="s">
        <v>2042</v>
      </c>
      <c r="D2106" s="833" t="s">
        <v>4375</v>
      </c>
      <c r="E2106" s="834" t="s">
        <v>2079</v>
      </c>
      <c r="F2106" s="832" t="s">
        <v>2036</v>
      </c>
      <c r="G2106" s="832" t="s">
        <v>2362</v>
      </c>
      <c r="H2106" s="832" t="s">
        <v>601</v>
      </c>
      <c r="I2106" s="832" t="s">
        <v>2363</v>
      </c>
      <c r="J2106" s="832" t="s">
        <v>2364</v>
      </c>
      <c r="K2106" s="832" t="s">
        <v>2365</v>
      </c>
      <c r="L2106" s="835">
        <v>87.67</v>
      </c>
      <c r="M2106" s="835">
        <v>175.34</v>
      </c>
      <c r="N2106" s="832">
        <v>2</v>
      </c>
      <c r="O2106" s="836">
        <v>1.5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8</v>
      </c>
      <c r="B2107" s="832" t="s">
        <v>2035</v>
      </c>
      <c r="C2107" s="832" t="s">
        <v>2042</v>
      </c>
      <c r="D2107" s="833" t="s">
        <v>4375</v>
      </c>
      <c r="E2107" s="834" t="s">
        <v>2079</v>
      </c>
      <c r="F2107" s="832" t="s">
        <v>2036</v>
      </c>
      <c r="G2107" s="832" t="s">
        <v>2199</v>
      </c>
      <c r="H2107" s="832" t="s">
        <v>601</v>
      </c>
      <c r="I2107" s="832" t="s">
        <v>2200</v>
      </c>
      <c r="J2107" s="832" t="s">
        <v>1219</v>
      </c>
      <c r="K2107" s="832" t="s">
        <v>2201</v>
      </c>
      <c r="L2107" s="835">
        <v>130.36000000000001</v>
      </c>
      <c r="M2107" s="835">
        <v>521.44000000000005</v>
      </c>
      <c r="N2107" s="832">
        <v>4</v>
      </c>
      <c r="O2107" s="836">
        <v>3.5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8</v>
      </c>
      <c r="B2108" s="832" t="s">
        <v>2035</v>
      </c>
      <c r="C2108" s="832" t="s">
        <v>2042</v>
      </c>
      <c r="D2108" s="833" t="s">
        <v>4375</v>
      </c>
      <c r="E2108" s="834" t="s">
        <v>2079</v>
      </c>
      <c r="F2108" s="832" t="s">
        <v>2036</v>
      </c>
      <c r="G2108" s="832" t="s">
        <v>2206</v>
      </c>
      <c r="H2108" s="832" t="s">
        <v>601</v>
      </c>
      <c r="I2108" s="832" t="s">
        <v>2207</v>
      </c>
      <c r="J2108" s="832" t="s">
        <v>2208</v>
      </c>
      <c r="K2108" s="832" t="s">
        <v>2209</v>
      </c>
      <c r="L2108" s="835">
        <v>0</v>
      </c>
      <c r="M2108" s="835">
        <v>0</v>
      </c>
      <c r="N2108" s="832">
        <v>1</v>
      </c>
      <c r="O2108" s="836">
        <v>0.5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8</v>
      </c>
      <c r="B2109" s="832" t="s">
        <v>2035</v>
      </c>
      <c r="C2109" s="832" t="s">
        <v>2042</v>
      </c>
      <c r="D2109" s="833" t="s">
        <v>4375</v>
      </c>
      <c r="E2109" s="834" t="s">
        <v>2079</v>
      </c>
      <c r="F2109" s="832" t="s">
        <v>2036</v>
      </c>
      <c r="G2109" s="832" t="s">
        <v>2147</v>
      </c>
      <c r="H2109" s="832" t="s">
        <v>601</v>
      </c>
      <c r="I2109" s="832" t="s">
        <v>2148</v>
      </c>
      <c r="J2109" s="832" t="s">
        <v>825</v>
      </c>
      <c r="K2109" s="832" t="s">
        <v>2149</v>
      </c>
      <c r="L2109" s="835">
        <v>0</v>
      </c>
      <c r="M2109" s="835">
        <v>0</v>
      </c>
      <c r="N2109" s="832">
        <v>1</v>
      </c>
      <c r="O2109" s="836">
        <v>1</v>
      </c>
      <c r="P2109" s="835">
        <v>0</v>
      </c>
      <c r="Q2109" s="837"/>
      <c r="R2109" s="832">
        <v>1</v>
      </c>
      <c r="S2109" s="837">
        <v>1</v>
      </c>
      <c r="T2109" s="836">
        <v>1</v>
      </c>
      <c r="U2109" s="838">
        <v>1</v>
      </c>
    </row>
    <row r="2110" spans="1:21" ht="14.4" customHeight="1" x14ac:dyDescent="0.3">
      <c r="A2110" s="831">
        <v>8</v>
      </c>
      <c r="B2110" s="832" t="s">
        <v>2035</v>
      </c>
      <c r="C2110" s="832" t="s">
        <v>2042</v>
      </c>
      <c r="D2110" s="833" t="s">
        <v>4375</v>
      </c>
      <c r="E2110" s="834" t="s">
        <v>2079</v>
      </c>
      <c r="F2110" s="832" t="s">
        <v>2036</v>
      </c>
      <c r="G2110" s="832" t="s">
        <v>3297</v>
      </c>
      <c r="H2110" s="832" t="s">
        <v>601</v>
      </c>
      <c r="I2110" s="832" t="s">
        <v>3298</v>
      </c>
      <c r="J2110" s="832" t="s">
        <v>3299</v>
      </c>
      <c r="K2110" s="832" t="s">
        <v>3300</v>
      </c>
      <c r="L2110" s="835">
        <v>79.069999999999993</v>
      </c>
      <c r="M2110" s="835">
        <v>1818.6099999999997</v>
      </c>
      <c r="N2110" s="832">
        <v>23</v>
      </c>
      <c r="O2110" s="836">
        <v>6.5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8</v>
      </c>
      <c r="B2111" s="832" t="s">
        <v>2035</v>
      </c>
      <c r="C2111" s="832" t="s">
        <v>2042</v>
      </c>
      <c r="D2111" s="833" t="s">
        <v>4375</v>
      </c>
      <c r="E2111" s="834" t="s">
        <v>2079</v>
      </c>
      <c r="F2111" s="832" t="s">
        <v>2036</v>
      </c>
      <c r="G2111" s="832" t="s">
        <v>2516</v>
      </c>
      <c r="H2111" s="832" t="s">
        <v>601</v>
      </c>
      <c r="I2111" s="832" t="s">
        <v>4046</v>
      </c>
      <c r="J2111" s="832" t="s">
        <v>4047</v>
      </c>
      <c r="K2111" s="832" t="s">
        <v>2519</v>
      </c>
      <c r="L2111" s="835">
        <v>124.3</v>
      </c>
      <c r="M2111" s="835">
        <v>248.6</v>
      </c>
      <c r="N2111" s="832">
        <v>2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" customHeight="1" x14ac:dyDescent="0.3">
      <c r="A2112" s="831">
        <v>8</v>
      </c>
      <c r="B2112" s="832" t="s">
        <v>2035</v>
      </c>
      <c r="C2112" s="832" t="s">
        <v>2042</v>
      </c>
      <c r="D2112" s="833" t="s">
        <v>4375</v>
      </c>
      <c r="E2112" s="834" t="s">
        <v>2079</v>
      </c>
      <c r="F2112" s="832" t="s">
        <v>2036</v>
      </c>
      <c r="G2112" s="832" t="s">
        <v>2924</v>
      </c>
      <c r="H2112" s="832" t="s">
        <v>660</v>
      </c>
      <c r="I2112" s="832" t="s">
        <v>2013</v>
      </c>
      <c r="J2112" s="832" t="s">
        <v>1236</v>
      </c>
      <c r="K2112" s="832" t="s">
        <v>2014</v>
      </c>
      <c r="L2112" s="835">
        <v>0</v>
      </c>
      <c r="M2112" s="835">
        <v>0</v>
      </c>
      <c r="N2112" s="832">
        <v>1</v>
      </c>
      <c r="O2112" s="836">
        <v>1</v>
      </c>
      <c r="P2112" s="835"/>
      <c r="Q2112" s="837"/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8</v>
      </c>
      <c r="B2113" s="832" t="s">
        <v>2035</v>
      </c>
      <c r="C2113" s="832" t="s">
        <v>2042</v>
      </c>
      <c r="D2113" s="833" t="s">
        <v>4375</v>
      </c>
      <c r="E2113" s="834" t="s">
        <v>2079</v>
      </c>
      <c r="F2113" s="832" t="s">
        <v>2036</v>
      </c>
      <c r="G2113" s="832" t="s">
        <v>2924</v>
      </c>
      <c r="H2113" s="832" t="s">
        <v>601</v>
      </c>
      <c r="I2113" s="832" t="s">
        <v>2925</v>
      </c>
      <c r="J2113" s="832" t="s">
        <v>2926</v>
      </c>
      <c r="K2113" s="832" t="s">
        <v>2014</v>
      </c>
      <c r="L2113" s="835">
        <v>0</v>
      </c>
      <c r="M2113" s="835">
        <v>0</v>
      </c>
      <c r="N2113" s="832">
        <v>1</v>
      </c>
      <c r="O2113" s="836">
        <v>0.5</v>
      </c>
      <c r="P2113" s="835">
        <v>0</v>
      </c>
      <c r="Q2113" s="837"/>
      <c r="R2113" s="832">
        <v>1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8</v>
      </c>
      <c r="B2114" s="832" t="s">
        <v>2035</v>
      </c>
      <c r="C2114" s="832" t="s">
        <v>2042</v>
      </c>
      <c r="D2114" s="833" t="s">
        <v>4375</v>
      </c>
      <c r="E2114" s="834" t="s">
        <v>2079</v>
      </c>
      <c r="F2114" s="832" t="s">
        <v>2036</v>
      </c>
      <c r="G2114" s="832" t="s">
        <v>4048</v>
      </c>
      <c r="H2114" s="832" t="s">
        <v>601</v>
      </c>
      <c r="I2114" s="832" t="s">
        <v>4049</v>
      </c>
      <c r="J2114" s="832" t="s">
        <v>4050</v>
      </c>
      <c r="K2114" s="832" t="s">
        <v>4051</v>
      </c>
      <c r="L2114" s="835">
        <v>201.3</v>
      </c>
      <c r="M2114" s="835">
        <v>603.90000000000009</v>
      </c>
      <c r="N2114" s="832">
        <v>3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8</v>
      </c>
      <c r="B2115" s="832" t="s">
        <v>2035</v>
      </c>
      <c r="C2115" s="832" t="s">
        <v>2042</v>
      </c>
      <c r="D2115" s="833" t="s">
        <v>4375</v>
      </c>
      <c r="E2115" s="834" t="s">
        <v>2076</v>
      </c>
      <c r="F2115" s="832" t="s">
        <v>2036</v>
      </c>
      <c r="G2115" s="832" t="s">
        <v>2155</v>
      </c>
      <c r="H2115" s="832" t="s">
        <v>601</v>
      </c>
      <c r="I2115" s="832" t="s">
        <v>4052</v>
      </c>
      <c r="J2115" s="832" t="s">
        <v>1712</v>
      </c>
      <c r="K2115" s="832" t="s">
        <v>4053</v>
      </c>
      <c r="L2115" s="835">
        <v>42.63</v>
      </c>
      <c r="M2115" s="835">
        <v>42.63</v>
      </c>
      <c r="N2115" s="832">
        <v>1</v>
      </c>
      <c r="O2115" s="836">
        <v>1</v>
      </c>
      <c r="P2115" s="835">
        <v>42.63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8</v>
      </c>
      <c r="B2116" s="832" t="s">
        <v>2035</v>
      </c>
      <c r="C2116" s="832" t="s">
        <v>2042</v>
      </c>
      <c r="D2116" s="833" t="s">
        <v>4375</v>
      </c>
      <c r="E2116" s="834" t="s">
        <v>2076</v>
      </c>
      <c r="F2116" s="832" t="s">
        <v>2036</v>
      </c>
      <c r="G2116" s="832" t="s">
        <v>2944</v>
      </c>
      <c r="H2116" s="832" t="s">
        <v>601</v>
      </c>
      <c r="I2116" s="832" t="s">
        <v>2945</v>
      </c>
      <c r="J2116" s="832" t="s">
        <v>2946</v>
      </c>
      <c r="K2116" s="832" t="s">
        <v>2947</v>
      </c>
      <c r="L2116" s="835">
        <v>885.66</v>
      </c>
      <c r="M2116" s="835">
        <v>9742.26</v>
      </c>
      <c r="N2116" s="832">
        <v>11</v>
      </c>
      <c r="O2116" s="836">
        <v>4</v>
      </c>
      <c r="P2116" s="835">
        <v>9742.26</v>
      </c>
      <c r="Q2116" s="837">
        <v>1</v>
      </c>
      <c r="R2116" s="832">
        <v>11</v>
      </c>
      <c r="S2116" s="837">
        <v>1</v>
      </c>
      <c r="T2116" s="836">
        <v>4</v>
      </c>
      <c r="U2116" s="838">
        <v>1</v>
      </c>
    </row>
    <row r="2117" spans="1:21" ht="14.4" customHeight="1" x14ac:dyDescent="0.3">
      <c r="A2117" s="831">
        <v>8</v>
      </c>
      <c r="B2117" s="832" t="s">
        <v>2035</v>
      </c>
      <c r="C2117" s="832" t="s">
        <v>2042</v>
      </c>
      <c r="D2117" s="833" t="s">
        <v>4375</v>
      </c>
      <c r="E2117" s="834" t="s">
        <v>2076</v>
      </c>
      <c r="F2117" s="832" t="s">
        <v>2036</v>
      </c>
      <c r="G2117" s="832" t="s">
        <v>3772</v>
      </c>
      <c r="H2117" s="832" t="s">
        <v>601</v>
      </c>
      <c r="I2117" s="832" t="s">
        <v>4054</v>
      </c>
      <c r="J2117" s="832" t="s">
        <v>3789</v>
      </c>
      <c r="K2117" s="832" t="s">
        <v>4055</v>
      </c>
      <c r="L2117" s="835">
        <v>0</v>
      </c>
      <c r="M2117" s="835">
        <v>0</v>
      </c>
      <c r="N2117" s="832">
        <v>1</v>
      </c>
      <c r="O2117" s="836">
        <v>0.5</v>
      </c>
      <c r="P2117" s="835">
        <v>0</v>
      </c>
      <c r="Q2117" s="837"/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8</v>
      </c>
      <c r="B2118" s="832" t="s">
        <v>2035</v>
      </c>
      <c r="C2118" s="832" t="s">
        <v>2042</v>
      </c>
      <c r="D2118" s="833" t="s">
        <v>4375</v>
      </c>
      <c r="E2118" s="834" t="s">
        <v>2076</v>
      </c>
      <c r="F2118" s="832" t="s">
        <v>2036</v>
      </c>
      <c r="G2118" s="832" t="s">
        <v>2272</v>
      </c>
      <c r="H2118" s="832" t="s">
        <v>601</v>
      </c>
      <c r="I2118" s="832" t="s">
        <v>2433</v>
      </c>
      <c r="J2118" s="832" t="s">
        <v>2274</v>
      </c>
      <c r="K2118" s="832" t="s">
        <v>2434</v>
      </c>
      <c r="L2118" s="835">
        <v>3405.16</v>
      </c>
      <c r="M2118" s="835">
        <v>3405.16</v>
      </c>
      <c r="N2118" s="832">
        <v>1</v>
      </c>
      <c r="O2118" s="836">
        <v>1</v>
      </c>
      <c r="P2118" s="835">
        <v>3405.16</v>
      </c>
      <c r="Q2118" s="837">
        <v>1</v>
      </c>
      <c r="R2118" s="832">
        <v>1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8</v>
      </c>
      <c r="B2119" s="832" t="s">
        <v>2035</v>
      </c>
      <c r="C2119" s="832" t="s">
        <v>2042</v>
      </c>
      <c r="D2119" s="833" t="s">
        <v>4375</v>
      </c>
      <c r="E2119" s="834" t="s">
        <v>2076</v>
      </c>
      <c r="F2119" s="832" t="s">
        <v>2036</v>
      </c>
      <c r="G2119" s="832" t="s">
        <v>2102</v>
      </c>
      <c r="H2119" s="832" t="s">
        <v>601</v>
      </c>
      <c r="I2119" s="832" t="s">
        <v>2493</v>
      </c>
      <c r="J2119" s="832" t="s">
        <v>685</v>
      </c>
      <c r="K2119" s="832" t="s">
        <v>2221</v>
      </c>
      <c r="L2119" s="835">
        <v>182.22</v>
      </c>
      <c r="M2119" s="835">
        <v>728.88</v>
      </c>
      <c r="N2119" s="832">
        <v>4</v>
      </c>
      <c r="O2119" s="836">
        <v>3</v>
      </c>
      <c r="P2119" s="835">
        <v>728.88</v>
      </c>
      <c r="Q2119" s="837">
        <v>1</v>
      </c>
      <c r="R2119" s="832">
        <v>4</v>
      </c>
      <c r="S2119" s="837">
        <v>1</v>
      </c>
      <c r="T2119" s="836">
        <v>3</v>
      </c>
      <c r="U2119" s="838">
        <v>1</v>
      </c>
    </row>
    <row r="2120" spans="1:21" ht="14.4" customHeight="1" x14ac:dyDescent="0.3">
      <c r="A2120" s="831">
        <v>8</v>
      </c>
      <c r="B2120" s="832" t="s">
        <v>2035</v>
      </c>
      <c r="C2120" s="832" t="s">
        <v>2042</v>
      </c>
      <c r="D2120" s="833" t="s">
        <v>4375</v>
      </c>
      <c r="E2120" s="834" t="s">
        <v>2076</v>
      </c>
      <c r="F2120" s="832" t="s">
        <v>2036</v>
      </c>
      <c r="G2120" s="832" t="s">
        <v>2278</v>
      </c>
      <c r="H2120" s="832" t="s">
        <v>601</v>
      </c>
      <c r="I2120" s="832" t="s">
        <v>2279</v>
      </c>
      <c r="J2120" s="832" t="s">
        <v>2280</v>
      </c>
      <c r="K2120" s="832" t="s">
        <v>2281</v>
      </c>
      <c r="L2120" s="835">
        <v>93.49</v>
      </c>
      <c r="M2120" s="835">
        <v>373.96</v>
      </c>
      <c r="N2120" s="832">
        <v>4</v>
      </c>
      <c r="O2120" s="836">
        <v>1.5</v>
      </c>
      <c r="P2120" s="835">
        <v>186.98</v>
      </c>
      <c r="Q2120" s="837">
        <v>0.5</v>
      </c>
      <c r="R2120" s="832">
        <v>2</v>
      </c>
      <c r="S2120" s="837">
        <v>0.5</v>
      </c>
      <c r="T2120" s="836">
        <v>1</v>
      </c>
      <c r="U2120" s="838">
        <v>0.66666666666666663</v>
      </c>
    </row>
    <row r="2121" spans="1:21" ht="14.4" customHeight="1" x14ac:dyDescent="0.3">
      <c r="A2121" s="831">
        <v>8</v>
      </c>
      <c r="B2121" s="832" t="s">
        <v>2035</v>
      </c>
      <c r="C2121" s="832" t="s">
        <v>2042</v>
      </c>
      <c r="D2121" s="833" t="s">
        <v>4375</v>
      </c>
      <c r="E2121" s="834" t="s">
        <v>2076</v>
      </c>
      <c r="F2121" s="832" t="s">
        <v>2036</v>
      </c>
      <c r="G2121" s="832" t="s">
        <v>2741</v>
      </c>
      <c r="H2121" s="832" t="s">
        <v>601</v>
      </c>
      <c r="I2121" s="832" t="s">
        <v>2748</v>
      </c>
      <c r="J2121" s="832" t="s">
        <v>2749</v>
      </c>
      <c r="K2121" s="832" t="s">
        <v>2750</v>
      </c>
      <c r="L2121" s="835">
        <v>0</v>
      </c>
      <c r="M2121" s="835">
        <v>0</v>
      </c>
      <c r="N2121" s="832">
        <v>1</v>
      </c>
      <c r="O2121" s="836">
        <v>1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8</v>
      </c>
      <c r="B2122" s="832" t="s">
        <v>2035</v>
      </c>
      <c r="C2122" s="832" t="s">
        <v>2042</v>
      </c>
      <c r="D2122" s="833" t="s">
        <v>4375</v>
      </c>
      <c r="E2122" s="834" t="s">
        <v>2076</v>
      </c>
      <c r="F2122" s="832" t="s">
        <v>2036</v>
      </c>
      <c r="G2122" s="832" t="s">
        <v>2576</v>
      </c>
      <c r="H2122" s="832" t="s">
        <v>601</v>
      </c>
      <c r="I2122" s="832" t="s">
        <v>2577</v>
      </c>
      <c r="J2122" s="832" t="s">
        <v>2578</v>
      </c>
      <c r="K2122" s="832" t="s">
        <v>2014</v>
      </c>
      <c r="L2122" s="835">
        <v>88.97</v>
      </c>
      <c r="M2122" s="835">
        <v>1156.6100000000001</v>
      </c>
      <c r="N2122" s="832">
        <v>13</v>
      </c>
      <c r="O2122" s="836">
        <v>6.5</v>
      </c>
      <c r="P2122" s="835">
        <v>533.82000000000005</v>
      </c>
      <c r="Q2122" s="837">
        <v>0.46153846153846151</v>
      </c>
      <c r="R2122" s="832">
        <v>6</v>
      </c>
      <c r="S2122" s="837">
        <v>0.46153846153846156</v>
      </c>
      <c r="T2122" s="836">
        <v>3.5</v>
      </c>
      <c r="U2122" s="838">
        <v>0.53846153846153844</v>
      </c>
    </row>
    <row r="2123" spans="1:21" ht="14.4" customHeight="1" x14ac:dyDescent="0.3">
      <c r="A2123" s="831">
        <v>8</v>
      </c>
      <c r="B2123" s="832" t="s">
        <v>2035</v>
      </c>
      <c r="C2123" s="832" t="s">
        <v>2042</v>
      </c>
      <c r="D2123" s="833" t="s">
        <v>4375</v>
      </c>
      <c r="E2123" s="834" t="s">
        <v>2076</v>
      </c>
      <c r="F2123" s="832" t="s">
        <v>2036</v>
      </c>
      <c r="G2123" s="832" t="s">
        <v>2581</v>
      </c>
      <c r="H2123" s="832" t="s">
        <v>601</v>
      </c>
      <c r="I2123" s="832" t="s">
        <v>2982</v>
      </c>
      <c r="J2123" s="832" t="s">
        <v>2583</v>
      </c>
      <c r="K2123" s="832" t="s">
        <v>2983</v>
      </c>
      <c r="L2123" s="835">
        <v>0</v>
      </c>
      <c r="M2123" s="835">
        <v>0</v>
      </c>
      <c r="N2123" s="832">
        <v>2</v>
      </c>
      <c r="O2123" s="836">
        <v>0.5</v>
      </c>
      <c r="P2123" s="835">
        <v>0</v>
      </c>
      <c r="Q2123" s="837"/>
      <c r="R2123" s="832">
        <v>2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8</v>
      </c>
      <c r="B2124" s="832" t="s">
        <v>2035</v>
      </c>
      <c r="C2124" s="832" t="s">
        <v>2042</v>
      </c>
      <c r="D2124" s="833" t="s">
        <v>4375</v>
      </c>
      <c r="E2124" s="834" t="s">
        <v>2076</v>
      </c>
      <c r="F2124" s="832" t="s">
        <v>2036</v>
      </c>
      <c r="G2124" s="832" t="s">
        <v>2581</v>
      </c>
      <c r="H2124" s="832" t="s">
        <v>601</v>
      </c>
      <c r="I2124" s="832" t="s">
        <v>2582</v>
      </c>
      <c r="J2124" s="832" t="s">
        <v>2583</v>
      </c>
      <c r="K2124" s="832" t="s">
        <v>2584</v>
      </c>
      <c r="L2124" s="835">
        <v>113.81</v>
      </c>
      <c r="M2124" s="835">
        <v>1593.34</v>
      </c>
      <c r="N2124" s="832">
        <v>14</v>
      </c>
      <c r="O2124" s="836">
        <v>5</v>
      </c>
      <c r="P2124" s="835">
        <v>910.48</v>
      </c>
      <c r="Q2124" s="837">
        <v>0.57142857142857151</v>
      </c>
      <c r="R2124" s="832">
        <v>8</v>
      </c>
      <c r="S2124" s="837">
        <v>0.5714285714285714</v>
      </c>
      <c r="T2124" s="836">
        <v>2.5</v>
      </c>
      <c r="U2124" s="838">
        <v>0.5</v>
      </c>
    </row>
    <row r="2125" spans="1:21" ht="14.4" customHeight="1" x14ac:dyDescent="0.3">
      <c r="A2125" s="831">
        <v>8</v>
      </c>
      <c r="B2125" s="832" t="s">
        <v>2035</v>
      </c>
      <c r="C2125" s="832" t="s">
        <v>2042</v>
      </c>
      <c r="D2125" s="833" t="s">
        <v>4375</v>
      </c>
      <c r="E2125" s="834" t="s">
        <v>2076</v>
      </c>
      <c r="F2125" s="832" t="s">
        <v>2036</v>
      </c>
      <c r="G2125" s="832" t="s">
        <v>2581</v>
      </c>
      <c r="H2125" s="832" t="s">
        <v>601</v>
      </c>
      <c r="I2125" s="832" t="s">
        <v>2585</v>
      </c>
      <c r="J2125" s="832" t="s">
        <v>2583</v>
      </c>
      <c r="K2125" s="832" t="s">
        <v>2586</v>
      </c>
      <c r="L2125" s="835">
        <v>56.9</v>
      </c>
      <c r="M2125" s="835">
        <v>853.5</v>
      </c>
      <c r="N2125" s="832">
        <v>15</v>
      </c>
      <c r="O2125" s="836">
        <v>5.5</v>
      </c>
      <c r="P2125" s="835">
        <v>455.2</v>
      </c>
      <c r="Q2125" s="837">
        <v>0.53333333333333333</v>
      </c>
      <c r="R2125" s="832">
        <v>8</v>
      </c>
      <c r="S2125" s="837">
        <v>0.53333333333333333</v>
      </c>
      <c r="T2125" s="836">
        <v>2</v>
      </c>
      <c r="U2125" s="838">
        <v>0.36363636363636365</v>
      </c>
    </row>
    <row r="2126" spans="1:21" ht="14.4" customHeight="1" x14ac:dyDescent="0.3">
      <c r="A2126" s="831">
        <v>8</v>
      </c>
      <c r="B2126" s="832" t="s">
        <v>2035</v>
      </c>
      <c r="C2126" s="832" t="s">
        <v>2042</v>
      </c>
      <c r="D2126" s="833" t="s">
        <v>4375</v>
      </c>
      <c r="E2126" s="834" t="s">
        <v>2076</v>
      </c>
      <c r="F2126" s="832" t="s">
        <v>2036</v>
      </c>
      <c r="G2126" s="832" t="s">
        <v>2581</v>
      </c>
      <c r="H2126" s="832" t="s">
        <v>601</v>
      </c>
      <c r="I2126" s="832" t="s">
        <v>2986</v>
      </c>
      <c r="J2126" s="832" t="s">
        <v>2987</v>
      </c>
      <c r="K2126" s="832" t="s">
        <v>2988</v>
      </c>
      <c r="L2126" s="835">
        <v>149.88999999999999</v>
      </c>
      <c r="M2126" s="835">
        <v>2847.9099999999989</v>
      </c>
      <c r="N2126" s="832">
        <v>19</v>
      </c>
      <c r="O2126" s="836">
        <v>10</v>
      </c>
      <c r="P2126" s="835">
        <v>1948.5699999999993</v>
      </c>
      <c r="Q2126" s="837">
        <v>0.68421052631578949</v>
      </c>
      <c r="R2126" s="832">
        <v>13</v>
      </c>
      <c r="S2126" s="837">
        <v>0.68421052631578949</v>
      </c>
      <c r="T2126" s="836">
        <v>7</v>
      </c>
      <c r="U2126" s="838">
        <v>0.7</v>
      </c>
    </row>
    <row r="2127" spans="1:21" ht="14.4" customHeight="1" x14ac:dyDescent="0.3">
      <c r="A2127" s="831">
        <v>8</v>
      </c>
      <c r="B2127" s="832" t="s">
        <v>2035</v>
      </c>
      <c r="C2127" s="832" t="s">
        <v>2042</v>
      </c>
      <c r="D2127" s="833" t="s">
        <v>4375</v>
      </c>
      <c r="E2127" s="834" t="s">
        <v>2076</v>
      </c>
      <c r="F2127" s="832" t="s">
        <v>2036</v>
      </c>
      <c r="G2127" s="832" t="s">
        <v>2560</v>
      </c>
      <c r="H2127" s="832" t="s">
        <v>601</v>
      </c>
      <c r="I2127" s="832" t="s">
        <v>2561</v>
      </c>
      <c r="J2127" s="832" t="s">
        <v>2562</v>
      </c>
      <c r="K2127" s="832" t="s">
        <v>2563</v>
      </c>
      <c r="L2127" s="835">
        <v>98.68</v>
      </c>
      <c r="M2127" s="835">
        <v>98.68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8</v>
      </c>
      <c r="B2128" s="832" t="s">
        <v>2035</v>
      </c>
      <c r="C2128" s="832" t="s">
        <v>2042</v>
      </c>
      <c r="D2128" s="833" t="s">
        <v>4375</v>
      </c>
      <c r="E2128" s="834" t="s">
        <v>2076</v>
      </c>
      <c r="F2128" s="832" t="s">
        <v>2036</v>
      </c>
      <c r="G2128" s="832" t="s">
        <v>2991</v>
      </c>
      <c r="H2128" s="832" t="s">
        <v>601</v>
      </c>
      <c r="I2128" s="832" t="s">
        <v>3001</v>
      </c>
      <c r="J2128" s="832" t="s">
        <v>1503</v>
      </c>
      <c r="K2128" s="832" t="s">
        <v>3002</v>
      </c>
      <c r="L2128" s="835">
        <v>1735.42</v>
      </c>
      <c r="M2128" s="835">
        <v>8677.1</v>
      </c>
      <c r="N2128" s="832">
        <v>5</v>
      </c>
      <c r="O2128" s="836">
        <v>3.5</v>
      </c>
      <c r="P2128" s="835">
        <v>8677.1</v>
      </c>
      <c r="Q2128" s="837">
        <v>1</v>
      </c>
      <c r="R2128" s="832">
        <v>5</v>
      </c>
      <c r="S2128" s="837">
        <v>1</v>
      </c>
      <c r="T2128" s="836">
        <v>3.5</v>
      </c>
      <c r="U2128" s="838">
        <v>1</v>
      </c>
    </row>
    <row r="2129" spans="1:21" ht="14.4" customHeight="1" x14ac:dyDescent="0.3">
      <c r="A2129" s="831">
        <v>8</v>
      </c>
      <c r="B2129" s="832" t="s">
        <v>2035</v>
      </c>
      <c r="C2129" s="832" t="s">
        <v>2042</v>
      </c>
      <c r="D2129" s="833" t="s">
        <v>4375</v>
      </c>
      <c r="E2129" s="834" t="s">
        <v>2076</v>
      </c>
      <c r="F2129" s="832" t="s">
        <v>2036</v>
      </c>
      <c r="G2129" s="832" t="s">
        <v>2590</v>
      </c>
      <c r="H2129" s="832" t="s">
        <v>601</v>
      </c>
      <c r="I2129" s="832" t="s">
        <v>2591</v>
      </c>
      <c r="J2129" s="832" t="s">
        <v>2592</v>
      </c>
      <c r="K2129" s="832" t="s">
        <v>2593</v>
      </c>
      <c r="L2129" s="835">
        <v>885.66</v>
      </c>
      <c r="M2129" s="835">
        <v>11513.58</v>
      </c>
      <c r="N2129" s="832">
        <v>13</v>
      </c>
      <c r="O2129" s="836">
        <v>5</v>
      </c>
      <c r="P2129" s="835">
        <v>11513.58</v>
      </c>
      <c r="Q2129" s="837">
        <v>1</v>
      </c>
      <c r="R2129" s="832">
        <v>13</v>
      </c>
      <c r="S2129" s="837">
        <v>1</v>
      </c>
      <c r="T2129" s="836">
        <v>5</v>
      </c>
      <c r="U2129" s="838">
        <v>1</v>
      </c>
    </row>
    <row r="2130" spans="1:21" ht="14.4" customHeight="1" x14ac:dyDescent="0.3">
      <c r="A2130" s="831">
        <v>8</v>
      </c>
      <c r="B2130" s="832" t="s">
        <v>2035</v>
      </c>
      <c r="C2130" s="832" t="s">
        <v>2042</v>
      </c>
      <c r="D2130" s="833" t="s">
        <v>4375</v>
      </c>
      <c r="E2130" s="834" t="s">
        <v>2076</v>
      </c>
      <c r="F2130" s="832" t="s">
        <v>2036</v>
      </c>
      <c r="G2130" s="832" t="s">
        <v>2594</v>
      </c>
      <c r="H2130" s="832" t="s">
        <v>601</v>
      </c>
      <c r="I2130" s="832" t="s">
        <v>4056</v>
      </c>
      <c r="J2130" s="832" t="s">
        <v>2596</v>
      </c>
      <c r="K2130" s="832" t="s">
        <v>4057</v>
      </c>
      <c r="L2130" s="835">
        <v>0</v>
      </c>
      <c r="M2130" s="835">
        <v>0</v>
      </c>
      <c r="N2130" s="832">
        <v>3</v>
      </c>
      <c r="O2130" s="836">
        <v>3</v>
      </c>
      <c r="P2130" s="835">
        <v>0</v>
      </c>
      <c r="Q2130" s="837"/>
      <c r="R2130" s="832">
        <v>2</v>
      </c>
      <c r="S2130" s="837">
        <v>0.66666666666666663</v>
      </c>
      <c r="T2130" s="836">
        <v>2</v>
      </c>
      <c r="U2130" s="838">
        <v>0.66666666666666663</v>
      </c>
    </row>
    <row r="2131" spans="1:21" ht="14.4" customHeight="1" x14ac:dyDescent="0.3">
      <c r="A2131" s="831">
        <v>8</v>
      </c>
      <c r="B2131" s="832" t="s">
        <v>2035</v>
      </c>
      <c r="C2131" s="832" t="s">
        <v>2042</v>
      </c>
      <c r="D2131" s="833" t="s">
        <v>4375</v>
      </c>
      <c r="E2131" s="834" t="s">
        <v>2076</v>
      </c>
      <c r="F2131" s="832" t="s">
        <v>2036</v>
      </c>
      <c r="G2131" s="832" t="s">
        <v>2288</v>
      </c>
      <c r="H2131" s="832" t="s">
        <v>601</v>
      </c>
      <c r="I2131" s="832" t="s">
        <v>2289</v>
      </c>
      <c r="J2131" s="832" t="s">
        <v>1104</v>
      </c>
      <c r="K2131" s="832" t="s">
        <v>2290</v>
      </c>
      <c r="L2131" s="835">
        <v>107.27</v>
      </c>
      <c r="M2131" s="835">
        <v>643.62</v>
      </c>
      <c r="N2131" s="832">
        <v>6</v>
      </c>
      <c r="O2131" s="836">
        <v>3.5</v>
      </c>
      <c r="P2131" s="835">
        <v>321.81</v>
      </c>
      <c r="Q2131" s="837">
        <v>0.5</v>
      </c>
      <c r="R2131" s="832">
        <v>3</v>
      </c>
      <c r="S2131" s="837">
        <v>0.5</v>
      </c>
      <c r="T2131" s="836">
        <v>2</v>
      </c>
      <c r="U2131" s="838">
        <v>0.5714285714285714</v>
      </c>
    </row>
    <row r="2132" spans="1:21" ht="14.4" customHeight="1" x14ac:dyDescent="0.3">
      <c r="A2132" s="831">
        <v>8</v>
      </c>
      <c r="B2132" s="832" t="s">
        <v>2035</v>
      </c>
      <c r="C2132" s="832" t="s">
        <v>2042</v>
      </c>
      <c r="D2132" s="833" t="s">
        <v>4375</v>
      </c>
      <c r="E2132" s="834" t="s">
        <v>2076</v>
      </c>
      <c r="F2132" s="832" t="s">
        <v>2036</v>
      </c>
      <c r="G2132" s="832" t="s">
        <v>2696</v>
      </c>
      <c r="H2132" s="832" t="s">
        <v>601</v>
      </c>
      <c r="I2132" s="832" t="s">
        <v>2697</v>
      </c>
      <c r="J2132" s="832" t="s">
        <v>2698</v>
      </c>
      <c r="K2132" s="832" t="s">
        <v>2699</v>
      </c>
      <c r="L2132" s="835">
        <v>34.15</v>
      </c>
      <c r="M2132" s="835">
        <v>136.6</v>
      </c>
      <c r="N2132" s="832">
        <v>4</v>
      </c>
      <c r="O2132" s="836">
        <v>2.5</v>
      </c>
      <c r="P2132" s="835">
        <v>68.3</v>
      </c>
      <c r="Q2132" s="837">
        <v>0.5</v>
      </c>
      <c r="R2132" s="832">
        <v>2</v>
      </c>
      <c r="S2132" s="837">
        <v>0.5</v>
      </c>
      <c r="T2132" s="836">
        <v>1.5</v>
      </c>
      <c r="U2132" s="838">
        <v>0.6</v>
      </c>
    </row>
    <row r="2133" spans="1:21" ht="14.4" customHeight="1" x14ac:dyDescent="0.3">
      <c r="A2133" s="831">
        <v>8</v>
      </c>
      <c r="B2133" s="832" t="s">
        <v>2035</v>
      </c>
      <c r="C2133" s="832" t="s">
        <v>2042</v>
      </c>
      <c r="D2133" s="833" t="s">
        <v>4375</v>
      </c>
      <c r="E2133" s="834" t="s">
        <v>2076</v>
      </c>
      <c r="F2133" s="832" t="s">
        <v>2036</v>
      </c>
      <c r="G2133" s="832" t="s">
        <v>2602</v>
      </c>
      <c r="H2133" s="832" t="s">
        <v>601</v>
      </c>
      <c r="I2133" s="832" t="s">
        <v>2603</v>
      </c>
      <c r="J2133" s="832" t="s">
        <v>2604</v>
      </c>
      <c r="K2133" s="832" t="s">
        <v>2605</v>
      </c>
      <c r="L2133" s="835">
        <v>250.67</v>
      </c>
      <c r="M2133" s="835">
        <v>11280.150000000001</v>
      </c>
      <c r="N2133" s="832">
        <v>45</v>
      </c>
      <c r="O2133" s="836">
        <v>23</v>
      </c>
      <c r="P2133" s="835">
        <v>11029.480000000001</v>
      </c>
      <c r="Q2133" s="837">
        <v>0.97777777777777775</v>
      </c>
      <c r="R2133" s="832">
        <v>44</v>
      </c>
      <c r="S2133" s="837">
        <v>0.97777777777777775</v>
      </c>
      <c r="T2133" s="836">
        <v>22.5</v>
      </c>
      <c r="U2133" s="838">
        <v>0.97826086956521741</v>
      </c>
    </row>
    <row r="2134" spans="1:21" ht="14.4" customHeight="1" x14ac:dyDescent="0.3">
      <c r="A2134" s="831">
        <v>8</v>
      </c>
      <c r="B2134" s="832" t="s">
        <v>2035</v>
      </c>
      <c r="C2134" s="832" t="s">
        <v>2042</v>
      </c>
      <c r="D2134" s="833" t="s">
        <v>4375</v>
      </c>
      <c r="E2134" s="834" t="s">
        <v>2076</v>
      </c>
      <c r="F2134" s="832" t="s">
        <v>2036</v>
      </c>
      <c r="G2134" s="832" t="s">
        <v>2602</v>
      </c>
      <c r="H2134" s="832" t="s">
        <v>601</v>
      </c>
      <c r="I2134" s="832" t="s">
        <v>2603</v>
      </c>
      <c r="J2134" s="832" t="s">
        <v>2604</v>
      </c>
      <c r="K2134" s="832" t="s">
        <v>2605</v>
      </c>
      <c r="L2134" s="835">
        <v>555.42999999999995</v>
      </c>
      <c r="M2134" s="835">
        <v>16107.470000000005</v>
      </c>
      <c r="N2134" s="832">
        <v>29</v>
      </c>
      <c r="O2134" s="836">
        <v>18.5</v>
      </c>
      <c r="P2134" s="835">
        <v>15552.040000000005</v>
      </c>
      <c r="Q2134" s="837">
        <v>0.96551724137931039</v>
      </c>
      <c r="R2134" s="832">
        <v>28</v>
      </c>
      <c r="S2134" s="837">
        <v>0.96551724137931039</v>
      </c>
      <c r="T2134" s="836">
        <v>17.5</v>
      </c>
      <c r="U2134" s="838">
        <v>0.94594594594594594</v>
      </c>
    </row>
    <row r="2135" spans="1:21" ht="14.4" customHeight="1" x14ac:dyDescent="0.3">
      <c r="A2135" s="831">
        <v>8</v>
      </c>
      <c r="B2135" s="832" t="s">
        <v>2035</v>
      </c>
      <c r="C2135" s="832" t="s">
        <v>2042</v>
      </c>
      <c r="D2135" s="833" t="s">
        <v>4375</v>
      </c>
      <c r="E2135" s="834" t="s">
        <v>2076</v>
      </c>
      <c r="F2135" s="832" t="s">
        <v>2036</v>
      </c>
      <c r="G2135" s="832" t="s">
        <v>2606</v>
      </c>
      <c r="H2135" s="832" t="s">
        <v>601</v>
      </c>
      <c r="I2135" s="832" t="s">
        <v>2607</v>
      </c>
      <c r="J2135" s="832" t="s">
        <v>2608</v>
      </c>
      <c r="K2135" s="832" t="s">
        <v>2609</v>
      </c>
      <c r="L2135" s="835">
        <v>125.34</v>
      </c>
      <c r="M2135" s="835">
        <v>3008.16</v>
      </c>
      <c r="N2135" s="832">
        <v>24</v>
      </c>
      <c r="O2135" s="836">
        <v>12.5</v>
      </c>
      <c r="P2135" s="835">
        <v>2757.48</v>
      </c>
      <c r="Q2135" s="837">
        <v>0.91666666666666674</v>
      </c>
      <c r="R2135" s="832">
        <v>22</v>
      </c>
      <c r="S2135" s="837">
        <v>0.91666666666666663</v>
      </c>
      <c r="T2135" s="836">
        <v>11.5</v>
      </c>
      <c r="U2135" s="838">
        <v>0.92</v>
      </c>
    </row>
    <row r="2136" spans="1:21" ht="14.4" customHeight="1" x14ac:dyDescent="0.3">
      <c r="A2136" s="831">
        <v>8</v>
      </c>
      <c r="B2136" s="832" t="s">
        <v>2035</v>
      </c>
      <c r="C2136" s="832" t="s">
        <v>2042</v>
      </c>
      <c r="D2136" s="833" t="s">
        <v>4375</v>
      </c>
      <c r="E2136" s="834" t="s">
        <v>2076</v>
      </c>
      <c r="F2136" s="832" t="s">
        <v>2036</v>
      </c>
      <c r="G2136" s="832" t="s">
        <v>2410</v>
      </c>
      <c r="H2136" s="832" t="s">
        <v>601</v>
      </c>
      <c r="I2136" s="832" t="s">
        <v>2411</v>
      </c>
      <c r="J2136" s="832" t="s">
        <v>986</v>
      </c>
      <c r="K2136" s="832" t="s">
        <v>2412</v>
      </c>
      <c r="L2136" s="835">
        <v>27.28</v>
      </c>
      <c r="M2136" s="835">
        <v>27.28</v>
      </c>
      <c r="N2136" s="832">
        <v>1</v>
      </c>
      <c r="O2136" s="836">
        <v>1</v>
      </c>
      <c r="P2136" s="835">
        <v>27.28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8</v>
      </c>
      <c r="B2137" s="832" t="s">
        <v>2035</v>
      </c>
      <c r="C2137" s="832" t="s">
        <v>2042</v>
      </c>
      <c r="D2137" s="833" t="s">
        <v>4375</v>
      </c>
      <c r="E2137" s="834" t="s">
        <v>2076</v>
      </c>
      <c r="F2137" s="832" t="s">
        <v>2036</v>
      </c>
      <c r="G2137" s="832" t="s">
        <v>2611</v>
      </c>
      <c r="H2137" s="832" t="s">
        <v>601</v>
      </c>
      <c r="I2137" s="832" t="s">
        <v>2612</v>
      </c>
      <c r="J2137" s="832" t="s">
        <v>2613</v>
      </c>
      <c r="K2137" s="832" t="s">
        <v>2614</v>
      </c>
      <c r="L2137" s="835">
        <v>101.39</v>
      </c>
      <c r="M2137" s="835">
        <v>1723.63</v>
      </c>
      <c r="N2137" s="832">
        <v>17</v>
      </c>
      <c r="O2137" s="836">
        <v>11.5</v>
      </c>
      <c r="P2137" s="835">
        <v>1216.68</v>
      </c>
      <c r="Q2137" s="837">
        <v>0.70588235294117652</v>
      </c>
      <c r="R2137" s="832">
        <v>12</v>
      </c>
      <c r="S2137" s="837">
        <v>0.70588235294117652</v>
      </c>
      <c r="T2137" s="836">
        <v>7.5</v>
      </c>
      <c r="U2137" s="838">
        <v>0.65217391304347827</v>
      </c>
    </row>
    <row r="2138" spans="1:21" ht="14.4" customHeight="1" x14ac:dyDescent="0.3">
      <c r="A2138" s="831">
        <v>8</v>
      </c>
      <c r="B2138" s="832" t="s">
        <v>2035</v>
      </c>
      <c r="C2138" s="832" t="s">
        <v>2042</v>
      </c>
      <c r="D2138" s="833" t="s">
        <v>4375</v>
      </c>
      <c r="E2138" s="834" t="s">
        <v>2076</v>
      </c>
      <c r="F2138" s="832" t="s">
        <v>2036</v>
      </c>
      <c r="G2138" s="832" t="s">
        <v>2611</v>
      </c>
      <c r="H2138" s="832" t="s">
        <v>601</v>
      </c>
      <c r="I2138" s="832" t="s">
        <v>2612</v>
      </c>
      <c r="J2138" s="832" t="s">
        <v>2613</v>
      </c>
      <c r="K2138" s="832" t="s">
        <v>2614</v>
      </c>
      <c r="L2138" s="835">
        <v>130.69999999999999</v>
      </c>
      <c r="M2138" s="835">
        <v>3659.6000000000004</v>
      </c>
      <c r="N2138" s="832">
        <v>28</v>
      </c>
      <c r="O2138" s="836">
        <v>21</v>
      </c>
      <c r="P2138" s="835">
        <v>1829.8000000000002</v>
      </c>
      <c r="Q2138" s="837">
        <v>0.5</v>
      </c>
      <c r="R2138" s="832">
        <v>14</v>
      </c>
      <c r="S2138" s="837">
        <v>0.5</v>
      </c>
      <c r="T2138" s="836">
        <v>9.5</v>
      </c>
      <c r="U2138" s="838">
        <v>0.45238095238095238</v>
      </c>
    </row>
    <row r="2139" spans="1:21" ht="14.4" customHeight="1" x14ac:dyDescent="0.3">
      <c r="A2139" s="831">
        <v>8</v>
      </c>
      <c r="B2139" s="832" t="s">
        <v>2035</v>
      </c>
      <c r="C2139" s="832" t="s">
        <v>2042</v>
      </c>
      <c r="D2139" s="833" t="s">
        <v>4375</v>
      </c>
      <c r="E2139" s="834" t="s">
        <v>2076</v>
      </c>
      <c r="F2139" s="832" t="s">
        <v>2036</v>
      </c>
      <c r="G2139" s="832" t="s">
        <v>2413</v>
      </c>
      <c r="H2139" s="832" t="s">
        <v>601</v>
      </c>
      <c r="I2139" s="832" t="s">
        <v>2700</v>
      </c>
      <c r="J2139" s="832" t="s">
        <v>2415</v>
      </c>
      <c r="K2139" s="832" t="s">
        <v>2701</v>
      </c>
      <c r="L2139" s="835">
        <v>35.18</v>
      </c>
      <c r="M2139" s="835">
        <v>35.18</v>
      </c>
      <c r="N2139" s="832">
        <v>1</v>
      </c>
      <c r="O2139" s="836">
        <v>1</v>
      </c>
      <c r="P2139" s="835">
        <v>35.18</v>
      </c>
      <c r="Q2139" s="837">
        <v>1</v>
      </c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8</v>
      </c>
      <c r="B2140" s="832" t="s">
        <v>2035</v>
      </c>
      <c r="C2140" s="832" t="s">
        <v>2042</v>
      </c>
      <c r="D2140" s="833" t="s">
        <v>4375</v>
      </c>
      <c r="E2140" s="834" t="s">
        <v>2076</v>
      </c>
      <c r="F2140" s="832" t="s">
        <v>2036</v>
      </c>
      <c r="G2140" s="832" t="s">
        <v>2413</v>
      </c>
      <c r="H2140" s="832" t="s">
        <v>601</v>
      </c>
      <c r="I2140" s="832" t="s">
        <v>2510</v>
      </c>
      <c r="J2140" s="832" t="s">
        <v>2415</v>
      </c>
      <c r="K2140" s="832" t="s">
        <v>2511</v>
      </c>
      <c r="L2140" s="835">
        <v>11.73</v>
      </c>
      <c r="M2140" s="835">
        <v>11.73</v>
      </c>
      <c r="N2140" s="832">
        <v>1</v>
      </c>
      <c r="O2140" s="836">
        <v>0.5</v>
      </c>
      <c r="P2140" s="835">
        <v>11.73</v>
      </c>
      <c r="Q2140" s="837">
        <v>1</v>
      </c>
      <c r="R2140" s="832">
        <v>1</v>
      </c>
      <c r="S2140" s="837">
        <v>1</v>
      </c>
      <c r="T2140" s="836">
        <v>0.5</v>
      </c>
      <c r="U2140" s="838">
        <v>1</v>
      </c>
    </row>
    <row r="2141" spans="1:21" ht="14.4" customHeight="1" x14ac:dyDescent="0.3">
      <c r="A2141" s="831">
        <v>8</v>
      </c>
      <c r="B2141" s="832" t="s">
        <v>2035</v>
      </c>
      <c r="C2141" s="832" t="s">
        <v>2042</v>
      </c>
      <c r="D2141" s="833" t="s">
        <v>4375</v>
      </c>
      <c r="E2141" s="834" t="s">
        <v>2076</v>
      </c>
      <c r="F2141" s="832" t="s">
        <v>2036</v>
      </c>
      <c r="G2141" s="832" t="s">
        <v>2314</v>
      </c>
      <c r="H2141" s="832" t="s">
        <v>601</v>
      </c>
      <c r="I2141" s="832" t="s">
        <v>2315</v>
      </c>
      <c r="J2141" s="832" t="s">
        <v>2316</v>
      </c>
      <c r="K2141" s="832" t="s">
        <v>2317</v>
      </c>
      <c r="L2141" s="835">
        <v>88.76</v>
      </c>
      <c r="M2141" s="835">
        <v>7278.3200000000088</v>
      </c>
      <c r="N2141" s="832">
        <v>82</v>
      </c>
      <c r="O2141" s="836">
        <v>45</v>
      </c>
      <c r="P2141" s="835">
        <v>5680.6400000000085</v>
      </c>
      <c r="Q2141" s="837">
        <v>0.78048780487804903</v>
      </c>
      <c r="R2141" s="832">
        <v>64</v>
      </c>
      <c r="S2141" s="837">
        <v>0.78048780487804881</v>
      </c>
      <c r="T2141" s="836">
        <v>34.5</v>
      </c>
      <c r="U2141" s="838">
        <v>0.76666666666666672</v>
      </c>
    </row>
    <row r="2142" spans="1:21" ht="14.4" customHeight="1" x14ac:dyDescent="0.3">
      <c r="A2142" s="831">
        <v>8</v>
      </c>
      <c r="B2142" s="832" t="s">
        <v>2035</v>
      </c>
      <c r="C2142" s="832" t="s">
        <v>2042</v>
      </c>
      <c r="D2142" s="833" t="s">
        <v>4375</v>
      </c>
      <c r="E2142" s="834" t="s">
        <v>2076</v>
      </c>
      <c r="F2142" s="832" t="s">
        <v>2036</v>
      </c>
      <c r="G2142" s="832" t="s">
        <v>3026</v>
      </c>
      <c r="H2142" s="832" t="s">
        <v>601</v>
      </c>
      <c r="I2142" s="832" t="s">
        <v>3027</v>
      </c>
      <c r="J2142" s="832" t="s">
        <v>3028</v>
      </c>
      <c r="K2142" s="832" t="s">
        <v>3029</v>
      </c>
      <c r="L2142" s="835">
        <v>550.39</v>
      </c>
      <c r="M2142" s="835">
        <v>550.39</v>
      </c>
      <c r="N2142" s="832">
        <v>1</v>
      </c>
      <c r="O2142" s="836">
        <v>0.5</v>
      </c>
      <c r="P2142" s="835">
        <v>550.39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8</v>
      </c>
      <c r="B2143" s="832" t="s">
        <v>2035</v>
      </c>
      <c r="C2143" s="832" t="s">
        <v>2042</v>
      </c>
      <c r="D2143" s="833" t="s">
        <v>4375</v>
      </c>
      <c r="E2143" s="834" t="s">
        <v>2076</v>
      </c>
      <c r="F2143" s="832" t="s">
        <v>2036</v>
      </c>
      <c r="G2143" s="832" t="s">
        <v>2184</v>
      </c>
      <c r="H2143" s="832" t="s">
        <v>660</v>
      </c>
      <c r="I2143" s="832" t="s">
        <v>1698</v>
      </c>
      <c r="J2143" s="832" t="s">
        <v>1696</v>
      </c>
      <c r="K2143" s="832" t="s">
        <v>1699</v>
      </c>
      <c r="L2143" s="835">
        <v>49.08</v>
      </c>
      <c r="M2143" s="835">
        <v>49.08</v>
      </c>
      <c r="N2143" s="832">
        <v>1</v>
      </c>
      <c r="O2143" s="836">
        <v>0.5</v>
      </c>
      <c r="P2143" s="835">
        <v>49.08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8</v>
      </c>
      <c r="B2144" s="832" t="s">
        <v>2035</v>
      </c>
      <c r="C2144" s="832" t="s">
        <v>2042</v>
      </c>
      <c r="D2144" s="833" t="s">
        <v>4375</v>
      </c>
      <c r="E2144" s="834" t="s">
        <v>2076</v>
      </c>
      <c r="F2144" s="832" t="s">
        <v>2036</v>
      </c>
      <c r="G2144" s="832" t="s">
        <v>4058</v>
      </c>
      <c r="H2144" s="832" t="s">
        <v>601</v>
      </c>
      <c r="I2144" s="832" t="s">
        <v>4059</v>
      </c>
      <c r="J2144" s="832" t="s">
        <v>4060</v>
      </c>
      <c r="K2144" s="832" t="s">
        <v>4061</v>
      </c>
      <c r="L2144" s="835">
        <v>140.72</v>
      </c>
      <c r="M2144" s="835">
        <v>281.44</v>
      </c>
      <c r="N2144" s="832">
        <v>2</v>
      </c>
      <c r="O2144" s="836">
        <v>0.5</v>
      </c>
      <c r="P2144" s="835">
        <v>281.44</v>
      </c>
      <c r="Q2144" s="837">
        <v>1</v>
      </c>
      <c r="R2144" s="832">
        <v>2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8</v>
      </c>
      <c r="B2145" s="832" t="s">
        <v>2035</v>
      </c>
      <c r="C2145" s="832" t="s">
        <v>2042</v>
      </c>
      <c r="D2145" s="833" t="s">
        <v>4375</v>
      </c>
      <c r="E2145" s="834" t="s">
        <v>2076</v>
      </c>
      <c r="F2145" s="832" t="s">
        <v>2036</v>
      </c>
      <c r="G2145" s="832" t="s">
        <v>2633</v>
      </c>
      <c r="H2145" s="832" t="s">
        <v>601</v>
      </c>
      <c r="I2145" s="832" t="s">
        <v>3038</v>
      </c>
      <c r="J2145" s="832" t="s">
        <v>3039</v>
      </c>
      <c r="K2145" s="832" t="s">
        <v>2660</v>
      </c>
      <c r="L2145" s="835">
        <v>289.23</v>
      </c>
      <c r="M2145" s="835">
        <v>1156.92</v>
      </c>
      <c r="N2145" s="832">
        <v>4</v>
      </c>
      <c r="O2145" s="836">
        <v>1</v>
      </c>
      <c r="P2145" s="835">
        <v>1156.92</v>
      </c>
      <c r="Q2145" s="837">
        <v>1</v>
      </c>
      <c r="R2145" s="832">
        <v>4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8</v>
      </c>
      <c r="B2146" s="832" t="s">
        <v>2035</v>
      </c>
      <c r="C2146" s="832" t="s">
        <v>2042</v>
      </c>
      <c r="D2146" s="833" t="s">
        <v>4375</v>
      </c>
      <c r="E2146" s="834" t="s">
        <v>2076</v>
      </c>
      <c r="F2146" s="832" t="s">
        <v>2036</v>
      </c>
      <c r="G2146" s="832" t="s">
        <v>2633</v>
      </c>
      <c r="H2146" s="832" t="s">
        <v>601</v>
      </c>
      <c r="I2146" s="832" t="s">
        <v>2634</v>
      </c>
      <c r="J2146" s="832" t="s">
        <v>2635</v>
      </c>
      <c r="K2146" s="832" t="s">
        <v>2636</v>
      </c>
      <c r="L2146" s="835">
        <v>2892.38</v>
      </c>
      <c r="M2146" s="835">
        <v>20246.660000000003</v>
      </c>
      <c r="N2146" s="832">
        <v>7</v>
      </c>
      <c r="O2146" s="836">
        <v>5</v>
      </c>
      <c r="P2146" s="835">
        <v>20246.660000000003</v>
      </c>
      <c r="Q2146" s="837">
        <v>1</v>
      </c>
      <c r="R2146" s="832">
        <v>7</v>
      </c>
      <c r="S2146" s="837">
        <v>1</v>
      </c>
      <c r="T2146" s="836">
        <v>5</v>
      </c>
      <c r="U2146" s="838">
        <v>1</v>
      </c>
    </row>
    <row r="2147" spans="1:21" ht="14.4" customHeight="1" x14ac:dyDescent="0.3">
      <c r="A2147" s="831">
        <v>8</v>
      </c>
      <c r="B2147" s="832" t="s">
        <v>2035</v>
      </c>
      <c r="C2147" s="832" t="s">
        <v>2042</v>
      </c>
      <c r="D2147" s="833" t="s">
        <v>4375</v>
      </c>
      <c r="E2147" s="834" t="s">
        <v>2076</v>
      </c>
      <c r="F2147" s="832" t="s">
        <v>2036</v>
      </c>
      <c r="G2147" s="832" t="s">
        <v>2633</v>
      </c>
      <c r="H2147" s="832" t="s">
        <v>601</v>
      </c>
      <c r="I2147" s="832" t="s">
        <v>3040</v>
      </c>
      <c r="J2147" s="832" t="s">
        <v>2635</v>
      </c>
      <c r="K2147" s="832" t="s">
        <v>3041</v>
      </c>
      <c r="L2147" s="835">
        <v>1446.19</v>
      </c>
      <c r="M2147" s="835">
        <v>11569.52</v>
      </c>
      <c r="N2147" s="832">
        <v>8</v>
      </c>
      <c r="O2147" s="836">
        <v>2</v>
      </c>
      <c r="P2147" s="835">
        <v>11569.52</v>
      </c>
      <c r="Q2147" s="837">
        <v>1</v>
      </c>
      <c r="R2147" s="832">
        <v>8</v>
      </c>
      <c r="S2147" s="837">
        <v>1</v>
      </c>
      <c r="T2147" s="836">
        <v>2</v>
      </c>
      <c r="U2147" s="838">
        <v>1</v>
      </c>
    </row>
    <row r="2148" spans="1:21" ht="14.4" customHeight="1" x14ac:dyDescent="0.3">
      <c r="A2148" s="831">
        <v>8</v>
      </c>
      <c r="B2148" s="832" t="s">
        <v>2035</v>
      </c>
      <c r="C2148" s="832" t="s">
        <v>2042</v>
      </c>
      <c r="D2148" s="833" t="s">
        <v>4375</v>
      </c>
      <c r="E2148" s="834" t="s">
        <v>2076</v>
      </c>
      <c r="F2148" s="832" t="s">
        <v>2036</v>
      </c>
      <c r="G2148" s="832" t="s">
        <v>3042</v>
      </c>
      <c r="H2148" s="832" t="s">
        <v>660</v>
      </c>
      <c r="I2148" s="832" t="s">
        <v>4062</v>
      </c>
      <c r="J2148" s="832" t="s">
        <v>1174</v>
      </c>
      <c r="K2148" s="832" t="s">
        <v>4063</v>
      </c>
      <c r="L2148" s="835">
        <v>43.21</v>
      </c>
      <c r="M2148" s="835">
        <v>43.21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8</v>
      </c>
      <c r="B2149" s="832" t="s">
        <v>2035</v>
      </c>
      <c r="C2149" s="832" t="s">
        <v>2042</v>
      </c>
      <c r="D2149" s="833" t="s">
        <v>4375</v>
      </c>
      <c r="E2149" s="834" t="s">
        <v>2076</v>
      </c>
      <c r="F2149" s="832" t="s">
        <v>2036</v>
      </c>
      <c r="G2149" s="832" t="s">
        <v>2144</v>
      </c>
      <c r="H2149" s="832" t="s">
        <v>601</v>
      </c>
      <c r="I2149" s="832" t="s">
        <v>2145</v>
      </c>
      <c r="J2149" s="832" t="s">
        <v>692</v>
      </c>
      <c r="K2149" s="832" t="s">
        <v>2146</v>
      </c>
      <c r="L2149" s="835">
        <v>158.76</v>
      </c>
      <c r="M2149" s="835">
        <v>158.76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8</v>
      </c>
      <c r="B2150" s="832" t="s">
        <v>2035</v>
      </c>
      <c r="C2150" s="832" t="s">
        <v>2042</v>
      </c>
      <c r="D2150" s="833" t="s">
        <v>4375</v>
      </c>
      <c r="E2150" s="834" t="s">
        <v>2076</v>
      </c>
      <c r="F2150" s="832" t="s">
        <v>2036</v>
      </c>
      <c r="G2150" s="832" t="s">
        <v>3048</v>
      </c>
      <c r="H2150" s="832" t="s">
        <v>660</v>
      </c>
      <c r="I2150" s="832" t="s">
        <v>1836</v>
      </c>
      <c r="J2150" s="832" t="s">
        <v>1837</v>
      </c>
      <c r="K2150" s="832" t="s">
        <v>1838</v>
      </c>
      <c r="L2150" s="835">
        <v>32.869999999999997</v>
      </c>
      <c r="M2150" s="835">
        <v>32.869999999999997</v>
      </c>
      <c r="N2150" s="832">
        <v>1</v>
      </c>
      <c r="O2150" s="836">
        <v>1</v>
      </c>
      <c r="P2150" s="835">
        <v>32.869999999999997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8</v>
      </c>
      <c r="B2151" s="832" t="s">
        <v>2035</v>
      </c>
      <c r="C2151" s="832" t="s">
        <v>2042</v>
      </c>
      <c r="D2151" s="833" t="s">
        <v>4375</v>
      </c>
      <c r="E2151" s="834" t="s">
        <v>2076</v>
      </c>
      <c r="F2151" s="832" t="s">
        <v>2036</v>
      </c>
      <c r="G2151" s="832" t="s">
        <v>2335</v>
      </c>
      <c r="H2151" s="832" t="s">
        <v>601</v>
      </c>
      <c r="I2151" s="832" t="s">
        <v>2338</v>
      </c>
      <c r="J2151" s="832" t="s">
        <v>1012</v>
      </c>
      <c r="K2151" s="832" t="s">
        <v>2339</v>
      </c>
      <c r="L2151" s="835">
        <v>34.19</v>
      </c>
      <c r="M2151" s="835">
        <v>34.19</v>
      </c>
      <c r="N2151" s="832">
        <v>1</v>
      </c>
      <c r="O2151" s="836">
        <v>1</v>
      </c>
      <c r="P2151" s="835">
        <v>34.19</v>
      </c>
      <c r="Q2151" s="837">
        <v>1</v>
      </c>
      <c r="R2151" s="832">
        <v>1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8</v>
      </c>
      <c r="B2152" s="832" t="s">
        <v>2035</v>
      </c>
      <c r="C2152" s="832" t="s">
        <v>2042</v>
      </c>
      <c r="D2152" s="833" t="s">
        <v>4375</v>
      </c>
      <c r="E2152" s="834" t="s">
        <v>2076</v>
      </c>
      <c r="F2152" s="832" t="s">
        <v>2036</v>
      </c>
      <c r="G2152" s="832" t="s">
        <v>2121</v>
      </c>
      <c r="H2152" s="832" t="s">
        <v>660</v>
      </c>
      <c r="I2152" s="832" t="s">
        <v>2195</v>
      </c>
      <c r="J2152" s="832" t="s">
        <v>735</v>
      </c>
      <c r="K2152" s="832" t="s">
        <v>1777</v>
      </c>
      <c r="L2152" s="835">
        <v>368.16</v>
      </c>
      <c r="M2152" s="835">
        <v>4417.92</v>
      </c>
      <c r="N2152" s="832">
        <v>12</v>
      </c>
      <c r="O2152" s="836">
        <v>4</v>
      </c>
      <c r="P2152" s="835">
        <v>4417.92</v>
      </c>
      <c r="Q2152" s="837">
        <v>1</v>
      </c>
      <c r="R2152" s="832">
        <v>12</v>
      </c>
      <c r="S2152" s="837">
        <v>1</v>
      </c>
      <c r="T2152" s="836">
        <v>4</v>
      </c>
      <c r="U2152" s="838">
        <v>1</v>
      </c>
    </row>
    <row r="2153" spans="1:21" ht="14.4" customHeight="1" x14ac:dyDescent="0.3">
      <c r="A2153" s="831">
        <v>8</v>
      </c>
      <c r="B2153" s="832" t="s">
        <v>2035</v>
      </c>
      <c r="C2153" s="832" t="s">
        <v>2042</v>
      </c>
      <c r="D2153" s="833" t="s">
        <v>4375</v>
      </c>
      <c r="E2153" s="834" t="s">
        <v>2076</v>
      </c>
      <c r="F2153" s="832" t="s">
        <v>2036</v>
      </c>
      <c r="G2153" s="832" t="s">
        <v>2121</v>
      </c>
      <c r="H2153" s="832" t="s">
        <v>660</v>
      </c>
      <c r="I2153" s="832" t="s">
        <v>2122</v>
      </c>
      <c r="J2153" s="832" t="s">
        <v>735</v>
      </c>
      <c r="K2153" s="832" t="s">
        <v>1680</v>
      </c>
      <c r="L2153" s="835">
        <v>490.89</v>
      </c>
      <c r="M2153" s="835">
        <v>1472.67</v>
      </c>
      <c r="N2153" s="832">
        <v>3</v>
      </c>
      <c r="O2153" s="836">
        <v>1</v>
      </c>
      <c r="P2153" s="835">
        <v>1472.67</v>
      </c>
      <c r="Q2153" s="837">
        <v>1</v>
      </c>
      <c r="R2153" s="832">
        <v>3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8</v>
      </c>
      <c r="B2154" s="832" t="s">
        <v>2035</v>
      </c>
      <c r="C2154" s="832" t="s">
        <v>2042</v>
      </c>
      <c r="D2154" s="833" t="s">
        <v>4375</v>
      </c>
      <c r="E2154" s="834" t="s">
        <v>2076</v>
      </c>
      <c r="F2154" s="832" t="s">
        <v>2036</v>
      </c>
      <c r="G2154" s="832" t="s">
        <v>2121</v>
      </c>
      <c r="H2154" s="832" t="s">
        <v>660</v>
      </c>
      <c r="I2154" s="832" t="s">
        <v>2123</v>
      </c>
      <c r="J2154" s="832" t="s">
        <v>735</v>
      </c>
      <c r="K2154" s="832" t="s">
        <v>1991</v>
      </c>
      <c r="L2154" s="835">
        <v>736.33</v>
      </c>
      <c r="M2154" s="835">
        <v>1472.66</v>
      </c>
      <c r="N2154" s="832">
        <v>2</v>
      </c>
      <c r="O2154" s="836">
        <v>1</v>
      </c>
      <c r="P2154" s="835">
        <v>1472.66</v>
      </c>
      <c r="Q2154" s="837">
        <v>1</v>
      </c>
      <c r="R2154" s="832">
        <v>2</v>
      </c>
      <c r="S2154" s="837">
        <v>1</v>
      </c>
      <c r="T2154" s="836">
        <v>1</v>
      </c>
      <c r="U2154" s="838">
        <v>1</v>
      </c>
    </row>
    <row r="2155" spans="1:21" ht="14.4" customHeight="1" x14ac:dyDescent="0.3">
      <c r="A2155" s="831">
        <v>8</v>
      </c>
      <c r="B2155" s="832" t="s">
        <v>2035</v>
      </c>
      <c r="C2155" s="832" t="s">
        <v>2042</v>
      </c>
      <c r="D2155" s="833" t="s">
        <v>4375</v>
      </c>
      <c r="E2155" s="834" t="s">
        <v>2076</v>
      </c>
      <c r="F2155" s="832" t="s">
        <v>2036</v>
      </c>
      <c r="G2155" s="832" t="s">
        <v>2642</v>
      </c>
      <c r="H2155" s="832" t="s">
        <v>601</v>
      </c>
      <c r="I2155" s="832" t="s">
        <v>2802</v>
      </c>
      <c r="J2155" s="832" t="s">
        <v>2644</v>
      </c>
      <c r="K2155" s="832" t="s">
        <v>2645</v>
      </c>
      <c r="L2155" s="835">
        <v>0</v>
      </c>
      <c r="M2155" s="835">
        <v>0</v>
      </c>
      <c r="N2155" s="832">
        <v>3</v>
      </c>
      <c r="O2155" s="836">
        <v>2</v>
      </c>
      <c r="P2155" s="835">
        <v>0</v>
      </c>
      <c r="Q2155" s="837"/>
      <c r="R2155" s="832">
        <v>3</v>
      </c>
      <c r="S2155" s="837">
        <v>1</v>
      </c>
      <c r="T2155" s="836">
        <v>2</v>
      </c>
      <c r="U2155" s="838">
        <v>1</v>
      </c>
    </row>
    <row r="2156" spans="1:21" ht="14.4" customHeight="1" x14ac:dyDescent="0.3">
      <c r="A2156" s="831">
        <v>8</v>
      </c>
      <c r="B2156" s="832" t="s">
        <v>2035</v>
      </c>
      <c r="C2156" s="832" t="s">
        <v>2042</v>
      </c>
      <c r="D2156" s="833" t="s">
        <v>4375</v>
      </c>
      <c r="E2156" s="834" t="s">
        <v>2076</v>
      </c>
      <c r="F2156" s="832" t="s">
        <v>2036</v>
      </c>
      <c r="G2156" s="832" t="s">
        <v>2129</v>
      </c>
      <c r="H2156" s="832" t="s">
        <v>601</v>
      </c>
      <c r="I2156" s="832" t="s">
        <v>2808</v>
      </c>
      <c r="J2156" s="832" t="s">
        <v>2809</v>
      </c>
      <c r="K2156" s="832" t="s">
        <v>2810</v>
      </c>
      <c r="L2156" s="835">
        <v>84.45</v>
      </c>
      <c r="M2156" s="835">
        <v>84.45</v>
      </c>
      <c r="N2156" s="832">
        <v>1</v>
      </c>
      <c r="O2156" s="836">
        <v>1</v>
      </c>
      <c r="P2156" s="835">
        <v>84.45</v>
      </c>
      <c r="Q2156" s="837">
        <v>1</v>
      </c>
      <c r="R2156" s="832">
        <v>1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8</v>
      </c>
      <c r="B2157" s="832" t="s">
        <v>2035</v>
      </c>
      <c r="C2157" s="832" t="s">
        <v>2042</v>
      </c>
      <c r="D2157" s="833" t="s">
        <v>4375</v>
      </c>
      <c r="E2157" s="834" t="s">
        <v>2076</v>
      </c>
      <c r="F2157" s="832" t="s">
        <v>2036</v>
      </c>
      <c r="G2157" s="832" t="s">
        <v>4064</v>
      </c>
      <c r="H2157" s="832" t="s">
        <v>601</v>
      </c>
      <c r="I2157" s="832" t="s">
        <v>4065</v>
      </c>
      <c r="J2157" s="832" t="s">
        <v>4066</v>
      </c>
      <c r="K2157" s="832" t="s">
        <v>4067</v>
      </c>
      <c r="L2157" s="835">
        <v>60.88</v>
      </c>
      <c r="M2157" s="835">
        <v>60.88</v>
      </c>
      <c r="N2157" s="832">
        <v>1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8</v>
      </c>
      <c r="B2158" s="832" t="s">
        <v>2035</v>
      </c>
      <c r="C2158" s="832" t="s">
        <v>2042</v>
      </c>
      <c r="D2158" s="833" t="s">
        <v>4375</v>
      </c>
      <c r="E2158" s="834" t="s">
        <v>2076</v>
      </c>
      <c r="F2158" s="832" t="s">
        <v>2036</v>
      </c>
      <c r="G2158" s="832" t="s">
        <v>2247</v>
      </c>
      <c r="H2158" s="832" t="s">
        <v>601</v>
      </c>
      <c r="I2158" s="832" t="s">
        <v>2248</v>
      </c>
      <c r="J2158" s="832" t="s">
        <v>1047</v>
      </c>
      <c r="K2158" s="832" t="s">
        <v>2249</v>
      </c>
      <c r="L2158" s="835">
        <v>103.67</v>
      </c>
      <c r="M2158" s="835">
        <v>103.67</v>
      </c>
      <c r="N2158" s="832">
        <v>1</v>
      </c>
      <c r="O2158" s="836">
        <v>1</v>
      </c>
      <c r="P2158" s="835">
        <v>103.67</v>
      </c>
      <c r="Q2158" s="837">
        <v>1</v>
      </c>
      <c r="R2158" s="832">
        <v>1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8</v>
      </c>
      <c r="B2159" s="832" t="s">
        <v>2035</v>
      </c>
      <c r="C2159" s="832" t="s">
        <v>2042</v>
      </c>
      <c r="D2159" s="833" t="s">
        <v>4375</v>
      </c>
      <c r="E2159" s="834" t="s">
        <v>2076</v>
      </c>
      <c r="F2159" s="832" t="s">
        <v>2036</v>
      </c>
      <c r="G2159" s="832" t="s">
        <v>2362</v>
      </c>
      <c r="H2159" s="832" t="s">
        <v>601</v>
      </c>
      <c r="I2159" s="832" t="s">
        <v>2548</v>
      </c>
      <c r="J2159" s="832" t="s">
        <v>2549</v>
      </c>
      <c r="K2159" s="832" t="s">
        <v>2107</v>
      </c>
      <c r="L2159" s="835">
        <v>21.92</v>
      </c>
      <c r="M2159" s="835">
        <v>1885.1199999999997</v>
      </c>
      <c r="N2159" s="832">
        <v>86</v>
      </c>
      <c r="O2159" s="836">
        <v>24.5</v>
      </c>
      <c r="P2159" s="835">
        <v>1600.1599999999996</v>
      </c>
      <c r="Q2159" s="837">
        <v>0.84883720930232553</v>
      </c>
      <c r="R2159" s="832">
        <v>73</v>
      </c>
      <c r="S2159" s="837">
        <v>0.84883720930232553</v>
      </c>
      <c r="T2159" s="836">
        <v>19.5</v>
      </c>
      <c r="U2159" s="838">
        <v>0.79591836734693877</v>
      </c>
    </row>
    <row r="2160" spans="1:21" ht="14.4" customHeight="1" x14ac:dyDescent="0.3">
      <c r="A2160" s="831">
        <v>8</v>
      </c>
      <c r="B2160" s="832" t="s">
        <v>2035</v>
      </c>
      <c r="C2160" s="832" t="s">
        <v>2042</v>
      </c>
      <c r="D2160" s="833" t="s">
        <v>4375</v>
      </c>
      <c r="E2160" s="834" t="s">
        <v>2076</v>
      </c>
      <c r="F2160" s="832" t="s">
        <v>2036</v>
      </c>
      <c r="G2160" s="832" t="s">
        <v>2199</v>
      </c>
      <c r="H2160" s="832" t="s">
        <v>601</v>
      </c>
      <c r="I2160" s="832" t="s">
        <v>2200</v>
      </c>
      <c r="J2160" s="832" t="s">
        <v>1219</v>
      </c>
      <c r="K2160" s="832" t="s">
        <v>2201</v>
      </c>
      <c r="L2160" s="835">
        <v>130.36000000000001</v>
      </c>
      <c r="M2160" s="835">
        <v>31677.48000000001</v>
      </c>
      <c r="N2160" s="832">
        <v>243</v>
      </c>
      <c r="O2160" s="836">
        <v>83.5</v>
      </c>
      <c r="P2160" s="835">
        <v>20596.880000000008</v>
      </c>
      <c r="Q2160" s="837">
        <v>0.65020576131687247</v>
      </c>
      <c r="R2160" s="832">
        <v>158</v>
      </c>
      <c r="S2160" s="837">
        <v>0.65020576131687247</v>
      </c>
      <c r="T2160" s="836">
        <v>53.5</v>
      </c>
      <c r="U2160" s="838">
        <v>0.64071856287425155</v>
      </c>
    </row>
    <row r="2161" spans="1:21" ht="14.4" customHeight="1" x14ac:dyDescent="0.3">
      <c r="A2161" s="831">
        <v>8</v>
      </c>
      <c r="B2161" s="832" t="s">
        <v>2035</v>
      </c>
      <c r="C2161" s="832" t="s">
        <v>2042</v>
      </c>
      <c r="D2161" s="833" t="s">
        <v>4375</v>
      </c>
      <c r="E2161" s="834" t="s">
        <v>2076</v>
      </c>
      <c r="F2161" s="832" t="s">
        <v>2036</v>
      </c>
      <c r="G2161" s="832" t="s">
        <v>2199</v>
      </c>
      <c r="H2161" s="832" t="s">
        <v>601</v>
      </c>
      <c r="I2161" s="832" t="s">
        <v>2202</v>
      </c>
      <c r="J2161" s="832" t="s">
        <v>1219</v>
      </c>
      <c r="K2161" s="832" t="s">
        <v>2201</v>
      </c>
      <c r="L2161" s="835">
        <v>130.36000000000001</v>
      </c>
      <c r="M2161" s="835">
        <v>782.16000000000008</v>
      </c>
      <c r="N2161" s="832">
        <v>6</v>
      </c>
      <c r="O2161" s="836">
        <v>2.5</v>
      </c>
      <c r="P2161" s="835">
        <v>782.16000000000008</v>
      </c>
      <c r="Q2161" s="837">
        <v>1</v>
      </c>
      <c r="R2161" s="832">
        <v>6</v>
      </c>
      <c r="S2161" s="837">
        <v>1</v>
      </c>
      <c r="T2161" s="836">
        <v>2.5</v>
      </c>
      <c r="U2161" s="838">
        <v>1</v>
      </c>
    </row>
    <row r="2162" spans="1:21" ht="14.4" customHeight="1" x14ac:dyDescent="0.3">
      <c r="A2162" s="831">
        <v>8</v>
      </c>
      <c r="B2162" s="832" t="s">
        <v>2035</v>
      </c>
      <c r="C2162" s="832" t="s">
        <v>2042</v>
      </c>
      <c r="D2162" s="833" t="s">
        <v>4375</v>
      </c>
      <c r="E2162" s="834" t="s">
        <v>2076</v>
      </c>
      <c r="F2162" s="832" t="s">
        <v>2036</v>
      </c>
      <c r="G2162" s="832" t="s">
        <v>2199</v>
      </c>
      <c r="H2162" s="832" t="s">
        <v>601</v>
      </c>
      <c r="I2162" s="832" t="s">
        <v>3065</v>
      </c>
      <c r="J2162" s="832" t="s">
        <v>3066</v>
      </c>
      <c r="K2162" s="832" t="s">
        <v>3067</v>
      </c>
      <c r="L2162" s="835">
        <v>392.56</v>
      </c>
      <c r="M2162" s="835">
        <v>392.56</v>
      </c>
      <c r="N2162" s="832">
        <v>1</v>
      </c>
      <c r="O2162" s="836">
        <v>1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8</v>
      </c>
      <c r="B2163" s="832" t="s">
        <v>2035</v>
      </c>
      <c r="C2163" s="832" t="s">
        <v>2042</v>
      </c>
      <c r="D2163" s="833" t="s">
        <v>4375</v>
      </c>
      <c r="E2163" s="834" t="s">
        <v>2076</v>
      </c>
      <c r="F2163" s="832" t="s">
        <v>2036</v>
      </c>
      <c r="G2163" s="832" t="s">
        <v>2375</v>
      </c>
      <c r="H2163" s="832" t="s">
        <v>601</v>
      </c>
      <c r="I2163" s="832" t="s">
        <v>2376</v>
      </c>
      <c r="J2163" s="832" t="s">
        <v>840</v>
      </c>
      <c r="K2163" s="832" t="s">
        <v>2377</v>
      </c>
      <c r="L2163" s="835">
        <v>55.16</v>
      </c>
      <c r="M2163" s="835">
        <v>55.16</v>
      </c>
      <c r="N2163" s="832">
        <v>1</v>
      </c>
      <c r="O2163" s="836">
        <v>1</v>
      </c>
      <c r="P2163" s="835">
        <v>55.16</v>
      </c>
      <c r="Q2163" s="837">
        <v>1</v>
      </c>
      <c r="R2163" s="832">
        <v>1</v>
      </c>
      <c r="S2163" s="837">
        <v>1</v>
      </c>
      <c r="T2163" s="836">
        <v>1</v>
      </c>
      <c r="U2163" s="838">
        <v>1</v>
      </c>
    </row>
    <row r="2164" spans="1:21" ht="14.4" customHeight="1" x14ac:dyDescent="0.3">
      <c r="A2164" s="831">
        <v>8</v>
      </c>
      <c r="B2164" s="832" t="s">
        <v>2035</v>
      </c>
      <c r="C2164" s="832" t="s">
        <v>2042</v>
      </c>
      <c r="D2164" s="833" t="s">
        <v>4375</v>
      </c>
      <c r="E2164" s="834" t="s">
        <v>2076</v>
      </c>
      <c r="F2164" s="832" t="s">
        <v>2036</v>
      </c>
      <c r="G2164" s="832" t="s">
        <v>3297</v>
      </c>
      <c r="H2164" s="832" t="s">
        <v>601</v>
      </c>
      <c r="I2164" s="832" t="s">
        <v>3298</v>
      </c>
      <c r="J2164" s="832" t="s">
        <v>3299</v>
      </c>
      <c r="K2164" s="832" t="s">
        <v>3300</v>
      </c>
      <c r="L2164" s="835">
        <v>79.069999999999993</v>
      </c>
      <c r="M2164" s="835">
        <v>553.49</v>
      </c>
      <c r="N2164" s="832">
        <v>7</v>
      </c>
      <c r="O2164" s="836">
        <v>5</v>
      </c>
      <c r="P2164" s="835">
        <v>79.069999999999993</v>
      </c>
      <c r="Q2164" s="837">
        <v>0.14285714285714285</v>
      </c>
      <c r="R2164" s="832">
        <v>1</v>
      </c>
      <c r="S2164" s="837">
        <v>0.14285714285714285</v>
      </c>
      <c r="T2164" s="836">
        <v>1</v>
      </c>
      <c r="U2164" s="838">
        <v>0.2</v>
      </c>
    </row>
    <row r="2165" spans="1:21" ht="14.4" customHeight="1" x14ac:dyDescent="0.3">
      <c r="A2165" s="831">
        <v>8</v>
      </c>
      <c r="B2165" s="832" t="s">
        <v>2035</v>
      </c>
      <c r="C2165" s="832" t="s">
        <v>2042</v>
      </c>
      <c r="D2165" s="833" t="s">
        <v>4375</v>
      </c>
      <c r="E2165" s="834" t="s">
        <v>2076</v>
      </c>
      <c r="F2165" s="832" t="s">
        <v>2036</v>
      </c>
      <c r="G2165" s="832" t="s">
        <v>2657</v>
      </c>
      <c r="H2165" s="832" t="s">
        <v>601</v>
      </c>
      <c r="I2165" s="832" t="s">
        <v>2658</v>
      </c>
      <c r="J2165" s="832" t="s">
        <v>2659</v>
      </c>
      <c r="K2165" s="832" t="s">
        <v>2660</v>
      </c>
      <c r="L2165" s="835">
        <v>289.23</v>
      </c>
      <c r="M2165" s="835">
        <v>10412.279999999999</v>
      </c>
      <c r="N2165" s="832">
        <v>36</v>
      </c>
      <c r="O2165" s="836">
        <v>7</v>
      </c>
      <c r="P2165" s="835">
        <v>10412.279999999999</v>
      </c>
      <c r="Q2165" s="837">
        <v>1</v>
      </c>
      <c r="R2165" s="832">
        <v>36</v>
      </c>
      <c r="S2165" s="837">
        <v>1</v>
      </c>
      <c r="T2165" s="836">
        <v>7</v>
      </c>
      <c r="U2165" s="838">
        <v>1</v>
      </c>
    </row>
    <row r="2166" spans="1:21" ht="14.4" customHeight="1" x14ac:dyDescent="0.3">
      <c r="A2166" s="831">
        <v>8</v>
      </c>
      <c r="B2166" s="832" t="s">
        <v>2035</v>
      </c>
      <c r="C2166" s="832" t="s">
        <v>2042</v>
      </c>
      <c r="D2166" s="833" t="s">
        <v>4375</v>
      </c>
      <c r="E2166" s="834" t="s">
        <v>2076</v>
      </c>
      <c r="F2166" s="832" t="s">
        <v>2036</v>
      </c>
      <c r="G2166" s="832" t="s">
        <v>2657</v>
      </c>
      <c r="H2166" s="832" t="s">
        <v>601</v>
      </c>
      <c r="I2166" s="832" t="s">
        <v>3087</v>
      </c>
      <c r="J2166" s="832" t="s">
        <v>2659</v>
      </c>
      <c r="K2166" s="832" t="s">
        <v>2636</v>
      </c>
      <c r="L2166" s="835">
        <v>2892.38</v>
      </c>
      <c r="M2166" s="835">
        <v>2892.38</v>
      </c>
      <c r="N2166" s="832">
        <v>1</v>
      </c>
      <c r="O2166" s="836">
        <v>0.5</v>
      </c>
      <c r="P2166" s="835">
        <v>2892.38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8</v>
      </c>
      <c r="B2167" s="832" t="s">
        <v>2035</v>
      </c>
      <c r="C2167" s="832" t="s">
        <v>2042</v>
      </c>
      <c r="D2167" s="833" t="s">
        <v>4375</v>
      </c>
      <c r="E2167" s="834" t="s">
        <v>2076</v>
      </c>
      <c r="F2167" s="832" t="s">
        <v>2036</v>
      </c>
      <c r="G2167" s="832" t="s">
        <v>3301</v>
      </c>
      <c r="H2167" s="832" t="s">
        <v>601</v>
      </c>
      <c r="I2167" s="832" t="s">
        <v>4068</v>
      </c>
      <c r="J2167" s="832" t="s">
        <v>4069</v>
      </c>
      <c r="K2167" s="832" t="s">
        <v>4070</v>
      </c>
      <c r="L2167" s="835">
        <v>0</v>
      </c>
      <c r="M2167" s="835">
        <v>0</v>
      </c>
      <c r="N2167" s="832">
        <v>1</v>
      </c>
      <c r="O2167" s="836">
        <v>1</v>
      </c>
      <c r="P2167" s="835"/>
      <c r="Q2167" s="837"/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8</v>
      </c>
      <c r="B2168" s="832" t="s">
        <v>2035</v>
      </c>
      <c r="C2168" s="832" t="s">
        <v>2042</v>
      </c>
      <c r="D2168" s="833" t="s">
        <v>4375</v>
      </c>
      <c r="E2168" s="834" t="s">
        <v>2076</v>
      </c>
      <c r="F2168" s="832" t="s">
        <v>2036</v>
      </c>
      <c r="G2168" s="832" t="s">
        <v>3088</v>
      </c>
      <c r="H2168" s="832" t="s">
        <v>601</v>
      </c>
      <c r="I2168" s="832" t="s">
        <v>3089</v>
      </c>
      <c r="J2168" s="832" t="s">
        <v>3090</v>
      </c>
      <c r="K2168" s="832" t="s">
        <v>3091</v>
      </c>
      <c r="L2168" s="835">
        <v>3470.84</v>
      </c>
      <c r="M2168" s="835">
        <v>3470.84</v>
      </c>
      <c r="N2168" s="832">
        <v>1</v>
      </c>
      <c r="O2168" s="836">
        <v>0.5</v>
      </c>
      <c r="P2168" s="835">
        <v>3470.84</v>
      </c>
      <c r="Q2168" s="837">
        <v>1</v>
      </c>
      <c r="R2168" s="832">
        <v>1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8</v>
      </c>
      <c r="B2169" s="832" t="s">
        <v>2035</v>
      </c>
      <c r="C2169" s="832" t="s">
        <v>2042</v>
      </c>
      <c r="D2169" s="833" t="s">
        <v>4375</v>
      </c>
      <c r="E2169" s="834" t="s">
        <v>2076</v>
      </c>
      <c r="F2169" s="832" t="s">
        <v>2036</v>
      </c>
      <c r="G2169" s="832" t="s">
        <v>2844</v>
      </c>
      <c r="H2169" s="832" t="s">
        <v>601</v>
      </c>
      <c r="I2169" s="832" t="s">
        <v>2845</v>
      </c>
      <c r="J2169" s="832" t="s">
        <v>2846</v>
      </c>
      <c r="K2169" s="832" t="s">
        <v>2847</v>
      </c>
      <c r="L2169" s="835">
        <v>3963.33</v>
      </c>
      <c r="M2169" s="835">
        <v>3963.33</v>
      </c>
      <c r="N2169" s="832">
        <v>1</v>
      </c>
      <c r="O2169" s="836">
        <v>1</v>
      </c>
      <c r="P2169" s="835">
        <v>3963.33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8</v>
      </c>
      <c r="B2170" s="832" t="s">
        <v>2035</v>
      </c>
      <c r="C2170" s="832" t="s">
        <v>2042</v>
      </c>
      <c r="D2170" s="833" t="s">
        <v>4375</v>
      </c>
      <c r="E2170" s="834" t="s">
        <v>2076</v>
      </c>
      <c r="F2170" s="832" t="s">
        <v>2036</v>
      </c>
      <c r="G2170" s="832" t="s">
        <v>2520</v>
      </c>
      <c r="H2170" s="832" t="s">
        <v>601</v>
      </c>
      <c r="I2170" s="832" t="s">
        <v>2521</v>
      </c>
      <c r="J2170" s="832" t="s">
        <v>2522</v>
      </c>
      <c r="K2170" s="832" t="s">
        <v>2523</v>
      </c>
      <c r="L2170" s="835">
        <v>0</v>
      </c>
      <c r="M2170" s="835">
        <v>0</v>
      </c>
      <c r="N2170" s="832">
        <v>1</v>
      </c>
      <c r="O2170" s="836">
        <v>1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8</v>
      </c>
      <c r="B2171" s="832" t="s">
        <v>2035</v>
      </c>
      <c r="C2171" s="832" t="s">
        <v>2042</v>
      </c>
      <c r="D2171" s="833" t="s">
        <v>4375</v>
      </c>
      <c r="E2171" s="834" t="s">
        <v>2076</v>
      </c>
      <c r="F2171" s="832" t="s">
        <v>2036</v>
      </c>
      <c r="G2171" s="832" t="s">
        <v>4071</v>
      </c>
      <c r="H2171" s="832" t="s">
        <v>660</v>
      </c>
      <c r="I2171" s="832" t="s">
        <v>1758</v>
      </c>
      <c r="J2171" s="832" t="s">
        <v>1759</v>
      </c>
      <c r="K2171" s="832" t="s">
        <v>1760</v>
      </c>
      <c r="L2171" s="835">
        <v>414.07</v>
      </c>
      <c r="M2171" s="835">
        <v>414.07</v>
      </c>
      <c r="N2171" s="832">
        <v>1</v>
      </c>
      <c r="O2171" s="836">
        <v>0.5</v>
      </c>
      <c r="P2171" s="835">
        <v>414.07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8</v>
      </c>
      <c r="B2172" s="832" t="s">
        <v>2035</v>
      </c>
      <c r="C2172" s="832" t="s">
        <v>2042</v>
      </c>
      <c r="D2172" s="833" t="s">
        <v>4375</v>
      </c>
      <c r="E2172" s="834" t="s">
        <v>2061</v>
      </c>
      <c r="F2172" s="832" t="s">
        <v>2036</v>
      </c>
      <c r="G2172" s="832" t="s">
        <v>2934</v>
      </c>
      <c r="H2172" s="832" t="s">
        <v>601</v>
      </c>
      <c r="I2172" s="832" t="s">
        <v>4072</v>
      </c>
      <c r="J2172" s="832" t="s">
        <v>4073</v>
      </c>
      <c r="K2172" s="832" t="s">
        <v>4074</v>
      </c>
      <c r="L2172" s="835">
        <v>462.73</v>
      </c>
      <c r="M2172" s="835">
        <v>1850.92</v>
      </c>
      <c r="N2172" s="832">
        <v>4</v>
      </c>
      <c r="O2172" s="836">
        <v>2</v>
      </c>
      <c r="P2172" s="835">
        <v>1388.19</v>
      </c>
      <c r="Q2172" s="837">
        <v>0.75</v>
      </c>
      <c r="R2172" s="832">
        <v>3</v>
      </c>
      <c r="S2172" s="837">
        <v>0.75</v>
      </c>
      <c r="T2172" s="836">
        <v>1</v>
      </c>
      <c r="U2172" s="838">
        <v>0.5</v>
      </c>
    </row>
    <row r="2173" spans="1:21" ht="14.4" customHeight="1" x14ac:dyDescent="0.3">
      <c r="A2173" s="831">
        <v>8</v>
      </c>
      <c r="B2173" s="832" t="s">
        <v>2035</v>
      </c>
      <c r="C2173" s="832" t="s">
        <v>2042</v>
      </c>
      <c r="D2173" s="833" t="s">
        <v>4375</v>
      </c>
      <c r="E2173" s="834" t="s">
        <v>2061</v>
      </c>
      <c r="F2173" s="832" t="s">
        <v>2036</v>
      </c>
      <c r="G2173" s="832" t="s">
        <v>2141</v>
      </c>
      <c r="H2173" s="832" t="s">
        <v>601</v>
      </c>
      <c r="I2173" s="832" t="s">
        <v>2142</v>
      </c>
      <c r="J2173" s="832" t="s">
        <v>847</v>
      </c>
      <c r="K2173" s="832" t="s">
        <v>2143</v>
      </c>
      <c r="L2173" s="835">
        <v>385.3</v>
      </c>
      <c r="M2173" s="835">
        <v>385.3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8</v>
      </c>
      <c r="B2174" s="832" t="s">
        <v>2035</v>
      </c>
      <c r="C2174" s="832" t="s">
        <v>2042</v>
      </c>
      <c r="D2174" s="833" t="s">
        <v>4375</v>
      </c>
      <c r="E2174" s="834" t="s">
        <v>2061</v>
      </c>
      <c r="F2174" s="832" t="s">
        <v>2036</v>
      </c>
      <c r="G2174" s="832" t="s">
        <v>2254</v>
      </c>
      <c r="H2174" s="832" t="s">
        <v>601</v>
      </c>
      <c r="I2174" s="832" t="s">
        <v>3852</v>
      </c>
      <c r="J2174" s="832" t="s">
        <v>3853</v>
      </c>
      <c r="K2174" s="832" t="s">
        <v>3854</v>
      </c>
      <c r="L2174" s="835">
        <v>121.75</v>
      </c>
      <c r="M2174" s="835">
        <v>121.75</v>
      </c>
      <c r="N2174" s="832">
        <v>1</v>
      </c>
      <c r="O2174" s="836">
        <v>0.5</v>
      </c>
      <c r="P2174" s="835">
        <v>121.75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8</v>
      </c>
      <c r="B2175" s="832" t="s">
        <v>2035</v>
      </c>
      <c r="C2175" s="832" t="s">
        <v>2042</v>
      </c>
      <c r="D2175" s="833" t="s">
        <v>4375</v>
      </c>
      <c r="E2175" s="834" t="s">
        <v>2061</v>
      </c>
      <c r="F2175" s="832" t="s">
        <v>2036</v>
      </c>
      <c r="G2175" s="832" t="s">
        <v>2101</v>
      </c>
      <c r="H2175" s="832" t="s">
        <v>660</v>
      </c>
      <c r="I2175" s="832" t="s">
        <v>1860</v>
      </c>
      <c r="J2175" s="832" t="s">
        <v>1861</v>
      </c>
      <c r="K2175" s="832" t="s">
        <v>1862</v>
      </c>
      <c r="L2175" s="835">
        <v>149.52000000000001</v>
      </c>
      <c r="M2175" s="835">
        <v>149.52000000000001</v>
      </c>
      <c r="N2175" s="832">
        <v>1</v>
      </c>
      <c r="O2175" s="836">
        <v>1</v>
      </c>
      <c r="P2175" s="835">
        <v>149.52000000000001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8</v>
      </c>
      <c r="B2176" s="832" t="s">
        <v>2035</v>
      </c>
      <c r="C2176" s="832" t="s">
        <v>2042</v>
      </c>
      <c r="D2176" s="833" t="s">
        <v>4375</v>
      </c>
      <c r="E2176" s="834" t="s">
        <v>2061</v>
      </c>
      <c r="F2176" s="832" t="s">
        <v>2036</v>
      </c>
      <c r="G2176" s="832" t="s">
        <v>2101</v>
      </c>
      <c r="H2176" s="832" t="s">
        <v>660</v>
      </c>
      <c r="I2176" s="832" t="s">
        <v>1701</v>
      </c>
      <c r="J2176" s="832" t="s">
        <v>867</v>
      </c>
      <c r="K2176" s="832" t="s">
        <v>1702</v>
      </c>
      <c r="L2176" s="835">
        <v>225.06</v>
      </c>
      <c r="M2176" s="835">
        <v>225.06</v>
      </c>
      <c r="N2176" s="832">
        <v>1</v>
      </c>
      <c r="O2176" s="836">
        <v>1</v>
      </c>
      <c r="P2176" s="835">
        <v>225.06</v>
      </c>
      <c r="Q2176" s="837">
        <v>1</v>
      </c>
      <c r="R2176" s="832">
        <v>1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8</v>
      </c>
      <c r="B2177" s="832" t="s">
        <v>2035</v>
      </c>
      <c r="C2177" s="832" t="s">
        <v>2042</v>
      </c>
      <c r="D2177" s="833" t="s">
        <v>4375</v>
      </c>
      <c r="E2177" s="834" t="s">
        <v>2061</v>
      </c>
      <c r="F2177" s="832" t="s">
        <v>2036</v>
      </c>
      <c r="G2177" s="832" t="s">
        <v>2266</v>
      </c>
      <c r="H2177" s="832" t="s">
        <v>601</v>
      </c>
      <c r="I2177" s="832" t="s">
        <v>3874</v>
      </c>
      <c r="J2177" s="832" t="s">
        <v>3875</v>
      </c>
      <c r="K2177" s="832" t="s">
        <v>3876</v>
      </c>
      <c r="L2177" s="835">
        <v>16.38</v>
      </c>
      <c r="M2177" s="835">
        <v>16.38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8</v>
      </c>
      <c r="B2178" s="832" t="s">
        <v>2035</v>
      </c>
      <c r="C2178" s="832" t="s">
        <v>2042</v>
      </c>
      <c r="D2178" s="833" t="s">
        <v>4375</v>
      </c>
      <c r="E2178" s="834" t="s">
        <v>2061</v>
      </c>
      <c r="F2178" s="832" t="s">
        <v>2036</v>
      </c>
      <c r="G2178" s="832" t="s">
        <v>2266</v>
      </c>
      <c r="H2178" s="832" t="s">
        <v>601</v>
      </c>
      <c r="I2178" s="832" t="s">
        <v>1804</v>
      </c>
      <c r="J2178" s="832" t="s">
        <v>1169</v>
      </c>
      <c r="K2178" s="832" t="s">
        <v>1802</v>
      </c>
      <c r="L2178" s="835">
        <v>35.11</v>
      </c>
      <c r="M2178" s="835">
        <v>35.11</v>
      </c>
      <c r="N2178" s="832">
        <v>1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8</v>
      </c>
      <c r="B2179" s="832" t="s">
        <v>2035</v>
      </c>
      <c r="C2179" s="832" t="s">
        <v>2042</v>
      </c>
      <c r="D2179" s="833" t="s">
        <v>4375</v>
      </c>
      <c r="E2179" s="834" t="s">
        <v>2061</v>
      </c>
      <c r="F2179" s="832" t="s">
        <v>2036</v>
      </c>
      <c r="G2179" s="832" t="s">
        <v>2560</v>
      </c>
      <c r="H2179" s="832" t="s">
        <v>601</v>
      </c>
      <c r="I2179" s="832" t="s">
        <v>4075</v>
      </c>
      <c r="J2179" s="832" t="s">
        <v>4076</v>
      </c>
      <c r="K2179" s="832" t="s">
        <v>4077</v>
      </c>
      <c r="L2179" s="835">
        <v>46.99</v>
      </c>
      <c r="M2179" s="835">
        <v>46.99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8</v>
      </c>
      <c r="B2180" s="832" t="s">
        <v>2035</v>
      </c>
      <c r="C2180" s="832" t="s">
        <v>2042</v>
      </c>
      <c r="D2180" s="833" t="s">
        <v>4375</v>
      </c>
      <c r="E2180" s="834" t="s">
        <v>2061</v>
      </c>
      <c r="F2180" s="832" t="s">
        <v>2036</v>
      </c>
      <c r="G2180" s="832" t="s">
        <v>2690</v>
      </c>
      <c r="H2180" s="832" t="s">
        <v>660</v>
      </c>
      <c r="I2180" s="832" t="s">
        <v>1791</v>
      </c>
      <c r="J2180" s="832" t="s">
        <v>1037</v>
      </c>
      <c r="K2180" s="832" t="s">
        <v>1792</v>
      </c>
      <c r="L2180" s="835">
        <v>85.02</v>
      </c>
      <c r="M2180" s="835">
        <v>85.02</v>
      </c>
      <c r="N2180" s="832">
        <v>1</v>
      </c>
      <c r="O2180" s="836">
        <v>0.5</v>
      </c>
      <c r="P2180" s="835">
        <v>85.02</v>
      </c>
      <c r="Q2180" s="837">
        <v>1</v>
      </c>
      <c r="R2180" s="832">
        <v>1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8</v>
      </c>
      <c r="B2181" s="832" t="s">
        <v>2035</v>
      </c>
      <c r="C2181" s="832" t="s">
        <v>2042</v>
      </c>
      <c r="D2181" s="833" t="s">
        <v>4375</v>
      </c>
      <c r="E2181" s="834" t="s">
        <v>2061</v>
      </c>
      <c r="F2181" s="832" t="s">
        <v>2036</v>
      </c>
      <c r="G2181" s="832" t="s">
        <v>2410</v>
      </c>
      <c r="H2181" s="832" t="s">
        <v>601</v>
      </c>
      <c r="I2181" s="832" t="s">
        <v>2411</v>
      </c>
      <c r="J2181" s="832" t="s">
        <v>986</v>
      </c>
      <c r="K2181" s="832" t="s">
        <v>2412</v>
      </c>
      <c r="L2181" s="835">
        <v>27.28</v>
      </c>
      <c r="M2181" s="835">
        <v>27.28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8</v>
      </c>
      <c r="B2182" s="832" t="s">
        <v>2035</v>
      </c>
      <c r="C2182" s="832" t="s">
        <v>2042</v>
      </c>
      <c r="D2182" s="833" t="s">
        <v>4375</v>
      </c>
      <c r="E2182" s="834" t="s">
        <v>2061</v>
      </c>
      <c r="F2182" s="832" t="s">
        <v>2036</v>
      </c>
      <c r="G2182" s="832" t="s">
        <v>4028</v>
      </c>
      <c r="H2182" s="832" t="s">
        <v>601</v>
      </c>
      <c r="I2182" s="832" t="s">
        <v>4078</v>
      </c>
      <c r="J2182" s="832" t="s">
        <v>4030</v>
      </c>
      <c r="K2182" s="832" t="s">
        <v>4079</v>
      </c>
      <c r="L2182" s="835">
        <v>0</v>
      </c>
      <c r="M2182" s="835">
        <v>0</v>
      </c>
      <c r="N2182" s="832">
        <v>1</v>
      </c>
      <c r="O2182" s="836">
        <v>0.5</v>
      </c>
      <c r="P2182" s="835"/>
      <c r="Q2182" s="837"/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8</v>
      </c>
      <c r="B2183" s="832" t="s">
        <v>2035</v>
      </c>
      <c r="C2183" s="832" t="s">
        <v>2042</v>
      </c>
      <c r="D2183" s="833" t="s">
        <v>4375</v>
      </c>
      <c r="E2183" s="834" t="s">
        <v>2061</v>
      </c>
      <c r="F2183" s="832" t="s">
        <v>2036</v>
      </c>
      <c r="G2183" s="832" t="s">
        <v>2167</v>
      </c>
      <c r="H2183" s="832" t="s">
        <v>601</v>
      </c>
      <c r="I2183" s="832" t="s">
        <v>3491</v>
      </c>
      <c r="J2183" s="832" t="s">
        <v>2464</v>
      </c>
      <c r="K2183" s="832" t="s">
        <v>2788</v>
      </c>
      <c r="L2183" s="835">
        <v>98.75</v>
      </c>
      <c r="M2183" s="835">
        <v>98.75</v>
      </c>
      <c r="N2183" s="832">
        <v>1</v>
      </c>
      <c r="O2183" s="836">
        <v>1</v>
      </c>
      <c r="P2183" s="835">
        <v>98.75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8</v>
      </c>
      <c r="B2184" s="832" t="s">
        <v>2035</v>
      </c>
      <c r="C2184" s="832" t="s">
        <v>2042</v>
      </c>
      <c r="D2184" s="833" t="s">
        <v>4375</v>
      </c>
      <c r="E2184" s="834" t="s">
        <v>2061</v>
      </c>
      <c r="F2184" s="832" t="s">
        <v>2036</v>
      </c>
      <c r="G2184" s="832" t="s">
        <v>2167</v>
      </c>
      <c r="H2184" s="832" t="s">
        <v>601</v>
      </c>
      <c r="I2184" s="832" t="s">
        <v>2168</v>
      </c>
      <c r="J2184" s="832" t="s">
        <v>1322</v>
      </c>
      <c r="K2184" s="832" t="s">
        <v>2169</v>
      </c>
      <c r="L2184" s="835">
        <v>98.75</v>
      </c>
      <c r="M2184" s="835">
        <v>197.5</v>
      </c>
      <c r="N2184" s="832">
        <v>2</v>
      </c>
      <c r="O2184" s="836">
        <v>1.5</v>
      </c>
      <c r="P2184" s="835">
        <v>98.75</v>
      </c>
      <c r="Q2184" s="837">
        <v>0.5</v>
      </c>
      <c r="R2184" s="832">
        <v>1</v>
      </c>
      <c r="S2184" s="837">
        <v>0.5</v>
      </c>
      <c r="T2184" s="836">
        <v>0.5</v>
      </c>
      <c r="U2184" s="838">
        <v>0.33333333333333331</v>
      </c>
    </row>
    <row r="2185" spans="1:21" ht="14.4" customHeight="1" x14ac:dyDescent="0.3">
      <c r="A2185" s="831">
        <v>8</v>
      </c>
      <c r="B2185" s="832" t="s">
        <v>2035</v>
      </c>
      <c r="C2185" s="832" t="s">
        <v>2042</v>
      </c>
      <c r="D2185" s="833" t="s">
        <v>4375</v>
      </c>
      <c r="E2185" s="834" t="s">
        <v>2061</v>
      </c>
      <c r="F2185" s="832" t="s">
        <v>2036</v>
      </c>
      <c r="G2185" s="832" t="s">
        <v>2621</v>
      </c>
      <c r="H2185" s="832" t="s">
        <v>601</v>
      </c>
      <c r="I2185" s="832" t="s">
        <v>2622</v>
      </c>
      <c r="J2185" s="832" t="s">
        <v>2623</v>
      </c>
      <c r="K2185" s="832" t="s">
        <v>2624</v>
      </c>
      <c r="L2185" s="835">
        <v>57.48</v>
      </c>
      <c r="M2185" s="835">
        <v>114.96</v>
      </c>
      <c r="N2185" s="832">
        <v>2</v>
      </c>
      <c r="O2185" s="836">
        <v>1</v>
      </c>
      <c r="P2185" s="835">
        <v>114.96</v>
      </c>
      <c r="Q2185" s="837">
        <v>1</v>
      </c>
      <c r="R2185" s="832">
        <v>2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8</v>
      </c>
      <c r="B2186" s="832" t="s">
        <v>2035</v>
      </c>
      <c r="C2186" s="832" t="s">
        <v>2042</v>
      </c>
      <c r="D2186" s="833" t="s">
        <v>4375</v>
      </c>
      <c r="E2186" s="834" t="s">
        <v>2061</v>
      </c>
      <c r="F2186" s="832" t="s">
        <v>2036</v>
      </c>
      <c r="G2186" s="832" t="s">
        <v>2413</v>
      </c>
      <c r="H2186" s="832" t="s">
        <v>601</v>
      </c>
      <c r="I2186" s="832" t="s">
        <v>2700</v>
      </c>
      <c r="J2186" s="832" t="s">
        <v>2415</v>
      </c>
      <c r="K2186" s="832" t="s">
        <v>2701</v>
      </c>
      <c r="L2186" s="835">
        <v>35.18</v>
      </c>
      <c r="M2186" s="835">
        <v>35.18</v>
      </c>
      <c r="N2186" s="832">
        <v>1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8</v>
      </c>
      <c r="B2187" s="832" t="s">
        <v>2035</v>
      </c>
      <c r="C2187" s="832" t="s">
        <v>2042</v>
      </c>
      <c r="D2187" s="833" t="s">
        <v>4375</v>
      </c>
      <c r="E2187" s="834" t="s">
        <v>2061</v>
      </c>
      <c r="F2187" s="832" t="s">
        <v>2036</v>
      </c>
      <c r="G2187" s="832" t="s">
        <v>2413</v>
      </c>
      <c r="H2187" s="832" t="s">
        <v>601</v>
      </c>
      <c r="I2187" s="832" t="s">
        <v>2414</v>
      </c>
      <c r="J2187" s="832" t="s">
        <v>2415</v>
      </c>
      <c r="K2187" s="832" t="s">
        <v>2416</v>
      </c>
      <c r="L2187" s="835">
        <v>58.62</v>
      </c>
      <c r="M2187" s="835">
        <v>293.09999999999997</v>
      </c>
      <c r="N2187" s="832">
        <v>5</v>
      </c>
      <c r="O2187" s="836">
        <v>3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8</v>
      </c>
      <c r="B2188" s="832" t="s">
        <v>2035</v>
      </c>
      <c r="C2188" s="832" t="s">
        <v>2042</v>
      </c>
      <c r="D2188" s="833" t="s">
        <v>4375</v>
      </c>
      <c r="E2188" s="834" t="s">
        <v>2061</v>
      </c>
      <c r="F2188" s="832" t="s">
        <v>2036</v>
      </c>
      <c r="G2188" s="832" t="s">
        <v>2793</v>
      </c>
      <c r="H2188" s="832" t="s">
        <v>601</v>
      </c>
      <c r="I2188" s="832" t="s">
        <v>2794</v>
      </c>
      <c r="J2188" s="832" t="s">
        <v>2795</v>
      </c>
      <c r="K2188" s="832" t="s">
        <v>2796</v>
      </c>
      <c r="L2188" s="835">
        <v>0</v>
      </c>
      <c r="M2188" s="835">
        <v>0</v>
      </c>
      <c r="N2188" s="832">
        <v>1</v>
      </c>
      <c r="O2188" s="836">
        <v>1</v>
      </c>
      <c r="P2188" s="835">
        <v>0</v>
      </c>
      <c r="Q2188" s="837"/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8</v>
      </c>
      <c r="B2189" s="832" t="s">
        <v>2035</v>
      </c>
      <c r="C2189" s="832" t="s">
        <v>2042</v>
      </c>
      <c r="D2189" s="833" t="s">
        <v>4375</v>
      </c>
      <c r="E2189" s="834" t="s">
        <v>2061</v>
      </c>
      <c r="F2189" s="832" t="s">
        <v>2036</v>
      </c>
      <c r="G2189" s="832" t="s">
        <v>2178</v>
      </c>
      <c r="H2189" s="832" t="s">
        <v>601</v>
      </c>
      <c r="I2189" s="832" t="s">
        <v>2181</v>
      </c>
      <c r="J2189" s="832" t="s">
        <v>2182</v>
      </c>
      <c r="K2189" s="832" t="s">
        <v>2183</v>
      </c>
      <c r="L2189" s="835">
        <v>0</v>
      </c>
      <c r="M2189" s="835">
        <v>0</v>
      </c>
      <c r="N2189" s="832">
        <v>1</v>
      </c>
      <c r="O2189" s="836">
        <v>1</v>
      </c>
      <c r="P2189" s="835"/>
      <c r="Q2189" s="837"/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8</v>
      </c>
      <c r="B2190" s="832" t="s">
        <v>2035</v>
      </c>
      <c r="C2190" s="832" t="s">
        <v>2042</v>
      </c>
      <c r="D2190" s="833" t="s">
        <v>4375</v>
      </c>
      <c r="E2190" s="834" t="s">
        <v>2061</v>
      </c>
      <c r="F2190" s="832" t="s">
        <v>2036</v>
      </c>
      <c r="G2190" s="832" t="s">
        <v>2629</v>
      </c>
      <c r="H2190" s="832" t="s">
        <v>601</v>
      </c>
      <c r="I2190" s="832" t="s">
        <v>3394</v>
      </c>
      <c r="J2190" s="832" t="s">
        <v>3395</v>
      </c>
      <c r="K2190" s="832" t="s">
        <v>2632</v>
      </c>
      <c r="L2190" s="835">
        <v>38.56</v>
      </c>
      <c r="M2190" s="835">
        <v>77.12</v>
      </c>
      <c r="N2190" s="832">
        <v>2</v>
      </c>
      <c r="O2190" s="836">
        <v>1</v>
      </c>
      <c r="P2190" s="835">
        <v>77.12</v>
      </c>
      <c r="Q2190" s="837">
        <v>1</v>
      </c>
      <c r="R2190" s="832">
        <v>2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8</v>
      </c>
      <c r="B2191" s="832" t="s">
        <v>2035</v>
      </c>
      <c r="C2191" s="832" t="s">
        <v>2042</v>
      </c>
      <c r="D2191" s="833" t="s">
        <v>4375</v>
      </c>
      <c r="E2191" s="834" t="s">
        <v>2061</v>
      </c>
      <c r="F2191" s="832" t="s">
        <v>2036</v>
      </c>
      <c r="G2191" s="832" t="s">
        <v>2331</v>
      </c>
      <c r="H2191" s="832" t="s">
        <v>601</v>
      </c>
      <c r="I2191" s="832" t="s">
        <v>2332</v>
      </c>
      <c r="J2191" s="832" t="s">
        <v>973</v>
      </c>
      <c r="K2191" s="832" t="s">
        <v>2333</v>
      </c>
      <c r="L2191" s="835">
        <v>53.57</v>
      </c>
      <c r="M2191" s="835">
        <v>53.57</v>
      </c>
      <c r="N2191" s="832">
        <v>1</v>
      </c>
      <c r="O2191" s="836">
        <v>1</v>
      </c>
      <c r="P2191" s="835">
        <v>53.57</v>
      </c>
      <c r="Q2191" s="837">
        <v>1</v>
      </c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8</v>
      </c>
      <c r="B2192" s="832" t="s">
        <v>2035</v>
      </c>
      <c r="C2192" s="832" t="s">
        <v>2042</v>
      </c>
      <c r="D2192" s="833" t="s">
        <v>4375</v>
      </c>
      <c r="E2192" s="834" t="s">
        <v>2061</v>
      </c>
      <c r="F2192" s="832" t="s">
        <v>2036</v>
      </c>
      <c r="G2192" s="832" t="s">
        <v>2121</v>
      </c>
      <c r="H2192" s="832" t="s">
        <v>660</v>
      </c>
      <c r="I2192" s="832" t="s">
        <v>2195</v>
      </c>
      <c r="J2192" s="832" t="s">
        <v>735</v>
      </c>
      <c r="K2192" s="832" t="s">
        <v>1777</v>
      </c>
      <c r="L2192" s="835">
        <v>368.16</v>
      </c>
      <c r="M2192" s="835">
        <v>368.16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8</v>
      </c>
      <c r="B2193" s="832" t="s">
        <v>2035</v>
      </c>
      <c r="C2193" s="832" t="s">
        <v>2042</v>
      </c>
      <c r="D2193" s="833" t="s">
        <v>4375</v>
      </c>
      <c r="E2193" s="834" t="s">
        <v>2061</v>
      </c>
      <c r="F2193" s="832" t="s">
        <v>2036</v>
      </c>
      <c r="G2193" s="832" t="s">
        <v>2121</v>
      </c>
      <c r="H2193" s="832" t="s">
        <v>660</v>
      </c>
      <c r="I2193" s="832" t="s">
        <v>2122</v>
      </c>
      <c r="J2193" s="832" t="s">
        <v>735</v>
      </c>
      <c r="K2193" s="832" t="s">
        <v>1680</v>
      </c>
      <c r="L2193" s="835">
        <v>490.89</v>
      </c>
      <c r="M2193" s="835">
        <v>981.78</v>
      </c>
      <c r="N2193" s="832">
        <v>2</v>
      </c>
      <c r="O2193" s="836">
        <v>2</v>
      </c>
      <c r="P2193" s="835">
        <v>981.78</v>
      </c>
      <c r="Q2193" s="837">
        <v>1</v>
      </c>
      <c r="R2193" s="832">
        <v>2</v>
      </c>
      <c r="S2193" s="837">
        <v>1</v>
      </c>
      <c r="T2193" s="836">
        <v>2</v>
      </c>
      <c r="U2193" s="838">
        <v>1</v>
      </c>
    </row>
    <row r="2194" spans="1:21" ht="14.4" customHeight="1" x14ac:dyDescent="0.3">
      <c r="A2194" s="831">
        <v>8</v>
      </c>
      <c r="B2194" s="832" t="s">
        <v>2035</v>
      </c>
      <c r="C2194" s="832" t="s">
        <v>2042</v>
      </c>
      <c r="D2194" s="833" t="s">
        <v>4375</v>
      </c>
      <c r="E2194" s="834" t="s">
        <v>2061</v>
      </c>
      <c r="F2194" s="832" t="s">
        <v>2036</v>
      </c>
      <c r="G2194" s="832" t="s">
        <v>2129</v>
      </c>
      <c r="H2194" s="832" t="s">
        <v>601</v>
      </c>
      <c r="I2194" s="832" t="s">
        <v>2228</v>
      </c>
      <c r="J2194" s="832" t="s">
        <v>1328</v>
      </c>
      <c r="K2194" s="832" t="s">
        <v>2229</v>
      </c>
      <c r="L2194" s="835">
        <v>168.9</v>
      </c>
      <c r="M2194" s="835">
        <v>168.9</v>
      </c>
      <c r="N2194" s="832">
        <v>1</v>
      </c>
      <c r="O2194" s="836">
        <v>1</v>
      </c>
      <c r="P2194" s="835">
        <v>168.9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8</v>
      </c>
      <c r="B2195" s="832" t="s">
        <v>2035</v>
      </c>
      <c r="C2195" s="832" t="s">
        <v>2042</v>
      </c>
      <c r="D2195" s="833" t="s">
        <v>4375</v>
      </c>
      <c r="E2195" s="834" t="s">
        <v>2061</v>
      </c>
      <c r="F2195" s="832" t="s">
        <v>2036</v>
      </c>
      <c r="G2195" s="832" t="s">
        <v>2646</v>
      </c>
      <c r="H2195" s="832" t="s">
        <v>601</v>
      </c>
      <c r="I2195" s="832" t="s">
        <v>2811</v>
      </c>
      <c r="J2195" s="832" t="s">
        <v>2812</v>
      </c>
      <c r="K2195" s="832" t="s">
        <v>2813</v>
      </c>
      <c r="L2195" s="835">
        <v>256.67</v>
      </c>
      <c r="M2195" s="835">
        <v>256.67</v>
      </c>
      <c r="N2195" s="832">
        <v>1</v>
      </c>
      <c r="O2195" s="836">
        <v>1</v>
      </c>
      <c r="P2195" s="835">
        <v>256.67</v>
      </c>
      <c r="Q2195" s="837">
        <v>1</v>
      </c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8</v>
      </c>
      <c r="B2196" s="832" t="s">
        <v>2035</v>
      </c>
      <c r="C2196" s="832" t="s">
        <v>2042</v>
      </c>
      <c r="D2196" s="833" t="s">
        <v>4375</v>
      </c>
      <c r="E2196" s="834" t="s">
        <v>2061</v>
      </c>
      <c r="F2196" s="832" t="s">
        <v>2036</v>
      </c>
      <c r="G2196" s="832" t="s">
        <v>2199</v>
      </c>
      <c r="H2196" s="832" t="s">
        <v>601</v>
      </c>
      <c r="I2196" s="832" t="s">
        <v>2200</v>
      </c>
      <c r="J2196" s="832" t="s">
        <v>1219</v>
      </c>
      <c r="K2196" s="832" t="s">
        <v>2201</v>
      </c>
      <c r="L2196" s="835">
        <v>130.36000000000001</v>
      </c>
      <c r="M2196" s="835">
        <v>260.72000000000003</v>
      </c>
      <c r="N2196" s="832">
        <v>2</v>
      </c>
      <c r="O2196" s="836">
        <v>1.5</v>
      </c>
      <c r="P2196" s="835">
        <v>130.36000000000001</v>
      </c>
      <c r="Q2196" s="837">
        <v>0.5</v>
      </c>
      <c r="R2196" s="832">
        <v>1</v>
      </c>
      <c r="S2196" s="837">
        <v>0.5</v>
      </c>
      <c r="T2196" s="836">
        <v>0.5</v>
      </c>
      <c r="U2196" s="838">
        <v>0.33333333333333331</v>
      </c>
    </row>
    <row r="2197" spans="1:21" ht="14.4" customHeight="1" x14ac:dyDescent="0.3">
      <c r="A2197" s="831">
        <v>8</v>
      </c>
      <c r="B2197" s="832" t="s">
        <v>2035</v>
      </c>
      <c r="C2197" s="832" t="s">
        <v>2042</v>
      </c>
      <c r="D2197" s="833" t="s">
        <v>4375</v>
      </c>
      <c r="E2197" s="834" t="s">
        <v>2061</v>
      </c>
      <c r="F2197" s="832" t="s">
        <v>2036</v>
      </c>
      <c r="G2197" s="832" t="s">
        <v>4080</v>
      </c>
      <c r="H2197" s="832" t="s">
        <v>601</v>
      </c>
      <c r="I2197" s="832" t="s">
        <v>4081</v>
      </c>
      <c r="J2197" s="832" t="s">
        <v>4082</v>
      </c>
      <c r="K2197" s="832" t="s">
        <v>3994</v>
      </c>
      <c r="L2197" s="835">
        <v>0</v>
      </c>
      <c r="M2197" s="835">
        <v>0</v>
      </c>
      <c r="N2197" s="832">
        <v>1</v>
      </c>
      <c r="O2197" s="836">
        <v>0.5</v>
      </c>
      <c r="P2197" s="835"/>
      <c r="Q2197" s="837"/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8</v>
      </c>
      <c r="B2198" s="832" t="s">
        <v>2035</v>
      </c>
      <c r="C2198" s="832" t="s">
        <v>2042</v>
      </c>
      <c r="D2198" s="833" t="s">
        <v>4375</v>
      </c>
      <c r="E2198" s="834" t="s">
        <v>2061</v>
      </c>
      <c r="F2198" s="832" t="s">
        <v>2036</v>
      </c>
      <c r="G2198" s="832" t="s">
        <v>2819</v>
      </c>
      <c r="H2198" s="832" t="s">
        <v>601</v>
      </c>
      <c r="I2198" s="832" t="s">
        <v>2823</v>
      </c>
      <c r="J2198" s="832" t="s">
        <v>2824</v>
      </c>
      <c r="K2198" s="832" t="s">
        <v>2825</v>
      </c>
      <c r="L2198" s="835">
        <v>108.28</v>
      </c>
      <c r="M2198" s="835">
        <v>108.28</v>
      </c>
      <c r="N2198" s="832">
        <v>1</v>
      </c>
      <c r="O2198" s="836">
        <v>0.5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8</v>
      </c>
      <c r="B2199" s="832" t="s">
        <v>2035</v>
      </c>
      <c r="C2199" s="832" t="s">
        <v>2042</v>
      </c>
      <c r="D2199" s="833" t="s">
        <v>4375</v>
      </c>
      <c r="E2199" s="834" t="s">
        <v>2061</v>
      </c>
      <c r="F2199" s="832" t="s">
        <v>2036</v>
      </c>
      <c r="G2199" s="832" t="s">
        <v>2708</v>
      </c>
      <c r="H2199" s="832" t="s">
        <v>601</v>
      </c>
      <c r="I2199" s="832" t="s">
        <v>4083</v>
      </c>
      <c r="J2199" s="832" t="s">
        <v>4084</v>
      </c>
      <c r="K2199" s="832" t="s">
        <v>4085</v>
      </c>
      <c r="L2199" s="835">
        <v>305.3</v>
      </c>
      <c r="M2199" s="835">
        <v>305.3</v>
      </c>
      <c r="N2199" s="832">
        <v>1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8</v>
      </c>
      <c r="B2200" s="832" t="s">
        <v>2035</v>
      </c>
      <c r="C2200" s="832" t="s">
        <v>2042</v>
      </c>
      <c r="D2200" s="833" t="s">
        <v>4375</v>
      </c>
      <c r="E2200" s="834" t="s">
        <v>2061</v>
      </c>
      <c r="F2200" s="832" t="s">
        <v>2036</v>
      </c>
      <c r="G2200" s="832" t="s">
        <v>2924</v>
      </c>
      <c r="H2200" s="832" t="s">
        <v>660</v>
      </c>
      <c r="I2200" s="832" t="s">
        <v>1909</v>
      </c>
      <c r="J2200" s="832" t="s">
        <v>1236</v>
      </c>
      <c r="K2200" s="832" t="s">
        <v>1910</v>
      </c>
      <c r="L2200" s="835">
        <v>0</v>
      </c>
      <c r="M2200" s="835">
        <v>0</v>
      </c>
      <c r="N2200" s="832">
        <v>2</v>
      </c>
      <c r="O2200" s="836">
        <v>2</v>
      </c>
      <c r="P2200" s="835">
        <v>0</v>
      </c>
      <c r="Q2200" s="837"/>
      <c r="R2200" s="832">
        <v>2</v>
      </c>
      <c r="S2200" s="837">
        <v>1</v>
      </c>
      <c r="T2200" s="836">
        <v>2</v>
      </c>
      <c r="U2200" s="838">
        <v>1</v>
      </c>
    </row>
    <row r="2201" spans="1:21" ht="14.4" customHeight="1" x14ac:dyDescent="0.3">
      <c r="A2201" s="831">
        <v>8</v>
      </c>
      <c r="B2201" s="832" t="s">
        <v>2035</v>
      </c>
      <c r="C2201" s="832" t="s">
        <v>2042</v>
      </c>
      <c r="D2201" s="833" t="s">
        <v>4375</v>
      </c>
      <c r="E2201" s="834" t="s">
        <v>2061</v>
      </c>
      <c r="F2201" s="832" t="s">
        <v>2037</v>
      </c>
      <c r="G2201" s="832" t="s">
        <v>2667</v>
      </c>
      <c r="H2201" s="832" t="s">
        <v>601</v>
      </c>
      <c r="I2201" s="832" t="s">
        <v>3453</v>
      </c>
      <c r="J2201" s="832" t="s">
        <v>2070</v>
      </c>
      <c r="K2201" s="832"/>
      <c r="L2201" s="835">
        <v>0</v>
      </c>
      <c r="M2201" s="835">
        <v>0</v>
      </c>
      <c r="N2201" s="832">
        <v>1</v>
      </c>
      <c r="O2201" s="836">
        <v>1</v>
      </c>
      <c r="P2201" s="835">
        <v>0</v>
      </c>
      <c r="Q2201" s="837"/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8</v>
      </c>
      <c r="B2202" s="832" t="s">
        <v>2035</v>
      </c>
      <c r="C2202" s="832" t="s">
        <v>2042</v>
      </c>
      <c r="D2202" s="833" t="s">
        <v>4375</v>
      </c>
      <c r="E2202" s="834" t="s">
        <v>2078</v>
      </c>
      <c r="F2202" s="832" t="s">
        <v>2036</v>
      </c>
      <c r="G2202" s="832" t="s">
        <v>2101</v>
      </c>
      <c r="H2202" s="832" t="s">
        <v>660</v>
      </c>
      <c r="I2202" s="832" t="s">
        <v>1858</v>
      </c>
      <c r="J2202" s="832" t="s">
        <v>867</v>
      </c>
      <c r="K2202" s="832" t="s">
        <v>1859</v>
      </c>
      <c r="L2202" s="835">
        <v>154.36000000000001</v>
      </c>
      <c r="M2202" s="835">
        <v>154.36000000000001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8</v>
      </c>
      <c r="B2203" s="832" t="s">
        <v>2035</v>
      </c>
      <c r="C2203" s="832" t="s">
        <v>2042</v>
      </c>
      <c r="D2203" s="833" t="s">
        <v>4375</v>
      </c>
      <c r="E2203" s="834" t="s">
        <v>2078</v>
      </c>
      <c r="F2203" s="832" t="s">
        <v>2036</v>
      </c>
      <c r="G2203" s="832" t="s">
        <v>2101</v>
      </c>
      <c r="H2203" s="832" t="s">
        <v>660</v>
      </c>
      <c r="I2203" s="832" t="s">
        <v>1860</v>
      </c>
      <c r="J2203" s="832" t="s">
        <v>1861</v>
      </c>
      <c r="K2203" s="832" t="s">
        <v>1862</v>
      </c>
      <c r="L2203" s="835">
        <v>149.52000000000001</v>
      </c>
      <c r="M2203" s="835">
        <v>149.52000000000001</v>
      </c>
      <c r="N2203" s="832">
        <v>1</v>
      </c>
      <c r="O2203" s="836">
        <v>1</v>
      </c>
      <c r="P2203" s="835">
        <v>149.52000000000001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8</v>
      </c>
      <c r="B2204" s="832" t="s">
        <v>2035</v>
      </c>
      <c r="C2204" s="832" t="s">
        <v>2042</v>
      </c>
      <c r="D2204" s="833" t="s">
        <v>4375</v>
      </c>
      <c r="E2204" s="834" t="s">
        <v>2078</v>
      </c>
      <c r="F2204" s="832" t="s">
        <v>2036</v>
      </c>
      <c r="G2204" s="832" t="s">
        <v>3862</v>
      </c>
      <c r="H2204" s="832" t="s">
        <v>601</v>
      </c>
      <c r="I2204" s="832" t="s">
        <v>3863</v>
      </c>
      <c r="J2204" s="832" t="s">
        <v>795</v>
      </c>
      <c r="K2204" s="832" t="s">
        <v>3864</v>
      </c>
      <c r="L2204" s="835">
        <v>57.76</v>
      </c>
      <c r="M2204" s="835">
        <v>57.76</v>
      </c>
      <c r="N2204" s="832">
        <v>1</v>
      </c>
      <c r="O2204" s="836">
        <v>1</v>
      </c>
      <c r="P2204" s="835">
        <v>57.76</v>
      </c>
      <c r="Q2204" s="837">
        <v>1</v>
      </c>
      <c r="R2204" s="832">
        <v>1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8</v>
      </c>
      <c r="B2205" s="832" t="s">
        <v>2035</v>
      </c>
      <c r="C2205" s="832" t="s">
        <v>2042</v>
      </c>
      <c r="D2205" s="833" t="s">
        <v>4375</v>
      </c>
      <c r="E2205" s="834" t="s">
        <v>2078</v>
      </c>
      <c r="F2205" s="832" t="s">
        <v>2036</v>
      </c>
      <c r="G2205" s="832" t="s">
        <v>2239</v>
      </c>
      <c r="H2205" s="832" t="s">
        <v>601</v>
      </c>
      <c r="I2205" s="832" t="s">
        <v>2943</v>
      </c>
      <c r="J2205" s="832" t="s">
        <v>1878</v>
      </c>
      <c r="K2205" s="832" t="s">
        <v>1882</v>
      </c>
      <c r="L2205" s="835">
        <v>119.7</v>
      </c>
      <c r="M2205" s="835">
        <v>119.7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8</v>
      </c>
      <c r="B2206" s="832" t="s">
        <v>2035</v>
      </c>
      <c r="C2206" s="832" t="s">
        <v>2042</v>
      </c>
      <c r="D2206" s="833" t="s">
        <v>4375</v>
      </c>
      <c r="E2206" s="834" t="s">
        <v>2078</v>
      </c>
      <c r="F2206" s="832" t="s">
        <v>2036</v>
      </c>
      <c r="G2206" s="832" t="s">
        <v>2239</v>
      </c>
      <c r="H2206" s="832" t="s">
        <v>660</v>
      </c>
      <c r="I2206" s="832" t="s">
        <v>1880</v>
      </c>
      <c r="J2206" s="832" t="s">
        <v>1881</v>
      </c>
      <c r="K2206" s="832" t="s">
        <v>1882</v>
      </c>
      <c r="L2206" s="835">
        <v>70.540000000000006</v>
      </c>
      <c r="M2206" s="835">
        <v>70.540000000000006</v>
      </c>
      <c r="N2206" s="832">
        <v>1</v>
      </c>
      <c r="O2206" s="836">
        <v>1</v>
      </c>
      <c r="P2206" s="835">
        <v>70.540000000000006</v>
      </c>
      <c r="Q2206" s="837">
        <v>1</v>
      </c>
      <c r="R2206" s="832">
        <v>1</v>
      </c>
      <c r="S2206" s="837">
        <v>1</v>
      </c>
      <c r="T2206" s="836">
        <v>1</v>
      </c>
      <c r="U2206" s="838">
        <v>1</v>
      </c>
    </row>
    <row r="2207" spans="1:21" ht="14.4" customHeight="1" x14ac:dyDescent="0.3">
      <c r="A2207" s="831">
        <v>8</v>
      </c>
      <c r="B2207" s="832" t="s">
        <v>2035</v>
      </c>
      <c r="C2207" s="832" t="s">
        <v>2042</v>
      </c>
      <c r="D2207" s="833" t="s">
        <v>4375</v>
      </c>
      <c r="E2207" s="834" t="s">
        <v>2078</v>
      </c>
      <c r="F2207" s="832" t="s">
        <v>2036</v>
      </c>
      <c r="G2207" s="832" t="s">
        <v>2239</v>
      </c>
      <c r="H2207" s="832" t="s">
        <v>660</v>
      </c>
      <c r="I2207" s="832" t="s">
        <v>2453</v>
      </c>
      <c r="J2207" s="832" t="s">
        <v>1881</v>
      </c>
      <c r="K2207" s="832" t="s">
        <v>2454</v>
      </c>
      <c r="L2207" s="835">
        <v>141.09</v>
      </c>
      <c r="M2207" s="835">
        <v>141.09</v>
      </c>
      <c r="N2207" s="832">
        <v>1</v>
      </c>
      <c r="O2207" s="836">
        <v>1</v>
      </c>
      <c r="P2207" s="835">
        <v>141.09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8</v>
      </c>
      <c r="B2208" s="832" t="s">
        <v>2035</v>
      </c>
      <c r="C2208" s="832" t="s">
        <v>2042</v>
      </c>
      <c r="D2208" s="833" t="s">
        <v>4375</v>
      </c>
      <c r="E2208" s="834" t="s">
        <v>2078</v>
      </c>
      <c r="F2208" s="832" t="s">
        <v>2036</v>
      </c>
      <c r="G2208" s="832" t="s">
        <v>2567</v>
      </c>
      <c r="H2208" s="832" t="s">
        <v>601</v>
      </c>
      <c r="I2208" s="832" t="s">
        <v>4086</v>
      </c>
      <c r="J2208" s="832" t="s">
        <v>2569</v>
      </c>
      <c r="K2208" s="832" t="s">
        <v>4087</v>
      </c>
      <c r="L2208" s="835">
        <v>88.16</v>
      </c>
      <c r="M2208" s="835">
        <v>88.16</v>
      </c>
      <c r="N2208" s="832">
        <v>1</v>
      </c>
      <c r="O2208" s="836">
        <v>1</v>
      </c>
      <c r="P2208" s="835">
        <v>88.16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8</v>
      </c>
      <c r="B2209" s="832" t="s">
        <v>2035</v>
      </c>
      <c r="C2209" s="832" t="s">
        <v>2042</v>
      </c>
      <c r="D2209" s="833" t="s">
        <v>4375</v>
      </c>
      <c r="E2209" s="834" t="s">
        <v>2078</v>
      </c>
      <c r="F2209" s="832" t="s">
        <v>2036</v>
      </c>
      <c r="G2209" s="832" t="s">
        <v>2674</v>
      </c>
      <c r="H2209" s="832" t="s">
        <v>601</v>
      </c>
      <c r="I2209" s="832" t="s">
        <v>4088</v>
      </c>
      <c r="J2209" s="832" t="s">
        <v>4089</v>
      </c>
      <c r="K2209" s="832" t="s">
        <v>4090</v>
      </c>
      <c r="L2209" s="835">
        <v>0</v>
      </c>
      <c r="M2209" s="835">
        <v>0</v>
      </c>
      <c r="N2209" s="832">
        <v>1</v>
      </c>
      <c r="O2209" s="836">
        <v>1</v>
      </c>
      <c r="P2209" s="835"/>
      <c r="Q2209" s="837"/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8</v>
      </c>
      <c r="B2210" s="832" t="s">
        <v>2035</v>
      </c>
      <c r="C2210" s="832" t="s">
        <v>2042</v>
      </c>
      <c r="D2210" s="833" t="s">
        <v>4375</v>
      </c>
      <c r="E2210" s="834" t="s">
        <v>2078</v>
      </c>
      <c r="F2210" s="832" t="s">
        <v>2036</v>
      </c>
      <c r="G2210" s="832" t="s">
        <v>2730</v>
      </c>
      <c r="H2210" s="832" t="s">
        <v>601</v>
      </c>
      <c r="I2210" s="832" t="s">
        <v>2731</v>
      </c>
      <c r="J2210" s="832" t="s">
        <v>2732</v>
      </c>
      <c r="K2210" s="832" t="s">
        <v>2733</v>
      </c>
      <c r="L2210" s="835">
        <v>0</v>
      </c>
      <c r="M2210" s="835">
        <v>0</v>
      </c>
      <c r="N2210" s="832">
        <v>1</v>
      </c>
      <c r="O2210" s="836">
        <v>1</v>
      </c>
      <c r="P2210" s="835"/>
      <c r="Q2210" s="837"/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8</v>
      </c>
      <c r="B2211" s="832" t="s">
        <v>2035</v>
      </c>
      <c r="C2211" s="832" t="s">
        <v>2042</v>
      </c>
      <c r="D2211" s="833" t="s">
        <v>4375</v>
      </c>
      <c r="E2211" s="834" t="s">
        <v>2078</v>
      </c>
      <c r="F2211" s="832" t="s">
        <v>2036</v>
      </c>
      <c r="G2211" s="832" t="s">
        <v>2272</v>
      </c>
      <c r="H2211" s="832" t="s">
        <v>601</v>
      </c>
      <c r="I2211" s="832" t="s">
        <v>2433</v>
      </c>
      <c r="J2211" s="832" t="s">
        <v>2274</v>
      </c>
      <c r="K2211" s="832" t="s">
        <v>2434</v>
      </c>
      <c r="L2211" s="835">
        <v>3405.16</v>
      </c>
      <c r="M2211" s="835">
        <v>3405.16</v>
      </c>
      <c r="N2211" s="832">
        <v>1</v>
      </c>
      <c r="O2211" s="836">
        <v>1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8</v>
      </c>
      <c r="B2212" s="832" t="s">
        <v>2035</v>
      </c>
      <c r="C2212" s="832" t="s">
        <v>2042</v>
      </c>
      <c r="D2212" s="833" t="s">
        <v>4375</v>
      </c>
      <c r="E2212" s="834" t="s">
        <v>2078</v>
      </c>
      <c r="F2212" s="832" t="s">
        <v>2036</v>
      </c>
      <c r="G2212" s="832" t="s">
        <v>2102</v>
      </c>
      <c r="H2212" s="832" t="s">
        <v>601</v>
      </c>
      <c r="I2212" s="832" t="s">
        <v>2103</v>
      </c>
      <c r="J2212" s="832" t="s">
        <v>685</v>
      </c>
      <c r="K2212" s="832" t="s">
        <v>2104</v>
      </c>
      <c r="L2212" s="835">
        <v>91.11</v>
      </c>
      <c r="M2212" s="835">
        <v>91.11</v>
      </c>
      <c r="N2212" s="832">
        <v>1</v>
      </c>
      <c r="O2212" s="836">
        <v>1</v>
      </c>
      <c r="P2212" s="835">
        <v>91.11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8</v>
      </c>
      <c r="B2213" s="832" t="s">
        <v>2035</v>
      </c>
      <c r="C2213" s="832" t="s">
        <v>2042</v>
      </c>
      <c r="D2213" s="833" t="s">
        <v>4375</v>
      </c>
      <c r="E2213" s="834" t="s">
        <v>2078</v>
      </c>
      <c r="F2213" s="832" t="s">
        <v>2036</v>
      </c>
      <c r="G2213" s="832" t="s">
        <v>2102</v>
      </c>
      <c r="H2213" s="832" t="s">
        <v>601</v>
      </c>
      <c r="I2213" s="832" t="s">
        <v>2493</v>
      </c>
      <c r="J2213" s="832" t="s">
        <v>685</v>
      </c>
      <c r="K2213" s="832" t="s">
        <v>2221</v>
      </c>
      <c r="L2213" s="835">
        <v>182.22</v>
      </c>
      <c r="M2213" s="835">
        <v>182.22</v>
      </c>
      <c r="N2213" s="832">
        <v>1</v>
      </c>
      <c r="O2213" s="836">
        <v>1</v>
      </c>
      <c r="P2213" s="835">
        <v>182.22</v>
      </c>
      <c r="Q2213" s="837">
        <v>1</v>
      </c>
      <c r="R2213" s="832">
        <v>1</v>
      </c>
      <c r="S2213" s="837">
        <v>1</v>
      </c>
      <c r="T2213" s="836">
        <v>1</v>
      </c>
      <c r="U2213" s="838">
        <v>1</v>
      </c>
    </row>
    <row r="2214" spans="1:21" ht="14.4" customHeight="1" x14ac:dyDescent="0.3">
      <c r="A2214" s="831">
        <v>8</v>
      </c>
      <c r="B2214" s="832" t="s">
        <v>2035</v>
      </c>
      <c r="C2214" s="832" t="s">
        <v>2042</v>
      </c>
      <c r="D2214" s="833" t="s">
        <v>4375</v>
      </c>
      <c r="E2214" s="834" t="s">
        <v>2078</v>
      </c>
      <c r="F2214" s="832" t="s">
        <v>2036</v>
      </c>
      <c r="G2214" s="832" t="s">
        <v>2105</v>
      </c>
      <c r="H2214" s="832" t="s">
        <v>601</v>
      </c>
      <c r="I2214" s="832" t="s">
        <v>2106</v>
      </c>
      <c r="J2214" s="832" t="s">
        <v>849</v>
      </c>
      <c r="K2214" s="832" t="s">
        <v>2107</v>
      </c>
      <c r="L2214" s="835">
        <v>83.35</v>
      </c>
      <c r="M2214" s="835">
        <v>83.35</v>
      </c>
      <c r="N2214" s="832">
        <v>1</v>
      </c>
      <c r="O2214" s="836">
        <v>1</v>
      </c>
      <c r="P2214" s="835">
        <v>83.35</v>
      </c>
      <c r="Q2214" s="837">
        <v>1</v>
      </c>
      <c r="R2214" s="832">
        <v>1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8</v>
      </c>
      <c r="B2215" s="832" t="s">
        <v>2035</v>
      </c>
      <c r="C2215" s="832" t="s">
        <v>2042</v>
      </c>
      <c r="D2215" s="833" t="s">
        <v>4375</v>
      </c>
      <c r="E2215" s="834" t="s">
        <v>2078</v>
      </c>
      <c r="F2215" s="832" t="s">
        <v>2036</v>
      </c>
      <c r="G2215" s="832" t="s">
        <v>2278</v>
      </c>
      <c r="H2215" s="832" t="s">
        <v>601</v>
      </c>
      <c r="I2215" s="832" t="s">
        <v>2279</v>
      </c>
      <c r="J2215" s="832" t="s">
        <v>2280</v>
      </c>
      <c r="K2215" s="832" t="s">
        <v>2281</v>
      </c>
      <c r="L2215" s="835">
        <v>93.49</v>
      </c>
      <c r="M2215" s="835">
        <v>186.98</v>
      </c>
      <c r="N2215" s="832">
        <v>2</v>
      </c>
      <c r="O2215" s="836">
        <v>1</v>
      </c>
      <c r="P2215" s="835">
        <v>186.98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8</v>
      </c>
      <c r="B2216" s="832" t="s">
        <v>2035</v>
      </c>
      <c r="C2216" s="832" t="s">
        <v>2042</v>
      </c>
      <c r="D2216" s="833" t="s">
        <v>4375</v>
      </c>
      <c r="E2216" s="834" t="s">
        <v>2078</v>
      </c>
      <c r="F2216" s="832" t="s">
        <v>2036</v>
      </c>
      <c r="G2216" s="832" t="s">
        <v>2686</v>
      </c>
      <c r="H2216" s="832" t="s">
        <v>601</v>
      </c>
      <c r="I2216" s="832" t="s">
        <v>2687</v>
      </c>
      <c r="J2216" s="832" t="s">
        <v>2688</v>
      </c>
      <c r="K2216" s="832" t="s">
        <v>2689</v>
      </c>
      <c r="L2216" s="835">
        <v>121.07</v>
      </c>
      <c r="M2216" s="835">
        <v>121.07</v>
      </c>
      <c r="N2216" s="832">
        <v>1</v>
      </c>
      <c r="O2216" s="836">
        <v>1</v>
      </c>
      <c r="P2216" s="835">
        <v>121.07</v>
      </c>
      <c r="Q2216" s="837">
        <v>1</v>
      </c>
      <c r="R2216" s="832">
        <v>1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8</v>
      </c>
      <c r="B2217" s="832" t="s">
        <v>2035</v>
      </c>
      <c r="C2217" s="832" t="s">
        <v>2042</v>
      </c>
      <c r="D2217" s="833" t="s">
        <v>4375</v>
      </c>
      <c r="E2217" s="834" t="s">
        <v>2078</v>
      </c>
      <c r="F2217" s="832" t="s">
        <v>2036</v>
      </c>
      <c r="G2217" s="832" t="s">
        <v>2690</v>
      </c>
      <c r="H2217" s="832" t="s">
        <v>601</v>
      </c>
      <c r="I2217" s="832" t="s">
        <v>2691</v>
      </c>
      <c r="J2217" s="832" t="s">
        <v>1035</v>
      </c>
      <c r="K2217" s="832" t="s">
        <v>1790</v>
      </c>
      <c r="L2217" s="835">
        <v>42.51</v>
      </c>
      <c r="M2217" s="835">
        <v>42.51</v>
      </c>
      <c r="N2217" s="832">
        <v>1</v>
      </c>
      <c r="O2217" s="836">
        <v>0.5</v>
      </c>
      <c r="P2217" s="835">
        <v>42.51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8</v>
      </c>
      <c r="B2218" s="832" t="s">
        <v>2035</v>
      </c>
      <c r="C2218" s="832" t="s">
        <v>2042</v>
      </c>
      <c r="D2218" s="833" t="s">
        <v>4375</v>
      </c>
      <c r="E2218" s="834" t="s">
        <v>2078</v>
      </c>
      <c r="F2218" s="832" t="s">
        <v>2036</v>
      </c>
      <c r="G2218" s="832" t="s">
        <v>2288</v>
      </c>
      <c r="H2218" s="832" t="s">
        <v>601</v>
      </c>
      <c r="I2218" s="832" t="s">
        <v>2289</v>
      </c>
      <c r="J2218" s="832" t="s">
        <v>1104</v>
      </c>
      <c r="K2218" s="832" t="s">
        <v>2290</v>
      </c>
      <c r="L2218" s="835">
        <v>107.27</v>
      </c>
      <c r="M2218" s="835">
        <v>2681.75</v>
      </c>
      <c r="N2218" s="832">
        <v>25</v>
      </c>
      <c r="O2218" s="836">
        <v>7</v>
      </c>
      <c r="P2218" s="835">
        <v>1287.24</v>
      </c>
      <c r="Q2218" s="837">
        <v>0.48</v>
      </c>
      <c r="R2218" s="832">
        <v>12</v>
      </c>
      <c r="S2218" s="837">
        <v>0.48</v>
      </c>
      <c r="T2218" s="836">
        <v>3</v>
      </c>
      <c r="U2218" s="838">
        <v>0.42857142857142855</v>
      </c>
    </row>
    <row r="2219" spans="1:21" ht="14.4" customHeight="1" x14ac:dyDescent="0.3">
      <c r="A2219" s="831">
        <v>8</v>
      </c>
      <c r="B2219" s="832" t="s">
        <v>2035</v>
      </c>
      <c r="C2219" s="832" t="s">
        <v>2042</v>
      </c>
      <c r="D2219" s="833" t="s">
        <v>4375</v>
      </c>
      <c r="E2219" s="834" t="s">
        <v>2078</v>
      </c>
      <c r="F2219" s="832" t="s">
        <v>2036</v>
      </c>
      <c r="G2219" s="832" t="s">
        <v>2288</v>
      </c>
      <c r="H2219" s="832" t="s">
        <v>601</v>
      </c>
      <c r="I2219" s="832" t="s">
        <v>2498</v>
      </c>
      <c r="J2219" s="832" t="s">
        <v>1104</v>
      </c>
      <c r="K2219" s="832" t="s">
        <v>2290</v>
      </c>
      <c r="L2219" s="835">
        <v>107.27</v>
      </c>
      <c r="M2219" s="835">
        <v>643.62</v>
      </c>
      <c r="N2219" s="832">
        <v>6</v>
      </c>
      <c r="O2219" s="836">
        <v>2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8</v>
      </c>
      <c r="B2220" s="832" t="s">
        <v>2035</v>
      </c>
      <c r="C2220" s="832" t="s">
        <v>2042</v>
      </c>
      <c r="D2220" s="833" t="s">
        <v>4375</v>
      </c>
      <c r="E2220" s="834" t="s">
        <v>2078</v>
      </c>
      <c r="F2220" s="832" t="s">
        <v>2036</v>
      </c>
      <c r="G2220" s="832" t="s">
        <v>2457</v>
      </c>
      <c r="H2220" s="832" t="s">
        <v>601</v>
      </c>
      <c r="I2220" s="832" t="s">
        <v>2458</v>
      </c>
      <c r="J2220" s="832" t="s">
        <v>2459</v>
      </c>
      <c r="K2220" s="832" t="s">
        <v>2460</v>
      </c>
      <c r="L2220" s="835">
        <v>30.46</v>
      </c>
      <c r="M2220" s="835">
        <v>30.46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8</v>
      </c>
      <c r="B2221" s="832" t="s">
        <v>2035</v>
      </c>
      <c r="C2221" s="832" t="s">
        <v>2042</v>
      </c>
      <c r="D2221" s="833" t="s">
        <v>4375</v>
      </c>
      <c r="E2221" s="834" t="s">
        <v>2078</v>
      </c>
      <c r="F2221" s="832" t="s">
        <v>2036</v>
      </c>
      <c r="G2221" s="832" t="s">
        <v>2457</v>
      </c>
      <c r="H2221" s="832" t="s">
        <v>601</v>
      </c>
      <c r="I2221" s="832" t="s">
        <v>2461</v>
      </c>
      <c r="J2221" s="832" t="s">
        <v>2459</v>
      </c>
      <c r="K2221" s="832" t="s">
        <v>2462</v>
      </c>
      <c r="L2221" s="835">
        <v>60.9</v>
      </c>
      <c r="M2221" s="835">
        <v>60.9</v>
      </c>
      <c r="N2221" s="832">
        <v>1</v>
      </c>
      <c r="O2221" s="836">
        <v>0.5</v>
      </c>
      <c r="P2221" s="835">
        <v>60.9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8</v>
      </c>
      <c r="B2222" s="832" t="s">
        <v>2035</v>
      </c>
      <c r="C2222" s="832" t="s">
        <v>2042</v>
      </c>
      <c r="D2222" s="833" t="s">
        <v>4375</v>
      </c>
      <c r="E2222" s="834" t="s">
        <v>2078</v>
      </c>
      <c r="F2222" s="832" t="s">
        <v>2036</v>
      </c>
      <c r="G2222" s="832" t="s">
        <v>2407</v>
      </c>
      <c r="H2222" s="832" t="s">
        <v>601</v>
      </c>
      <c r="I2222" s="832" t="s">
        <v>2408</v>
      </c>
      <c r="J2222" s="832" t="s">
        <v>883</v>
      </c>
      <c r="K2222" s="832" t="s">
        <v>2409</v>
      </c>
      <c r="L2222" s="835">
        <v>48.09</v>
      </c>
      <c r="M2222" s="835">
        <v>48.09</v>
      </c>
      <c r="N2222" s="832">
        <v>1</v>
      </c>
      <c r="O2222" s="836">
        <v>1</v>
      </c>
      <c r="P2222" s="835">
        <v>48.09</v>
      </c>
      <c r="Q2222" s="837">
        <v>1</v>
      </c>
      <c r="R2222" s="832">
        <v>1</v>
      </c>
      <c r="S2222" s="837">
        <v>1</v>
      </c>
      <c r="T2222" s="836">
        <v>1</v>
      </c>
      <c r="U2222" s="838">
        <v>1</v>
      </c>
    </row>
    <row r="2223" spans="1:21" ht="14.4" customHeight="1" x14ac:dyDescent="0.3">
      <c r="A2223" s="831">
        <v>8</v>
      </c>
      <c r="B2223" s="832" t="s">
        <v>2035</v>
      </c>
      <c r="C2223" s="832" t="s">
        <v>2042</v>
      </c>
      <c r="D2223" s="833" t="s">
        <v>4375</v>
      </c>
      <c r="E2223" s="834" t="s">
        <v>2078</v>
      </c>
      <c r="F2223" s="832" t="s">
        <v>2036</v>
      </c>
      <c r="G2223" s="832" t="s">
        <v>2167</v>
      </c>
      <c r="H2223" s="832" t="s">
        <v>601</v>
      </c>
      <c r="I2223" s="832" t="s">
        <v>4091</v>
      </c>
      <c r="J2223" s="832" t="s">
        <v>1558</v>
      </c>
      <c r="K2223" s="832" t="s">
        <v>2861</v>
      </c>
      <c r="L2223" s="835">
        <v>49.38</v>
      </c>
      <c r="M2223" s="835">
        <v>49.38</v>
      </c>
      <c r="N2223" s="832">
        <v>1</v>
      </c>
      <c r="O2223" s="836">
        <v>1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8</v>
      </c>
      <c r="B2224" s="832" t="s">
        <v>2035</v>
      </c>
      <c r="C2224" s="832" t="s">
        <v>2042</v>
      </c>
      <c r="D2224" s="833" t="s">
        <v>4375</v>
      </c>
      <c r="E2224" s="834" t="s">
        <v>2078</v>
      </c>
      <c r="F2224" s="832" t="s">
        <v>2036</v>
      </c>
      <c r="G2224" s="832" t="s">
        <v>2170</v>
      </c>
      <c r="H2224" s="832" t="s">
        <v>601</v>
      </c>
      <c r="I2224" s="832" t="s">
        <v>3216</v>
      </c>
      <c r="J2224" s="832" t="s">
        <v>3217</v>
      </c>
      <c r="K2224" s="832" t="s">
        <v>3167</v>
      </c>
      <c r="L2224" s="835">
        <v>0</v>
      </c>
      <c r="M2224" s="835">
        <v>0</v>
      </c>
      <c r="N2224" s="832">
        <v>1</v>
      </c>
      <c r="O2224" s="836">
        <v>0.5</v>
      </c>
      <c r="P2224" s="835">
        <v>0</v>
      </c>
      <c r="Q2224" s="837"/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8</v>
      </c>
      <c r="B2225" s="832" t="s">
        <v>2035</v>
      </c>
      <c r="C2225" s="832" t="s">
        <v>2042</v>
      </c>
      <c r="D2225" s="833" t="s">
        <v>4375</v>
      </c>
      <c r="E2225" s="834" t="s">
        <v>2078</v>
      </c>
      <c r="F2225" s="832" t="s">
        <v>2036</v>
      </c>
      <c r="G2225" s="832" t="s">
        <v>2170</v>
      </c>
      <c r="H2225" s="832" t="s">
        <v>601</v>
      </c>
      <c r="I2225" s="832" t="s">
        <v>2309</v>
      </c>
      <c r="J2225" s="832" t="s">
        <v>962</v>
      </c>
      <c r="K2225" s="832" t="s">
        <v>2310</v>
      </c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8</v>
      </c>
      <c r="B2226" s="832" t="s">
        <v>2035</v>
      </c>
      <c r="C2226" s="832" t="s">
        <v>2042</v>
      </c>
      <c r="D2226" s="833" t="s">
        <v>4375</v>
      </c>
      <c r="E2226" s="834" t="s">
        <v>2078</v>
      </c>
      <c r="F2226" s="832" t="s">
        <v>2036</v>
      </c>
      <c r="G2226" s="832" t="s">
        <v>2170</v>
      </c>
      <c r="H2226" s="832" t="s">
        <v>601</v>
      </c>
      <c r="I2226" s="832" t="s">
        <v>3218</v>
      </c>
      <c r="J2226" s="832" t="s">
        <v>3219</v>
      </c>
      <c r="K2226" s="832" t="s">
        <v>3220</v>
      </c>
      <c r="L2226" s="835">
        <v>0</v>
      </c>
      <c r="M2226" s="835">
        <v>0</v>
      </c>
      <c r="N2226" s="832">
        <v>1</v>
      </c>
      <c r="O2226" s="836">
        <v>1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8</v>
      </c>
      <c r="B2227" s="832" t="s">
        <v>2035</v>
      </c>
      <c r="C2227" s="832" t="s">
        <v>2042</v>
      </c>
      <c r="D2227" s="833" t="s">
        <v>4375</v>
      </c>
      <c r="E2227" s="834" t="s">
        <v>2078</v>
      </c>
      <c r="F2227" s="832" t="s">
        <v>2036</v>
      </c>
      <c r="G2227" s="832" t="s">
        <v>2413</v>
      </c>
      <c r="H2227" s="832" t="s">
        <v>601</v>
      </c>
      <c r="I2227" s="832" t="s">
        <v>2700</v>
      </c>
      <c r="J2227" s="832" t="s">
        <v>2415</v>
      </c>
      <c r="K2227" s="832" t="s">
        <v>2701</v>
      </c>
      <c r="L2227" s="835">
        <v>35.18</v>
      </c>
      <c r="M2227" s="835">
        <v>211.08</v>
      </c>
      <c r="N2227" s="832">
        <v>6</v>
      </c>
      <c r="O2227" s="836">
        <v>6</v>
      </c>
      <c r="P2227" s="835">
        <v>35.18</v>
      </c>
      <c r="Q2227" s="837">
        <v>0.16666666666666666</v>
      </c>
      <c r="R2227" s="832">
        <v>1</v>
      </c>
      <c r="S2227" s="837">
        <v>0.16666666666666666</v>
      </c>
      <c r="T2227" s="836">
        <v>1</v>
      </c>
      <c r="U2227" s="838">
        <v>0.16666666666666666</v>
      </c>
    </row>
    <row r="2228" spans="1:21" ht="14.4" customHeight="1" x14ac:dyDescent="0.3">
      <c r="A2228" s="831">
        <v>8</v>
      </c>
      <c r="B2228" s="832" t="s">
        <v>2035</v>
      </c>
      <c r="C2228" s="832" t="s">
        <v>2042</v>
      </c>
      <c r="D2228" s="833" t="s">
        <v>4375</v>
      </c>
      <c r="E2228" s="834" t="s">
        <v>2078</v>
      </c>
      <c r="F2228" s="832" t="s">
        <v>2036</v>
      </c>
      <c r="G2228" s="832" t="s">
        <v>2413</v>
      </c>
      <c r="H2228" s="832" t="s">
        <v>601</v>
      </c>
      <c r="I2228" s="832" t="s">
        <v>2414</v>
      </c>
      <c r="J2228" s="832" t="s">
        <v>2415</v>
      </c>
      <c r="K2228" s="832" t="s">
        <v>2416</v>
      </c>
      <c r="L2228" s="835">
        <v>58.62</v>
      </c>
      <c r="M2228" s="835">
        <v>175.85999999999999</v>
      </c>
      <c r="N2228" s="832">
        <v>3</v>
      </c>
      <c r="O2228" s="836">
        <v>3</v>
      </c>
      <c r="P2228" s="835">
        <v>117.24</v>
      </c>
      <c r="Q2228" s="837">
        <v>0.66666666666666674</v>
      </c>
      <c r="R2228" s="832">
        <v>2</v>
      </c>
      <c r="S2228" s="837">
        <v>0.66666666666666663</v>
      </c>
      <c r="T2228" s="836">
        <v>2</v>
      </c>
      <c r="U2228" s="838">
        <v>0.66666666666666663</v>
      </c>
    </row>
    <row r="2229" spans="1:21" ht="14.4" customHeight="1" x14ac:dyDescent="0.3">
      <c r="A2229" s="831">
        <v>8</v>
      </c>
      <c r="B2229" s="832" t="s">
        <v>2035</v>
      </c>
      <c r="C2229" s="832" t="s">
        <v>2042</v>
      </c>
      <c r="D2229" s="833" t="s">
        <v>4375</v>
      </c>
      <c r="E2229" s="834" t="s">
        <v>2078</v>
      </c>
      <c r="F2229" s="832" t="s">
        <v>2036</v>
      </c>
      <c r="G2229" s="832" t="s">
        <v>3227</v>
      </c>
      <c r="H2229" s="832" t="s">
        <v>601</v>
      </c>
      <c r="I2229" s="832" t="s">
        <v>4092</v>
      </c>
      <c r="J2229" s="832" t="s">
        <v>4093</v>
      </c>
      <c r="K2229" s="832" t="s">
        <v>4094</v>
      </c>
      <c r="L2229" s="835">
        <v>0</v>
      </c>
      <c r="M2229" s="835">
        <v>0</v>
      </c>
      <c r="N2229" s="832">
        <v>1</v>
      </c>
      <c r="O2229" s="836">
        <v>1</v>
      </c>
      <c r="P2229" s="835"/>
      <c r="Q2229" s="837"/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8</v>
      </c>
      <c r="B2230" s="832" t="s">
        <v>2035</v>
      </c>
      <c r="C2230" s="832" t="s">
        <v>2042</v>
      </c>
      <c r="D2230" s="833" t="s">
        <v>4375</v>
      </c>
      <c r="E2230" s="834" t="s">
        <v>2078</v>
      </c>
      <c r="F2230" s="832" t="s">
        <v>2036</v>
      </c>
      <c r="G2230" s="832" t="s">
        <v>2797</v>
      </c>
      <c r="H2230" s="832" t="s">
        <v>660</v>
      </c>
      <c r="I2230" s="832" t="s">
        <v>1948</v>
      </c>
      <c r="J2230" s="832" t="s">
        <v>1949</v>
      </c>
      <c r="K2230" s="832" t="s">
        <v>1950</v>
      </c>
      <c r="L2230" s="835">
        <v>207.45</v>
      </c>
      <c r="M2230" s="835">
        <v>414.9</v>
      </c>
      <c r="N2230" s="832">
        <v>2</v>
      </c>
      <c r="O2230" s="836">
        <v>2</v>
      </c>
      <c r="P2230" s="835">
        <v>414.9</v>
      </c>
      <c r="Q2230" s="837">
        <v>1</v>
      </c>
      <c r="R2230" s="832">
        <v>2</v>
      </c>
      <c r="S2230" s="837">
        <v>1</v>
      </c>
      <c r="T2230" s="836">
        <v>2</v>
      </c>
      <c r="U2230" s="838">
        <v>1</v>
      </c>
    </row>
    <row r="2231" spans="1:21" ht="14.4" customHeight="1" x14ac:dyDescent="0.3">
      <c r="A2231" s="831">
        <v>8</v>
      </c>
      <c r="B2231" s="832" t="s">
        <v>2035</v>
      </c>
      <c r="C2231" s="832" t="s">
        <v>2042</v>
      </c>
      <c r="D2231" s="833" t="s">
        <v>4375</v>
      </c>
      <c r="E2231" s="834" t="s">
        <v>2078</v>
      </c>
      <c r="F2231" s="832" t="s">
        <v>2036</v>
      </c>
      <c r="G2231" s="832" t="s">
        <v>2797</v>
      </c>
      <c r="H2231" s="832" t="s">
        <v>660</v>
      </c>
      <c r="I2231" s="832" t="s">
        <v>1948</v>
      </c>
      <c r="J2231" s="832" t="s">
        <v>1949</v>
      </c>
      <c r="K2231" s="832" t="s">
        <v>1950</v>
      </c>
      <c r="L2231" s="835">
        <v>176.32</v>
      </c>
      <c r="M2231" s="835">
        <v>176.32</v>
      </c>
      <c r="N2231" s="832">
        <v>1</v>
      </c>
      <c r="O2231" s="836">
        <v>1</v>
      </c>
      <c r="P2231" s="835">
        <v>176.32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8</v>
      </c>
      <c r="B2232" s="832" t="s">
        <v>2035</v>
      </c>
      <c r="C2232" s="832" t="s">
        <v>2042</v>
      </c>
      <c r="D2232" s="833" t="s">
        <v>4375</v>
      </c>
      <c r="E2232" s="834" t="s">
        <v>2078</v>
      </c>
      <c r="F2232" s="832" t="s">
        <v>2036</v>
      </c>
      <c r="G2232" s="832" t="s">
        <v>2187</v>
      </c>
      <c r="H2232" s="832" t="s">
        <v>601</v>
      </c>
      <c r="I2232" s="832" t="s">
        <v>4095</v>
      </c>
      <c r="J2232" s="832" t="s">
        <v>988</v>
      </c>
      <c r="K2232" s="832" t="s">
        <v>4096</v>
      </c>
      <c r="L2232" s="835">
        <v>0</v>
      </c>
      <c r="M2232" s="835">
        <v>0</v>
      </c>
      <c r="N2232" s="832">
        <v>1</v>
      </c>
      <c r="O2232" s="836">
        <v>1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8</v>
      </c>
      <c r="B2233" s="832" t="s">
        <v>2035</v>
      </c>
      <c r="C2233" s="832" t="s">
        <v>2042</v>
      </c>
      <c r="D2233" s="833" t="s">
        <v>4375</v>
      </c>
      <c r="E2233" s="834" t="s">
        <v>2078</v>
      </c>
      <c r="F2233" s="832" t="s">
        <v>2036</v>
      </c>
      <c r="G2233" s="832" t="s">
        <v>2476</v>
      </c>
      <c r="H2233" s="832" t="s">
        <v>601</v>
      </c>
      <c r="I2233" s="832" t="s">
        <v>2477</v>
      </c>
      <c r="J2233" s="832" t="s">
        <v>1029</v>
      </c>
      <c r="K2233" s="832" t="s">
        <v>2478</v>
      </c>
      <c r="L2233" s="835">
        <v>256.67</v>
      </c>
      <c r="M2233" s="835">
        <v>1026.68</v>
      </c>
      <c r="N2233" s="832">
        <v>4</v>
      </c>
      <c r="O2233" s="836">
        <v>4</v>
      </c>
      <c r="P2233" s="835">
        <v>513.34</v>
      </c>
      <c r="Q2233" s="837">
        <v>0.5</v>
      </c>
      <c r="R2233" s="832">
        <v>2</v>
      </c>
      <c r="S2233" s="837">
        <v>0.5</v>
      </c>
      <c r="T2233" s="836">
        <v>2</v>
      </c>
      <c r="U2233" s="838">
        <v>0.5</v>
      </c>
    </row>
    <row r="2234" spans="1:21" ht="14.4" customHeight="1" x14ac:dyDescent="0.3">
      <c r="A2234" s="831">
        <v>8</v>
      </c>
      <c r="B2234" s="832" t="s">
        <v>2035</v>
      </c>
      <c r="C2234" s="832" t="s">
        <v>2042</v>
      </c>
      <c r="D2234" s="833" t="s">
        <v>4375</v>
      </c>
      <c r="E2234" s="834" t="s">
        <v>2078</v>
      </c>
      <c r="F2234" s="832" t="s">
        <v>2036</v>
      </c>
      <c r="G2234" s="832" t="s">
        <v>2144</v>
      </c>
      <c r="H2234" s="832" t="s">
        <v>601</v>
      </c>
      <c r="I2234" s="832" t="s">
        <v>2145</v>
      </c>
      <c r="J2234" s="832" t="s">
        <v>692</v>
      </c>
      <c r="K2234" s="832" t="s">
        <v>2146</v>
      </c>
      <c r="L2234" s="835">
        <v>158.76</v>
      </c>
      <c r="M2234" s="835">
        <v>158.76</v>
      </c>
      <c r="N2234" s="832">
        <v>1</v>
      </c>
      <c r="O2234" s="836">
        <v>1</v>
      </c>
      <c r="P2234" s="835">
        <v>158.76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8</v>
      </c>
      <c r="B2235" s="832" t="s">
        <v>2035</v>
      </c>
      <c r="C2235" s="832" t="s">
        <v>2042</v>
      </c>
      <c r="D2235" s="833" t="s">
        <v>4375</v>
      </c>
      <c r="E2235" s="834" t="s">
        <v>2078</v>
      </c>
      <c r="F2235" s="832" t="s">
        <v>2036</v>
      </c>
      <c r="G2235" s="832" t="s">
        <v>2121</v>
      </c>
      <c r="H2235" s="832" t="s">
        <v>660</v>
      </c>
      <c r="I2235" s="832" t="s">
        <v>2122</v>
      </c>
      <c r="J2235" s="832" t="s">
        <v>735</v>
      </c>
      <c r="K2235" s="832" t="s">
        <v>1680</v>
      </c>
      <c r="L2235" s="835">
        <v>490.89</v>
      </c>
      <c r="M2235" s="835">
        <v>490.89</v>
      </c>
      <c r="N2235" s="832">
        <v>1</v>
      </c>
      <c r="O2235" s="836">
        <v>1</v>
      </c>
      <c r="P2235" s="835">
        <v>490.89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8</v>
      </c>
      <c r="B2236" s="832" t="s">
        <v>2035</v>
      </c>
      <c r="C2236" s="832" t="s">
        <v>2042</v>
      </c>
      <c r="D2236" s="833" t="s">
        <v>4375</v>
      </c>
      <c r="E2236" s="834" t="s">
        <v>2078</v>
      </c>
      <c r="F2236" s="832" t="s">
        <v>2036</v>
      </c>
      <c r="G2236" s="832" t="s">
        <v>2121</v>
      </c>
      <c r="H2236" s="832" t="s">
        <v>660</v>
      </c>
      <c r="I2236" s="832" t="s">
        <v>2123</v>
      </c>
      <c r="J2236" s="832" t="s">
        <v>735</v>
      </c>
      <c r="K2236" s="832" t="s">
        <v>1991</v>
      </c>
      <c r="L2236" s="835">
        <v>736.33</v>
      </c>
      <c r="M2236" s="835">
        <v>736.33</v>
      </c>
      <c r="N2236" s="832">
        <v>1</v>
      </c>
      <c r="O2236" s="836">
        <v>1</v>
      </c>
      <c r="P2236" s="835">
        <v>736.33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8</v>
      </c>
      <c r="B2237" s="832" t="s">
        <v>2035</v>
      </c>
      <c r="C2237" s="832" t="s">
        <v>2042</v>
      </c>
      <c r="D2237" s="833" t="s">
        <v>4375</v>
      </c>
      <c r="E2237" s="834" t="s">
        <v>2078</v>
      </c>
      <c r="F2237" s="832" t="s">
        <v>2036</v>
      </c>
      <c r="G2237" s="832" t="s">
        <v>3263</v>
      </c>
      <c r="H2237" s="832" t="s">
        <v>601</v>
      </c>
      <c r="I2237" s="832" t="s">
        <v>3264</v>
      </c>
      <c r="J2237" s="832" t="s">
        <v>3265</v>
      </c>
      <c r="K2237" s="832" t="s">
        <v>3266</v>
      </c>
      <c r="L2237" s="835">
        <v>195.19</v>
      </c>
      <c r="M2237" s="835">
        <v>195.19</v>
      </c>
      <c r="N2237" s="832">
        <v>1</v>
      </c>
      <c r="O2237" s="836">
        <v>1</v>
      </c>
      <c r="P2237" s="835">
        <v>195.19</v>
      </c>
      <c r="Q2237" s="837">
        <v>1</v>
      </c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8</v>
      </c>
      <c r="B2238" s="832" t="s">
        <v>2035</v>
      </c>
      <c r="C2238" s="832" t="s">
        <v>2042</v>
      </c>
      <c r="D2238" s="833" t="s">
        <v>4375</v>
      </c>
      <c r="E2238" s="834" t="s">
        <v>2078</v>
      </c>
      <c r="F2238" s="832" t="s">
        <v>2036</v>
      </c>
      <c r="G2238" s="832" t="s">
        <v>2129</v>
      </c>
      <c r="H2238" s="832" t="s">
        <v>601</v>
      </c>
      <c r="I2238" s="832" t="s">
        <v>2228</v>
      </c>
      <c r="J2238" s="832" t="s">
        <v>1328</v>
      </c>
      <c r="K2238" s="832" t="s">
        <v>2229</v>
      </c>
      <c r="L2238" s="835">
        <v>168.9</v>
      </c>
      <c r="M2238" s="835">
        <v>168.9</v>
      </c>
      <c r="N2238" s="832">
        <v>1</v>
      </c>
      <c r="O2238" s="836">
        <v>0.5</v>
      </c>
      <c r="P2238" s="835">
        <v>168.9</v>
      </c>
      <c r="Q2238" s="837">
        <v>1</v>
      </c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8</v>
      </c>
      <c r="B2239" s="832" t="s">
        <v>2035</v>
      </c>
      <c r="C2239" s="832" t="s">
        <v>2042</v>
      </c>
      <c r="D2239" s="833" t="s">
        <v>4375</v>
      </c>
      <c r="E2239" s="834" t="s">
        <v>2078</v>
      </c>
      <c r="F2239" s="832" t="s">
        <v>2036</v>
      </c>
      <c r="G2239" s="832" t="s">
        <v>2129</v>
      </c>
      <c r="H2239" s="832" t="s">
        <v>601</v>
      </c>
      <c r="I2239" s="832" t="s">
        <v>2130</v>
      </c>
      <c r="J2239" s="832" t="s">
        <v>1328</v>
      </c>
      <c r="K2239" s="832" t="s">
        <v>2131</v>
      </c>
      <c r="L2239" s="835">
        <v>112.6</v>
      </c>
      <c r="M2239" s="835">
        <v>450.4</v>
      </c>
      <c r="N2239" s="832">
        <v>4</v>
      </c>
      <c r="O2239" s="836">
        <v>4</v>
      </c>
      <c r="P2239" s="835">
        <v>225.2</v>
      </c>
      <c r="Q2239" s="837">
        <v>0.5</v>
      </c>
      <c r="R2239" s="832">
        <v>2</v>
      </c>
      <c r="S2239" s="837">
        <v>0.5</v>
      </c>
      <c r="T2239" s="836">
        <v>2</v>
      </c>
      <c r="U2239" s="838">
        <v>0.5</v>
      </c>
    </row>
    <row r="2240" spans="1:21" ht="14.4" customHeight="1" x14ac:dyDescent="0.3">
      <c r="A2240" s="831">
        <v>8</v>
      </c>
      <c r="B2240" s="832" t="s">
        <v>2035</v>
      </c>
      <c r="C2240" s="832" t="s">
        <v>2042</v>
      </c>
      <c r="D2240" s="833" t="s">
        <v>4375</v>
      </c>
      <c r="E2240" s="834" t="s">
        <v>2078</v>
      </c>
      <c r="F2240" s="832" t="s">
        <v>2036</v>
      </c>
      <c r="G2240" s="832" t="s">
        <v>2646</v>
      </c>
      <c r="H2240" s="832" t="s">
        <v>601</v>
      </c>
      <c r="I2240" s="832" t="s">
        <v>2811</v>
      </c>
      <c r="J2240" s="832" t="s">
        <v>2812</v>
      </c>
      <c r="K2240" s="832" t="s">
        <v>2813</v>
      </c>
      <c r="L2240" s="835">
        <v>256.67</v>
      </c>
      <c r="M2240" s="835">
        <v>4876.7300000000005</v>
      </c>
      <c r="N2240" s="832">
        <v>19</v>
      </c>
      <c r="O2240" s="836">
        <v>19</v>
      </c>
      <c r="P2240" s="835">
        <v>2566.7000000000003</v>
      </c>
      <c r="Q2240" s="837">
        <v>0.52631578947368418</v>
      </c>
      <c r="R2240" s="832">
        <v>10</v>
      </c>
      <c r="S2240" s="837">
        <v>0.52631578947368418</v>
      </c>
      <c r="T2240" s="836">
        <v>10</v>
      </c>
      <c r="U2240" s="838">
        <v>0.52631578947368418</v>
      </c>
    </row>
    <row r="2241" spans="1:21" ht="14.4" customHeight="1" x14ac:dyDescent="0.3">
      <c r="A2241" s="831">
        <v>8</v>
      </c>
      <c r="B2241" s="832" t="s">
        <v>2035</v>
      </c>
      <c r="C2241" s="832" t="s">
        <v>2042</v>
      </c>
      <c r="D2241" s="833" t="s">
        <v>4375</v>
      </c>
      <c r="E2241" s="834" t="s">
        <v>2078</v>
      </c>
      <c r="F2241" s="832" t="s">
        <v>2036</v>
      </c>
      <c r="G2241" s="832" t="s">
        <v>2199</v>
      </c>
      <c r="H2241" s="832" t="s">
        <v>601</v>
      </c>
      <c r="I2241" s="832" t="s">
        <v>2200</v>
      </c>
      <c r="J2241" s="832" t="s">
        <v>1219</v>
      </c>
      <c r="K2241" s="832" t="s">
        <v>2201</v>
      </c>
      <c r="L2241" s="835">
        <v>130.36000000000001</v>
      </c>
      <c r="M2241" s="835">
        <v>260.72000000000003</v>
      </c>
      <c r="N2241" s="832">
        <v>2</v>
      </c>
      <c r="O2241" s="836">
        <v>2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8</v>
      </c>
      <c r="B2242" s="832" t="s">
        <v>2035</v>
      </c>
      <c r="C2242" s="832" t="s">
        <v>2042</v>
      </c>
      <c r="D2242" s="833" t="s">
        <v>4375</v>
      </c>
      <c r="E2242" s="834" t="s">
        <v>2078</v>
      </c>
      <c r="F2242" s="832" t="s">
        <v>2036</v>
      </c>
      <c r="G2242" s="832" t="s">
        <v>2206</v>
      </c>
      <c r="H2242" s="832" t="s">
        <v>601</v>
      </c>
      <c r="I2242" s="832" t="s">
        <v>2207</v>
      </c>
      <c r="J2242" s="832" t="s">
        <v>2208</v>
      </c>
      <c r="K2242" s="832" t="s">
        <v>2209</v>
      </c>
      <c r="L2242" s="835">
        <v>0</v>
      </c>
      <c r="M2242" s="835">
        <v>0</v>
      </c>
      <c r="N2242" s="832">
        <v>1</v>
      </c>
      <c r="O2242" s="836">
        <v>1</v>
      </c>
      <c r="P2242" s="835"/>
      <c r="Q2242" s="837"/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8</v>
      </c>
      <c r="B2243" s="832" t="s">
        <v>2035</v>
      </c>
      <c r="C2243" s="832" t="s">
        <v>2042</v>
      </c>
      <c r="D2243" s="833" t="s">
        <v>4375</v>
      </c>
      <c r="E2243" s="834" t="s">
        <v>2078</v>
      </c>
      <c r="F2243" s="832" t="s">
        <v>2036</v>
      </c>
      <c r="G2243" s="832" t="s">
        <v>2206</v>
      </c>
      <c r="H2243" s="832" t="s">
        <v>601</v>
      </c>
      <c r="I2243" s="832" t="s">
        <v>3431</v>
      </c>
      <c r="J2243" s="832" t="s">
        <v>971</v>
      </c>
      <c r="K2243" s="832" t="s">
        <v>3292</v>
      </c>
      <c r="L2243" s="835">
        <v>0</v>
      </c>
      <c r="M2243" s="835">
        <v>0</v>
      </c>
      <c r="N2243" s="832">
        <v>1</v>
      </c>
      <c r="O2243" s="836">
        <v>1</v>
      </c>
      <c r="P2243" s="835">
        <v>0</v>
      </c>
      <c r="Q2243" s="837"/>
      <c r="R2243" s="832">
        <v>1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8</v>
      </c>
      <c r="B2244" s="832" t="s">
        <v>2035</v>
      </c>
      <c r="C2244" s="832" t="s">
        <v>2042</v>
      </c>
      <c r="D2244" s="833" t="s">
        <v>4375</v>
      </c>
      <c r="E2244" s="834" t="s">
        <v>2078</v>
      </c>
      <c r="F2244" s="832" t="s">
        <v>2036</v>
      </c>
      <c r="G2244" s="832" t="s">
        <v>2147</v>
      </c>
      <c r="H2244" s="832" t="s">
        <v>601</v>
      </c>
      <c r="I2244" s="832" t="s">
        <v>2148</v>
      </c>
      <c r="J2244" s="832" t="s">
        <v>825</v>
      </c>
      <c r="K2244" s="832" t="s">
        <v>2149</v>
      </c>
      <c r="L2244" s="835">
        <v>0</v>
      </c>
      <c r="M2244" s="835">
        <v>0</v>
      </c>
      <c r="N2244" s="832">
        <v>1</v>
      </c>
      <c r="O2244" s="836">
        <v>1</v>
      </c>
      <c r="P2244" s="835">
        <v>0</v>
      </c>
      <c r="Q2244" s="837"/>
      <c r="R2244" s="832">
        <v>1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8</v>
      </c>
      <c r="B2245" s="832" t="s">
        <v>2035</v>
      </c>
      <c r="C2245" s="832" t="s">
        <v>2042</v>
      </c>
      <c r="D2245" s="833" t="s">
        <v>4375</v>
      </c>
      <c r="E2245" s="834" t="s">
        <v>2078</v>
      </c>
      <c r="F2245" s="832" t="s">
        <v>2036</v>
      </c>
      <c r="G2245" s="832" t="s">
        <v>2554</v>
      </c>
      <c r="H2245" s="832" t="s">
        <v>660</v>
      </c>
      <c r="I2245" s="832" t="s">
        <v>4097</v>
      </c>
      <c r="J2245" s="832" t="s">
        <v>4098</v>
      </c>
      <c r="K2245" s="832" t="s">
        <v>4099</v>
      </c>
      <c r="L2245" s="835">
        <v>170.32</v>
      </c>
      <c r="M2245" s="835">
        <v>170.32</v>
      </c>
      <c r="N2245" s="832">
        <v>1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8</v>
      </c>
      <c r="B2246" s="832" t="s">
        <v>2035</v>
      </c>
      <c r="C2246" s="832" t="s">
        <v>2042</v>
      </c>
      <c r="D2246" s="833" t="s">
        <v>4375</v>
      </c>
      <c r="E2246" s="834" t="s">
        <v>2078</v>
      </c>
      <c r="F2246" s="832" t="s">
        <v>2036</v>
      </c>
      <c r="G2246" s="832" t="s">
        <v>2132</v>
      </c>
      <c r="H2246" s="832" t="s">
        <v>660</v>
      </c>
      <c r="I2246" s="832" t="s">
        <v>1731</v>
      </c>
      <c r="J2246" s="832" t="s">
        <v>1732</v>
      </c>
      <c r="K2246" s="832" t="s">
        <v>1733</v>
      </c>
      <c r="L2246" s="835">
        <v>0</v>
      </c>
      <c r="M2246" s="835">
        <v>0</v>
      </c>
      <c r="N2246" s="832">
        <v>2</v>
      </c>
      <c r="O2246" s="836">
        <v>1.5</v>
      </c>
      <c r="P2246" s="835">
        <v>0</v>
      </c>
      <c r="Q2246" s="837"/>
      <c r="R2246" s="832">
        <v>2</v>
      </c>
      <c r="S2246" s="837">
        <v>1</v>
      </c>
      <c r="T2246" s="836">
        <v>1.5</v>
      </c>
      <c r="U2246" s="838">
        <v>1</v>
      </c>
    </row>
    <row r="2247" spans="1:21" ht="14.4" customHeight="1" x14ac:dyDescent="0.3">
      <c r="A2247" s="831">
        <v>8</v>
      </c>
      <c r="B2247" s="832" t="s">
        <v>2035</v>
      </c>
      <c r="C2247" s="832" t="s">
        <v>2042</v>
      </c>
      <c r="D2247" s="833" t="s">
        <v>4375</v>
      </c>
      <c r="E2247" s="834" t="s">
        <v>2078</v>
      </c>
      <c r="F2247" s="832" t="s">
        <v>2036</v>
      </c>
      <c r="G2247" s="832" t="s">
        <v>4100</v>
      </c>
      <c r="H2247" s="832" t="s">
        <v>601</v>
      </c>
      <c r="I2247" s="832" t="s">
        <v>4101</v>
      </c>
      <c r="J2247" s="832" t="s">
        <v>4102</v>
      </c>
      <c r="K2247" s="832" t="s">
        <v>4103</v>
      </c>
      <c r="L2247" s="835">
        <v>23.51</v>
      </c>
      <c r="M2247" s="835">
        <v>47.02</v>
      </c>
      <c r="N2247" s="832">
        <v>2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8</v>
      </c>
      <c r="B2248" s="832" t="s">
        <v>2035</v>
      </c>
      <c r="C2248" s="832" t="s">
        <v>2042</v>
      </c>
      <c r="D2248" s="833" t="s">
        <v>4375</v>
      </c>
      <c r="E2248" s="834" t="s">
        <v>2078</v>
      </c>
      <c r="F2248" s="832" t="s">
        <v>2036</v>
      </c>
      <c r="G2248" s="832" t="s">
        <v>2133</v>
      </c>
      <c r="H2248" s="832" t="s">
        <v>601</v>
      </c>
      <c r="I2248" s="832" t="s">
        <v>2707</v>
      </c>
      <c r="J2248" s="832" t="s">
        <v>1379</v>
      </c>
      <c r="K2248" s="832" t="s">
        <v>2135</v>
      </c>
      <c r="L2248" s="835">
        <v>42.54</v>
      </c>
      <c r="M2248" s="835">
        <v>42.54</v>
      </c>
      <c r="N2248" s="832">
        <v>1</v>
      </c>
      <c r="O2248" s="836">
        <v>0.5</v>
      </c>
      <c r="P2248" s="835">
        <v>42.54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8</v>
      </c>
      <c r="B2249" s="832" t="s">
        <v>2035</v>
      </c>
      <c r="C2249" s="832" t="s">
        <v>2042</v>
      </c>
      <c r="D2249" s="833" t="s">
        <v>4375</v>
      </c>
      <c r="E2249" s="834" t="s">
        <v>2078</v>
      </c>
      <c r="F2249" s="832" t="s">
        <v>2036</v>
      </c>
      <c r="G2249" s="832" t="s">
        <v>2133</v>
      </c>
      <c r="H2249" s="832" t="s">
        <v>601</v>
      </c>
      <c r="I2249" s="832" t="s">
        <v>2373</v>
      </c>
      <c r="J2249" s="832" t="s">
        <v>1310</v>
      </c>
      <c r="K2249" s="832" t="s">
        <v>2374</v>
      </c>
      <c r="L2249" s="835">
        <v>33.44</v>
      </c>
      <c r="M2249" s="835">
        <v>33.44</v>
      </c>
      <c r="N2249" s="832">
        <v>1</v>
      </c>
      <c r="O2249" s="836">
        <v>1</v>
      </c>
      <c r="P2249" s="835">
        <v>33.44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8</v>
      </c>
      <c r="B2250" s="832" t="s">
        <v>2035</v>
      </c>
      <c r="C2250" s="832" t="s">
        <v>2042</v>
      </c>
      <c r="D2250" s="833" t="s">
        <v>4375</v>
      </c>
      <c r="E2250" s="834" t="s">
        <v>2078</v>
      </c>
      <c r="F2250" s="832" t="s">
        <v>2036</v>
      </c>
      <c r="G2250" s="832" t="s">
        <v>2830</v>
      </c>
      <c r="H2250" s="832" t="s">
        <v>601</v>
      </c>
      <c r="I2250" s="832" t="s">
        <v>2831</v>
      </c>
      <c r="J2250" s="832" t="s">
        <v>1192</v>
      </c>
      <c r="K2250" s="832" t="s">
        <v>2832</v>
      </c>
      <c r="L2250" s="835">
        <v>68.819999999999993</v>
      </c>
      <c r="M2250" s="835">
        <v>68.819999999999993</v>
      </c>
      <c r="N2250" s="832">
        <v>1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8</v>
      </c>
      <c r="B2251" s="832" t="s">
        <v>2035</v>
      </c>
      <c r="C2251" s="832" t="s">
        <v>2042</v>
      </c>
      <c r="D2251" s="833" t="s">
        <v>4375</v>
      </c>
      <c r="E2251" s="834" t="s">
        <v>2078</v>
      </c>
      <c r="F2251" s="832" t="s">
        <v>2036</v>
      </c>
      <c r="G2251" s="832" t="s">
        <v>2520</v>
      </c>
      <c r="H2251" s="832" t="s">
        <v>601</v>
      </c>
      <c r="I2251" s="832" t="s">
        <v>2928</v>
      </c>
      <c r="J2251" s="832" t="s">
        <v>2929</v>
      </c>
      <c r="K2251" s="832" t="s">
        <v>2930</v>
      </c>
      <c r="L2251" s="835">
        <v>0</v>
      </c>
      <c r="M2251" s="835">
        <v>0</v>
      </c>
      <c r="N2251" s="832">
        <v>2</v>
      </c>
      <c r="O2251" s="836">
        <v>2</v>
      </c>
      <c r="P2251" s="835"/>
      <c r="Q2251" s="837"/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8</v>
      </c>
      <c r="B2252" s="832" t="s">
        <v>2035</v>
      </c>
      <c r="C2252" s="832" t="s">
        <v>2042</v>
      </c>
      <c r="D2252" s="833" t="s">
        <v>4375</v>
      </c>
      <c r="E2252" s="834" t="s">
        <v>2078</v>
      </c>
      <c r="F2252" s="832" t="s">
        <v>2036</v>
      </c>
      <c r="G2252" s="832" t="s">
        <v>2520</v>
      </c>
      <c r="H2252" s="832" t="s">
        <v>601</v>
      </c>
      <c r="I2252" s="832" t="s">
        <v>2521</v>
      </c>
      <c r="J2252" s="832" t="s">
        <v>2522</v>
      </c>
      <c r="K2252" s="832" t="s">
        <v>2523</v>
      </c>
      <c r="L2252" s="835">
        <v>0</v>
      </c>
      <c r="M2252" s="835">
        <v>0</v>
      </c>
      <c r="N2252" s="832">
        <v>3</v>
      </c>
      <c r="O2252" s="836">
        <v>1.5</v>
      </c>
      <c r="P2252" s="835">
        <v>0</v>
      </c>
      <c r="Q2252" s="837"/>
      <c r="R2252" s="832">
        <v>1</v>
      </c>
      <c r="S2252" s="837">
        <v>0.33333333333333331</v>
      </c>
      <c r="T2252" s="836">
        <v>0.5</v>
      </c>
      <c r="U2252" s="838">
        <v>0.33333333333333331</v>
      </c>
    </row>
    <row r="2253" spans="1:21" ht="14.4" customHeight="1" x14ac:dyDescent="0.3">
      <c r="A2253" s="831">
        <v>8</v>
      </c>
      <c r="B2253" s="832" t="s">
        <v>2035</v>
      </c>
      <c r="C2253" s="832" t="s">
        <v>2042</v>
      </c>
      <c r="D2253" s="833" t="s">
        <v>4375</v>
      </c>
      <c r="E2253" s="834" t="s">
        <v>2078</v>
      </c>
      <c r="F2253" s="832" t="s">
        <v>2036</v>
      </c>
      <c r="G2253" s="832" t="s">
        <v>2520</v>
      </c>
      <c r="H2253" s="832" t="s">
        <v>601</v>
      </c>
      <c r="I2253" s="832" t="s">
        <v>3847</v>
      </c>
      <c r="J2253" s="832" t="s">
        <v>2522</v>
      </c>
      <c r="K2253" s="832" t="s">
        <v>2523</v>
      </c>
      <c r="L2253" s="835">
        <v>0</v>
      </c>
      <c r="M2253" s="835">
        <v>0</v>
      </c>
      <c r="N2253" s="832">
        <v>1</v>
      </c>
      <c r="O2253" s="836">
        <v>1</v>
      </c>
      <c r="P2253" s="835">
        <v>0</v>
      </c>
      <c r="Q2253" s="837"/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8</v>
      </c>
      <c r="B2254" s="832" t="s">
        <v>2035</v>
      </c>
      <c r="C2254" s="832" t="s">
        <v>2042</v>
      </c>
      <c r="D2254" s="833" t="s">
        <v>4375</v>
      </c>
      <c r="E2254" s="834" t="s">
        <v>2078</v>
      </c>
      <c r="F2254" s="832" t="s">
        <v>2036</v>
      </c>
      <c r="G2254" s="832" t="s">
        <v>2719</v>
      </c>
      <c r="H2254" s="832" t="s">
        <v>601</v>
      </c>
      <c r="I2254" s="832" t="s">
        <v>2720</v>
      </c>
      <c r="J2254" s="832" t="s">
        <v>2721</v>
      </c>
      <c r="K2254" s="832" t="s">
        <v>2722</v>
      </c>
      <c r="L2254" s="835">
        <v>0</v>
      </c>
      <c r="M2254" s="835">
        <v>0</v>
      </c>
      <c r="N2254" s="832">
        <v>3</v>
      </c>
      <c r="O2254" s="836">
        <v>3</v>
      </c>
      <c r="P2254" s="835">
        <v>0</v>
      </c>
      <c r="Q2254" s="837"/>
      <c r="R2254" s="832">
        <v>1</v>
      </c>
      <c r="S2254" s="837">
        <v>0.33333333333333331</v>
      </c>
      <c r="T2254" s="836">
        <v>1</v>
      </c>
      <c r="U2254" s="838">
        <v>0.33333333333333331</v>
      </c>
    </row>
    <row r="2255" spans="1:21" ht="14.4" customHeight="1" x14ac:dyDescent="0.3">
      <c r="A2255" s="831">
        <v>8</v>
      </c>
      <c r="B2255" s="832" t="s">
        <v>2035</v>
      </c>
      <c r="C2255" s="832" t="s">
        <v>2042</v>
      </c>
      <c r="D2255" s="833" t="s">
        <v>4375</v>
      </c>
      <c r="E2255" s="834" t="s">
        <v>2078</v>
      </c>
      <c r="F2255" s="832" t="s">
        <v>2037</v>
      </c>
      <c r="G2255" s="832" t="s">
        <v>2667</v>
      </c>
      <c r="H2255" s="832" t="s">
        <v>601</v>
      </c>
      <c r="I2255" s="832" t="s">
        <v>3453</v>
      </c>
      <c r="J2255" s="832" t="s">
        <v>2070</v>
      </c>
      <c r="K2255" s="832"/>
      <c r="L2255" s="835">
        <v>0</v>
      </c>
      <c r="M2255" s="835">
        <v>0</v>
      </c>
      <c r="N2255" s="832">
        <v>1</v>
      </c>
      <c r="O2255" s="836">
        <v>1</v>
      </c>
      <c r="P2255" s="835">
        <v>0</v>
      </c>
      <c r="Q2255" s="837"/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8</v>
      </c>
      <c r="B2256" s="832" t="s">
        <v>2035</v>
      </c>
      <c r="C2256" s="832" t="s">
        <v>2042</v>
      </c>
      <c r="D2256" s="833" t="s">
        <v>4375</v>
      </c>
      <c r="E2256" s="834" t="s">
        <v>2073</v>
      </c>
      <c r="F2256" s="832" t="s">
        <v>2036</v>
      </c>
      <c r="G2256" s="832" t="s">
        <v>2101</v>
      </c>
      <c r="H2256" s="832" t="s">
        <v>660</v>
      </c>
      <c r="I2256" s="832" t="s">
        <v>1860</v>
      </c>
      <c r="J2256" s="832" t="s">
        <v>1861</v>
      </c>
      <c r="K2256" s="832" t="s">
        <v>1862</v>
      </c>
      <c r="L2256" s="835">
        <v>149.52000000000001</v>
      </c>
      <c r="M2256" s="835">
        <v>149.52000000000001</v>
      </c>
      <c r="N2256" s="832">
        <v>1</v>
      </c>
      <c r="O2256" s="836">
        <v>0.5</v>
      </c>
      <c r="P2256" s="835">
        <v>149.52000000000001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8</v>
      </c>
      <c r="B2257" s="832" t="s">
        <v>2035</v>
      </c>
      <c r="C2257" s="832" t="s">
        <v>2042</v>
      </c>
      <c r="D2257" s="833" t="s">
        <v>4375</v>
      </c>
      <c r="E2257" s="834" t="s">
        <v>2073</v>
      </c>
      <c r="F2257" s="832" t="s">
        <v>2036</v>
      </c>
      <c r="G2257" s="832" t="s">
        <v>2239</v>
      </c>
      <c r="H2257" s="832" t="s">
        <v>660</v>
      </c>
      <c r="I2257" s="832" t="s">
        <v>2453</v>
      </c>
      <c r="J2257" s="832" t="s">
        <v>1881</v>
      </c>
      <c r="K2257" s="832" t="s">
        <v>2454</v>
      </c>
      <c r="L2257" s="835">
        <v>141.09</v>
      </c>
      <c r="M2257" s="835">
        <v>141.09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8</v>
      </c>
      <c r="B2258" s="832" t="s">
        <v>2035</v>
      </c>
      <c r="C2258" s="832" t="s">
        <v>2042</v>
      </c>
      <c r="D2258" s="833" t="s">
        <v>4375</v>
      </c>
      <c r="E2258" s="834" t="s">
        <v>2073</v>
      </c>
      <c r="F2258" s="832" t="s">
        <v>2036</v>
      </c>
      <c r="G2258" s="832" t="s">
        <v>2155</v>
      </c>
      <c r="H2258" s="832" t="s">
        <v>601</v>
      </c>
      <c r="I2258" s="832" t="s">
        <v>1711</v>
      </c>
      <c r="J2258" s="832" t="s">
        <v>1712</v>
      </c>
      <c r="K2258" s="832" t="s">
        <v>1710</v>
      </c>
      <c r="L2258" s="835">
        <v>170.52</v>
      </c>
      <c r="M2258" s="835">
        <v>170.52</v>
      </c>
      <c r="N2258" s="832">
        <v>1</v>
      </c>
      <c r="O2258" s="836">
        <v>1</v>
      </c>
      <c r="P2258" s="835">
        <v>170.52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8</v>
      </c>
      <c r="B2259" s="832" t="s">
        <v>2035</v>
      </c>
      <c r="C2259" s="832" t="s">
        <v>2042</v>
      </c>
      <c r="D2259" s="833" t="s">
        <v>4375</v>
      </c>
      <c r="E2259" s="834" t="s">
        <v>2073</v>
      </c>
      <c r="F2259" s="832" t="s">
        <v>2036</v>
      </c>
      <c r="G2259" s="832" t="s">
        <v>2155</v>
      </c>
      <c r="H2259" s="832" t="s">
        <v>660</v>
      </c>
      <c r="I2259" s="832" t="s">
        <v>1708</v>
      </c>
      <c r="J2259" s="832" t="s">
        <v>1709</v>
      </c>
      <c r="K2259" s="832" t="s">
        <v>1710</v>
      </c>
      <c r="L2259" s="835">
        <v>170.52</v>
      </c>
      <c r="M2259" s="835">
        <v>341.04</v>
      </c>
      <c r="N2259" s="832">
        <v>2</v>
      </c>
      <c r="O2259" s="836">
        <v>1.5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8</v>
      </c>
      <c r="B2260" s="832" t="s">
        <v>2035</v>
      </c>
      <c r="C2260" s="832" t="s">
        <v>2042</v>
      </c>
      <c r="D2260" s="833" t="s">
        <v>4375</v>
      </c>
      <c r="E2260" s="834" t="s">
        <v>2073</v>
      </c>
      <c r="F2260" s="832" t="s">
        <v>2036</v>
      </c>
      <c r="G2260" s="832" t="s">
        <v>2730</v>
      </c>
      <c r="H2260" s="832" t="s">
        <v>601</v>
      </c>
      <c r="I2260" s="832" t="s">
        <v>4104</v>
      </c>
      <c r="J2260" s="832" t="s">
        <v>3513</v>
      </c>
      <c r="K2260" s="832" t="s">
        <v>3514</v>
      </c>
      <c r="L2260" s="835">
        <v>0</v>
      </c>
      <c r="M2260" s="835">
        <v>0</v>
      </c>
      <c r="N2260" s="832">
        <v>2</v>
      </c>
      <c r="O2260" s="836">
        <v>1</v>
      </c>
      <c r="P2260" s="835"/>
      <c r="Q2260" s="837"/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8</v>
      </c>
      <c r="B2261" s="832" t="s">
        <v>2035</v>
      </c>
      <c r="C2261" s="832" t="s">
        <v>2042</v>
      </c>
      <c r="D2261" s="833" t="s">
        <v>4375</v>
      </c>
      <c r="E2261" s="834" t="s">
        <v>2073</v>
      </c>
      <c r="F2261" s="832" t="s">
        <v>2036</v>
      </c>
      <c r="G2261" s="832" t="s">
        <v>2497</v>
      </c>
      <c r="H2261" s="832" t="s">
        <v>601</v>
      </c>
      <c r="I2261" s="832" t="s">
        <v>4105</v>
      </c>
      <c r="J2261" s="832" t="s">
        <v>4106</v>
      </c>
      <c r="K2261" s="832" t="s">
        <v>4107</v>
      </c>
      <c r="L2261" s="835">
        <v>0</v>
      </c>
      <c r="M2261" s="835">
        <v>0</v>
      </c>
      <c r="N2261" s="832">
        <v>1</v>
      </c>
      <c r="O2261" s="836">
        <v>1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8</v>
      </c>
      <c r="B2262" s="832" t="s">
        <v>2035</v>
      </c>
      <c r="C2262" s="832" t="s">
        <v>2042</v>
      </c>
      <c r="D2262" s="833" t="s">
        <v>4375</v>
      </c>
      <c r="E2262" s="834" t="s">
        <v>2073</v>
      </c>
      <c r="F2262" s="832" t="s">
        <v>2036</v>
      </c>
      <c r="G2262" s="832" t="s">
        <v>2407</v>
      </c>
      <c r="H2262" s="832" t="s">
        <v>601</v>
      </c>
      <c r="I2262" s="832" t="s">
        <v>3202</v>
      </c>
      <c r="J2262" s="832" t="s">
        <v>3203</v>
      </c>
      <c r="K2262" s="832" t="s">
        <v>3204</v>
      </c>
      <c r="L2262" s="835">
        <v>89.91</v>
      </c>
      <c r="M2262" s="835">
        <v>89.91</v>
      </c>
      <c r="N2262" s="832">
        <v>1</v>
      </c>
      <c r="O2262" s="836">
        <v>1</v>
      </c>
      <c r="P2262" s="835">
        <v>89.91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8</v>
      </c>
      <c r="B2263" s="832" t="s">
        <v>2035</v>
      </c>
      <c r="C2263" s="832" t="s">
        <v>2042</v>
      </c>
      <c r="D2263" s="833" t="s">
        <v>4375</v>
      </c>
      <c r="E2263" s="834" t="s">
        <v>2073</v>
      </c>
      <c r="F2263" s="832" t="s">
        <v>2036</v>
      </c>
      <c r="G2263" s="832" t="s">
        <v>3495</v>
      </c>
      <c r="H2263" s="832" t="s">
        <v>601</v>
      </c>
      <c r="I2263" s="832" t="s">
        <v>3496</v>
      </c>
      <c r="J2263" s="832" t="s">
        <v>3497</v>
      </c>
      <c r="K2263" s="832" t="s">
        <v>3498</v>
      </c>
      <c r="L2263" s="835">
        <v>0</v>
      </c>
      <c r="M2263" s="835">
        <v>0</v>
      </c>
      <c r="N2263" s="832">
        <v>1</v>
      </c>
      <c r="O2263" s="836">
        <v>1</v>
      </c>
      <c r="P2263" s="835"/>
      <c r="Q2263" s="837"/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8</v>
      </c>
      <c r="B2264" s="832" t="s">
        <v>2035</v>
      </c>
      <c r="C2264" s="832" t="s">
        <v>2042</v>
      </c>
      <c r="D2264" s="833" t="s">
        <v>4375</v>
      </c>
      <c r="E2264" s="834" t="s">
        <v>2073</v>
      </c>
      <c r="F2264" s="832" t="s">
        <v>2036</v>
      </c>
      <c r="G2264" s="832" t="s">
        <v>2413</v>
      </c>
      <c r="H2264" s="832" t="s">
        <v>601</v>
      </c>
      <c r="I2264" s="832" t="s">
        <v>2700</v>
      </c>
      <c r="J2264" s="832" t="s">
        <v>2415</v>
      </c>
      <c r="K2264" s="832" t="s">
        <v>2701</v>
      </c>
      <c r="L2264" s="835">
        <v>35.18</v>
      </c>
      <c r="M2264" s="835">
        <v>562.88</v>
      </c>
      <c r="N2264" s="832">
        <v>16</v>
      </c>
      <c r="O2264" s="836">
        <v>16</v>
      </c>
      <c r="P2264" s="835">
        <v>70.36</v>
      </c>
      <c r="Q2264" s="837">
        <v>0.125</v>
      </c>
      <c r="R2264" s="832">
        <v>2</v>
      </c>
      <c r="S2264" s="837">
        <v>0.125</v>
      </c>
      <c r="T2264" s="836">
        <v>2</v>
      </c>
      <c r="U2264" s="838">
        <v>0.125</v>
      </c>
    </row>
    <row r="2265" spans="1:21" ht="14.4" customHeight="1" x14ac:dyDescent="0.3">
      <c r="A2265" s="831">
        <v>8</v>
      </c>
      <c r="B2265" s="832" t="s">
        <v>2035</v>
      </c>
      <c r="C2265" s="832" t="s">
        <v>2042</v>
      </c>
      <c r="D2265" s="833" t="s">
        <v>4375</v>
      </c>
      <c r="E2265" s="834" t="s">
        <v>2073</v>
      </c>
      <c r="F2265" s="832" t="s">
        <v>2036</v>
      </c>
      <c r="G2265" s="832" t="s">
        <v>2413</v>
      </c>
      <c r="H2265" s="832" t="s">
        <v>601</v>
      </c>
      <c r="I2265" s="832" t="s">
        <v>2510</v>
      </c>
      <c r="J2265" s="832" t="s">
        <v>2415</v>
      </c>
      <c r="K2265" s="832" t="s">
        <v>2511</v>
      </c>
      <c r="L2265" s="835">
        <v>11.73</v>
      </c>
      <c r="M2265" s="835">
        <v>11.73</v>
      </c>
      <c r="N2265" s="832">
        <v>1</v>
      </c>
      <c r="O2265" s="836">
        <v>1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8</v>
      </c>
      <c r="B2266" s="832" t="s">
        <v>2035</v>
      </c>
      <c r="C2266" s="832" t="s">
        <v>2042</v>
      </c>
      <c r="D2266" s="833" t="s">
        <v>4375</v>
      </c>
      <c r="E2266" s="834" t="s">
        <v>2073</v>
      </c>
      <c r="F2266" s="832" t="s">
        <v>2036</v>
      </c>
      <c r="G2266" s="832" t="s">
        <v>2175</v>
      </c>
      <c r="H2266" s="832" t="s">
        <v>601</v>
      </c>
      <c r="I2266" s="832" t="s">
        <v>2234</v>
      </c>
      <c r="J2266" s="832" t="s">
        <v>850</v>
      </c>
      <c r="K2266" s="832" t="s">
        <v>2235</v>
      </c>
      <c r="L2266" s="835">
        <v>760.22</v>
      </c>
      <c r="M2266" s="835">
        <v>760.22</v>
      </c>
      <c r="N2266" s="832">
        <v>1</v>
      </c>
      <c r="O2266" s="836">
        <v>0.5</v>
      </c>
      <c r="P2266" s="835">
        <v>760.22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8</v>
      </c>
      <c r="B2267" s="832" t="s">
        <v>2035</v>
      </c>
      <c r="C2267" s="832" t="s">
        <v>2042</v>
      </c>
      <c r="D2267" s="833" t="s">
        <v>4375</v>
      </c>
      <c r="E2267" s="834" t="s">
        <v>2073</v>
      </c>
      <c r="F2267" s="832" t="s">
        <v>2036</v>
      </c>
      <c r="G2267" s="832" t="s">
        <v>2175</v>
      </c>
      <c r="H2267" s="832" t="s">
        <v>601</v>
      </c>
      <c r="I2267" s="832" t="s">
        <v>2176</v>
      </c>
      <c r="J2267" s="832" t="s">
        <v>850</v>
      </c>
      <c r="K2267" s="832" t="s">
        <v>2177</v>
      </c>
      <c r="L2267" s="835">
        <v>0</v>
      </c>
      <c r="M2267" s="835">
        <v>0</v>
      </c>
      <c r="N2267" s="832">
        <v>1</v>
      </c>
      <c r="O2267" s="836">
        <v>0.5</v>
      </c>
      <c r="P2267" s="835">
        <v>0</v>
      </c>
      <c r="Q2267" s="837"/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8</v>
      </c>
      <c r="B2268" s="832" t="s">
        <v>2035</v>
      </c>
      <c r="C2268" s="832" t="s">
        <v>2042</v>
      </c>
      <c r="D2268" s="833" t="s">
        <v>4375</v>
      </c>
      <c r="E2268" s="834" t="s">
        <v>2073</v>
      </c>
      <c r="F2268" s="832" t="s">
        <v>2036</v>
      </c>
      <c r="G2268" s="832" t="s">
        <v>2178</v>
      </c>
      <c r="H2268" s="832" t="s">
        <v>601</v>
      </c>
      <c r="I2268" s="832" t="s">
        <v>2179</v>
      </c>
      <c r="J2268" s="832" t="s">
        <v>716</v>
      </c>
      <c r="K2268" s="832" t="s">
        <v>2180</v>
      </c>
      <c r="L2268" s="835">
        <v>0</v>
      </c>
      <c r="M2268" s="835">
        <v>0</v>
      </c>
      <c r="N2268" s="832">
        <v>2</v>
      </c>
      <c r="O2268" s="836">
        <v>1</v>
      </c>
      <c r="P2268" s="835">
        <v>0</v>
      </c>
      <c r="Q2268" s="837"/>
      <c r="R2268" s="832">
        <v>2</v>
      </c>
      <c r="S2268" s="837">
        <v>1</v>
      </c>
      <c r="T2268" s="836">
        <v>1</v>
      </c>
      <c r="U2268" s="838">
        <v>1</v>
      </c>
    </row>
    <row r="2269" spans="1:21" ht="14.4" customHeight="1" x14ac:dyDescent="0.3">
      <c r="A2269" s="831">
        <v>8</v>
      </c>
      <c r="B2269" s="832" t="s">
        <v>2035</v>
      </c>
      <c r="C2269" s="832" t="s">
        <v>2042</v>
      </c>
      <c r="D2269" s="833" t="s">
        <v>4375</v>
      </c>
      <c r="E2269" s="834" t="s">
        <v>2073</v>
      </c>
      <c r="F2269" s="832" t="s">
        <v>2036</v>
      </c>
      <c r="G2269" s="832" t="s">
        <v>2184</v>
      </c>
      <c r="H2269" s="832" t="s">
        <v>660</v>
      </c>
      <c r="I2269" s="832" t="s">
        <v>1851</v>
      </c>
      <c r="J2269" s="832" t="s">
        <v>1852</v>
      </c>
      <c r="K2269" s="832" t="s">
        <v>1853</v>
      </c>
      <c r="L2269" s="835">
        <v>84.18</v>
      </c>
      <c r="M2269" s="835">
        <v>84.18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8</v>
      </c>
      <c r="B2270" s="832" t="s">
        <v>2035</v>
      </c>
      <c r="C2270" s="832" t="s">
        <v>2042</v>
      </c>
      <c r="D2270" s="833" t="s">
        <v>4375</v>
      </c>
      <c r="E2270" s="834" t="s">
        <v>2073</v>
      </c>
      <c r="F2270" s="832" t="s">
        <v>2036</v>
      </c>
      <c r="G2270" s="832" t="s">
        <v>2184</v>
      </c>
      <c r="H2270" s="832" t="s">
        <v>660</v>
      </c>
      <c r="I2270" s="832" t="s">
        <v>1695</v>
      </c>
      <c r="J2270" s="832" t="s">
        <v>1696</v>
      </c>
      <c r="K2270" s="832" t="s">
        <v>1697</v>
      </c>
      <c r="L2270" s="835">
        <v>63.14</v>
      </c>
      <c r="M2270" s="835">
        <v>63.14</v>
      </c>
      <c r="N2270" s="832">
        <v>1</v>
      </c>
      <c r="O2270" s="836">
        <v>0.5</v>
      </c>
      <c r="P2270" s="835">
        <v>63.14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8</v>
      </c>
      <c r="B2271" s="832" t="s">
        <v>2035</v>
      </c>
      <c r="C2271" s="832" t="s">
        <v>2042</v>
      </c>
      <c r="D2271" s="833" t="s">
        <v>4375</v>
      </c>
      <c r="E2271" s="834" t="s">
        <v>2073</v>
      </c>
      <c r="F2271" s="832" t="s">
        <v>2036</v>
      </c>
      <c r="G2271" s="832" t="s">
        <v>2184</v>
      </c>
      <c r="H2271" s="832" t="s">
        <v>660</v>
      </c>
      <c r="I2271" s="832" t="s">
        <v>1698</v>
      </c>
      <c r="J2271" s="832" t="s">
        <v>1696</v>
      </c>
      <c r="K2271" s="832" t="s">
        <v>1699</v>
      </c>
      <c r="L2271" s="835">
        <v>49.08</v>
      </c>
      <c r="M2271" s="835">
        <v>49.08</v>
      </c>
      <c r="N2271" s="832">
        <v>1</v>
      </c>
      <c r="O2271" s="836">
        <v>0.5</v>
      </c>
      <c r="P2271" s="835">
        <v>49.08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8</v>
      </c>
      <c r="B2272" s="832" t="s">
        <v>2035</v>
      </c>
      <c r="C2272" s="832" t="s">
        <v>2042</v>
      </c>
      <c r="D2272" s="833" t="s">
        <v>4375</v>
      </c>
      <c r="E2272" s="834" t="s">
        <v>2073</v>
      </c>
      <c r="F2272" s="832" t="s">
        <v>2036</v>
      </c>
      <c r="G2272" s="832" t="s">
        <v>2476</v>
      </c>
      <c r="H2272" s="832" t="s">
        <v>601</v>
      </c>
      <c r="I2272" s="832" t="s">
        <v>2477</v>
      </c>
      <c r="J2272" s="832" t="s">
        <v>1029</v>
      </c>
      <c r="K2272" s="832" t="s">
        <v>2478</v>
      </c>
      <c r="L2272" s="835">
        <v>256.67</v>
      </c>
      <c r="M2272" s="835">
        <v>1026.68</v>
      </c>
      <c r="N2272" s="832">
        <v>4</v>
      </c>
      <c r="O2272" s="836">
        <v>4</v>
      </c>
      <c r="P2272" s="835">
        <v>1026.68</v>
      </c>
      <c r="Q2272" s="837">
        <v>1</v>
      </c>
      <c r="R2272" s="832">
        <v>4</v>
      </c>
      <c r="S2272" s="837">
        <v>1</v>
      </c>
      <c r="T2272" s="836">
        <v>4</v>
      </c>
      <c r="U2272" s="838">
        <v>1</v>
      </c>
    </row>
    <row r="2273" spans="1:21" ht="14.4" customHeight="1" x14ac:dyDescent="0.3">
      <c r="A2273" s="831">
        <v>8</v>
      </c>
      <c r="B2273" s="832" t="s">
        <v>2035</v>
      </c>
      <c r="C2273" s="832" t="s">
        <v>2042</v>
      </c>
      <c r="D2273" s="833" t="s">
        <v>4375</v>
      </c>
      <c r="E2273" s="834" t="s">
        <v>2073</v>
      </c>
      <c r="F2273" s="832" t="s">
        <v>2036</v>
      </c>
      <c r="G2273" s="832" t="s">
        <v>3550</v>
      </c>
      <c r="H2273" s="832" t="s">
        <v>601</v>
      </c>
      <c r="I2273" s="832" t="s">
        <v>4108</v>
      </c>
      <c r="J2273" s="832" t="s">
        <v>4109</v>
      </c>
      <c r="K2273" s="832" t="s">
        <v>4110</v>
      </c>
      <c r="L2273" s="835">
        <v>0</v>
      </c>
      <c r="M2273" s="835">
        <v>0</v>
      </c>
      <c r="N2273" s="832">
        <v>1</v>
      </c>
      <c r="O2273" s="836">
        <v>1</v>
      </c>
      <c r="P2273" s="835">
        <v>0</v>
      </c>
      <c r="Q2273" s="837"/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8</v>
      </c>
      <c r="B2274" s="832" t="s">
        <v>2035</v>
      </c>
      <c r="C2274" s="832" t="s">
        <v>2042</v>
      </c>
      <c r="D2274" s="833" t="s">
        <v>4375</v>
      </c>
      <c r="E2274" s="834" t="s">
        <v>2073</v>
      </c>
      <c r="F2274" s="832" t="s">
        <v>2036</v>
      </c>
      <c r="G2274" s="832" t="s">
        <v>2121</v>
      </c>
      <c r="H2274" s="832" t="s">
        <v>660</v>
      </c>
      <c r="I2274" s="832" t="s">
        <v>2122</v>
      </c>
      <c r="J2274" s="832" t="s">
        <v>735</v>
      </c>
      <c r="K2274" s="832" t="s">
        <v>1680</v>
      </c>
      <c r="L2274" s="835">
        <v>490.89</v>
      </c>
      <c r="M2274" s="835">
        <v>490.89</v>
      </c>
      <c r="N2274" s="832">
        <v>1</v>
      </c>
      <c r="O2274" s="836">
        <v>1</v>
      </c>
      <c r="P2274" s="835">
        <v>490.89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8</v>
      </c>
      <c r="B2275" s="832" t="s">
        <v>2035</v>
      </c>
      <c r="C2275" s="832" t="s">
        <v>2042</v>
      </c>
      <c r="D2275" s="833" t="s">
        <v>4375</v>
      </c>
      <c r="E2275" s="834" t="s">
        <v>2073</v>
      </c>
      <c r="F2275" s="832" t="s">
        <v>2036</v>
      </c>
      <c r="G2275" s="832" t="s">
        <v>2440</v>
      </c>
      <c r="H2275" s="832" t="s">
        <v>601</v>
      </c>
      <c r="I2275" s="832" t="s">
        <v>2441</v>
      </c>
      <c r="J2275" s="832" t="s">
        <v>1431</v>
      </c>
      <c r="K2275" s="832" t="s">
        <v>1813</v>
      </c>
      <c r="L2275" s="835">
        <v>0</v>
      </c>
      <c r="M2275" s="835">
        <v>0</v>
      </c>
      <c r="N2275" s="832">
        <v>3</v>
      </c>
      <c r="O2275" s="836">
        <v>3</v>
      </c>
      <c r="P2275" s="835">
        <v>0</v>
      </c>
      <c r="Q2275" s="837"/>
      <c r="R2275" s="832">
        <v>2</v>
      </c>
      <c r="S2275" s="837">
        <v>0.66666666666666663</v>
      </c>
      <c r="T2275" s="836">
        <v>2</v>
      </c>
      <c r="U2275" s="838">
        <v>0.66666666666666663</v>
      </c>
    </row>
    <row r="2276" spans="1:21" ht="14.4" customHeight="1" x14ac:dyDescent="0.3">
      <c r="A2276" s="831">
        <v>8</v>
      </c>
      <c r="B2276" s="832" t="s">
        <v>2035</v>
      </c>
      <c r="C2276" s="832" t="s">
        <v>2042</v>
      </c>
      <c r="D2276" s="833" t="s">
        <v>4375</v>
      </c>
      <c r="E2276" s="834" t="s">
        <v>2073</v>
      </c>
      <c r="F2276" s="832" t="s">
        <v>2036</v>
      </c>
      <c r="G2276" s="832" t="s">
        <v>2129</v>
      </c>
      <c r="H2276" s="832" t="s">
        <v>601</v>
      </c>
      <c r="I2276" s="832" t="s">
        <v>3275</v>
      </c>
      <c r="J2276" s="832" t="s">
        <v>1326</v>
      </c>
      <c r="K2276" s="832" t="s">
        <v>3276</v>
      </c>
      <c r="L2276" s="835">
        <v>168.9</v>
      </c>
      <c r="M2276" s="835">
        <v>168.9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8</v>
      </c>
      <c r="B2277" s="832" t="s">
        <v>2035</v>
      </c>
      <c r="C2277" s="832" t="s">
        <v>2042</v>
      </c>
      <c r="D2277" s="833" t="s">
        <v>4375</v>
      </c>
      <c r="E2277" s="834" t="s">
        <v>2073</v>
      </c>
      <c r="F2277" s="832" t="s">
        <v>2036</v>
      </c>
      <c r="G2277" s="832" t="s">
        <v>2129</v>
      </c>
      <c r="H2277" s="832" t="s">
        <v>601</v>
      </c>
      <c r="I2277" s="832" t="s">
        <v>2130</v>
      </c>
      <c r="J2277" s="832" t="s">
        <v>1328</v>
      </c>
      <c r="K2277" s="832" t="s">
        <v>2131</v>
      </c>
      <c r="L2277" s="835">
        <v>112.6</v>
      </c>
      <c r="M2277" s="835">
        <v>225.2</v>
      </c>
      <c r="N2277" s="832">
        <v>2</v>
      </c>
      <c r="O2277" s="836">
        <v>1.5</v>
      </c>
      <c r="P2277" s="835">
        <v>225.2</v>
      </c>
      <c r="Q2277" s="837">
        <v>1</v>
      </c>
      <c r="R2277" s="832">
        <v>2</v>
      </c>
      <c r="S2277" s="837">
        <v>1</v>
      </c>
      <c r="T2277" s="836">
        <v>1.5</v>
      </c>
      <c r="U2277" s="838">
        <v>1</v>
      </c>
    </row>
    <row r="2278" spans="1:21" ht="14.4" customHeight="1" x14ac:dyDescent="0.3">
      <c r="A2278" s="831">
        <v>8</v>
      </c>
      <c r="B2278" s="832" t="s">
        <v>2035</v>
      </c>
      <c r="C2278" s="832" t="s">
        <v>2042</v>
      </c>
      <c r="D2278" s="833" t="s">
        <v>4375</v>
      </c>
      <c r="E2278" s="834" t="s">
        <v>2073</v>
      </c>
      <c r="F2278" s="832" t="s">
        <v>2036</v>
      </c>
      <c r="G2278" s="832" t="s">
        <v>2646</v>
      </c>
      <c r="H2278" s="832" t="s">
        <v>601</v>
      </c>
      <c r="I2278" s="832" t="s">
        <v>2811</v>
      </c>
      <c r="J2278" s="832" t="s">
        <v>2812</v>
      </c>
      <c r="K2278" s="832" t="s">
        <v>2813</v>
      </c>
      <c r="L2278" s="835">
        <v>256.67</v>
      </c>
      <c r="M2278" s="835">
        <v>1540.02</v>
      </c>
      <c r="N2278" s="832">
        <v>6</v>
      </c>
      <c r="O2278" s="836">
        <v>6</v>
      </c>
      <c r="P2278" s="835">
        <v>770.01</v>
      </c>
      <c r="Q2278" s="837">
        <v>0.5</v>
      </c>
      <c r="R2278" s="832">
        <v>3</v>
      </c>
      <c r="S2278" s="837">
        <v>0.5</v>
      </c>
      <c r="T2278" s="836">
        <v>3</v>
      </c>
      <c r="U2278" s="838">
        <v>0.5</v>
      </c>
    </row>
    <row r="2279" spans="1:21" ht="14.4" customHeight="1" x14ac:dyDescent="0.3">
      <c r="A2279" s="831">
        <v>8</v>
      </c>
      <c r="B2279" s="832" t="s">
        <v>2035</v>
      </c>
      <c r="C2279" s="832" t="s">
        <v>2042</v>
      </c>
      <c r="D2279" s="833" t="s">
        <v>4375</v>
      </c>
      <c r="E2279" s="834" t="s">
        <v>2073</v>
      </c>
      <c r="F2279" s="832" t="s">
        <v>2036</v>
      </c>
      <c r="G2279" s="832" t="s">
        <v>3421</v>
      </c>
      <c r="H2279" s="832" t="s">
        <v>601</v>
      </c>
      <c r="I2279" s="832" t="s">
        <v>4111</v>
      </c>
      <c r="J2279" s="832" t="s">
        <v>3423</v>
      </c>
      <c r="K2279" s="832" t="s">
        <v>3424</v>
      </c>
      <c r="L2279" s="835">
        <v>320.20999999999998</v>
      </c>
      <c r="M2279" s="835">
        <v>640.41999999999996</v>
      </c>
      <c r="N2279" s="832">
        <v>2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8</v>
      </c>
      <c r="B2280" s="832" t="s">
        <v>2035</v>
      </c>
      <c r="C2280" s="832" t="s">
        <v>2042</v>
      </c>
      <c r="D2280" s="833" t="s">
        <v>4375</v>
      </c>
      <c r="E2280" s="834" t="s">
        <v>2073</v>
      </c>
      <c r="F2280" s="832" t="s">
        <v>2036</v>
      </c>
      <c r="G2280" s="832" t="s">
        <v>3421</v>
      </c>
      <c r="H2280" s="832" t="s">
        <v>601</v>
      </c>
      <c r="I2280" s="832" t="s">
        <v>3422</v>
      </c>
      <c r="J2280" s="832" t="s">
        <v>3423</v>
      </c>
      <c r="K2280" s="832" t="s">
        <v>3424</v>
      </c>
      <c r="L2280" s="835">
        <v>320.20999999999998</v>
      </c>
      <c r="M2280" s="835">
        <v>640.41999999999996</v>
      </c>
      <c r="N2280" s="832">
        <v>2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8</v>
      </c>
      <c r="B2281" s="832" t="s">
        <v>2035</v>
      </c>
      <c r="C2281" s="832" t="s">
        <v>2042</v>
      </c>
      <c r="D2281" s="833" t="s">
        <v>4375</v>
      </c>
      <c r="E2281" s="834" t="s">
        <v>2073</v>
      </c>
      <c r="F2281" s="832" t="s">
        <v>2036</v>
      </c>
      <c r="G2281" s="832" t="s">
        <v>2138</v>
      </c>
      <c r="H2281" s="832" t="s">
        <v>601</v>
      </c>
      <c r="I2281" s="832" t="s">
        <v>2479</v>
      </c>
      <c r="J2281" s="832" t="s">
        <v>1393</v>
      </c>
      <c r="K2281" s="832" t="s">
        <v>2480</v>
      </c>
      <c r="L2281" s="835">
        <v>138.86000000000001</v>
      </c>
      <c r="M2281" s="835">
        <v>138.86000000000001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8</v>
      </c>
      <c r="B2282" s="832" t="s">
        <v>2035</v>
      </c>
      <c r="C2282" s="832" t="s">
        <v>2042</v>
      </c>
      <c r="D2282" s="833" t="s">
        <v>4375</v>
      </c>
      <c r="E2282" s="834" t="s">
        <v>2073</v>
      </c>
      <c r="F2282" s="832" t="s">
        <v>2036</v>
      </c>
      <c r="G2282" s="832" t="s">
        <v>3657</v>
      </c>
      <c r="H2282" s="832" t="s">
        <v>601</v>
      </c>
      <c r="I2282" s="832" t="s">
        <v>3658</v>
      </c>
      <c r="J2282" s="832" t="s">
        <v>3659</v>
      </c>
      <c r="K2282" s="832" t="s">
        <v>3660</v>
      </c>
      <c r="L2282" s="835">
        <v>92.12</v>
      </c>
      <c r="M2282" s="835">
        <v>92.12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8</v>
      </c>
      <c r="B2283" s="832" t="s">
        <v>2035</v>
      </c>
      <c r="C2283" s="832" t="s">
        <v>2042</v>
      </c>
      <c r="D2283" s="833" t="s">
        <v>4375</v>
      </c>
      <c r="E2283" s="834" t="s">
        <v>2073</v>
      </c>
      <c r="F2283" s="832" t="s">
        <v>2036</v>
      </c>
      <c r="G2283" s="832" t="s">
        <v>2719</v>
      </c>
      <c r="H2283" s="832" t="s">
        <v>601</v>
      </c>
      <c r="I2283" s="832" t="s">
        <v>2720</v>
      </c>
      <c r="J2283" s="832" t="s">
        <v>2721</v>
      </c>
      <c r="K2283" s="832" t="s">
        <v>2722</v>
      </c>
      <c r="L2283" s="835">
        <v>0</v>
      </c>
      <c r="M2283" s="835">
        <v>0</v>
      </c>
      <c r="N2283" s="832">
        <v>1</v>
      </c>
      <c r="O2283" s="836">
        <v>0.5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8</v>
      </c>
      <c r="B2284" s="832" t="s">
        <v>2035</v>
      </c>
      <c r="C2284" s="832" t="s">
        <v>2042</v>
      </c>
      <c r="D2284" s="833" t="s">
        <v>4375</v>
      </c>
      <c r="E2284" s="834" t="s">
        <v>2097</v>
      </c>
      <c r="F2284" s="832" t="s">
        <v>2036</v>
      </c>
      <c r="G2284" s="832" t="s">
        <v>2259</v>
      </c>
      <c r="H2284" s="832" t="s">
        <v>601</v>
      </c>
      <c r="I2284" s="832" t="s">
        <v>3780</v>
      </c>
      <c r="J2284" s="832" t="s">
        <v>1453</v>
      </c>
      <c r="K2284" s="832" t="s">
        <v>3781</v>
      </c>
      <c r="L2284" s="835">
        <v>65.83</v>
      </c>
      <c r="M2284" s="835">
        <v>65.83</v>
      </c>
      <c r="N2284" s="832">
        <v>1</v>
      </c>
      <c r="O2284" s="836">
        <v>0.5</v>
      </c>
      <c r="P2284" s="835">
        <v>65.83</v>
      </c>
      <c r="Q2284" s="837">
        <v>1</v>
      </c>
      <c r="R2284" s="832">
        <v>1</v>
      </c>
      <c r="S2284" s="837">
        <v>1</v>
      </c>
      <c r="T2284" s="836">
        <v>0.5</v>
      </c>
      <c r="U2284" s="838">
        <v>1</v>
      </c>
    </row>
    <row r="2285" spans="1:21" ht="14.4" customHeight="1" x14ac:dyDescent="0.3">
      <c r="A2285" s="831">
        <v>8</v>
      </c>
      <c r="B2285" s="832" t="s">
        <v>2035</v>
      </c>
      <c r="C2285" s="832" t="s">
        <v>2042</v>
      </c>
      <c r="D2285" s="833" t="s">
        <v>4375</v>
      </c>
      <c r="E2285" s="834" t="s">
        <v>2097</v>
      </c>
      <c r="F2285" s="832" t="s">
        <v>2036</v>
      </c>
      <c r="G2285" s="832" t="s">
        <v>2101</v>
      </c>
      <c r="H2285" s="832" t="s">
        <v>660</v>
      </c>
      <c r="I2285" s="832" t="s">
        <v>3859</v>
      </c>
      <c r="J2285" s="832" t="s">
        <v>3860</v>
      </c>
      <c r="K2285" s="832" t="s">
        <v>3861</v>
      </c>
      <c r="L2285" s="835">
        <v>111.22</v>
      </c>
      <c r="M2285" s="835">
        <v>222.44</v>
      </c>
      <c r="N2285" s="832">
        <v>2</v>
      </c>
      <c r="O2285" s="836">
        <v>2</v>
      </c>
      <c r="P2285" s="835">
        <v>222.44</v>
      </c>
      <c r="Q2285" s="837">
        <v>1</v>
      </c>
      <c r="R2285" s="832">
        <v>2</v>
      </c>
      <c r="S2285" s="837">
        <v>1</v>
      </c>
      <c r="T2285" s="836">
        <v>2</v>
      </c>
      <c r="U2285" s="838">
        <v>1</v>
      </c>
    </row>
    <row r="2286" spans="1:21" ht="14.4" customHeight="1" x14ac:dyDescent="0.3">
      <c r="A2286" s="831">
        <v>8</v>
      </c>
      <c r="B2286" s="832" t="s">
        <v>2035</v>
      </c>
      <c r="C2286" s="832" t="s">
        <v>2042</v>
      </c>
      <c r="D2286" s="833" t="s">
        <v>4375</v>
      </c>
      <c r="E2286" s="834" t="s">
        <v>2097</v>
      </c>
      <c r="F2286" s="832" t="s">
        <v>2036</v>
      </c>
      <c r="G2286" s="832" t="s">
        <v>2101</v>
      </c>
      <c r="H2286" s="832" t="s">
        <v>660</v>
      </c>
      <c r="I2286" s="832" t="s">
        <v>1860</v>
      </c>
      <c r="J2286" s="832" t="s">
        <v>1861</v>
      </c>
      <c r="K2286" s="832" t="s">
        <v>1862</v>
      </c>
      <c r="L2286" s="835">
        <v>149.52000000000001</v>
      </c>
      <c r="M2286" s="835">
        <v>299.04000000000002</v>
      </c>
      <c r="N2286" s="832">
        <v>2</v>
      </c>
      <c r="O2286" s="836">
        <v>2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8</v>
      </c>
      <c r="B2287" s="832" t="s">
        <v>2035</v>
      </c>
      <c r="C2287" s="832" t="s">
        <v>2042</v>
      </c>
      <c r="D2287" s="833" t="s">
        <v>4375</v>
      </c>
      <c r="E2287" s="834" t="s">
        <v>2097</v>
      </c>
      <c r="F2287" s="832" t="s">
        <v>2036</v>
      </c>
      <c r="G2287" s="832" t="s">
        <v>2101</v>
      </c>
      <c r="H2287" s="832" t="s">
        <v>601</v>
      </c>
      <c r="I2287" s="832" t="s">
        <v>4112</v>
      </c>
      <c r="J2287" s="832" t="s">
        <v>2941</v>
      </c>
      <c r="K2287" s="832" t="s">
        <v>1859</v>
      </c>
      <c r="L2287" s="835">
        <v>154.36000000000001</v>
      </c>
      <c r="M2287" s="835">
        <v>154.36000000000001</v>
      </c>
      <c r="N2287" s="832">
        <v>1</v>
      </c>
      <c r="O2287" s="836">
        <v>1</v>
      </c>
      <c r="P2287" s="835">
        <v>154.36000000000001</v>
      </c>
      <c r="Q2287" s="837">
        <v>1</v>
      </c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8</v>
      </c>
      <c r="B2288" s="832" t="s">
        <v>2035</v>
      </c>
      <c r="C2288" s="832" t="s">
        <v>2042</v>
      </c>
      <c r="D2288" s="833" t="s">
        <v>4375</v>
      </c>
      <c r="E2288" s="834" t="s">
        <v>2097</v>
      </c>
      <c r="F2288" s="832" t="s">
        <v>2036</v>
      </c>
      <c r="G2288" s="832" t="s">
        <v>2239</v>
      </c>
      <c r="H2288" s="832" t="s">
        <v>601</v>
      </c>
      <c r="I2288" s="832" t="s">
        <v>2943</v>
      </c>
      <c r="J2288" s="832" t="s">
        <v>1878</v>
      </c>
      <c r="K2288" s="832" t="s">
        <v>1882</v>
      </c>
      <c r="L2288" s="835">
        <v>119.7</v>
      </c>
      <c r="M2288" s="835">
        <v>359.1</v>
      </c>
      <c r="N2288" s="832">
        <v>3</v>
      </c>
      <c r="O2288" s="836">
        <v>1.5</v>
      </c>
      <c r="P2288" s="835">
        <v>359.1</v>
      </c>
      <c r="Q2288" s="837">
        <v>1</v>
      </c>
      <c r="R2288" s="832">
        <v>3</v>
      </c>
      <c r="S2288" s="837">
        <v>1</v>
      </c>
      <c r="T2288" s="836">
        <v>1.5</v>
      </c>
      <c r="U2288" s="838">
        <v>1</v>
      </c>
    </row>
    <row r="2289" spans="1:21" ht="14.4" customHeight="1" x14ac:dyDescent="0.3">
      <c r="A2289" s="831">
        <v>8</v>
      </c>
      <c r="B2289" s="832" t="s">
        <v>2035</v>
      </c>
      <c r="C2289" s="832" t="s">
        <v>2042</v>
      </c>
      <c r="D2289" s="833" t="s">
        <v>4375</v>
      </c>
      <c r="E2289" s="834" t="s">
        <v>2097</v>
      </c>
      <c r="F2289" s="832" t="s">
        <v>2036</v>
      </c>
      <c r="G2289" s="832" t="s">
        <v>2239</v>
      </c>
      <c r="H2289" s="832" t="s">
        <v>601</v>
      </c>
      <c r="I2289" s="832" t="s">
        <v>3684</v>
      </c>
      <c r="J2289" s="832" t="s">
        <v>1878</v>
      </c>
      <c r="K2289" s="832" t="s">
        <v>1882</v>
      </c>
      <c r="L2289" s="835">
        <v>119.7</v>
      </c>
      <c r="M2289" s="835">
        <v>598.5</v>
      </c>
      <c r="N2289" s="832">
        <v>5</v>
      </c>
      <c r="O2289" s="836">
        <v>2.5</v>
      </c>
      <c r="P2289" s="835">
        <v>239.4</v>
      </c>
      <c r="Q2289" s="837">
        <v>0.4</v>
      </c>
      <c r="R2289" s="832">
        <v>2</v>
      </c>
      <c r="S2289" s="837">
        <v>0.4</v>
      </c>
      <c r="T2289" s="836">
        <v>1</v>
      </c>
      <c r="U2289" s="838">
        <v>0.4</v>
      </c>
    </row>
    <row r="2290" spans="1:21" ht="14.4" customHeight="1" x14ac:dyDescent="0.3">
      <c r="A2290" s="831">
        <v>8</v>
      </c>
      <c r="B2290" s="832" t="s">
        <v>2035</v>
      </c>
      <c r="C2290" s="832" t="s">
        <v>2042</v>
      </c>
      <c r="D2290" s="833" t="s">
        <v>4375</v>
      </c>
      <c r="E2290" s="834" t="s">
        <v>2097</v>
      </c>
      <c r="F2290" s="832" t="s">
        <v>2036</v>
      </c>
      <c r="G2290" s="832" t="s">
        <v>2155</v>
      </c>
      <c r="H2290" s="832" t="s">
        <v>601</v>
      </c>
      <c r="I2290" s="832" t="s">
        <v>2267</v>
      </c>
      <c r="J2290" s="832" t="s">
        <v>1712</v>
      </c>
      <c r="K2290" s="832" t="s">
        <v>2169</v>
      </c>
      <c r="L2290" s="835">
        <v>238.72</v>
      </c>
      <c r="M2290" s="835">
        <v>954.88</v>
      </c>
      <c r="N2290" s="832">
        <v>4</v>
      </c>
      <c r="O2290" s="836">
        <v>4</v>
      </c>
      <c r="P2290" s="835">
        <v>477.44</v>
      </c>
      <c r="Q2290" s="837">
        <v>0.5</v>
      </c>
      <c r="R2290" s="832">
        <v>2</v>
      </c>
      <c r="S2290" s="837">
        <v>0.5</v>
      </c>
      <c r="T2290" s="836">
        <v>2</v>
      </c>
      <c r="U2290" s="838">
        <v>0.5</v>
      </c>
    </row>
    <row r="2291" spans="1:21" ht="14.4" customHeight="1" x14ac:dyDescent="0.3">
      <c r="A2291" s="831">
        <v>8</v>
      </c>
      <c r="B2291" s="832" t="s">
        <v>2035</v>
      </c>
      <c r="C2291" s="832" t="s">
        <v>2042</v>
      </c>
      <c r="D2291" s="833" t="s">
        <v>4375</v>
      </c>
      <c r="E2291" s="834" t="s">
        <v>2097</v>
      </c>
      <c r="F2291" s="832" t="s">
        <v>2036</v>
      </c>
      <c r="G2291" s="832" t="s">
        <v>2944</v>
      </c>
      <c r="H2291" s="832" t="s">
        <v>601</v>
      </c>
      <c r="I2291" s="832" t="s">
        <v>2945</v>
      </c>
      <c r="J2291" s="832" t="s">
        <v>2946</v>
      </c>
      <c r="K2291" s="832" t="s">
        <v>2947</v>
      </c>
      <c r="L2291" s="835">
        <v>885.66</v>
      </c>
      <c r="M2291" s="835">
        <v>36312.060000000005</v>
      </c>
      <c r="N2291" s="832">
        <v>41</v>
      </c>
      <c r="O2291" s="836">
        <v>13.5</v>
      </c>
      <c r="P2291" s="835">
        <v>33655.08</v>
      </c>
      <c r="Q2291" s="837">
        <v>0.92682926829268286</v>
      </c>
      <c r="R2291" s="832">
        <v>38</v>
      </c>
      <c r="S2291" s="837">
        <v>0.92682926829268297</v>
      </c>
      <c r="T2291" s="836">
        <v>13</v>
      </c>
      <c r="U2291" s="838">
        <v>0.96296296296296291</v>
      </c>
    </row>
    <row r="2292" spans="1:21" ht="14.4" customHeight="1" x14ac:dyDescent="0.3">
      <c r="A2292" s="831">
        <v>8</v>
      </c>
      <c r="B2292" s="832" t="s">
        <v>2035</v>
      </c>
      <c r="C2292" s="832" t="s">
        <v>2042</v>
      </c>
      <c r="D2292" s="833" t="s">
        <v>4375</v>
      </c>
      <c r="E2292" s="834" t="s">
        <v>2097</v>
      </c>
      <c r="F2292" s="832" t="s">
        <v>2036</v>
      </c>
      <c r="G2292" s="832" t="s">
        <v>2674</v>
      </c>
      <c r="H2292" s="832" t="s">
        <v>601</v>
      </c>
      <c r="I2292" s="832" t="s">
        <v>2675</v>
      </c>
      <c r="J2292" s="832" t="s">
        <v>2676</v>
      </c>
      <c r="K2292" s="832" t="s">
        <v>2677</v>
      </c>
      <c r="L2292" s="835">
        <v>0</v>
      </c>
      <c r="M2292" s="835">
        <v>0</v>
      </c>
      <c r="N2292" s="832">
        <v>1</v>
      </c>
      <c r="O2292" s="836">
        <v>1</v>
      </c>
      <c r="P2292" s="835">
        <v>0</v>
      </c>
      <c r="Q2292" s="837"/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8</v>
      </c>
      <c r="B2293" s="832" t="s">
        <v>2035</v>
      </c>
      <c r="C2293" s="832" t="s">
        <v>2042</v>
      </c>
      <c r="D2293" s="833" t="s">
        <v>4375</v>
      </c>
      <c r="E2293" s="834" t="s">
        <v>2097</v>
      </c>
      <c r="F2293" s="832" t="s">
        <v>2036</v>
      </c>
      <c r="G2293" s="832" t="s">
        <v>2730</v>
      </c>
      <c r="H2293" s="832" t="s">
        <v>601</v>
      </c>
      <c r="I2293" s="832" t="s">
        <v>3168</v>
      </c>
      <c r="J2293" s="832" t="s">
        <v>3169</v>
      </c>
      <c r="K2293" s="832" t="s">
        <v>3170</v>
      </c>
      <c r="L2293" s="835">
        <v>0</v>
      </c>
      <c r="M2293" s="835">
        <v>0</v>
      </c>
      <c r="N2293" s="832">
        <v>1</v>
      </c>
      <c r="O2293" s="836">
        <v>1</v>
      </c>
      <c r="P2293" s="835"/>
      <c r="Q2293" s="837"/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8</v>
      </c>
      <c r="B2294" s="832" t="s">
        <v>2035</v>
      </c>
      <c r="C2294" s="832" t="s">
        <v>2042</v>
      </c>
      <c r="D2294" s="833" t="s">
        <v>4375</v>
      </c>
      <c r="E2294" s="834" t="s">
        <v>2097</v>
      </c>
      <c r="F2294" s="832" t="s">
        <v>2036</v>
      </c>
      <c r="G2294" s="832" t="s">
        <v>2730</v>
      </c>
      <c r="H2294" s="832" t="s">
        <v>601</v>
      </c>
      <c r="I2294" s="832" t="s">
        <v>4113</v>
      </c>
      <c r="J2294" s="832" t="s">
        <v>3169</v>
      </c>
      <c r="K2294" s="832" t="s">
        <v>4114</v>
      </c>
      <c r="L2294" s="835">
        <v>0</v>
      </c>
      <c r="M2294" s="835">
        <v>0</v>
      </c>
      <c r="N2294" s="832">
        <v>4</v>
      </c>
      <c r="O2294" s="836">
        <v>4</v>
      </c>
      <c r="P2294" s="835">
        <v>0</v>
      </c>
      <c r="Q2294" s="837"/>
      <c r="R2294" s="832">
        <v>3</v>
      </c>
      <c r="S2294" s="837">
        <v>0.75</v>
      </c>
      <c r="T2294" s="836">
        <v>3</v>
      </c>
      <c r="U2294" s="838">
        <v>0.75</v>
      </c>
    </row>
    <row r="2295" spans="1:21" ht="14.4" customHeight="1" x14ac:dyDescent="0.3">
      <c r="A2295" s="831">
        <v>8</v>
      </c>
      <c r="B2295" s="832" t="s">
        <v>2035</v>
      </c>
      <c r="C2295" s="832" t="s">
        <v>2042</v>
      </c>
      <c r="D2295" s="833" t="s">
        <v>4375</v>
      </c>
      <c r="E2295" s="834" t="s">
        <v>2097</v>
      </c>
      <c r="F2295" s="832" t="s">
        <v>2036</v>
      </c>
      <c r="G2295" s="832" t="s">
        <v>4115</v>
      </c>
      <c r="H2295" s="832" t="s">
        <v>601</v>
      </c>
      <c r="I2295" s="832" t="s">
        <v>4116</v>
      </c>
      <c r="J2295" s="832" t="s">
        <v>1561</v>
      </c>
      <c r="K2295" s="832" t="s">
        <v>4117</v>
      </c>
      <c r="L2295" s="835">
        <v>70.75</v>
      </c>
      <c r="M2295" s="835">
        <v>212.25</v>
      </c>
      <c r="N2295" s="832">
        <v>3</v>
      </c>
      <c r="O2295" s="836">
        <v>2</v>
      </c>
      <c r="P2295" s="835">
        <v>212.25</v>
      </c>
      <c r="Q2295" s="837">
        <v>1</v>
      </c>
      <c r="R2295" s="832">
        <v>3</v>
      </c>
      <c r="S2295" s="837">
        <v>1</v>
      </c>
      <c r="T2295" s="836">
        <v>2</v>
      </c>
      <c r="U2295" s="838">
        <v>1</v>
      </c>
    </row>
    <row r="2296" spans="1:21" ht="14.4" customHeight="1" x14ac:dyDescent="0.3">
      <c r="A2296" s="831">
        <v>8</v>
      </c>
      <c r="B2296" s="832" t="s">
        <v>2035</v>
      </c>
      <c r="C2296" s="832" t="s">
        <v>2042</v>
      </c>
      <c r="D2296" s="833" t="s">
        <v>4375</v>
      </c>
      <c r="E2296" s="834" t="s">
        <v>2097</v>
      </c>
      <c r="F2296" s="832" t="s">
        <v>2036</v>
      </c>
      <c r="G2296" s="832" t="s">
        <v>4115</v>
      </c>
      <c r="H2296" s="832" t="s">
        <v>601</v>
      </c>
      <c r="I2296" s="832" t="s">
        <v>4116</v>
      </c>
      <c r="J2296" s="832" t="s">
        <v>1561</v>
      </c>
      <c r="K2296" s="832" t="s">
        <v>4117</v>
      </c>
      <c r="L2296" s="835">
        <v>85.15</v>
      </c>
      <c r="M2296" s="835">
        <v>170.3</v>
      </c>
      <c r="N2296" s="832">
        <v>2</v>
      </c>
      <c r="O2296" s="836">
        <v>1.5</v>
      </c>
      <c r="P2296" s="835">
        <v>170.3</v>
      </c>
      <c r="Q2296" s="837">
        <v>1</v>
      </c>
      <c r="R2296" s="832">
        <v>2</v>
      </c>
      <c r="S2296" s="837">
        <v>1</v>
      </c>
      <c r="T2296" s="836">
        <v>1.5</v>
      </c>
      <c r="U2296" s="838">
        <v>1</v>
      </c>
    </row>
    <row r="2297" spans="1:21" ht="14.4" customHeight="1" x14ac:dyDescent="0.3">
      <c r="A2297" s="831">
        <v>8</v>
      </c>
      <c r="B2297" s="832" t="s">
        <v>2035</v>
      </c>
      <c r="C2297" s="832" t="s">
        <v>2042</v>
      </c>
      <c r="D2297" s="833" t="s">
        <v>4375</v>
      </c>
      <c r="E2297" s="834" t="s">
        <v>2097</v>
      </c>
      <c r="F2297" s="832" t="s">
        <v>2036</v>
      </c>
      <c r="G2297" s="832" t="s">
        <v>2272</v>
      </c>
      <c r="H2297" s="832" t="s">
        <v>601</v>
      </c>
      <c r="I2297" s="832" t="s">
        <v>2273</v>
      </c>
      <c r="J2297" s="832" t="s">
        <v>2274</v>
      </c>
      <c r="K2297" s="832" t="s">
        <v>2275</v>
      </c>
      <c r="L2297" s="835">
        <v>1135.05</v>
      </c>
      <c r="M2297" s="835">
        <v>9080.4</v>
      </c>
      <c r="N2297" s="832">
        <v>8</v>
      </c>
      <c r="O2297" s="836">
        <v>5</v>
      </c>
      <c r="P2297" s="835">
        <v>6810.2999999999993</v>
      </c>
      <c r="Q2297" s="837">
        <v>0.75</v>
      </c>
      <c r="R2297" s="832">
        <v>6</v>
      </c>
      <c r="S2297" s="837">
        <v>0.75</v>
      </c>
      <c r="T2297" s="836">
        <v>4</v>
      </c>
      <c r="U2297" s="838">
        <v>0.8</v>
      </c>
    </row>
    <row r="2298" spans="1:21" ht="14.4" customHeight="1" x14ac:dyDescent="0.3">
      <c r="A2298" s="831">
        <v>8</v>
      </c>
      <c r="B2298" s="832" t="s">
        <v>2035</v>
      </c>
      <c r="C2298" s="832" t="s">
        <v>2042</v>
      </c>
      <c r="D2298" s="833" t="s">
        <v>4375</v>
      </c>
      <c r="E2298" s="834" t="s">
        <v>2097</v>
      </c>
      <c r="F2298" s="832" t="s">
        <v>2036</v>
      </c>
      <c r="G2298" s="832" t="s">
        <v>2272</v>
      </c>
      <c r="H2298" s="832" t="s">
        <v>601</v>
      </c>
      <c r="I2298" s="832" t="s">
        <v>2433</v>
      </c>
      <c r="J2298" s="832" t="s">
        <v>2274</v>
      </c>
      <c r="K2298" s="832" t="s">
        <v>2434</v>
      </c>
      <c r="L2298" s="835">
        <v>3405.16</v>
      </c>
      <c r="M2298" s="835">
        <v>13620.64</v>
      </c>
      <c r="N2298" s="832">
        <v>4</v>
      </c>
      <c r="O2298" s="836">
        <v>4</v>
      </c>
      <c r="P2298" s="835">
        <v>6810.32</v>
      </c>
      <c r="Q2298" s="837">
        <v>0.5</v>
      </c>
      <c r="R2298" s="832">
        <v>2</v>
      </c>
      <c r="S2298" s="837">
        <v>0.5</v>
      </c>
      <c r="T2298" s="836">
        <v>2</v>
      </c>
      <c r="U2298" s="838">
        <v>0.5</v>
      </c>
    </row>
    <row r="2299" spans="1:21" ht="14.4" customHeight="1" x14ac:dyDescent="0.3">
      <c r="A2299" s="831">
        <v>8</v>
      </c>
      <c r="B2299" s="832" t="s">
        <v>2035</v>
      </c>
      <c r="C2299" s="832" t="s">
        <v>2042</v>
      </c>
      <c r="D2299" s="833" t="s">
        <v>4375</v>
      </c>
      <c r="E2299" s="834" t="s">
        <v>2097</v>
      </c>
      <c r="F2299" s="832" t="s">
        <v>2036</v>
      </c>
      <c r="G2299" s="832" t="s">
        <v>2102</v>
      </c>
      <c r="H2299" s="832" t="s">
        <v>601</v>
      </c>
      <c r="I2299" s="832" t="s">
        <v>2160</v>
      </c>
      <c r="J2299" s="832" t="s">
        <v>685</v>
      </c>
      <c r="K2299" s="832" t="s">
        <v>2161</v>
      </c>
      <c r="L2299" s="835">
        <v>45.56</v>
      </c>
      <c r="M2299" s="835">
        <v>136.68</v>
      </c>
      <c r="N2299" s="832">
        <v>3</v>
      </c>
      <c r="O2299" s="836">
        <v>2.5</v>
      </c>
      <c r="P2299" s="835">
        <v>91.12</v>
      </c>
      <c r="Q2299" s="837">
        <v>0.66666666666666663</v>
      </c>
      <c r="R2299" s="832">
        <v>2</v>
      </c>
      <c r="S2299" s="837">
        <v>0.66666666666666663</v>
      </c>
      <c r="T2299" s="836">
        <v>1.5</v>
      </c>
      <c r="U2299" s="838">
        <v>0.6</v>
      </c>
    </row>
    <row r="2300" spans="1:21" ht="14.4" customHeight="1" x14ac:dyDescent="0.3">
      <c r="A2300" s="831">
        <v>8</v>
      </c>
      <c r="B2300" s="832" t="s">
        <v>2035</v>
      </c>
      <c r="C2300" s="832" t="s">
        <v>2042</v>
      </c>
      <c r="D2300" s="833" t="s">
        <v>4375</v>
      </c>
      <c r="E2300" s="834" t="s">
        <v>2097</v>
      </c>
      <c r="F2300" s="832" t="s">
        <v>2036</v>
      </c>
      <c r="G2300" s="832" t="s">
        <v>2278</v>
      </c>
      <c r="H2300" s="832" t="s">
        <v>601</v>
      </c>
      <c r="I2300" s="832" t="s">
        <v>2279</v>
      </c>
      <c r="J2300" s="832" t="s">
        <v>2280</v>
      </c>
      <c r="K2300" s="832" t="s">
        <v>2281</v>
      </c>
      <c r="L2300" s="835">
        <v>93.49</v>
      </c>
      <c r="M2300" s="835">
        <v>186.98</v>
      </c>
      <c r="N2300" s="832">
        <v>2</v>
      </c>
      <c r="O2300" s="836">
        <v>1</v>
      </c>
      <c r="P2300" s="835">
        <v>186.98</v>
      </c>
      <c r="Q2300" s="837">
        <v>1</v>
      </c>
      <c r="R2300" s="832">
        <v>2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8</v>
      </c>
      <c r="B2301" s="832" t="s">
        <v>2035</v>
      </c>
      <c r="C2301" s="832" t="s">
        <v>2042</v>
      </c>
      <c r="D2301" s="833" t="s">
        <v>4375</v>
      </c>
      <c r="E2301" s="834" t="s">
        <v>2097</v>
      </c>
      <c r="F2301" s="832" t="s">
        <v>2036</v>
      </c>
      <c r="G2301" s="832" t="s">
        <v>2278</v>
      </c>
      <c r="H2301" s="832" t="s">
        <v>601</v>
      </c>
      <c r="I2301" s="832" t="s">
        <v>3174</v>
      </c>
      <c r="J2301" s="832" t="s">
        <v>2280</v>
      </c>
      <c r="K2301" s="832" t="s">
        <v>3175</v>
      </c>
      <c r="L2301" s="835">
        <v>46.75</v>
      </c>
      <c r="M2301" s="835">
        <v>561</v>
      </c>
      <c r="N2301" s="832">
        <v>12</v>
      </c>
      <c r="O2301" s="836">
        <v>7</v>
      </c>
      <c r="P2301" s="835">
        <v>374</v>
      </c>
      <c r="Q2301" s="837">
        <v>0.66666666666666663</v>
      </c>
      <c r="R2301" s="832">
        <v>8</v>
      </c>
      <c r="S2301" s="837">
        <v>0.66666666666666663</v>
      </c>
      <c r="T2301" s="836">
        <v>4</v>
      </c>
      <c r="U2301" s="838">
        <v>0.5714285714285714</v>
      </c>
    </row>
    <row r="2302" spans="1:21" ht="14.4" customHeight="1" x14ac:dyDescent="0.3">
      <c r="A2302" s="831">
        <v>8</v>
      </c>
      <c r="B2302" s="832" t="s">
        <v>2035</v>
      </c>
      <c r="C2302" s="832" t="s">
        <v>2042</v>
      </c>
      <c r="D2302" s="833" t="s">
        <v>4375</v>
      </c>
      <c r="E2302" s="834" t="s">
        <v>2097</v>
      </c>
      <c r="F2302" s="832" t="s">
        <v>2036</v>
      </c>
      <c r="G2302" s="832" t="s">
        <v>2741</v>
      </c>
      <c r="H2302" s="832" t="s">
        <v>601</v>
      </c>
      <c r="I2302" s="832" t="s">
        <v>4118</v>
      </c>
      <c r="J2302" s="832" t="s">
        <v>4119</v>
      </c>
      <c r="K2302" s="832" t="s">
        <v>2747</v>
      </c>
      <c r="L2302" s="835">
        <v>0</v>
      </c>
      <c r="M2302" s="835">
        <v>0</v>
      </c>
      <c r="N2302" s="832">
        <v>1</v>
      </c>
      <c r="O2302" s="836">
        <v>1</v>
      </c>
      <c r="P2302" s="835"/>
      <c r="Q2302" s="837"/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8</v>
      </c>
      <c r="B2303" s="832" t="s">
        <v>2035</v>
      </c>
      <c r="C2303" s="832" t="s">
        <v>2042</v>
      </c>
      <c r="D2303" s="833" t="s">
        <v>4375</v>
      </c>
      <c r="E2303" s="834" t="s">
        <v>2097</v>
      </c>
      <c r="F2303" s="832" t="s">
        <v>2036</v>
      </c>
      <c r="G2303" s="832" t="s">
        <v>2741</v>
      </c>
      <c r="H2303" s="832" t="s">
        <v>601</v>
      </c>
      <c r="I2303" s="832" t="s">
        <v>4120</v>
      </c>
      <c r="J2303" s="832" t="s">
        <v>2975</v>
      </c>
      <c r="K2303" s="832" t="s">
        <v>4121</v>
      </c>
      <c r="L2303" s="835">
        <v>0</v>
      </c>
      <c r="M2303" s="835">
        <v>0</v>
      </c>
      <c r="N2303" s="832">
        <v>1</v>
      </c>
      <c r="O2303" s="836">
        <v>1</v>
      </c>
      <c r="P2303" s="835"/>
      <c r="Q2303" s="837"/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8</v>
      </c>
      <c r="B2304" s="832" t="s">
        <v>2035</v>
      </c>
      <c r="C2304" s="832" t="s">
        <v>2042</v>
      </c>
      <c r="D2304" s="833" t="s">
        <v>4375</v>
      </c>
      <c r="E2304" s="834" t="s">
        <v>2097</v>
      </c>
      <c r="F2304" s="832" t="s">
        <v>2036</v>
      </c>
      <c r="G2304" s="832" t="s">
        <v>2741</v>
      </c>
      <c r="H2304" s="832" t="s">
        <v>601</v>
      </c>
      <c r="I2304" s="832" t="s">
        <v>4122</v>
      </c>
      <c r="J2304" s="832" t="s">
        <v>4119</v>
      </c>
      <c r="K2304" s="832" t="s">
        <v>2747</v>
      </c>
      <c r="L2304" s="835">
        <v>0</v>
      </c>
      <c r="M2304" s="835">
        <v>0</v>
      </c>
      <c r="N2304" s="832">
        <v>2</v>
      </c>
      <c r="O2304" s="836">
        <v>2</v>
      </c>
      <c r="P2304" s="835">
        <v>0</v>
      </c>
      <c r="Q2304" s="837"/>
      <c r="R2304" s="832">
        <v>1</v>
      </c>
      <c r="S2304" s="837">
        <v>0.5</v>
      </c>
      <c r="T2304" s="836">
        <v>1</v>
      </c>
      <c r="U2304" s="838">
        <v>0.5</v>
      </c>
    </row>
    <row r="2305" spans="1:21" ht="14.4" customHeight="1" x14ac:dyDescent="0.3">
      <c r="A2305" s="831">
        <v>8</v>
      </c>
      <c r="B2305" s="832" t="s">
        <v>2035</v>
      </c>
      <c r="C2305" s="832" t="s">
        <v>2042</v>
      </c>
      <c r="D2305" s="833" t="s">
        <v>4375</v>
      </c>
      <c r="E2305" s="834" t="s">
        <v>2097</v>
      </c>
      <c r="F2305" s="832" t="s">
        <v>2036</v>
      </c>
      <c r="G2305" s="832" t="s">
        <v>2576</v>
      </c>
      <c r="H2305" s="832" t="s">
        <v>601</v>
      </c>
      <c r="I2305" s="832" t="s">
        <v>2577</v>
      </c>
      <c r="J2305" s="832" t="s">
        <v>2578</v>
      </c>
      <c r="K2305" s="832" t="s">
        <v>2014</v>
      </c>
      <c r="L2305" s="835">
        <v>88.97</v>
      </c>
      <c r="M2305" s="835">
        <v>5783.0500000000011</v>
      </c>
      <c r="N2305" s="832">
        <v>65</v>
      </c>
      <c r="O2305" s="836">
        <v>18</v>
      </c>
      <c r="P2305" s="835">
        <v>4715.4100000000008</v>
      </c>
      <c r="Q2305" s="837">
        <v>0.81538461538461537</v>
      </c>
      <c r="R2305" s="832">
        <v>53</v>
      </c>
      <c r="S2305" s="837">
        <v>0.81538461538461537</v>
      </c>
      <c r="T2305" s="836">
        <v>12.5</v>
      </c>
      <c r="U2305" s="838">
        <v>0.69444444444444442</v>
      </c>
    </row>
    <row r="2306" spans="1:21" ht="14.4" customHeight="1" x14ac:dyDescent="0.3">
      <c r="A2306" s="831">
        <v>8</v>
      </c>
      <c r="B2306" s="832" t="s">
        <v>2035</v>
      </c>
      <c r="C2306" s="832" t="s">
        <v>2042</v>
      </c>
      <c r="D2306" s="833" t="s">
        <v>4375</v>
      </c>
      <c r="E2306" s="834" t="s">
        <v>2097</v>
      </c>
      <c r="F2306" s="832" t="s">
        <v>2036</v>
      </c>
      <c r="G2306" s="832" t="s">
        <v>2576</v>
      </c>
      <c r="H2306" s="832" t="s">
        <v>601</v>
      </c>
      <c r="I2306" s="832" t="s">
        <v>4123</v>
      </c>
      <c r="J2306" s="832" t="s">
        <v>2578</v>
      </c>
      <c r="K2306" s="832" t="s">
        <v>2014</v>
      </c>
      <c r="L2306" s="835">
        <v>88.97</v>
      </c>
      <c r="M2306" s="835">
        <v>177.94</v>
      </c>
      <c r="N2306" s="832">
        <v>2</v>
      </c>
      <c r="O2306" s="836">
        <v>0.5</v>
      </c>
      <c r="P2306" s="835">
        <v>177.94</v>
      </c>
      <c r="Q2306" s="837">
        <v>1</v>
      </c>
      <c r="R2306" s="832">
        <v>2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8</v>
      </c>
      <c r="B2307" s="832" t="s">
        <v>2035</v>
      </c>
      <c r="C2307" s="832" t="s">
        <v>2042</v>
      </c>
      <c r="D2307" s="833" t="s">
        <v>4375</v>
      </c>
      <c r="E2307" s="834" t="s">
        <v>2097</v>
      </c>
      <c r="F2307" s="832" t="s">
        <v>2036</v>
      </c>
      <c r="G2307" s="832" t="s">
        <v>2883</v>
      </c>
      <c r="H2307" s="832" t="s">
        <v>601</v>
      </c>
      <c r="I2307" s="832" t="s">
        <v>2884</v>
      </c>
      <c r="J2307" s="832" t="s">
        <v>2885</v>
      </c>
      <c r="K2307" s="832" t="s">
        <v>2886</v>
      </c>
      <c r="L2307" s="835">
        <v>0</v>
      </c>
      <c r="M2307" s="835">
        <v>0</v>
      </c>
      <c r="N2307" s="832">
        <v>2</v>
      </c>
      <c r="O2307" s="836">
        <v>0.5</v>
      </c>
      <c r="P2307" s="835">
        <v>0</v>
      </c>
      <c r="Q2307" s="837"/>
      <c r="R2307" s="832">
        <v>2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8</v>
      </c>
      <c r="B2308" s="832" t="s">
        <v>2035</v>
      </c>
      <c r="C2308" s="832" t="s">
        <v>2042</v>
      </c>
      <c r="D2308" s="833" t="s">
        <v>4375</v>
      </c>
      <c r="E2308" s="834" t="s">
        <v>2097</v>
      </c>
      <c r="F2308" s="832" t="s">
        <v>2036</v>
      </c>
      <c r="G2308" s="832" t="s">
        <v>2162</v>
      </c>
      <c r="H2308" s="832" t="s">
        <v>601</v>
      </c>
      <c r="I2308" s="832" t="s">
        <v>2163</v>
      </c>
      <c r="J2308" s="832" t="s">
        <v>958</v>
      </c>
      <c r="K2308" s="832" t="s">
        <v>2164</v>
      </c>
      <c r="L2308" s="835">
        <v>736.33</v>
      </c>
      <c r="M2308" s="835">
        <v>9572.2900000000009</v>
      </c>
      <c r="N2308" s="832">
        <v>13</v>
      </c>
      <c r="O2308" s="836">
        <v>6</v>
      </c>
      <c r="P2308" s="835">
        <v>6626.97</v>
      </c>
      <c r="Q2308" s="837">
        <v>0.69230769230769229</v>
      </c>
      <c r="R2308" s="832">
        <v>9</v>
      </c>
      <c r="S2308" s="837">
        <v>0.69230769230769229</v>
      </c>
      <c r="T2308" s="836">
        <v>4.5</v>
      </c>
      <c r="U2308" s="838">
        <v>0.75</v>
      </c>
    </row>
    <row r="2309" spans="1:21" ht="14.4" customHeight="1" x14ac:dyDescent="0.3">
      <c r="A2309" s="831">
        <v>8</v>
      </c>
      <c r="B2309" s="832" t="s">
        <v>2035</v>
      </c>
      <c r="C2309" s="832" t="s">
        <v>2042</v>
      </c>
      <c r="D2309" s="833" t="s">
        <v>4375</v>
      </c>
      <c r="E2309" s="834" t="s">
        <v>2097</v>
      </c>
      <c r="F2309" s="832" t="s">
        <v>2036</v>
      </c>
      <c r="G2309" s="832" t="s">
        <v>2162</v>
      </c>
      <c r="H2309" s="832" t="s">
        <v>601</v>
      </c>
      <c r="I2309" s="832" t="s">
        <v>2978</v>
      </c>
      <c r="J2309" s="832" t="s">
        <v>958</v>
      </c>
      <c r="K2309" s="832" t="s">
        <v>2979</v>
      </c>
      <c r="L2309" s="835">
        <v>368.16</v>
      </c>
      <c r="M2309" s="835">
        <v>736.32</v>
      </c>
      <c r="N2309" s="832">
        <v>2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8</v>
      </c>
      <c r="B2310" s="832" t="s">
        <v>2035</v>
      </c>
      <c r="C2310" s="832" t="s">
        <v>2042</v>
      </c>
      <c r="D2310" s="833" t="s">
        <v>4375</v>
      </c>
      <c r="E2310" s="834" t="s">
        <v>2097</v>
      </c>
      <c r="F2310" s="832" t="s">
        <v>2036</v>
      </c>
      <c r="G2310" s="832" t="s">
        <v>2751</v>
      </c>
      <c r="H2310" s="832" t="s">
        <v>601</v>
      </c>
      <c r="I2310" s="832" t="s">
        <v>2980</v>
      </c>
      <c r="J2310" s="832" t="s">
        <v>1014</v>
      </c>
      <c r="K2310" s="832" t="s">
        <v>2981</v>
      </c>
      <c r="L2310" s="835">
        <v>159.16999999999999</v>
      </c>
      <c r="M2310" s="835">
        <v>159.16999999999999</v>
      </c>
      <c r="N2310" s="832">
        <v>1</v>
      </c>
      <c r="O2310" s="836">
        <v>1</v>
      </c>
      <c r="P2310" s="835">
        <v>159.16999999999999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8</v>
      </c>
      <c r="B2311" s="832" t="s">
        <v>2035</v>
      </c>
      <c r="C2311" s="832" t="s">
        <v>2042</v>
      </c>
      <c r="D2311" s="833" t="s">
        <v>4375</v>
      </c>
      <c r="E2311" s="834" t="s">
        <v>2097</v>
      </c>
      <c r="F2311" s="832" t="s">
        <v>2036</v>
      </c>
      <c r="G2311" s="832" t="s">
        <v>2751</v>
      </c>
      <c r="H2311" s="832" t="s">
        <v>601</v>
      </c>
      <c r="I2311" s="832" t="s">
        <v>2752</v>
      </c>
      <c r="J2311" s="832" t="s">
        <v>1014</v>
      </c>
      <c r="K2311" s="832" t="s">
        <v>2753</v>
      </c>
      <c r="L2311" s="835">
        <v>477.5</v>
      </c>
      <c r="M2311" s="835">
        <v>477.5</v>
      </c>
      <c r="N2311" s="832">
        <v>1</v>
      </c>
      <c r="O2311" s="836">
        <v>1</v>
      </c>
      <c r="P2311" s="835">
        <v>477.5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8</v>
      </c>
      <c r="B2312" s="832" t="s">
        <v>2035</v>
      </c>
      <c r="C2312" s="832" t="s">
        <v>2042</v>
      </c>
      <c r="D2312" s="833" t="s">
        <v>4375</v>
      </c>
      <c r="E2312" s="834" t="s">
        <v>2097</v>
      </c>
      <c r="F2312" s="832" t="s">
        <v>2036</v>
      </c>
      <c r="G2312" s="832" t="s">
        <v>2581</v>
      </c>
      <c r="H2312" s="832" t="s">
        <v>601</v>
      </c>
      <c r="I2312" s="832" t="s">
        <v>4124</v>
      </c>
      <c r="J2312" s="832" t="s">
        <v>4125</v>
      </c>
      <c r="K2312" s="832" t="s">
        <v>2985</v>
      </c>
      <c r="L2312" s="835">
        <v>341.43</v>
      </c>
      <c r="M2312" s="835">
        <v>682.86</v>
      </c>
      <c r="N2312" s="832">
        <v>2</v>
      </c>
      <c r="O2312" s="836">
        <v>1.5</v>
      </c>
      <c r="P2312" s="835">
        <v>682.86</v>
      </c>
      <c r="Q2312" s="837">
        <v>1</v>
      </c>
      <c r="R2312" s="832">
        <v>2</v>
      </c>
      <c r="S2312" s="837">
        <v>1</v>
      </c>
      <c r="T2312" s="836">
        <v>1.5</v>
      </c>
      <c r="U2312" s="838">
        <v>1</v>
      </c>
    </row>
    <row r="2313" spans="1:21" ht="14.4" customHeight="1" x14ac:dyDescent="0.3">
      <c r="A2313" s="831">
        <v>8</v>
      </c>
      <c r="B2313" s="832" t="s">
        <v>2035</v>
      </c>
      <c r="C2313" s="832" t="s">
        <v>2042</v>
      </c>
      <c r="D2313" s="833" t="s">
        <v>4375</v>
      </c>
      <c r="E2313" s="834" t="s">
        <v>2097</v>
      </c>
      <c r="F2313" s="832" t="s">
        <v>2036</v>
      </c>
      <c r="G2313" s="832" t="s">
        <v>2581</v>
      </c>
      <c r="H2313" s="832" t="s">
        <v>601</v>
      </c>
      <c r="I2313" s="832" t="s">
        <v>2984</v>
      </c>
      <c r="J2313" s="832" t="s">
        <v>2583</v>
      </c>
      <c r="K2313" s="832" t="s">
        <v>2985</v>
      </c>
      <c r="L2313" s="835">
        <v>0</v>
      </c>
      <c r="M2313" s="835">
        <v>0</v>
      </c>
      <c r="N2313" s="832">
        <v>16</v>
      </c>
      <c r="O2313" s="836">
        <v>9</v>
      </c>
      <c r="P2313" s="835">
        <v>0</v>
      </c>
      <c r="Q2313" s="837"/>
      <c r="R2313" s="832">
        <v>15</v>
      </c>
      <c r="S2313" s="837">
        <v>0.9375</v>
      </c>
      <c r="T2313" s="836">
        <v>8.5</v>
      </c>
      <c r="U2313" s="838">
        <v>0.94444444444444442</v>
      </c>
    </row>
    <row r="2314" spans="1:21" ht="14.4" customHeight="1" x14ac:dyDescent="0.3">
      <c r="A2314" s="831">
        <v>8</v>
      </c>
      <c r="B2314" s="832" t="s">
        <v>2035</v>
      </c>
      <c r="C2314" s="832" t="s">
        <v>2042</v>
      </c>
      <c r="D2314" s="833" t="s">
        <v>4375</v>
      </c>
      <c r="E2314" s="834" t="s">
        <v>2097</v>
      </c>
      <c r="F2314" s="832" t="s">
        <v>2036</v>
      </c>
      <c r="G2314" s="832" t="s">
        <v>2581</v>
      </c>
      <c r="H2314" s="832" t="s">
        <v>601</v>
      </c>
      <c r="I2314" s="832" t="s">
        <v>2582</v>
      </c>
      <c r="J2314" s="832" t="s">
        <v>2583</v>
      </c>
      <c r="K2314" s="832" t="s">
        <v>2584</v>
      </c>
      <c r="L2314" s="835">
        <v>113.81</v>
      </c>
      <c r="M2314" s="835">
        <v>14340.060000000001</v>
      </c>
      <c r="N2314" s="832">
        <v>126</v>
      </c>
      <c r="O2314" s="836">
        <v>30</v>
      </c>
      <c r="P2314" s="835">
        <v>10925.760000000002</v>
      </c>
      <c r="Q2314" s="837">
        <v>0.76190476190476197</v>
      </c>
      <c r="R2314" s="832">
        <v>96</v>
      </c>
      <c r="S2314" s="837">
        <v>0.76190476190476186</v>
      </c>
      <c r="T2314" s="836">
        <v>22</v>
      </c>
      <c r="U2314" s="838">
        <v>0.73333333333333328</v>
      </c>
    </row>
    <row r="2315" spans="1:21" ht="14.4" customHeight="1" x14ac:dyDescent="0.3">
      <c r="A2315" s="831">
        <v>8</v>
      </c>
      <c r="B2315" s="832" t="s">
        <v>2035</v>
      </c>
      <c r="C2315" s="832" t="s">
        <v>2042</v>
      </c>
      <c r="D2315" s="833" t="s">
        <v>4375</v>
      </c>
      <c r="E2315" s="834" t="s">
        <v>2097</v>
      </c>
      <c r="F2315" s="832" t="s">
        <v>2036</v>
      </c>
      <c r="G2315" s="832" t="s">
        <v>2581</v>
      </c>
      <c r="H2315" s="832" t="s">
        <v>601</v>
      </c>
      <c r="I2315" s="832" t="s">
        <v>2986</v>
      </c>
      <c r="J2315" s="832" t="s">
        <v>2987</v>
      </c>
      <c r="K2315" s="832" t="s">
        <v>2988</v>
      </c>
      <c r="L2315" s="835">
        <v>149.88999999999999</v>
      </c>
      <c r="M2315" s="835">
        <v>28479.09999999998</v>
      </c>
      <c r="N2315" s="832">
        <v>190</v>
      </c>
      <c r="O2315" s="836">
        <v>74</v>
      </c>
      <c r="P2315" s="835">
        <v>23382.839999999982</v>
      </c>
      <c r="Q2315" s="837">
        <v>0.82105263157894726</v>
      </c>
      <c r="R2315" s="832">
        <v>156</v>
      </c>
      <c r="S2315" s="837">
        <v>0.82105263157894737</v>
      </c>
      <c r="T2315" s="836">
        <v>60</v>
      </c>
      <c r="U2315" s="838">
        <v>0.81081081081081086</v>
      </c>
    </row>
    <row r="2316" spans="1:21" ht="14.4" customHeight="1" x14ac:dyDescent="0.3">
      <c r="A2316" s="831">
        <v>8</v>
      </c>
      <c r="B2316" s="832" t="s">
        <v>2035</v>
      </c>
      <c r="C2316" s="832" t="s">
        <v>2042</v>
      </c>
      <c r="D2316" s="833" t="s">
        <v>4375</v>
      </c>
      <c r="E2316" s="834" t="s">
        <v>2097</v>
      </c>
      <c r="F2316" s="832" t="s">
        <v>2036</v>
      </c>
      <c r="G2316" s="832" t="s">
        <v>2581</v>
      </c>
      <c r="H2316" s="832" t="s">
        <v>601</v>
      </c>
      <c r="I2316" s="832" t="s">
        <v>3355</v>
      </c>
      <c r="J2316" s="832" t="s">
        <v>3356</v>
      </c>
      <c r="K2316" s="832" t="s">
        <v>3357</v>
      </c>
      <c r="L2316" s="835">
        <v>31.41</v>
      </c>
      <c r="M2316" s="835">
        <v>31.41</v>
      </c>
      <c r="N2316" s="832">
        <v>1</v>
      </c>
      <c r="O2316" s="836">
        <v>1</v>
      </c>
      <c r="P2316" s="835">
        <v>31.41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8</v>
      </c>
      <c r="B2317" s="832" t="s">
        <v>2035</v>
      </c>
      <c r="C2317" s="832" t="s">
        <v>2042</v>
      </c>
      <c r="D2317" s="833" t="s">
        <v>4375</v>
      </c>
      <c r="E2317" s="834" t="s">
        <v>2097</v>
      </c>
      <c r="F2317" s="832" t="s">
        <v>2036</v>
      </c>
      <c r="G2317" s="832" t="s">
        <v>2497</v>
      </c>
      <c r="H2317" s="832" t="s">
        <v>660</v>
      </c>
      <c r="I2317" s="832" t="s">
        <v>4126</v>
      </c>
      <c r="J2317" s="832" t="s">
        <v>1577</v>
      </c>
      <c r="K2317" s="832" t="s">
        <v>4127</v>
      </c>
      <c r="L2317" s="835">
        <v>525.16999999999996</v>
      </c>
      <c r="M2317" s="835">
        <v>525.16999999999996</v>
      </c>
      <c r="N2317" s="832">
        <v>1</v>
      </c>
      <c r="O2317" s="836">
        <v>0.5</v>
      </c>
      <c r="P2317" s="835">
        <v>525.16999999999996</v>
      </c>
      <c r="Q2317" s="837">
        <v>1</v>
      </c>
      <c r="R2317" s="832">
        <v>1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8</v>
      </c>
      <c r="B2318" s="832" t="s">
        <v>2035</v>
      </c>
      <c r="C2318" s="832" t="s">
        <v>2042</v>
      </c>
      <c r="D2318" s="833" t="s">
        <v>4375</v>
      </c>
      <c r="E2318" s="834" t="s">
        <v>2097</v>
      </c>
      <c r="F2318" s="832" t="s">
        <v>2036</v>
      </c>
      <c r="G2318" s="832" t="s">
        <v>2497</v>
      </c>
      <c r="H2318" s="832" t="s">
        <v>601</v>
      </c>
      <c r="I2318" s="832" t="s">
        <v>4128</v>
      </c>
      <c r="J2318" s="832" t="s">
        <v>1577</v>
      </c>
      <c r="K2318" s="832" t="s">
        <v>4129</v>
      </c>
      <c r="L2318" s="835">
        <v>0</v>
      </c>
      <c r="M2318" s="835">
        <v>0</v>
      </c>
      <c r="N2318" s="832">
        <v>1</v>
      </c>
      <c r="O2318" s="836">
        <v>0.5</v>
      </c>
      <c r="P2318" s="835">
        <v>0</v>
      </c>
      <c r="Q2318" s="837"/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8</v>
      </c>
      <c r="B2319" s="832" t="s">
        <v>2035</v>
      </c>
      <c r="C2319" s="832" t="s">
        <v>2042</v>
      </c>
      <c r="D2319" s="833" t="s">
        <v>4375</v>
      </c>
      <c r="E2319" s="834" t="s">
        <v>2097</v>
      </c>
      <c r="F2319" s="832" t="s">
        <v>2036</v>
      </c>
      <c r="G2319" s="832" t="s">
        <v>2991</v>
      </c>
      <c r="H2319" s="832" t="s">
        <v>601</v>
      </c>
      <c r="I2319" s="832" t="s">
        <v>2995</v>
      </c>
      <c r="J2319" s="832" t="s">
        <v>1503</v>
      </c>
      <c r="K2319" s="832" t="s">
        <v>2996</v>
      </c>
      <c r="L2319" s="835">
        <v>867.71</v>
      </c>
      <c r="M2319" s="835">
        <v>19089.620000000003</v>
      </c>
      <c r="N2319" s="832">
        <v>22</v>
      </c>
      <c r="O2319" s="836">
        <v>6</v>
      </c>
      <c r="P2319" s="835">
        <v>16486.490000000002</v>
      </c>
      <c r="Q2319" s="837">
        <v>0.86363636363636365</v>
      </c>
      <c r="R2319" s="832">
        <v>19</v>
      </c>
      <c r="S2319" s="837">
        <v>0.86363636363636365</v>
      </c>
      <c r="T2319" s="836">
        <v>5.5</v>
      </c>
      <c r="U2319" s="838">
        <v>0.91666666666666663</v>
      </c>
    </row>
    <row r="2320" spans="1:21" ht="14.4" customHeight="1" x14ac:dyDescent="0.3">
      <c r="A2320" s="831">
        <v>8</v>
      </c>
      <c r="B2320" s="832" t="s">
        <v>2035</v>
      </c>
      <c r="C2320" s="832" t="s">
        <v>2042</v>
      </c>
      <c r="D2320" s="833" t="s">
        <v>4375</v>
      </c>
      <c r="E2320" s="834" t="s">
        <v>2097</v>
      </c>
      <c r="F2320" s="832" t="s">
        <v>2036</v>
      </c>
      <c r="G2320" s="832" t="s">
        <v>2991</v>
      </c>
      <c r="H2320" s="832" t="s">
        <v>601</v>
      </c>
      <c r="I2320" s="832" t="s">
        <v>2997</v>
      </c>
      <c r="J2320" s="832" t="s">
        <v>1503</v>
      </c>
      <c r="K2320" s="832" t="s">
        <v>2998</v>
      </c>
      <c r="L2320" s="835">
        <v>1301.57</v>
      </c>
      <c r="M2320" s="835">
        <v>13015.7</v>
      </c>
      <c r="N2320" s="832">
        <v>10</v>
      </c>
      <c r="O2320" s="836">
        <v>2</v>
      </c>
      <c r="P2320" s="835">
        <v>5206.28</v>
      </c>
      <c r="Q2320" s="837">
        <v>0.39999999999999997</v>
      </c>
      <c r="R2320" s="832">
        <v>4</v>
      </c>
      <c r="S2320" s="837">
        <v>0.4</v>
      </c>
      <c r="T2320" s="836">
        <v>1</v>
      </c>
      <c r="U2320" s="838">
        <v>0.5</v>
      </c>
    </row>
    <row r="2321" spans="1:21" ht="14.4" customHeight="1" x14ac:dyDescent="0.3">
      <c r="A2321" s="831">
        <v>8</v>
      </c>
      <c r="B2321" s="832" t="s">
        <v>2035</v>
      </c>
      <c r="C2321" s="832" t="s">
        <v>2042</v>
      </c>
      <c r="D2321" s="833" t="s">
        <v>4375</v>
      </c>
      <c r="E2321" s="834" t="s">
        <v>2097</v>
      </c>
      <c r="F2321" s="832" t="s">
        <v>2036</v>
      </c>
      <c r="G2321" s="832" t="s">
        <v>2991</v>
      </c>
      <c r="H2321" s="832" t="s">
        <v>601</v>
      </c>
      <c r="I2321" s="832" t="s">
        <v>2999</v>
      </c>
      <c r="J2321" s="832" t="s">
        <v>1503</v>
      </c>
      <c r="K2321" s="832" t="s">
        <v>3000</v>
      </c>
      <c r="L2321" s="835">
        <v>433.86</v>
      </c>
      <c r="M2321" s="835">
        <v>1301.58</v>
      </c>
      <c r="N2321" s="832">
        <v>3</v>
      </c>
      <c r="O2321" s="836">
        <v>1</v>
      </c>
      <c r="P2321" s="835">
        <v>1301.58</v>
      </c>
      <c r="Q2321" s="837">
        <v>1</v>
      </c>
      <c r="R2321" s="832">
        <v>3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8</v>
      </c>
      <c r="B2322" s="832" t="s">
        <v>2035</v>
      </c>
      <c r="C2322" s="832" t="s">
        <v>2042</v>
      </c>
      <c r="D2322" s="833" t="s">
        <v>4375</v>
      </c>
      <c r="E2322" s="834" t="s">
        <v>2097</v>
      </c>
      <c r="F2322" s="832" t="s">
        <v>2036</v>
      </c>
      <c r="G2322" s="832" t="s">
        <v>2991</v>
      </c>
      <c r="H2322" s="832" t="s">
        <v>601</v>
      </c>
      <c r="I2322" s="832" t="s">
        <v>3001</v>
      </c>
      <c r="J2322" s="832" t="s">
        <v>1503</v>
      </c>
      <c r="K2322" s="832" t="s">
        <v>3002</v>
      </c>
      <c r="L2322" s="835">
        <v>1735.42</v>
      </c>
      <c r="M2322" s="835">
        <v>53798.01999999999</v>
      </c>
      <c r="N2322" s="832">
        <v>31</v>
      </c>
      <c r="O2322" s="836">
        <v>15.5</v>
      </c>
      <c r="P2322" s="835">
        <v>52062.599999999991</v>
      </c>
      <c r="Q2322" s="837">
        <v>0.967741935483871</v>
      </c>
      <c r="R2322" s="832">
        <v>30</v>
      </c>
      <c r="S2322" s="837">
        <v>0.967741935483871</v>
      </c>
      <c r="T2322" s="836">
        <v>14.5</v>
      </c>
      <c r="U2322" s="838">
        <v>0.93548387096774188</v>
      </c>
    </row>
    <row r="2323" spans="1:21" ht="14.4" customHeight="1" x14ac:dyDescent="0.3">
      <c r="A2323" s="831">
        <v>8</v>
      </c>
      <c r="B2323" s="832" t="s">
        <v>2035</v>
      </c>
      <c r="C2323" s="832" t="s">
        <v>2042</v>
      </c>
      <c r="D2323" s="833" t="s">
        <v>4375</v>
      </c>
      <c r="E2323" s="834" t="s">
        <v>2097</v>
      </c>
      <c r="F2323" s="832" t="s">
        <v>2036</v>
      </c>
      <c r="G2323" s="832" t="s">
        <v>2991</v>
      </c>
      <c r="H2323" s="832" t="s">
        <v>601</v>
      </c>
      <c r="I2323" s="832" t="s">
        <v>4130</v>
      </c>
      <c r="J2323" s="832" t="s">
        <v>2993</v>
      </c>
      <c r="K2323" s="832" t="s">
        <v>4131</v>
      </c>
      <c r="L2323" s="835">
        <v>2603.13</v>
      </c>
      <c r="M2323" s="835">
        <v>2603.13</v>
      </c>
      <c r="N2323" s="832">
        <v>1</v>
      </c>
      <c r="O2323" s="836">
        <v>1</v>
      </c>
      <c r="P2323" s="835">
        <v>2603.13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8</v>
      </c>
      <c r="B2324" s="832" t="s">
        <v>2035</v>
      </c>
      <c r="C2324" s="832" t="s">
        <v>2042</v>
      </c>
      <c r="D2324" s="833" t="s">
        <v>4375</v>
      </c>
      <c r="E2324" s="834" t="s">
        <v>2097</v>
      </c>
      <c r="F2324" s="832" t="s">
        <v>2036</v>
      </c>
      <c r="G2324" s="832" t="s">
        <v>2590</v>
      </c>
      <c r="H2324" s="832" t="s">
        <v>601</v>
      </c>
      <c r="I2324" s="832" t="s">
        <v>2591</v>
      </c>
      <c r="J2324" s="832" t="s">
        <v>2592</v>
      </c>
      <c r="K2324" s="832" t="s">
        <v>2593</v>
      </c>
      <c r="L2324" s="835">
        <v>885.66</v>
      </c>
      <c r="M2324" s="835">
        <v>57567.900000000023</v>
      </c>
      <c r="N2324" s="832">
        <v>65</v>
      </c>
      <c r="O2324" s="836">
        <v>27</v>
      </c>
      <c r="P2324" s="835">
        <v>57567.900000000023</v>
      </c>
      <c r="Q2324" s="837">
        <v>1</v>
      </c>
      <c r="R2324" s="832">
        <v>65</v>
      </c>
      <c r="S2324" s="837">
        <v>1</v>
      </c>
      <c r="T2324" s="836">
        <v>27</v>
      </c>
      <c r="U2324" s="838">
        <v>1</v>
      </c>
    </row>
    <row r="2325" spans="1:21" ht="14.4" customHeight="1" x14ac:dyDescent="0.3">
      <c r="A2325" s="831">
        <v>8</v>
      </c>
      <c r="B2325" s="832" t="s">
        <v>2035</v>
      </c>
      <c r="C2325" s="832" t="s">
        <v>2042</v>
      </c>
      <c r="D2325" s="833" t="s">
        <v>4375</v>
      </c>
      <c r="E2325" s="834" t="s">
        <v>2097</v>
      </c>
      <c r="F2325" s="832" t="s">
        <v>2036</v>
      </c>
      <c r="G2325" s="832" t="s">
        <v>2594</v>
      </c>
      <c r="H2325" s="832" t="s">
        <v>601</v>
      </c>
      <c r="I2325" s="832" t="s">
        <v>3006</v>
      </c>
      <c r="J2325" s="832" t="s">
        <v>3004</v>
      </c>
      <c r="K2325" s="832" t="s">
        <v>3005</v>
      </c>
      <c r="L2325" s="835">
        <v>0</v>
      </c>
      <c r="M2325" s="835">
        <v>0</v>
      </c>
      <c r="N2325" s="832">
        <v>1</v>
      </c>
      <c r="O2325" s="836">
        <v>1</v>
      </c>
      <c r="P2325" s="835">
        <v>0</v>
      </c>
      <c r="Q2325" s="837"/>
      <c r="R2325" s="832">
        <v>1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8</v>
      </c>
      <c r="B2326" s="832" t="s">
        <v>2035</v>
      </c>
      <c r="C2326" s="832" t="s">
        <v>2042</v>
      </c>
      <c r="D2326" s="833" t="s">
        <v>4375</v>
      </c>
      <c r="E2326" s="834" t="s">
        <v>2097</v>
      </c>
      <c r="F2326" s="832" t="s">
        <v>2036</v>
      </c>
      <c r="G2326" s="832" t="s">
        <v>2594</v>
      </c>
      <c r="H2326" s="832" t="s">
        <v>601</v>
      </c>
      <c r="I2326" s="832" t="s">
        <v>4132</v>
      </c>
      <c r="J2326" s="832" t="s">
        <v>3192</v>
      </c>
      <c r="K2326" s="832" t="s">
        <v>4133</v>
      </c>
      <c r="L2326" s="835">
        <v>0</v>
      </c>
      <c r="M2326" s="835">
        <v>0</v>
      </c>
      <c r="N2326" s="832">
        <v>1</v>
      </c>
      <c r="O2326" s="836">
        <v>1</v>
      </c>
      <c r="P2326" s="835">
        <v>0</v>
      </c>
      <c r="Q2326" s="837"/>
      <c r="R2326" s="832">
        <v>1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8</v>
      </c>
      <c r="B2327" s="832" t="s">
        <v>2035</v>
      </c>
      <c r="C2327" s="832" t="s">
        <v>2042</v>
      </c>
      <c r="D2327" s="833" t="s">
        <v>4375</v>
      </c>
      <c r="E2327" s="834" t="s">
        <v>2097</v>
      </c>
      <c r="F2327" s="832" t="s">
        <v>2036</v>
      </c>
      <c r="G2327" s="832" t="s">
        <v>2288</v>
      </c>
      <c r="H2327" s="832" t="s">
        <v>601</v>
      </c>
      <c r="I2327" s="832" t="s">
        <v>2289</v>
      </c>
      <c r="J2327" s="832" t="s">
        <v>1104</v>
      </c>
      <c r="K2327" s="832" t="s">
        <v>2290</v>
      </c>
      <c r="L2327" s="835">
        <v>107.27</v>
      </c>
      <c r="M2327" s="835">
        <v>1179.97</v>
      </c>
      <c r="N2327" s="832">
        <v>11</v>
      </c>
      <c r="O2327" s="836">
        <v>5.5</v>
      </c>
      <c r="P2327" s="835">
        <v>750.89</v>
      </c>
      <c r="Q2327" s="837">
        <v>0.63636363636363635</v>
      </c>
      <c r="R2327" s="832">
        <v>7</v>
      </c>
      <c r="S2327" s="837">
        <v>0.63636363636363635</v>
      </c>
      <c r="T2327" s="836">
        <v>4</v>
      </c>
      <c r="U2327" s="838">
        <v>0.72727272727272729</v>
      </c>
    </row>
    <row r="2328" spans="1:21" ht="14.4" customHeight="1" x14ac:dyDescent="0.3">
      <c r="A2328" s="831">
        <v>8</v>
      </c>
      <c r="B2328" s="832" t="s">
        <v>2035</v>
      </c>
      <c r="C2328" s="832" t="s">
        <v>2042</v>
      </c>
      <c r="D2328" s="833" t="s">
        <v>4375</v>
      </c>
      <c r="E2328" s="834" t="s">
        <v>2097</v>
      </c>
      <c r="F2328" s="832" t="s">
        <v>2036</v>
      </c>
      <c r="G2328" s="832" t="s">
        <v>2288</v>
      </c>
      <c r="H2328" s="832" t="s">
        <v>601</v>
      </c>
      <c r="I2328" s="832" t="s">
        <v>2498</v>
      </c>
      <c r="J2328" s="832" t="s">
        <v>1104</v>
      </c>
      <c r="K2328" s="832" t="s">
        <v>2290</v>
      </c>
      <c r="L2328" s="835">
        <v>107.27</v>
      </c>
      <c r="M2328" s="835">
        <v>107.27</v>
      </c>
      <c r="N2328" s="832">
        <v>1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8</v>
      </c>
      <c r="B2329" s="832" t="s">
        <v>2035</v>
      </c>
      <c r="C2329" s="832" t="s">
        <v>2042</v>
      </c>
      <c r="D2329" s="833" t="s">
        <v>4375</v>
      </c>
      <c r="E2329" s="834" t="s">
        <v>2097</v>
      </c>
      <c r="F2329" s="832" t="s">
        <v>2036</v>
      </c>
      <c r="G2329" s="832" t="s">
        <v>2696</v>
      </c>
      <c r="H2329" s="832" t="s">
        <v>601</v>
      </c>
      <c r="I2329" s="832" t="s">
        <v>4134</v>
      </c>
      <c r="J2329" s="832" t="s">
        <v>2698</v>
      </c>
      <c r="K2329" s="832" t="s">
        <v>2699</v>
      </c>
      <c r="L2329" s="835">
        <v>34.15</v>
      </c>
      <c r="M2329" s="835">
        <v>34.15</v>
      </c>
      <c r="N2329" s="832">
        <v>1</v>
      </c>
      <c r="O2329" s="836">
        <v>0.5</v>
      </c>
      <c r="P2329" s="835">
        <v>34.15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8</v>
      </c>
      <c r="B2330" s="832" t="s">
        <v>2035</v>
      </c>
      <c r="C2330" s="832" t="s">
        <v>2042</v>
      </c>
      <c r="D2330" s="833" t="s">
        <v>4375</v>
      </c>
      <c r="E2330" s="834" t="s">
        <v>2097</v>
      </c>
      <c r="F2330" s="832" t="s">
        <v>2036</v>
      </c>
      <c r="G2330" s="832" t="s">
        <v>2602</v>
      </c>
      <c r="H2330" s="832" t="s">
        <v>601</v>
      </c>
      <c r="I2330" s="832" t="s">
        <v>2603</v>
      </c>
      <c r="J2330" s="832" t="s">
        <v>2604</v>
      </c>
      <c r="K2330" s="832" t="s">
        <v>2605</v>
      </c>
      <c r="L2330" s="835">
        <v>250.67</v>
      </c>
      <c r="M2330" s="835">
        <v>57904.769999999822</v>
      </c>
      <c r="N2330" s="832">
        <v>231</v>
      </c>
      <c r="O2330" s="836">
        <v>98.5</v>
      </c>
      <c r="P2330" s="835">
        <v>54646.059999999823</v>
      </c>
      <c r="Q2330" s="837">
        <v>0.94372294372294352</v>
      </c>
      <c r="R2330" s="832">
        <v>218</v>
      </c>
      <c r="S2330" s="837">
        <v>0.94372294372294374</v>
      </c>
      <c r="T2330" s="836">
        <v>87.5</v>
      </c>
      <c r="U2330" s="838">
        <v>0.8883248730964467</v>
      </c>
    </row>
    <row r="2331" spans="1:21" ht="14.4" customHeight="1" x14ac:dyDescent="0.3">
      <c r="A2331" s="831">
        <v>8</v>
      </c>
      <c r="B2331" s="832" t="s">
        <v>2035</v>
      </c>
      <c r="C2331" s="832" t="s">
        <v>2042</v>
      </c>
      <c r="D2331" s="833" t="s">
        <v>4375</v>
      </c>
      <c r="E2331" s="834" t="s">
        <v>2097</v>
      </c>
      <c r="F2331" s="832" t="s">
        <v>2036</v>
      </c>
      <c r="G2331" s="832" t="s">
        <v>2602</v>
      </c>
      <c r="H2331" s="832" t="s">
        <v>601</v>
      </c>
      <c r="I2331" s="832" t="s">
        <v>2603</v>
      </c>
      <c r="J2331" s="832" t="s">
        <v>2604</v>
      </c>
      <c r="K2331" s="832" t="s">
        <v>2605</v>
      </c>
      <c r="L2331" s="835">
        <v>555.42999999999995</v>
      </c>
      <c r="M2331" s="835">
        <v>54432.140000000021</v>
      </c>
      <c r="N2331" s="832">
        <v>98</v>
      </c>
      <c r="O2331" s="836">
        <v>44.5</v>
      </c>
      <c r="P2331" s="835">
        <v>53321.280000000021</v>
      </c>
      <c r="Q2331" s="837">
        <v>0.97959183673469385</v>
      </c>
      <c r="R2331" s="832">
        <v>96</v>
      </c>
      <c r="S2331" s="837">
        <v>0.97959183673469385</v>
      </c>
      <c r="T2331" s="836">
        <v>43.5</v>
      </c>
      <c r="U2331" s="838">
        <v>0.97752808988764039</v>
      </c>
    </row>
    <row r="2332" spans="1:21" ht="14.4" customHeight="1" x14ac:dyDescent="0.3">
      <c r="A2332" s="831">
        <v>8</v>
      </c>
      <c r="B2332" s="832" t="s">
        <v>2035</v>
      </c>
      <c r="C2332" s="832" t="s">
        <v>2042</v>
      </c>
      <c r="D2332" s="833" t="s">
        <v>4375</v>
      </c>
      <c r="E2332" s="834" t="s">
        <v>2097</v>
      </c>
      <c r="F2332" s="832" t="s">
        <v>2036</v>
      </c>
      <c r="G2332" s="832" t="s">
        <v>2606</v>
      </c>
      <c r="H2332" s="832" t="s">
        <v>601</v>
      </c>
      <c r="I2332" s="832" t="s">
        <v>2607</v>
      </c>
      <c r="J2332" s="832" t="s">
        <v>2608</v>
      </c>
      <c r="K2332" s="832" t="s">
        <v>2609</v>
      </c>
      <c r="L2332" s="835">
        <v>125.34</v>
      </c>
      <c r="M2332" s="835">
        <v>20305.080000000016</v>
      </c>
      <c r="N2332" s="832">
        <v>162</v>
      </c>
      <c r="O2332" s="836">
        <v>61</v>
      </c>
      <c r="P2332" s="835">
        <v>19302.360000000015</v>
      </c>
      <c r="Q2332" s="837">
        <v>0.95061728395061729</v>
      </c>
      <c r="R2332" s="832">
        <v>154</v>
      </c>
      <c r="S2332" s="837">
        <v>0.95061728395061729</v>
      </c>
      <c r="T2332" s="836">
        <v>57</v>
      </c>
      <c r="U2332" s="838">
        <v>0.93442622950819676</v>
      </c>
    </row>
    <row r="2333" spans="1:21" ht="14.4" customHeight="1" x14ac:dyDescent="0.3">
      <c r="A2333" s="831">
        <v>8</v>
      </c>
      <c r="B2333" s="832" t="s">
        <v>2035</v>
      </c>
      <c r="C2333" s="832" t="s">
        <v>2042</v>
      </c>
      <c r="D2333" s="833" t="s">
        <v>4375</v>
      </c>
      <c r="E2333" s="834" t="s">
        <v>2097</v>
      </c>
      <c r="F2333" s="832" t="s">
        <v>2036</v>
      </c>
      <c r="G2333" s="832" t="s">
        <v>2457</v>
      </c>
      <c r="H2333" s="832" t="s">
        <v>601</v>
      </c>
      <c r="I2333" s="832" t="s">
        <v>2458</v>
      </c>
      <c r="J2333" s="832" t="s">
        <v>2459</v>
      </c>
      <c r="K2333" s="832" t="s">
        <v>2460</v>
      </c>
      <c r="L2333" s="835">
        <v>30.46</v>
      </c>
      <c r="M2333" s="835">
        <v>60.92</v>
      </c>
      <c r="N2333" s="832">
        <v>2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8</v>
      </c>
      <c r="B2334" s="832" t="s">
        <v>2035</v>
      </c>
      <c r="C2334" s="832" t="s">
        <v>2042</v>
      </c>
      <c r="D2334" s="833" t="s">
        <v>4375</v>
      </c>
      <c r="E2334" s="834" t="s">
        <v>2097</v>
      </c>
      <c r="F2334" s="832" t="s">
        <v>2036</v>
      </c>
      <c r="G2334" s="832" t="s">
        <v>2667</v>
      </c>
      <c r="H2334" s="832" t="s">
        <v>601</v>
      </c>
      <c r="I2334" s="832" t="s">
        <v>4135</v>
      </c>
      <c r="J2334" s="832" t="s">
        <v>2070</v>
      </c>
      <c r="K2334" s="832"/>
      <c r="L2334" s="835">
        <v>0</v>
      </c>
      <c r="M2334" s="835">
        <v>0</v>
      </c>
      <c r="N2334" s="832">
        <v>5</v>
      </c>
      <c r="O2334" s="836">
        <v>2</v>
      </c>
      <c r="P2334" s="835">
        <v>0</v>
      </c>
      <c r="Q2334" s="837"/>
      <c r="R2334" s="832">
        <v>3</v>
      </c>
      <c r="S2334" s="837">
        <v>0.6</v>
      </c>
      <c r="T2334" s="836">
        <v>1</v>
      </c>
      <c r="U2334" s="838">
        <v>0.5</v>
      </c>
    </row>
    <row r="2335" spans="1:21" ht="14.4" customHeight="1" x14ac:dyDescent="0.3">
      <c r="A2335" s="831">
        <v>8</v>
      </c>
      <c r="B2335" s="832" t="s">
        <v>2035</v>
      </c>
      <c r="C2335" s="832" t="s">
        <v>2042</v>
      </c>
      <c r="D2335" s="833" t="s">
        <v>4375</v>
      </c>
      <c r="E2335" s="834" t="s">
        <v>2097</v>
      </c>
      <c r="F2335" s="832" t="s">
        <v>2036</v>
      </c>
      <c r="G2335" s="832" t="s">
        <v>2410</v>
      </c>
      <c r="H2335" s="832" t="s">
        <v>601</v>
      </c>
      <c r="I2335" s="832" t="s">
        <v>2411</v>
      </c>
      <c r="J2335" s="832" t="s">
        <v>986</v>
      </c>
      <c r="K2335" s="832" t="s">
        <v>2412</v>
      </c>
      <c r="L2335" s="835">
        <v>27.28</v>
      </c>
      <c r="M2335" s="835">
        <v>27.28</v>
      </c>
      <c r="N2335" s="832">
        <v>1</v>
      </c>
      <c r="O2335" s="836">
        <v>1</v>
      </c>
      <c r="P2335" s="835">
        <v>27.28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8</v>
      </c>
      <c r="B2336" s="832" t="s">
        <v>2035</v>
      </c>
      <c r="C2336" s="832" t="s">
        <v>2042</v>
      </c>
      <c r="D2336" s="833" t="s">
        <v>4375</v>
      </c>
      <c r="E2336" s="834" t="s">
        <v>2097</v>
      </c>
      <c r="F2336" s="832" t="s">
        <v>2036</v>
      </c>
      <c r="G2336" s="832" t="s">
        <v>2108</v>
      </c>
      <c r="H2336" s="832" t="s">
        <v>601</v>
      </c>
      <c r="I2336" s="832" t="s">
        <v>2109</v>
      </c>
      <c r="J2336" s="832" t="s">
        <v>657</v>
      </c>
      <c r="K2336" s="832" t="s">
        <v>2110</v>
      </c>
      <c r="L2336" s="835">
        <v>0</v>
      </c>
      <c r="M2336" s="835">
        <v>0</v>
      </c>
      <c r="N2336" s="832">
        <v>1</v>
      </c>
      <c r="O2336" s="836">
        <v>0.5</v>
      </c>
      <c r="P2336" s="835">
        <v>0</v>
      </c>
      <c r="Q2336" s="837"/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8</v>
      </c>
      <c r="B2337" s="832" t="s">
        <v>2035</v>
      </c>
      <c r="C2337" s="832" t="s">
        <v>2042</v>
      </c>
      <c r="D2337" s="833" t="s">
        <v>4375</v>
      </c>
      <c r="E2337" s="834" t="s">
        <v>2097</v>
      </c>
      <c r="F2337" s="832" t="s">
        <v>2036</v>
      </c>
      <c r="G2337" s="832" t="s">
        <v>2114</v>
      </c>
      <c r="H2337" s="832" t="s">
        <v>601</v>
      </c>
      <c r="I2337" s="832" t="s">
        <v>3543</v>
      </c>
      <c r="J2337" s="832" t="s">
        <v>928</v>
      </c>
      <c r="K2337" s="832" t="s">
        <v>3544</v>
      </c>
      <c r="L2337" s="835">
        <v>0</v>
      </c>
      <c r="M2337" s="835">
        <v>0</v>
      </c>
      <c r="N2337" s="832">
        <v>1</v>
      </c>
      <c r="O2337" s="836">
        <v>1</v>
      </c>
      <c r="P2337" s="835">
        <v>0</v>
      </c>
      <c r="Q2337" s="837"/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8</v>
      </c>
      <c r="B2338" s="832" t="s">
        <v>2035</v>
      </c>
      <c r="C2338" s="832" t="s">
        <v>2042</v>
      </c>
      <c r="D2338" s="833" t="s">
        <v>4375</v>
      </c>
      <c r="E2338" s="834" t="s">
        <v>2097</v>
      </c>
      <c r="F2338" s="832" t="s">
        <v>2036</v>
      </c>
      <c r="G2338" s="832" t="s">
        <v>2610</v>
      </c>
      <c r="H2338" s="832" t="s">
        <v>660</v>
      </c>
      <c r="I2338" s="832" t="s">
        <v>1691</v>
      </c>
      <c r="J2338" s="832" t="s">
        <v>1692</v>
      </c>
      <c r="K2338" s="832" t="s">
        <v>1693</v>
      </c>
      <c r="L2338" s="835">
        <v>654.6</v>
      </c>
      <c r="M2338" s="835">
        <v>11128.200000000003</v>
      </c>
      <c r="N2338" s="832">
        <v>17</v>
      </c>
      <c r="O2338" s="836">
        <v>12</v>
      </c>
      <c r="P2338" s="835">
        <v>9819.0000000000018</v>
      </c>
      <c r="Q2338" s="837">
        <v>0.88235294117647056</v>
      </c>
      <c r="R2338" s="832">
        <v>15</v>
      </c>
      <c r="S2338" s="837">
        <v>0.88235294117647056</v>
      </c>
      <c r="T2338" s="836">
        <v>10</v>
      </c>
      <c r="U2338" s="838">
        <v>0.83333333333333337</v>
      </c>
    </row>
    <row r="2339" spans="1:21" ht="14.4" customHeight="1" x14ac:dyDescent="0.3">
      <c r="A2339" s="831">
        <v>8</v>
      </c>
      <c r="B2339" s="832" t="s">
        <v>2035</v>
      </c>
      <c r="C2339" s="832" t="s">
        <v>2042</v>
      </c>
      <c r="D2339" s="833" t="s">
        <v>4375</v>
      </c>
      <c r="E2339" s="834" t="s">
        <v>2097</v>
      </c>
      <c r="F2339" s="832" t="s">
        <v>2036</v>
      </c>
      <c r="G2339" s="832" t="s">
        <v>2610</v>
      </c>
      <c r="H2339" s="832" t="s">
        <v>660</v>
      </c>
      <c r="I2339" s="832" t="s">
        <v>3487</v>
      </c>
      <c r="J2339" s="832" t="s">
        <v>1692</v>
      </c>
      <c r="K2339" s="832" t="s">
        <v>3488</v>
      </c>
      <c r="L2339" s="835">
        <v>163.66</v>
      </c>
      <c r="M2339" s="835">
        <v>163.66</v>
      </c>
      <c r="N2339" s="832">
        <v>1</v>
      </c>
      <c r="O2339" s="836">
        <v>1</v>
      </c>
      <c r="P2339" s="835">
        <v>163.66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8</v>
      </c>
      <c r="B2340" s="832" t="s">
        <v>2035</v>
      </c>
      <c r="C2340" s="832" t="s">
        <v>2042</v>
      </c>
      <c r="D2340" s="833" t="s">
        <v>4375</v>
      </c>
      <c r="E2340" s="834" t="s">
        <v>2097</v>
      </c>
      <c r="F2340" s="832" t="s">
        <v>2036</v>
      </c>
      <c r="G2340" s="832" t="s">
        <v>2167</v>
      </c>
      <c r="H2340" s="832" t="s">
        <v>601</v>
      </c>
      <c r="I2340" s="832" t="s">
        <v>2168</v>
      </c>
      <c r="J2340" s="832" t="s">
        <v>1322</v>
      </c>
      <c r="K2340" s="832" t="s">
        <v>2169</v>
      </c>
      <c r="L2340" s="835">
        <v>98.75</v>
      </c>
      <c r="M2340" s="835">
        <v>197.5</v>
      </c>
      <c r="N2340" s="832">
        <v>2</v>
      </c>
      <c r="O2340" s="836">
        <v>2</v>
      </c>
      <c r="P2340" s="835">
        <v>197.5</v>
      </c>
      <c r="Q2340" s="837">
        <v>1</v>
      </c>
      <c r="R2340" s="832">
        <v>2</v>
      </c>
      <c r="S2340" s="837">
        <v>1</v>
      </c>
      <c r="T2340" s="836">
        <v>2</v>
      </c>
      <c r="U2340" s="838">
        <v>1</v>
      </c>
    </row>
    <row r="2341" spans="1:21" ht="14.4" customHeight="1" x14ac:dyDescent="0.3">
      <c r="A2341" s="831">
        <v>8</v>
      </c>
      <c r="B2341" s="832" t="s">
        <v>2035</v>
      </c>
      <c r="C2341" s="832" t="s">
        <v>2042</v>
      </c>
      <c r="D2341" s="833" t="s">
        <v>4375</v>
      </c>
      <c r="E2341" s="834" t="s">
        <v>2097</v>
      </c>
      <c r="F2341" s="832" t="s">
        <v>2036</v>
      </c>
      <c r="G2341" s="832" t="s">
        <v>2167</v>
      </c>
      <c r="H2341" s="832" t="s">
        <v>601</v>
      </c>
      <c r="I2341" s="832" t="s">
        <v>4136</v>
      </c>
      <c r="J2341" s="832" t="s">
        <v>1558</v>
      </c>
      <c r="K2341" s="832" t="s">
        <v>2861</v>
      </c>
      <c r="L2341" s="835">
        <v>49.38</v>
      </c>
      <c r="M2341" s="835">
        <v>49.38</v>
      </c>
      <c r="N2341" s="832">
        <v>1</v>
      </c>
      <c r="O2341" s="836">
        <v>1</v>
      </c>
      <c r="P2341" s="835">
        <v>49.38</v>
      </c>
      <c r="Q2341" s="837">
        <v>1</v>
      </c>
      <c r="R2341" s="832">
        <v>1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8</v>
      </c>
      <c r="B2342" s="832" t="s">
        <v>2035</v>
      </c>
      <c r="C2342" s="832" t="s">
        <v>2042</v>
      </c>
      <c r="D2342" s="833" t="s">
        <v>4375</v>
      </c>
      <c r="E2342" s="834" t="s">
        <v>2097</v>
      </c>
      <c r="F2342" s="832" t="s">
        <v>2036</v>
      </c>
      <c r="G2342" s="832" t="s">
        <v>2167</v>
      </c>
      <c r="H2342" s="832" t="s">
        <v>601</v>
      </c>
      <c r="I2342" s="832" t="s">
        <v>2534</v>
      </c>
      <c r="J2342" s="832" t="s">
        <v>1558</v>
      </c>
      <c r="K2342" s="832" t="s">
        <v>2271</v>
      </c>
      <c r="L2342" s="835">
        <v>35.28</v>
      </c>
      <c r="M2342" s="835">
        <v>70.56</v>
      </c>
      <c r="N2342" s="832">
        <v>2</v>
      </c>
      <c r="O2342" s="836">
        <v>1</v>
      </c>
      <c r="P2342" s="835">
        <v>70.56</v>
      </c>
      <c r="Q2342" s="837">
        <v>1</v>
      </c>
      <c r="R2342" s="832">
        <v>2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8</v>
      </c>
      <c r="B2343" s="832" t="s">
        <v>2035</v>
      </c>
      <c r="C2343" s="832" t="s">
        <v>2042</v>
      </c>
      <c r="D2343" s="833" t="s">
        <v>4375</v>
      </c>
      <c r="E2343" s="834" t="s">
        <v>2097</v>
      </c>
      <c r="F2343" s="832" t="s">
        <v>2036</v>
      </c>
      <c r="G2343" s="832" t="s">
        <v>2167</v>
      </c>
      <c r="H2343" s="832" t="s">
        <v>601</v>
      </c>
      <c r="I2343" s="832" t="s">
        <v>4091</v>
      </c>
      <c r="J2343" s="832" t="s">
        <v>1558</v>
      </c>
      <c r="K2343" s="832" t="s">
        <v>2861</v>
      </c>
      <c r="L2343" s="835">
        <v>49.38</v>
      </c>
      <c r="M2343" s="835">
        <v>98.76</v>
      </c>
      <c r="N2343" s="832">
        <v>2</v>
      </c>
      <c r="O2343" s="836">
        <v>1.5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8</v>
      </c>
      <c r="B2344" s="832" t="s">
        <v>2035</v>
      </c>
      <c r="C2344" s="832" t="s">
        <v>2042</v>
      </c>
      <c r="D2344" s="833" t="s">
        <v>4375</v>
      </c>
      <c r="E2344" s="834" t="s">
        <v>2097</v>
      </c>
      <c r="F2344" s="832" t="s">
        <v>2036</v>
      </c>
      <c r="G2344" s="832" t="s">
        <v>2117</v>
      </c>
      <c r="H2344" s="832" t="s">
        <v>601</v>
      </c>
      <c r="I2344" s="832" t="s">
        <v>2466</v>
      </c>
      <c r="J2344" s="832" t="s">
        <v>2467</v>
      </c>
      <c r="K2344" s="832" t="s">
        <v>2468</v>
      </c>
      <c r="L2344" s="835">
        <v>129.47</v>
      </c>
      <c r="M2344" s="835">
        <v>258.94</v>
      </c>
      <c r="N2344" s="832">
        <v>2</v>
      </c>
      <c r="O2344" s="836">
        <v>2</v>
      </c>
      <c r="P2344" s="835">
        <v>258.94</v>
      </c>
      <c r="Q2344" s="837">
        <v>1</v>
      </c>
      <c r="R2344" s="832">
        <v>2</v>
      </c>
      <c r="S2344" s="837">
        <v>1</v>
      </c>
      <c r="T2344" s="836">
        <v>2</v>
      </c>
      <c r="U2344" s="838">
        <v>1</v>
      </c>
    </row>
    <row r="2345" spans="1:21" ht="14.4" customHeight="1" x14ac:dyDescent="0.3">
      <c r="A2345" s="831">
        <v>8</v>
      </c>
      <c r="B2345" s="832" t="s">
        <v>2035</v>
      </c>
      <c r="C2345" s="832" t="s">
        <v>2042</v>
      </c>
      <c r="D2345" s="833" t="s">
        <v>4375</v>
      </c>
      <c r="E2345" s="834" t="s">
        <v>2097</v>
      </c>
      <c r="F2345" s="832" t="s">
        <v>2036</v>
      </c>
      <c r="G2345" s="832" t="s">
        <v>2117</v>
      </c>
      <c r="H2345" s="832" t="s">
        <v>601</v>
      </c>
      <c r="I2345" s="832" t="s">
        <v>2466</v>
      </c>
      <c r="J2345" s="832" t="s">
        <v>2467</v>
      </c>
      <c r="K2345" s="832" t="s">
        <v>2468</v>
      </c>
      <c r="L2345" s="835">
        <v>117.98</v>
      </c>
      <c r="M2345" s="835">
        <v>235.96</v>
      </c>
      <c r="N2345" s="832">
        <v>2</v>
      </c>
      <c r="O2345" s="836">
        <v>2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8</v>
      </c>
      <c r="B2346" s="832" t="s">
        <v>2035</v>
      </c>
      <c r="C2346" s="832" t="s">
        <v>2042</v>
      </c>
      <c r="D2346" s="833" t="s">
        <v>4375</v>
      </c>
      <c r="E2346" s="834" t="s">
        <v>2097</v>
      </c>
      <c r="F2346" s="832" t="s">
        <v>2036</v>
      </c>
      <c r="G2346" s="832" t="s">
        <v>2789</v>
      </c>
      <c r="H2346" s="832" t="s">
        <v>601</v>
      </c>
      <c r="I2346" s="832" t="s">
        <v>3212</v>
      </c>
      <c r="J2346" s="832" t="s">
        <v>2791</v>
      </c>
      <c r="K2346" s="832" t="s">
        <v>3213</v>
      </c>
      <c r="L2346" s="835">
        <v>76.709999999999994</v>
      </c>
      <c r="M2346" s="835">
        <v>76.709999999999994</v>
      </c>
      <c r="N2346" s="832">
        <v>1</v>
      </c>
      <c r="O2346" s="836">
        <v>1</v>
      </c>
      <c r="P2346" s="835">
        <v>76.709999999999994</v>
      </c>
      <c r="Q2346" s="837">
        <v>1</v>
      </c>
      <c r="R2346" s="832">
        <v>1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8</v>
      </c>
      <c r="B2347" s="832" t="s">
        <v>2035</v>
      </c>
      <c r="C2347" s="832" t="s">
        <v>2042</v>
      </c>
      <c r="D2347" s="833" t="s">
        <v>4375</v>
      </c>
      <c r="E2347" s="834" t="s">
        <v>2097</v>
      </c>
      <c r="F2347" s="832" t="s">
        <v>2036</v>
      </c>
      <c r="G2347" s="832" t="s">
        <v>2611</v>
      </c>
      <c r="H2347" s="832" t="s">
        <v>601</v>
      </c>
      <c r="I2347" s="832" t="s">
        <v>3019</v>
      </c>
      <c r="J2347" s="832" t="s">
        <v>2613</v>
      </c>
      <c r="K2347" s="832" t="s">
        <v>2614</v>
      </c>
      <c r="L2347" s="835">
        <v>0</v>
      </c>
      <c r="M2347" s="835">
        <v>0</v>
      </c>
      <c r="N2347" s="832">
        <v>7</v>
      </c>
      <c r="O2347" s="836">
        <v>5.5</v>
      </c>
      <c r="P2347" s="835">
        <v>0</v>
      </c>
      <c r="Q2347" s="837"/>
      <c r="R2347" s="832">
        <v>3</v>
      </c>
      <c r="S2347" s="837">
        <v>0.42857142857142855</v>
      </c>
      <c r="T2347" s="836">
        <v>2</v>
      </c>
      <c r="U2347" s="838">
        <v>0.36363636363636365</v>
      </c>
    </row>
    <row r="2348" spans="1:21" ht="14.4" customHeight="1" x14ac:dyDescent="0.3">
      <c r="A2348" s="831">
        <v>8</v>
      </c>
      <c r="B2348" s="832" t="s">
        <v>2035</v>
      </c>
      <c r="C2348" s="832" t="s">
        <v>2042</v>
      </c>
      <c r="D2348" s="833" t="s">
        <v>4375</v>
      </c>
      <c r="E2348" s="834" t="s">
        <v>2097</v>
      </c>
      <c r="F2348" s="832" t="s">
        <v>2036</v>
      </c>
      <c r="G2348" s="832" t="s">
        <v>2611</v>
      </c>
      <c r="H2348" s="832" t="s">
        <v>601</v>
      </c>
      <c r="I2348" s="832" t="s">
        <v>2612</v>
      </c>
      <c r="J2348" s="832" t="s">
        <v>2613</v>
      </c>
      <c r="K2348" s="832" t="s">
        <v>2614</v>
      </c>
      <c r="L2348" s="835">
        <v>101.39</v>
      </c>
      <c r="M2348" s="835">
        <v>6387.57</v>
      </c>
      <c r="N2348" s="832">
        <v>63</v>
      </c>
      <c r="O2348" s="836">
        <v>40.5</v>
      </c>
      <c r="P2348" s="835">
        <v>4156.9899999999989</v>
      </c>
      <c r="Q2348" s="837">
        <v>0.6507936507936507</v>
      </c>
      <c r="R2348" s="832">
        <v>41</v>
      </c>
      <c r="S2348" s="837">
        <v>0.65079365079365081</v>
      </c>
      <c r="T2348" s="836">
        <v>25.5</v>
      </c>
      <c r="U2348" s="838">
        <v>0.62962962962962965</v>
      </c>
    </row>
    <row r="2349" spans="1:21" ht="14.4" customHeight="1" x14ac:dyDescent="0.3">
      <c r="A2349" s="831">
        <v>8</v>
      </c>
      <c r="B2349" s="832" t="s">
        <v>2035</v>
      </c>
      <c r="C2349" s="832" t="s">
        <v>2042</v>
      </c>
      <c r="D2349" s="833" t="s">
        <v>4375</v>
      </c>
      <c r="E2349" s="834" t="s">
        <v>2097</v>
      </c>
      <c r="F2349" s="832" t="s">
        <v>2036</v>
      </c>
      <c r="G2349" s="832" t="s">
        <v>2611</v>
      </c>
      <c r="H2349" s="832" t="s">
        <v>601</v>
      </c>
      <c r="I2349" s="832" t="s">
        <v>2612</v>
      </c>
      <c r="J2349" s="832" t="s">
        <v>2613</v>
      </c>
      <c r="K2349" s="832" t="s">
        <v>2614</v>
      </c>
      <c r="L2349" s="835">
        <v>130.69999999999999</v>
      </c>
      <c r="M2349" s="835">
        <v>7580.5999999999976</v>
      </c>
      <c r="N2349" s="832">
        <v>58</v>
      </c>
      <c r="O2349" s="836">
        <v>41.5</v>
      </c>
      <c r="P2349" s="835">
        <v>4835.8999999999978</v>
      </c>
      <c r="Q2349" s="837">
        <v>0.63793103448275856</v>
      </c>
      <c r="R2349" s="832">
        <v>37</v>
      </c>
      <c r="S2349" s="837">
        <v>0.63793103448275867</v>
      </c>
      <c r="T2349" s="836">
        <v>25.5</v>
      </c>
      <c r="U2349" s="838">
        <v>0.61445783132530118</v>
      </c>
    </row>
    <row r="2350" spans="1:21" ht="14.4" customHeight="1" x14ac:dyDescent="0.3">
      <c r="A2350" s="831">
        <v>8</v>
      </c>
      <c r="B2350" s="832" t="s">
        <v>2035</v>
      </c>
      <c r="C2350" s="832" t="s">
        <v>2042</v>
      </c>
      <c r="D2350" s="833" t="s">
        <v>4375</v>
      </c>
      <c r="E2350" s="834" t="s">
        <v>2097</v>
      </c>
      <c r="F2350" s="832" t="s">
        <v>2036</v>
      </c>
      <c r="G2350" s="832" t="s">
        <v>2170</v>
      </c>
      <c r="H2350" s="832" t="s">
        <v>601</v>
      </c>
      <c r="I2350" s="832" t="s">
        <v>3020</v>
      </c>
      <c r="J2350" s="832" t="s">
        <v>3021</v>
      </c>
      <c r="K2350" s="832" t="s">
        <v>3022</v>
      </c>
      <c r="L2350" s="835">
        <v>0</v>
      </c>
      <c r="M2350" s="835">
        <v>0</v>
      </c>
      <c r="N2350" s="832">
        <v>6</v>
      </c>
      <c r="O2350" s="836">
        <v>3.5</v>
      </c>
      <c r="P2350" s="835">
        <v>0</v>
      </c>
      <c r="Q2350" s="837"/>
      <c r="R2350" s="832">
        <v>4</v>
      </c>
      <c r="S2350" s="837">
        <v>0.66666666666666663</v>
      </c>
      <c r="T2350" s="836">
        <v>2.5</v>
      </c>
      <c r="U2350" s="838">
        <v>0.7142857142857143</v>
      </c>
    </row>
    <row r="2351" spans="1:21" ht="14.4" customHeight="1" x14ac:dyDescent="0.3">
      <c r="A2351" s="831">
        <v>8</v>
      </c>
      <c r="B2351" s="832" t="s">
        <v>2035</v>
      </c>
      <c r="C2351" s="832" t="s">
        <v>2042</v>
      </c>
      <c r="D2351" s="833" t="s">
        <v>4375</v>
      </c>
      <c r="E2351" s="834" t="s">
        <v>2097</v>
      </c>
      <c r="F2351" s="832" t="s">
        <v>2036</v>
      </c>
      <c r="G2351" s="832" t="s">
        <v>2469</v>
      </c>
      <c r="H2351" s="832" t="s">
        <v>601</v>
      </c>
      <c r="I2351" s="832" t="s">
        <v>2470</v>
      </c>
      <c r="J2351" s="832" t="s">
        <v>2471</v>
      </c>
      <c r="K2351" s="832" t="s">
        <v>2472</v>
      </c>
      <c r="L2351" s="835">
        <v>77.14</v>
      </c>
      <c r="M2351" s="835">
        <v>308.56</v>
      </c>
      <c r="N2351" s="832">
        <v>4</v>
      </c>
      <c r="O2351" s="836">
        <v>2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8</v>
      </c>
      <c r="B2352" s="832" t="s">
        <v>2035</v>
      </c>
      <c r="C2352" s="832" t="s">
        <v>2042</v>
      </c>
      <c r="D2352" s="833" t="s">
        <v>4375</v>
      </c>
      <c r="E2352" s="834" t="s">
        <v>2097</v>
      </c>
      <c r="F2352" s="832" t="s">
        <v>2036</v>
      </c>
      <c r="G2352" s="832" t="s">
        <v>2617</v>
      </c>
      <c r="H2352" s="832" t="s">
        <v>601</v>
      </c>
      <c r="I2352" s="832" t="s">
        <v>2618</v>
      </c>
      <c r="J2352" s="832" t="s">
        <v>2619</v>
      </c>
      <c r="K2352" s="832" t="s">
        <v>2620</v>
      </c>
      <c r="L2352" s="835">
        <v>0</v>
      </c>
      <c r="M2352" s="835">
        <v>0</v>
      </c>
      <c r="N2352" s="832">
        <v>5</v>
      </c>
      <c r="O2352" s="836">
        <v>3.5</v>
      </c>
      <c r="P2352" s="835"/>
      <c r="Q2352" s="837"/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8</v>
      </c>
      <c r="B2353" s="832" t="s">
        <v>2035</v>
      </c>
      <c r="C2353" s="832" t="s">
        <v>2042</v>
      </c>
      <c r="D2353" s="833" t="s">
        <v>4375</v>
      </c>
      <c r="E2353" s="834" t="s">
        <v>2097</v>
      </c>
      <c r="F2353" s="832" t="s">
        <v>2036</v>
      </c>
      <c r="G2353" s="832" t="s">
        <v>2413</v>
      </c>
      <c r="H2353" s="832" t="s">
        <v>601</v>
      </c>
      <c r="I2353" s="832" t="s">
        <v>2700</v>
      </c>
      <c r="J2353" s="832" t="s">
        <v>2415</v>
      </c>
      <c r="K2353" s="832" t="s">
        <v>2701</v>
      </c>
      <c r="L2353" s="835">
        <v>35.18</v>
      </c>
      <c r="M2353" s="835">
        <v>598.06000000000006</v>
      </c>
      <c r="N2353" s="832">
        <v>17</v>
      </c>
      <c r="O2353" s="836">
        <v>11</v>
      </c>
      <c r="P2353" s="835">
        <v>457.34000000000003</v>
      </c>
      <c r="Q2353" s="837">
        <v>0.76470588235294112</v>
      </c>
      <c r="R2353" s="832">
        <v>13</v>
      </c>
      <c r="S2353" s="837">
        <v>0.76470588235294112</v>
      </c>
      <c r="T2353" s="836">
        <v>8</v>
      </c>
      <c r="U2353" s="838">
        <v>0.72727272727272729</v>
      </c>
    </row>
    <row r="2354" spans="1:21" ht="14.4" customHeight="1" x14ac:dyDescent="0.3">
      <c r="A2354" s="831">
        <v>8</v>
      </c>
      <c r="B2354" s="832" t="s">
        <v>2035</v>
      </c>
      <c r="C2354" s="832" t="s">
        <v>2042</v>
      </c>
      <c r="D2354" s="833" t="s">
        <v>4375</v>
      </c>
      <c r="E2354" s="834" t="s">
        <v>2097</v>
      </c>
      <c r="F2354" s="832" t="s">
        <v>2036</v>
      </c>
      <c r="G2354" s="832" t="s">
        <v>2413</v>
      </c>
      <c r="H2354" s="832" t="s">
        <v>601</v>
      </c>
      <c r="I2354" s="832" t="s">
        <v>2702</v>
      </c>
      <c r="J2354" s="832" t="s">
        <v>2415</v>
      </c>
      <c r="K2354" s="832" t="s">
        <v>1725</v>
      </c>
      <c r="L2354" s="835">
        <v>0</v>
      </c>
      <c r="M2354" s="835">
        <v>0</v>
      </c>
      <c r="N2354" s="832">
        <v>5</v>
      </c>
      <c r="O2354" s="836">
        <v>3</v>
      </c>
      <c r="P2354" s="835">
        <v>0</v>
      </c>
      <c r="Q2354" s="837"/>
      <c r="R2354" s="832">
        <v>3</v>
      </c>
      <c r="S2354" s="837">
        <v>0.6</v>
      </c>
      <c r="T2354" s="836">
        <v>1.5</v>
      </c>
      <c r="U2354" s="838">
        <v>0.5</v>
      </c>
    </row>
    <row r="2355" spans="1:21" ht="14.4" customHeight="1" x14ac:dyDescent="0.3">
      <c r="A2355" s="831">
        <v>8</v>
      </c>
      <c r="B2355" s="832" t="s">
        <v>2035</v>
      </c>
      <c r="C2355" s="832" t="s">
        <v>2042</v>
      </c>
      <c r="D2355" s="833" t="s">
        <v>4375</v>
      </c>
      <c r="E2355" s="834" t="s">
        <v>2097</v>
      </c>
      <c r="F2355" s="832" t="s">
        <v>2036</v>
      </c>
      <c r="G2355" s="832" t="s">
        <v>2413</v>
      </c>
      <c r="H2355" s="832" t="s">
        <v>601</v>
      </c>
      <c r="I2355" s="832" t="s">
        <v>4137</v>
      </c>
      <c r="J2355" s="832" t="s">
        <v>2415</v>
      </c>
      <c r="K2355" s="832" t="s">
        <v>4138</v>
      </c>
      <c r="L2355" s="835">
        <v>0</v>
      </c>
      <c r="M2355" s="835">
        <v>0</v>
      </c>
      <c r="N2355" s="832">
        <v>1</v>
      </c>
      <c r="O2355" s="836">
        <v>0.5</v>
      </c>
      <c r="P2355" s="835">
        <v>0</v>
      </c>
      <c r="Q2355" s="837"/>
      <c r="R2355" s="832">
        <v>1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8</v>
      </c>
      <c r="B2356" s="832" t="s">
        <v>2035</v>
      </c>
      <c r="C2356" s="832" t="s">
        <v>2042</v>
      </c>
      <c r="D2356" s="833" t="s">
        <v>4375</v>
      </c>
      <c r="E2356" s="834" t="s">
        <v>2097</v>
      </c>
      <c r="F2356" s="832" t="s">
        <v>2036</v>
      </c>
      <c r="G2356" s="832" t="s">
        <v>2413</v>
      </c>
      <c r="H2356" s="832" t="s">
        <v>601</v>
      </c>
      <c r="I2356" s="832" t="s">
        <v>2510</v>
      </c>
      <c r="J2356" s="832" t="s">
        <v>2415</v>
      </c>
      <c r="K2356" s="832" t="s">
        <v>2511</v>
      </c>
      <c r="L2356" s="835">
        <v>11.73</v>
      </c>
      <c r="M2356" s="835">
        <v>117.30000000000001</v>
      </c>
      <c r="N2356" s="832">
        <v>10</v>
      </c>
      <c r="O2356" s="836">
        <v>8.5</v>
      </c>
      <c r="P2356" s="835">
        <v>93.840000000000018</v>
      </c>
      <c r="Q2356" s="837">
        <v>0.8</v>
      </c>
      <c r="R2356" s="832">
        <v>8</v>
      </c>
      <c r="S2356" s="837">
        <v>0.8</v>
      </c>
      <c r="T2356" s="836">
        <v>6.5</v>
      </c>
      <c r="U2356" s="838">
        <v>0.76470588235294112</v>
      </c>
    </row>
    <row r="2357" spans="1:21" ht="14.4" customHeight="1" x14ac:dyDescent="0.3">
      <c r="A2357" s="831">
        <v>8</v>
      </c>
      <c r="B2357" s="832" t="s">
        <v>2035</v>
      </c>
      <c r="C2357" s="832" t="s">
        <v>2042</v>
      </c>
      <c r="D2357" s="833" t="s">
        <v>4375</v>
      </c>
      <c r="E2357" s="834" t="s">
        <v>2097</v>
      </c>
      <c r="F2357" s="832" t="s">
        <v>2036</v>
      </c>
      <c r="G2357" s="832" t="s">
        <v>2413</v>
      </c>
      <c r="H2357" s="832" t="s">
        <v>601</v>
      </c>
      <c r="I2357" s="832" t="s">
        <v>4139</v>
      </c>
      <c r="J2357" s="832" t="s">
        <v>2899</v>
      </c>
      <c r="K2357" s="832" t="s">
        <v>4140</v>
      </c>
      <c r="L2357" s="835">
        <v>11.73</v>
      </c>
      <c r="M2357" s="835">
        <v>23.46</v>
      </c>
      <c r="N2357" s="832">
        <v>2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8</v>
      </c>
      <c r="B2358" s="832" t="s">
        <v>2035</v>
      </c>
      <c r="C2358" s="832" t="s">
        <v>2042</v>
      </c>
      <c r="D2358" s="833" t="s">
        <v>4375</v>
      </c>
      <c r="E2358" s="834" t="s">
        <v>2097</v>
      </c>
      <c r="F2358" s="832" t="s">
        <v>2036</v>
      </c>
      <c r="G2358" s="832" t="s">
        <v>2413</v>
      </c>
      <c r="H2358" s="832" t="s">
        <v>601</v>
      </c>
      <c r="I2358" s="832" t="s">
        <v>4141</v>
      </c>
      <c r="J2358" s="832" t="s">
        <v>3379</v>
      </c>
      <c r="K2358" s="832" t="s">
        <v>4142</v>
      </c>
      <c r="L2358" s="835">
        <v>35.17</v>
      </c>
      <c r="M2358" s="835">
        <v>35.17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8</v>
      </c>
      <c r="B2359" s="832" t="s">
        <v>2035</v>
      </c>
      <c r="C2359" s="832" t="s">
        <v>2042</v>
      </c>
      <c r="D2359" s="833" t="s">
        <v>4375</v>
      </c>
      <c r="E2359" s="834" t="s">
        <v>2097</v>
      </c>
      <c r="F2359" s="832" t="s">
        <v>2036</v>
      </c>
      <c r="G2359" s="832" t="s">
        <v>2413</v>
      </c>
      <c r="H2359" s="832" t="s">
        <v>601</v>
      </c>
      <c r="I2359" s="832" t="s">
        <v>4143</v>
      </c>
      <c r="J2359" s="832" t="s">
        <v>2415</v>
      </c>
      <c r="K2359" s="832" t="s">
        <v>4144</v>
      </c>
      <c r="L2359" s="835">
        <v>0</v>
      </c>
      <c r="M2359" s="835">
        <v>0</v>
      </c>
      <c r="N2359" s="832">
        <v>1</v>
      </c>
      <c r="O2359" s="836">
        <v>1</v>
      </c>
      <c r="P2359" s="835">
        <v>0</v>
      </c>
      <c r="Q2359" s="837"/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8</v>
      </c>
      <c r="B2360" s="832" t="s">
        <v>2035</v>
      </c>
      <c r="C2360" s="832" t="s">
        <v>2042</v>
      </c>
      <c r="D2360" s="833" t="s">
        <v>4375</v>
      </c>
      <c r="E2360" s="834" t="s">
        <v>2097</v>
      </c>
      <c r="F2360" s="832" t="s">
        <v>2036</v>
      </c>
      <c r="G2360" s="832" t="s">
        <v>2413</v>
      </c>
      <c r="H2360" s="832" t="s">
        <v>601</v>
      </c>
      <c r="I2360" s="832" t="s">
        <v>2438</v>
      </c>
      <c r="J2360" s="832" t="s">
        <v>2415</v>
      </c>
      <c r="K2360" s="832" t="s">
        <v>2439</v>
      </c>
      <c r="L2360" s="835">
        <v>0</v>
      </c>
      <c r="M2360" s="835">
        <v>0</v>
      </c>
      <c r="N2360" s="832">
        <v>1</v>
      </c>
      <c r="O2360" s="836">
        <v>0.5</v>
      </c>
      <c r="P2360" s="835">
        <v>0</v>
      </c>
      <c r="Q2360" s="837"/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8</v>
      </c>
      <c r="B2361" s="832" t="s">
        <v>2035</v>
      </c>
      <c r="C2361" s="832" t="s">
        <v>2042</v>
      </c>
      <c r="D2361" s="833" t="s">
        <v>4375</v>
      </c>
      <c r="E2361" s="834" t="s">
        <v>2097</v>
      </c>
      <c r="F2361" s="832" t="s">
        <v>2036</v>
      </c>
      <c r="G2361" s="832" t="s">
        <v>2314</v>
      </c>
      <c r="H2361" s="832" t="s">
        <v>601</v>
      </c>
      <c r="I2361" s="832" t="s">
        <v>2315</v>
      </c>
      <c r="J2361" s="832" t="s">
        <v>2316</v>
      </c>
      <c r="K2361" s="832" t="s">
        <v>2317</v>
      </c>
      <c r="L2361" s="835">
        <v>88.76</v>
      </c>
      <c r="M2361" s="835">
        <v>27071.800000000039</v>
      </c>
      <c r="N2361" s="832">
        <v>305</v>
      </c>
      <c r="O2361" s="836">
        <v>116.5</v>
      </c>
      <c r="P2361" s="835">
        <v>19882.240000000034</v>
      </c>
      <c r="Q2361" s="837">
        <v>0.73442622950819691</v>
      </c>
      <c r="R2361" s="832">
        <v>224</v>
      </c>
      <c r="S2361" s="837">
        <v>0.73442622950819669</v>
      </c>
      <c r="T2361" s="836">
        <v>85</v>
      </c>
      <c r="U2361" s="838">
        <v>0.72961373390557938</v>
      </c>
    </row>
    <row r="2362" spans="1:21" ht="14.4" customHeight="1" x14ac:dyDescent="0.3">
      <c r="A2362" s="831">
        <v>8</v>
      </c>
      <c r="B2362" s="832" t="s">
        <v>2035</v>
      </c>
      <c r="C2362" s="832" t="s">
        <v>2042</v>
      </c>
      <c r="D2362" s="833" t="s">
        <v>4375</v>
      </c>
      <c r="E2362" s="834" t="s">
        <v>2097</v>
      </c>
      <c r="F2362" s="832" t="s">
        <v>2036</v>
      </c>
      <c r="G2362" s="832" t="s">
        <v>2175</v>
      </c>
      <c r="H2362" s="832" t="s">
        <v>601</v>
      </c>
      <c r="I2362" s="832" t="s">
        <v>2176</v>
      </c>
      <c r="J2362" s="832" t="s">
        <v>850</v>
      </c>
      <c r="K2362" s="832" t="s">
        <v>2177</v>
      </c>
      <c r="L2362" s="835">
        <v>0</v>
      </c>
      <c r="M2362" s="835">
        <v>0</v>
      </c>
      <c r="N2362" s="832">
        <v>1</v>
      </c>
      <c r="O2362" s="836">
        <v>0.5</v>
      </c>
      <c r="P2362" s="835"/>
      <c r="Q2362" s="837"/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8</v>
      </c>
      <c r="B2363" s="832" t="s">
        <v>2035</v>
      </c>
      <c r="C2363" s="832" t="s">
        <v>2042</v>
      </c>
      <c r="D2363" s="833" t="s">
        <v>4375</v>
      </c>
      <c r="E2363" s="834" t="s">
        <v>2097</v>
      </c>
      <c r="F2363" s="832" t="s">
        <v>2036</v>
      </c>
      <c r="G2363" s="832" t="s">
        <v>2178</v>
      </c>
      <c r="H2363" s="832" t="s">
        <v>601</v>
      </c>
      <c r="I2363" s="832" t="s">
        <v>2181</v>
      </c>
      <c r="J2363" s="832" t="s">
        <v>2182</v>
      </c>
      <c r="K2363" s="832" t="s">
        <v>2183</v>
      </c>
      <c r="L2363" s="835">
        <v>0</v>
      </c>
      <c r="M2363" s="835">
        <v>0</v>
      </c>
      <c r="N2363" s="832">
        <v>1</v>
      </c>
      <c r="O2363" s="836">
        <v>0.5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8</v>
      </c>
      <c r="B2364" s="832" t="s">
        <v>2035</v>
      </c>
      <c r="C2364" s="832" t="s">
        <v>2042</v>
      </c>
      <c r="D2364" s="833" t="s">
        <v>4375</v>
      </c>
      <c r="E2364" s="834" t="s">
        <v>2097</v>
      </c>
      <c r="F2364" s="832" t="s">
        <v>2036</v>
      </c>
      <c r="G2364" s="832" t="s">
        <v>3026</v>
      </c>
      <c r="H2364" s="832" t="s">
        <v>601</v>
      </c>
      <c r="I2364" s="832" t="s">
        <v>3548</v>
      </c>
      <c r="J2364" s="832" t="s">
        <v>3028</v>
      </c>
      <c r="K2364" s="832" t="s">
        <v>3549</v>
      </c>
      <c r="L2364" s="835">
        <v>550.39</v>
      </c>
      <c r="M2364" s="835">
        <v>4953.51</v>
      </c>
      <c r="N2364" s="832">
        <v>9</v>
      </c>
      <c r="O2364" s="836">
        <v>7.5</v>
      </c>
      <c r="P2364" s="835">
        <v>3302.3399999999997</v>
      </c>
      <c r="Q2364" s="837">
        <v>0.66666666666666663</v>
      </c>
      <c r="R2364" s="832">
        <v>6</v>
      </c>
      <c r="S2364" s="837">
        <v>0.66666666666666663</v>
      </c>
      <c r="T2364" s="836">
        <v>4.5</v>
      </c>
      <c r="U2364" s="838">
        <v>0.6</v>
      </c>
    </row>
    <row r="2365" spans="1:21" ht="14.4" customHeight="1" x14ac:dyDescent="0.3">
      <c r="A2365" s="831">
        <v>8</v>
      </c>
      <c r="B2365" s="832" t="s">
        <v>2035</v>
      </c>
      <c r="C2365" s="832" t="s">
        <v>2042</v>
      </c>
      <c r="D2365" s="833" t="s">
        <v>4375</v>
      </c>
      <c r="E2365" s="834" t="s">
        <v>2097</v>
      </c>
      <c r="F2365" s="832" t="s">
        <v>2036</v>
      </c>
      <c r="G2365" s="832" t="s">
        <v>3026</v>
      </c>
      <c r="H2365" s="832" t="s">
        <v>601</v>
      </c>
      <c r="I2365" s="832" t="s">
        <v>4145</v>
      </c>
      <c r="J2365" s="832" t="s">
        <v>3028</v>
      </c>
      <c r="K2365" s="832" t="s">
        <v>4146</v>
      </c>
      <c r="L2365" s="835">
        <v>0</v>
      </c>
      <c r="M2365" s="835">
        <v>0</v>
      </c>
      <c r="N2365" s="832">
        <v>1</v>
      </c>
      <c r="O2365" s="836">
        <v>1</v>
      </c>
      <c r="P2365" s="835"/>
      <c r="Q2365" s="837"/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8</v>
      </c>
      <c r="B2366" s="832" t="s">
        <v>2035</v>
      </c>
      <c r="C2366" s="832" t="s">
        <v>2042</v>
      </c>
      <c r="D2366" s="833" t="s">
        <v>4375</v>
      </c>
      <c r="E2366" s="834" t="s">
        <v>2097</v>
      </c>
      <c r="F2366" s="832" t="s">
        <v>2036</v>
      </c>
      <c r="G2366" s="832" t="s">
        <v>2797</v>
      </c>
      <c r="H2366" s="832" t="s">
        <v>601</v>
      </c>
      <c r="I2366" s="832" t="s">
        <v>4147</v>
      </c>
      <c r="J2366" s="832" t="s">
        <v>4148</v>
      </c>
      <c r="K2366" s="832" t="s">
        <v>4149</v>
      </c>
      <c r="L2366" s="835">
        <v>64.540000000000006</v>
      </c>
      <c r="M2366" s="835">
        <v>64.540000000000006</v>
      </c>
      <c r="N2366" s="832">
        <v>1</v>
      </c>
      <c r="O2366" s="836">
        <v>0.5</v>
      </c>
      <c r="P2366" s="835">
        <v>64.540000000000006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8</v>
      </c>
      <c r="B2367" s="832" t="s">
        <v>2035</v>
      </c>
      <c r="C2367" s="832" t="s">
        <v>2042</v>
      </c>
      <c r="D2367" s="833" t="s">
        <v>4375</v>
      </c>
      <c r="E2367" s="834" t="s">
        <v>2097</v>
      </c>
      <c r="F2367" s="832" t="s">
        <v>2036</v>
      </c>
      <c r="G2367" s="832" t="s">
        <v>2184</v>
      </c>
      <c r="H2367" s="832" t="s">
        <v>660</v>
      </c>
      <c r="I2367" s="832" t="s">
        <v>2001</v>
      </c>
      <c r="J2367" s="832" t="s">
        <v>1696</v>
      </c>
      <c r="K2367" s="832" t="s">
        <v>2002</v>
      </c>
      <c r="L2367" s="835">
        <v>118.54</v>
      </c>
      <c r="M2367" s="835">
        <v>237.08</v>
      </c>
      <c r="N2367" s="832">
        <v>2</v>
      </c>
      <c r="O2367" s="836">
        <v>1</v>
      </c>
      <c r="P2367" s="835">
        <v>237.08</v>
      </c>
      <c r="Q2367" s="837">
        <v>1</v>
      </c>
      <c r="R2367" s="832">
        <v>2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8</v>
      </c>
      <c r="B2368" s="832" t="s">
        <v>2035</v>
      </c>
      <c r="C2368" s="832" t="s">
        <v>2042</v>
      </c>
      <c r="D2368" s="833" t="s">
        <v>4375</v>
      </c>
      <c r="E2368" s="834" t="s">
        <v>2097</v>
      </c>
      <c r="F2368" s="832" t="s">
        <v>2036</v>
      </c>
      <c r="G2368" s="832" t="s">
        <v>2184</v>
      </c>
      <c r="H2368" s="832" t="s">
        <v>660</v>
      </c>
      <c r="I2368" s="832" t="s">
        <v>2001</v>
      </c>
      <c r="J2368" s="832" t="s">
        <v>1696</v>
      </c>
      <c r="K2368" s="832" t="s">
        <v>2002</v>
      </c>
      <c r="L2368" s="835">
        <v>126.27</v>
      </c>
      <c r="M2368" s="835">
        <v>252.54</v>
      </c>
      <c r="N2368" s="832">
        <v>2</v>
      </c>
      <c r="O2368" s="836">
        <v>1.5</v>
      </c>
      <c r="P2368" s="835">
        <v>252.54</v>
      </c>
      <c r="Q2368" s="837">
        <v>1</v>
      </c>
      <c r="R2368" s="832">
        <v>2</v>
      </c>
      <c r="S2368" s="837">
        <v>1</v>
      </c>
      <c r="T2368" s="836">
        <v>1.5</v>
      </c>
      <c r="U2368" s="838">
        <v>1</v>
      </c>
    </row>
    <row r="2369" spans="1:21" ht="14.4" customHeight="1" x14ac:dyDescent="0.3">
      <c r="A2369" s="831">
        <v>8</v>
      </c>
      <c r="B2369" s="832" t="s">
        <v>2035</v>
      </c>
      <c r="C2369" s="832" t="s">
        <v>2042</v>
      </c>
      <c r="D2369" s="833" t="s">
        <v>4375</v>
      </c>
      <c r="E2369" s="834" t="s">
        <v>2097</v>
      </c>
      <c r="F2369" s="832" t="s">
        <v>2036</v>
      </c>
      <c r="G2369" s="832" t="s">
        <v>2190</v>
      </c>
      <c r="H2369" s="832" t="s">
        <v>601</v>
      </c>
      <c r="I2369" s="832" t="s">
        <v>4150</v>
      </c>
      <c r="J2369" s="832" t="s">
        <v>4151</v>
      </c>
      <c r="K2369" s="832" t="s">
        <v>2192</v>
      </c>
      <c r="L2369" s="835">
        <v>0</v>
      </c>
      <c r="M2369" s="835">
        <v>0</v>
      </c>
      <c r="N2369" s="832">
        <v>1</v>
      </c>
      <c r="O2369" s="836">
        <v>0.5</v>
      </c>
      <c r="P2369" s="835">
        <v>0</v>
      </c>
      <c r="Q2369" s="837"/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8</v>
      </c>
      <c r="B2370" s="832" t="s">
        <v>2035</v>
      </c>
      <c r="C2370" s="832" t="s">
        <v>2042</v>
      </c>
      <c r="D2370" s="833" t="s">
        <v>4375</v>
      </c>
      <c r="E2370" s="834" t="s">
        <v>2097</v>
      </c>
      <c r="F2370" s="832" t="s">
        <v>2036</v>
      </c>
      <c r="G2370" s="832" t="s">
        <v>3390</v>
      </c>
      <c r="H2370" s="832" t="s">
        <v>601</v>
      </c>
      <c r="I2370" s="832" t="s">
        <v>3391</v>
      </c>
      <c r="J2370" s="832" t="s">
        <v>3392</v>
      </c>
      <c r="K2370" s="832" t="s">
        <v>3393</v>
      </c>
      <c r="L2370" s="835">
        <v>0</v>
      </c>
      <c r="M2370" s="835">
        <v>0</v>
      </c>
      <c r="N2370" s="832">
        <v>7</v>
      </c>
      <c r="O2370" s="836">
        <v>5</v>
      </c>
      <c r="P2370" s="835">
        <v>0</v>
      </c>
      <c r="Q2370" s="837"/>
      <c r="R2370" s="832">
        <v>6</v>
      </c>
      <c r="S2370" s="837">
        <v>0.8571428571428571</v>
      </c>
      <c r="T2370" s="836">
        <v>4</v>
      </c>
      <c r="U2370" s="838">
        <v>0.8</v>
      </c>
    </row>
    <row r="2371" spans="1:21" ht="14.4" customHeight="1" x14ac:dyDescent="0.3">
      <c r="A2371" s="831">
        <v>8</v>
      </c>
      <c r="B2371" s="832" t="s">
        <v>2035</v>
      </c>
      <c r="C2371" s="832" t="s">
        <v>2042</v>
      </c>
      <c r="D2371" s="833" t="s">
        <v>4375</v>
      </c>
      <c r="E2371" s="834" t="s">
        <v>2097</v>
      </c>
      <c r="F2371" s="832" t="s">
        <v>2036</v>
      </c>
      <c r="G2371" s="832" t="s">
        <v>2633</v>
      </c>
      <c r="H2371" s="832" t="s">
        <v>601</v>
      </c>
      <c r="I2371" s="832" t="s">
        <v>3038</v>
      </c>
      <c r="J2371" s="832" t="s">
        <v>3039</v>
      </c>
      <c r="K2371" s="832" t="s">
        <v>2660</v>
      </c>
      <c r="L2371" s="835">
        <v>289.23</v>
      </c>
      <c r="M2371" s="835">
        <v>19956.87</v>
      </c>
      <c r="N2371" s="832">
        <v>69</v>
      </c>
      <c r="O2371" s="836">
        <v>17</v>
      </c>
      <c r="P2371" s="835">
        <v>19956.87</v>
      </c>
      <c r="Q2371" s="837">
        <v>1</v>
      </c>
      <c r="R2371" s="832">
        <v>69</v>
      </c>
      <c r="S2371" s="837">
        <v>1</v>
      </c>
      <c r="T2371" s="836">
        <v>17</v>
      </c>
      <c r="U2371" s="838">
        <v>1</v>
      </c>
    </row>
    <row r="2372" spans="1:21" ht="14.4" customHeight="1" x14ac:dyDescent="0.3">
      <c r="A2372" s="831">
        <v>8</v>
      </c>
      <c r="B2372" s="832" t="s">
        <v>2035</v>
      </c>
      <c r="C2372" s="832" t="s">
        <v>2042</v>
      </c>
      <c r="D2372" s="833" t="s">
        <v>4375</v>
      </c>
      <c r="E2372" s="834" t="s">
        <v>2097</v>
      </c>
      <c r="F2372" s="832" t="s">
        <v>2036</v>
      </c>
      <c r="G2372" s="832" t="s">
        <v>2633</v>
      </c>
      <c r="H2372" s="832" t="s">
        <v>601</v>
      </c>
      <c r="I2372" s="832" t="s">
        <v>2634</v>
      </c>
      <c r="J2372" s="832" t="s">
        <v>2635</v>
      </c>
      <c r="K2372" s="832" t="s">
        <v>2636</v>
      </c>
      <c r="L2372" s="835">
        <v>2892.38</v>
      </c>
      <c r="M2372" s="835">
        <v>17354.28</v>
      </c>
      <c r="N2372" s="832">
        <v>6</v>
      </c>
      <c r="O2372" s="836">
        <v>4</v>
      </c>
      <c r="P2372" s="835">
        <v>11569.52</v>
      </c>
      <c r="Q2372" s="837">
        <v>0.66666666666666674</v>
      </c>
      <c r="R2372" s="832">
        <v>4</v>
      </c>
      <c r="S2372" s="837">
        <v>0.66666666666666663</v>
      </c>
      <c r="T2372" s="836">
        <v>3</v>
      </c>
      <c r="U2372" s="838">
        <v>0.75</v>
      </c>
    </row>
    <row r="2373" spans="1:21" ht="14.4" customHeight="1" x14ac:dyDescent="0.3">
      <c r="A2373" s="831">
        <v>8</v>
      </c>
      <c r="B2373" s="832" t="s">
        <v>2035</v>
      </c>
      <c r="C2373" s="832" t="s">
        <v>2042</v>
      </c>
      <c r="D2373" s="833" t="s">
        <v>4375</v>
      </c>
      <c r="E2373" s="834" t="s">
        <v>2097</v>
      </c>
      <c r="F2373" s="832" t="s">
        <v>2036</v>
      </c>
      <c r="G2373" s="832" t="s">
        <v>2633</v>
      </c>
      <c r="H2373" s="832" t="s">
        <v>601</v>
      </c>
      <c r="I2373" s="832" t="s">
        <v>4152</v>
      </c>
      <c r="J2373" s="832" t="s">
        <v>3039</v>
      </c>
      <c r="K2373" s="832" t="s">
        <v>2636</v>
      </c>
      <c r="L2373" s="835">
        <v>2892.38</v>
      </c>
      <c r="M2373" s="835">
        <v>2892.38</v>
      </c>
      <c r="N2373" s="832">
        <v>1</v>
      </c>
      <c r="O2373" s="836">
        <v>1</v>
      </c>
      <c r="P2373" s="835">
        <v>2892.38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8</v>
      </c>
      <c r="B2374" s="832" t="s">
        <v>2035</v>
      </c>
      <c r="C2374" s="832" t="s">
        <v>2042</v>
      </c>
      <c r="D2374" s="833" t="s">
        <v>4375</v>
      </c>
      <c r="E2374" s="834" t="s">
        <v>2097</v>
      </c>
      <c r="F2374" s="832" t="s">
        <v>2036</v>
      </c>
      <c r="G2374" s="832" t="s">
        <v>2633</v>
      </c>
      <c r="H2374" s="832" t="s">
        <v>601</v>
      </c>
      <c r="I2374" s="832" t="s">
        <v>3040</v>
      </c>
      <c r="J2374" s="832" t="s">
        <v>2635</v>
      </c>
      <c r="K2374" s="832" t="s">
        <v>3041</v>
      </c>
      <c r="L2374" s="835">
        <v>1446.19</v>
      </c>
      <c r="M2374" s="835">
        <v>15908.090000000002</v>
      </c>
      <c r="N2374" s="832">
        <v>11</v>
      </c>
      <c r="O2374" s="836">
        <v>7.5</v>
      </c>
      <c r="P2374" s="835">
        <v>15908.090000000002</v>
      </c>
      <c r="Q2374" s="837">
        <v>1</v>
      </c>
      <c r="R2374" s="832">
        <v>11</v>
      </c>
      <c r="S2374" s="837">
        <v>1</v>
      </c>
      <c r="T2374" s="836">
        <v>7.5</v>
      </c>
      <c r="U2374" s="838">
        <v>1</v>
      </c>
    </row>
    <row r="2375" spans="1:21" ht="14.4" customHeight="1" x14ac:dyDescent="0.3">
      <c r="A2375" s="831">
        <v>8</v>
      </c>
      <c r="B2375" s="832" t="s">
        <v>2035</v>
      </c>
      <c r="C2375" s="832" t="s">
        <v>2042</v>
      </c>
      <c r="D2375" s="833" t="s">
        <v>4375</v>
      </c>
      <c r="E2375" s="834" t="s">
        <v>2097</v>
      </c>
      <c r="F2375" s="832" t="s">
        <v>2036</v>
      </c>
      <c r="G2375" s="832" t="s">
        <v>2633</v>
      </c>
      <c r="H2375" s="832" t="s">
        <v>601</v>
      </c>
      <c r="I2375" s="832" t="s">
        <v>4153</v>
      </c>
      <c r="J2375" s="832" t="s">
        <v>2635</v>
      </c>
      <c r="K2375" s="832" t="s">
        <v>4154</v>
      </c>
      <c r="L2375" s="835">
        <v>2313.9</v>
      </c>
      <c r="M2375" s="835">
        <v>2313.9</v>
      </c>
      <c r="N2375" s="832">
        <v>1</v>
      </c>
      <c r="O2375" s="836">
        <v>0.5</v>
      </c>
      <c r="P2375" s="835">
        <v>2313.9</v>
      </c>
      <c r="Q2375" s="837">
        <v>1</v>
      </c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8</v>
      </c>
      <c r="B2376" s="832" t="s">
        <v>2035</v>
      </c>
      <c r="C2376" s="832" t="s">
        <v>2042</v>
      </c>
      <c r="D2376" s="833" t="s">
        <v>4375</v>
      </c>
      <c r="E2376" s="834" t="s">
        <v>2097</v>
      </c>
      <c r="F2376" s="832" t="s">
        <v>2036</v>
      </c>
      <c r="G2376" s="832" t="s">
        <v>3042</v>
      </c>
      <c r="H2376" s="832" t="s">
        <v>601</v>
      </c>
      <c r="I2376" s="832" t="s">
        <v>4155</v>
      </c>
      <c r="J2376" s="832" t="s">
        <v>3044</v>
      </c>
      <c r="K2376" s="832" t="s">
        <v>4156</v>
      </c>
      <c r="L2376" s="835">
        <v>64.819999999999993</v>
      </c>
      <c r="M2376" s="835">
        <v>64.819999999999993</v>
      </c>
      <c r="N2376" s="832">
        <v>1</v>
      </c>
      <c r="O2376" s="836"/>
      <c r="P2376" s="835">
        <v>64.819999999999993</v>
      </c>
      <c r="Q2376" s="837">
        <v>1</v>
      </c>
      <c r="R2376" s="832">
        <v>1</v>
      </c>
      <c r="S2376" s="837">
        <v>1</v>
      </c>
      <c r="T2376" s="836"/>
      <c r="U2376" s="838"/>
    </row>
    <row r="2377" spans="1:21" ht="14.4" customHeight="1" x14ac:dyDescent="0.3">
      <c r="A2377" s="831">
        <v>8</v>
      </c>
      <c r="B2377" s="832" t="s">
        <v>2035</v>
      </c>
      <c r="C2377" s="832" t="s">
        <v>2042</v>
      </c>
      <c r="D2377" s="833" t="s">
        <v>4375</v>
      </c>
      <c r="E2377" s="834" t="s">
        <v>2097</v>
      </c>
      <c r="F2377" s="832" t="s">
        <v>2036</v>
      </c>
      <c r="G2377" s="832" t="s">
        <v>3042</v>
      </c>
      <c r="H2377" s="832" t="s">
        <v>601</v>
      </c>
      <c r="I2377" s="832" t="s">
        <v>4157</v>
      </c>
      <c r="J2377" s="832" t="s">
        <v>4158</v>
      </c>
      <c r="K2377" s="832" t="s">
        <v>4159</v>
      </c>
      <c r="L2377" s="835">
        <v>122.41</v>
      </c>
      <c r="M2377" s="835">
        <v>122.41</v>
      </c>
      <c r="N2377" s="832">
        <v>1</v>
      </c>
      <c r="O2377" s="836">
        <v>1</v>
      </c>
      <c r="P2377" s="835">
        <v>122.41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8</v>
      </c>
      <c r="B2378" s="832" t="s">
        <v>2035</v>
      </c>
      <c r="C2378" s="832" t="s">
        <v>2042</v>
      </c>
      <c r="D2378" s="833" t="s">
        <v>4375</v>
      </c>
      <c r="E2378" s="834" t="s">
        <v>2097</v>
      </c>
      <c r="F2378" s="832" t="s">
        <v>2036</v>
      </c>
      <c r="G2378" s="832" t="s">
        <v>3042</v>
      </c>
      <c r="H2378" s="832" t="s">
        <v>660</v>
      </c>
      <c r="I2378" s="832" t="s">
        <v>4062</v>
      </c>
      <c r="J2378" s="832" t="s">
        <v>1174</v>
      </c>
      <c r="K2378" s="832" t="s">
        <v>4063</v>
      </c>
      <c r="L2378" s="835">
        <v>43.21</v>
      </c>
      <c r="M2378" s="835">
        <v>86.42</v>
      </c>
      <c r="N2378" s="832">
        <v>2</v>
      </c>
      <c r="O2378" s="836">
        <v>2</v>
      </c>
      <c r="P2378" s="835">
        <v>43.21</v>
      </c>
      <c r="Q2378" s="837">
        <v>0.5</v>
      </c>
      <c r="R2378" s="832">
        <v>1</v>
      </c>
      <c r="S2378" s="837">
        <v>0.5</v>
      </c>
      <c r="T2378" s="836">
        <v>1</v>
      </c>
      <c r="U2378" s="838">
        <v>0.5</v>
      </c>
    </row>
    <row r="2379" spans="1:21" ht="14.4" customHeight="1" x14ac:dyDescent="0.3">
      <c r="A2379" s="831">
        <v>8</v>
      </c>
      <c r="B2379" s="832" t="s">
        <v>2035</v>
      </c>
      <c r="C2379" s="832" t="s">
        <v>2042</v>
      </c>
      <c r="D2379" s="833" t="s">
        <v>4375</v>
      </c>
      <c r="E2379" s="834" t="s">
        <v>2097</v>
      </c>
      <c r="F2379" s="832" t="s">
        <v>2036</v>
      </c>
      <c r="G2379" s="832" t="s">
        <v>3042</v>
      </c>
      <c r="H2379" s="832" t="s">
        <v>601</v>
      </c>
      <c r="I2379" s="832" t="s">
        <v>4160</v>
      </c>
      <c r="J2379" s="832" t="s">
        <v>4158</v>
      </c>
      <c r="K2379" s="832" t="s">
        <v>2161</v>
      </c>
      <c r="L2379" s="835">
        <v>0</v>
      </c>
      <c r="M2379" s="835">
        <v>0</v>
      </c>
      <c r="N2379" s="832">
        <v>2</v>
      </c>
      <c r="O2379" s="836">
        <v>1</v>
      </c>
      <c r="P2379" s="835"/>
      <c r="Q2379" s="837"/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8</v>
      </c>
      <c r="B2380" s="832" t="s">
        <v>2035</v>
      </c>
      <c r="C2380" s="832" t="s">
        <v>2042</v>
      </c>
      <c r="D2380" s="833" t="s">
        <v>4375</v>
      </c>
      <c r="E2380" s="834" t="s">
        <v>2097</v>
      </c>
      <c r="F2380" s="832" t="s">
        <v>2036</v>
      </c>
      <c r="G2380" s="832" t="s">
        <v>3042</v>
      </c>
      <c r="H2380" s="832" t="s">
        <v>601</v>
      </c>
      <c r="I2380" s="832" t="s">
        <v>4161</v>
      </c>
      <c r="J2380" s="832" t="s">
        <v>4158</v>
      </c>
      <c r="K2380" s="832" t="s">
        <v>4162</v>
      </c>
      <c r="L2380" s="835">
        <v>36.020000000000003</v>
      </c>
      <c r="M2380" s="835">
        <v>252.14000000000004</v>
      </c>
      <c r="N2380" s="832">
        <v>7</v>
      </c>
      <c r="O2380" s="836">
        <v>1.5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8</v>
      </c>
      <c r="B2381" s="832" t="s">
        <v>2035</v>
      </c>
      <c r="C2381" s="832" t="s">
        <v>2042</v>
      </c>
      <c r="D2381" s="833" t="s">
        <v>4375</v>
      </c>
      <c r="E2381" s="834" t="s">
        <v>2097</v>
      </c>
      <c r="F2381" s="832" t="s">
        <v>2036</v>
      </c>
      <c r="G2381" s="832" t="s">
        <v>2144</v>
      </c>
      <c r="H2381" s="832" t="s">
        <v>601</v>
      </c>
      <c r="I2381" s="832" t="s">
        <v>2145</v>
      </c>
      <c r="J2381" s="832" t="s">
        <v>692</v>
      </c>
      <c r="K2381" s="832" t="s">
        <v>2146</v>
      </c>
      <c r="L2381" s="835">
        <v>158.76</v>
      </c>
      <c r="M2381" s="835">
        <v>2222.64</v>
      </c>
      <c r="N2381" s="832">
        <v>14</v>
      </c>
      <c r="O2381" s="836">
        <v>12</v>
      </c>
      <c r="P2381" s="835">
        <v>793.8</v>
      </c>
      <c r="Q2381" s="837">
        <v>0.35714285714285715</v>
      </c>
      <c r="R2381" s="832">
        <v>5</v>
      </c>
      <c r="S2381" s="837">
        <v>0.35714285714285715</v>
      </c>
      <c r="T2381" s="836">
        <v>4.5</v>
      </c>
      <c r="U2381" s="838">
        <v>0.375</v>
      </c>
    </row>
    <row r="2382" spans="1:21" ht="14.4" customHeight="1" x14ac:dyDescent="0.3">
      <c r="A2382" s="831">
        <v>8</v>
      </c>
      <c r="B2382" s="832" t="s">
        <v>2035</v>
      </c>
      <c r="C2382" s="832" t="s">
        <v>2042</v>
      </c>
      <c r="D2382" s="833" t="s">
        <v>4375</v>
      </c>
      <c r="E2382" s="834" t="s">
        <v>2097</v>
      </c>
      <c r="F2382" s="832" t="s">
        <v>2036</v>
      </c>
      <c r="G2382" s="832" t="s">
        <v>3048</v>
      </c>
      <c r="H2382" s="832" t="s">
        <v>601</v>
      </c>
      <c r="I2382" s="832" t="s">
        <v>3049</v>
      </c>
      <c r="J2382" s="832" t="s">
        <v>1837</v>
      </c>
      <c r="K2382" s="832" t="s">
        <v>3050</v>
      </c>
      <c r="L2382" s="835">
        <v>0</v>
      </c>
      <c r="M2382" s="835">
        <v>0</v>
      </c>
      <c r="N2382" s="832">
        <v>5</v>
      </c>
      <c r="O2382" s="836">
        <v>2</v>
      </c>
      <c r="P2382" s="835">
        <v>0</v>
      </c>
      <c r="Q2382" s="837"/>
      <c r="R2382" s="832">
        <v>5</v>
      </c>
      <c r="S2382" s="837">
        <v>1</v>
      </c>
      <c r="T2382" s="836">
        <v>2</v>
      </c>
      <c r="U2382" s="838">
        <v>1</v>
      </c>
    </row>
    <row r="2383" spans="1:21" ht="14.4" customHeight="1" x14ac:dyDescent="0.3">
      <c r="A2383" s="831">
        <v>8</v>
      </c>
      <c r="B2383" s="832" t="s">
        <v>2035</v>
      </c>
      <c r="C2383" s="832" t="s">
        <v>2042</v>
      </c>
      <c r="D2383" s="833" t="s">
        <v>4375</v>
      </c>
      <c r="E2383" s="834" t="s">
        <v>2097</v>
      </c>
      <c r="F2383" s="832" t="s">
        <v>2036</v>
      </c>
      <c r="G2383" s="832" t="s">
        <v>3048</v>
      </c>
      <c r="H2383" s="832" t="s">
        <v>660</v>
      </c>
      <c r="I2383" s="832" t="s">
        <v>1836</v>
      </c>
      <c r="J2383" s="832" t="s">
        <v>1837</v>
      </c>
      <c r="K2383" s="832" t="s">
        <v>1838</v>
      </c>
      <c r="L2383" s="835">
        <v>32.869999999999997</v>
      </c>
      <c r="M2383" s="835">
        <v>197.21999999999997</v>
      </c>
      <c r="N2383" s="832">
        <v>6</v>
      </c>
      <c r="O2383" s="836">
        <v>2.5</v>
      </c>
      <c r="P2383" s="835">
        <v>164.34999999999997</v>
      </c>
      <c r="Q2383" s="837">
        <v>0.83333333333333326</v>
      </c>
      <c r="R2383" s="832">
        <v>5</v>
      </c>
      <c r="S2383" s="837">
        <v>0.83333333333333337</v>
      </c>
      <c r="T2383" s="836">
        <v>1.5</v>
      </c>
      <c r="U2383" s="838">
        <v>0.6</v>
      </c>
    </row>
    <row r="2384" spans="1:21" ht="14.4" customHeight="1" x14ac:dyDescent="0.3">
      <c r="A2384" s="831">
        <v>8</v>
      </c>
      <c r="B2384" s="832" t="s">
        <v>2035</v>
      </c>
      <c r="C2384" s="832" t="s">
        <v>2042</v>
      </c>
      <c r="D2384" s="833" t="s">
        <v>4375</v>
      </c>
      <c r="E2384" s="834" t="s">
        <v>2097</v>
      </c>
      <c r="F2384" s="832" t="s">
        <v>2036</v>
      </c>
      <c r="G2384" s="832" t="s">
        <v>3048</v>
      </c>
      <c r="H2384" s="832" t="s">
        <v>660</v>
      </c>
      <c r="I2384" s="832" t="s">
        <v>1836</v>
      </c>
      <c r="J2384" s="832" t="s">
        <v>1837</v>
      </c>
      <c r="K2384" s="832" t="s">
        <v>1838</v>
      </c>
      <c r="L2384" s="835">
        <v>37.159999999999997</v>
      </c>
      <c r="M2384" s="835">
        <v>37.159999999999997</v>
      </c>
      <c r="N2384" s="832">
        <v>1</v>
      </c>
      <c r="O2384" s="836">
        <v>0.5</v>
      </c>
      <c r="P2384" s="835">
        <v>37.159999999999997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8</v>
      </c>
      <c r="B2385" s="832" t="s">
        <v>2035</v>
      </c>
      <c r="C2385" s="832" t="s">
        <v>2042</v>
      </c>
      <c r="D2385" s="833" t="s">
        <v>4375</v>
      </c>
      <c r="E2385" s="834" t="s">
        <v>2097</v>
      </c>
      <c r="F2385" s="832" t="s">
        <v>2036</v>
      </c>
      <c r="G2385" s="832" t="s">
        <v>2335</v>
      </c>
      <c r="H2385" s="832" t="s">
        <v>601</v>
      </c>
      <c r="I2385" s="832" t="s">
        <v>2336</v>
      </c>
      <c r="J2385" s="832" t="s">
        <v>1012</v>
      </c>
      <c r="K2385" s="832" t="s">
        <v>2337</v>
      </c>
      <c r="L2385" s="835">
        <v>34.19</v>
      </c>
      <c r="M2385" s="835">
        <v>34.19</v>
      </c>
      <c r="N2385" s="832">
        <v>1</v>
      </c>
      <c r="O2385" s="836">
        <v>0.5</v>
      </c>
      <c r="P2385" s="835">
        <v>34.19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8</v>
      </c>
      <c r="B2386" s="832" t="s">
        <v>2035</v>
      </c>
      <c r="C2386" s="832" t="s">
        <v>2042</v>
      </c>
      <c r="D2386" s="833" t="s">
        <v>4375</v>
      </c>
      <c r="E2386" s="834" t="s">
        <v>2097</v>
      </c>
      <c r="F2386" s="832" t="s">
        <v>2036</v>
      </c>
      <c r="G2386" s="832" t="s">
        <v>2335</v>
      </c>
      <c r="H2386" s="832" t="s">
        <v>601</v>
      </c>
      <c r="I2386" s="832" t="s">
        <v>2338</v>
      </c>
      <c r="J2386" s="832" t="s">
        <v>1012</v>
      </c>
      <c r="K2386" s="832" t="s">
        <v>2339</v>
      </c>
      <c r="L2386" s="835">
        <v>34.19</v>
      </c>
      <c r="M2386" s="835">
        <v>34.19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8</v>
      </c>
      <c r="B2387" s="832" t="s">
        <v>2035</v>
      </c>
      <c r="C2387" s="832" t="s">
        <v>2042</v>
      </c>
      <c r="D2387" s="833" t="s">
        <v>4375</v>
      </c>
      <c r="E2387" s="834" t="s">
        <v>2097</v>
      </c>
      <c r="F2387" s="832" t="s">
        <v>2036</v>
      </c>
      <c r="G2387" s="832" t="s">
        <v>2538</v>
      </c>
      <c r="H2387" s="832" t="s">
        <v>601</v>
      </c>
      <c r="I2387" s="832" t="s">
        <v>4163</v>
      </c>
      <c r="J2387" s="832" t="s">
        <v>1007</v>
      </c>
      <c r="K2387" s="832" t="s">
        <v>4164</v>
      </c>
      <c r="L2387" s="835">
        <v>92.04</v>
      </c>
      <c r="M2387" s="835">
        <v>92.04</v>
      </c>
      <c r="N2387" s="832">
        <v>1</v>
      </c>
      <c r="O2387" s="836">
        <v>0.5</v>
      </c>
      <c r="P2387" s="835">
        <v>92.04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8</v>
      </c>
      <c r="B2388" s="832" t="s">
        <v>2035</v>
      </c>
      <c r="C2388" s="832" t="s">
        <v>2042</v>
      </c>
      <c r="D2388" s="833" t="s">
        <v>4375</v>
      </c>
      <c r="E2388" s="834" t="s">
        <v>2097</v>
      </c>
      <c r="F2388" s="832" t="s">
        <v>2036</v>
      </c>
      <c r="G2388" s="832" t="s">
        <v>2538</v>
      </c>
      <c r="H2388" s="832" t="s">
        <v>601</v>
      </c>
      <c r="I2388" s="832" t="s">
        <v>4165</v>
      </c>
      <c r="J2388" s="832" t="s">
        <v>1007</v>
      </c>
      <c r="K2388" s="832" t="s">
        <v>4166</v>
      </c>
      <c r="L2388" s="835">
        <v>92.04</v>
      </c>
      <c r="M2388" s="835">
        <v>92.04</v>
      </c>
      <c r="N2388" s="832">
        <v>1</v>
      </c>
      <c r="O2388" s="836">
        <v>0.5</v>
      </c>
      <c r="P2388" s="835">
        <v>92.04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8</v>
      </c>
      <c r="B2389" s="832" t="s">
        <v>2035</v>
      </c>
      <c r="C2389" s="832" t="s">
        <v>2042</v>
      </c>
      <c r="D2389" s="833" t="s">
        <v>4375</v>
      </c>
      <c r="E2389" s="834" t="s">
        <v>2097</v>
      </c>
      <c r="F2389" s="832" t="s">
        <v>2036</v>
      </c>
      <c r="G2389" s="832" t="s">
        <v>3051</v>
      </c>
      <c r="H2389" s="832" t="s">
        <v>601</v>
      </c>
      <c r="I2389" s="832" t="s">
        <v>4167</v>
      </c>
      <c r="J2389" s="832" t="s">
        <v>3053</v>
      </c>
      <c r="K2389" s="832" t="s">
        <v>4168</v>
      </c>
      <c r="L2389" s="835">
        <v>1472.61</v>
      </c>
      <c r="M2389" s="835">
        <v>1472.61</v>
      </c>
      <c r="N2389" s="832">
        <v>1</v>
      </c>
      <c r="O2389" s="836">
        <v>1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8</v>
      </c>
      <c r="B2390" s="832" t="s">
        <v>2035</v>
      </c>
      <c r="C2390" s="832" t="s">
        <v>2042</v>
      </c>
      <c r="D2390" s="833" t="s">
        <v>4375</v>
      </c>
      <c r="E2390" s="834" t="s">
        <v>2097</v>
      </c>
      <c r="F2390" s="832" t="s">
        <v>2036</v>
      </c>
      <c r="G2390" s="832" t="s">
        <v>2121</v>
      </c>
      <c r="H2390" s="832" t="s">
        <v>660</v>
      </c>
      <c r="I2390" s="832" t="s">
        <v>2195</v>
      </c>
      <c r="J2390" s="832" t="s">
        <v>735</v>
      </c>
      <c r="K2390" s="832" t="s">
        <v>1777</v>
      </c>
      <c r="L2390" s="835">
        <v>368.16</v>
      </c>
      <c r="M2390" s="835">
        <v>23194.079999999994</v>
      </c>
      <c r="N2390" s="832">
        <v>63</v>
      </c>
      <c r="O2390" s="836">
        <v>29.5</v>
      </c>
      <c r="P2390" s="835">
        <v>21353.279999999995</v>
      </c>
      <c r="Q2390" s="837">
        <v>0.92063492063492069</v>
      </c>
      <c r="R2390" s="832">
        <v>58</v>
      </c>
      <c r="S2390" s="837">
        <v>0.92063492063492058</v>
      </c>
      <c r="T2390" s="836">
        <v>26</v>
      </c>
      <c r="U2390" s="838">
        <v>0.88135593220338981</v>
      </c>
    </row>
    <row r="2391" spans="1:21" ht="14.4" customHeight="1" x14ac:dyDescent="0.3">
      <c r="A2391" s="831">
        <v>8</v>
      </c>
      <c r="B2391" s="832" t="s">
        <v>2035</v>
      </c>
      <c r="C2391" s="832" t="s">
        <v>2042</v>
      </c>
      <c r="D2391" s="833" t="s">
        <v>4375</v>
      </c>
      <c r="E2391" s="834" t="s">
        <v>2097</v>
      </c>
      <c r="F2391" s="832" t="s">
        <v>2036</v>
      </c>
      <c r="G2391" s="832" t="s">
        <v>2121</v>
      </c>
      <c r="H2391" s="832" t="s">
        <v>660</v>
      </c>
      <c r="I2391" s="832" t="s">
        <v>2122</v>
      </c>
      <c r="J2391" s="832" t="s">
        <v>735</v>
      </c>
      <c r="K2391" s="832" t="s">
        <v>1680</v>
      </c>
      <c r="L2391" s="835">
        <v>490.89</v>
      </c>
      <c r="M2391" s="835">
        <v>8345.130000000001</v>
      </c>
      <c r="N2391" s="832">
        <v>17</v>
      </c>
      <c r="O2391" s="836">
        <v>8</v>
      </c>
      <c r="P2391" s="835">
        <v>6872.46</v>
      </c>
      <c r="Q2391" s="837">
        <v>0.82352941176470573</v>
      </c>
      <c r="R2391" s="832">
        <v>14</v>
      </c>
      <c r="S2391" s="837">
        <v>0.82352941176470584</v>
      </c>
      <c r="T2391" s="836">
        <v>6.5</v>
      </c>
      <c r="U2391" s="838">
        <v>0.8125</v>
      </c>
    </row>
    <row r="2392" spans="1:21" ht="14.4" customHeight="1" x14ac:dyDescent="0.3">
      <c r="A2392" s="831">
        <v>8</v>
      </c>
      <c r="B2392" s="832" t="s">
        <v>2035</v>
      </c>
      <c r="C2392" s="832" t="s">
        <v>2042</v>
      </c>
      <c r="D2392" s="833" t="s">
        <v>4375</v>
      </c>
      <c r="E2392" s="834" t="s">
        <v>2097</v>
      </c>
      <c r="F2392" s="832" t="s">
        <v>2036</v>
      </c>
      <c r="G2392" s="832" t="s">
        <v>2121</v>
      </c>
      <c r="H2392" s="832" t="s">
        <v>660</v>
      </c>
      <c r="I2392" s="832" t="s">
        <v>2243</v>
      </c>
      <c r="J2392" s="832" t="s">
        <v>735</v>
      </c>
      <c r="K2392" s="832" t="s">
        <v>2244</v>
      </c>
      <c r="L2392" s="835">
        <v>147.26</v>
      </c>
      <c r="M2392" s="835">
        <v>147.26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8</v>
      </c>
      <c r="B2393" s="832" t="s">
        <v>2035</v>
      </c>
      <c r="C2393" s="832" t="s">
        <v>2042</v>
      </c>
      <c r="D2393" s="833" t="s">
        <v>4375</v>
      </c>
      <c r="E2393" s="834" t="s">
        <v>2097</v>
      </c>
      <c r="F2393" s="832" t="s">
        <v>2036</v>
      </c>
      <c r="G2393" s="832" t="s">
        <v>2121</v>
      </c>
      <c r="H2393" s="832" t="s">
        <v>660</v>
      </c>
      <c r="I2393" s="832" t="s">
        <v>2123</v>
      </c>
      <c r="J2393" s="832" t="s">
        <v>735</v>
      </c>
      <c r="K2393" s="832" t="s">
        <v>1991</v>
      </c>
      <c r="L2393" s="835">
        <v>736.33</v>
      </c>
      <c r="M2393" s="835">
        <v>736.33</v>
      </c>
      <c r="N2393" s="832">
        <v>1</v>
      </c>
      <c r="O2393" s="836">
        <v>1</v>
      </c>
      <c r="P2393" s="835">
        <v>736.33</v>
      </c>
      <c r="Q2393" s="837">
        <v>1</v>
      </c>
      <c r="R2393" s="832">
        <v>1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8</v>
      </c>
      <c r="B2394" s="832" t="s">
        <v>2035</v>
      </c>
      <c r="C2394" s="832" t="s">
        <v>2042</v>
      </c>
      <c r="D2394" s="833" t="s">
        <v>4375</v>
      </c>
      <c r="E2394" s="834" t="s">
        <v>2097</v>
      </c>
      <c r="F2394" s="832" t="s">
        <v>2036</v>
      </c>
      <c r="G2394" s="832" t="s">
        <v>2121</v>
      </c>
      <c r="H2394" s="832" t="s">
        <v>660</v>
      </c>
      <c r="I2394" s="832" t="s">
        <v>1679</v>
      </c>
      <c r="J2394" s="832" t="s">
        <v>735</v>
      </c>
      <c r="K2394" s="832" t="s">
        <v>1680</v>
      </c>
      <c r="L2394" s="835">
        <v>490.89</v>
      </c>
      <c r="M2394" s="835">
        <v>981.78</v>
      </c>
      <c r="N2394" s="832">
        <v>2</v>
      </c>
      <c r="O2394" s="836">
        <v>0.5</v>
      </c>
      <c r="P2394" s="835">
        <v>981.78</v>
      </c>
      <c r="Q2394" s="837">
        <v>1</v>
      </c>
      <c r="R2394" s="832">
        <v>2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8</v>
      </c>
      <c r="B2395" s="832" t="s">
        <v>2035</v>
      </c>
      <c r="C2395" s="832" t="s">
        <v>2042</v>
      </c>
      <c r="D2395" s="833" t="s">
        <v>4375</v>
      </c>
      <c r="E2395" s="834" t="s">
        <v>2097</v>
      </c>
      <c r="F2395" s="832" t="s">
        <v>2036</v>
      </c>
      <c r="G2395" s="832" t="s">
        <v>2803</v>
      </c>
      <c r="H2395" s="832" t="s">
        <v>660</v>
      </c>
      <c r="I2395" s="832" t="s">
        <v>1724</v>
      </c>
      <c r="J2395" s="832" t="s">
        <v>672</v>
      </c>
      <c r="K2395" s="832" t="s">
        <v>1725</v>
      </c>
      <c r="L2395" s="835">
        <v>48.42</v>
      </c>
      <c r="M2395" s="835">
        <v>48.42</v>
      </c>
      <c r="N2395" s="832">
        <v>1</v>
      </c>
      <c r="O2395" s="836">
        <v>1</v>
      </c>
      <c r="P2395" s="835">
        <v>48.42</v>
      </c>
      <c r="Q2395" s="837">
        <v>1</v>
      </c>
      <c r="R2395" s="832">
        <v>1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8</v>
      </c>
      <c r="B2396" s="832" t="s">
        <v>2035</v>
      </c>
      <c r="C2396" s="832" t="s">
        <v>2042</v>
      </c>
      <c r="D2396" s="833" t="s">
        <v>4375</v>
      </c>
      <c r="E2396" s="834" t="s">
        <v>2097</v>
      </c>
      <c r="F2396" s="832" t="s">
        <v>2036</v>
      </c>
      <c r="G2396" s="832" t="s">
        <v>2803</v>
      </c>
      <c r="H2396" s="832" t="s">
        <v>601</v>
      </c>
      <c r="I2396" s="832" t="s">
        <v>4169</v>
      </c>
      <c r="J2396" s="832" t="s">
        <v>4170</v>
      </c>
      <c r="K2396" s="832" t="s">
        <v>3033</v>
      </c>
      <c r="L2396" s="835">
        <v>9.69</v>
      </c>
      <c r="M2396" s="835">
        <v>29.07</v>
      </c>
      <c r="N2396" s="832">
        <v>3</v>
      </c>
      <c r="O2396" s="836">
        <v>2</v>
      </c>
      <c r="P2396" s="835">
        <v>29.07</v>
      </c>
      <c r="Q2396" s="837">
        <v>1</v>
      </c>
      <c r="R2396" s="832">
        <v>3</v>
      </c>
      <c r="S2396" s="837">
        <v>1</v>
      </c>
      <c r="T2396" s="836">
        <v>2</v>
      </c>
      <c r="U2396" s="838">
        <v>1</v>
      </c>
    </row>
    <row r="2397" spans="1:21" ht="14.4" customHeight="1" x14ac:dyDescent="0.3">
      <c r="A2397" s="831">
        <v>8</v>
      </c>
      <c r="B2397" s="832" t="s">
        <v>2035</v>
      </c>
      <c r="C2397" s="832" t="s">
        <v>2042</v>
      </c>
      <c r="D2397" s="833" t="s">
        <v>4375</v>
      </c>
      <c r="E2397" s="834" t="s">
        <v>2097</v>
      </c>
      <c r="F2397" s="832" t="s">
        <v>2036</v>
      </c>
      <c r="G2397" s="832" t="s">
        <v>2703</v>
      </c>
      <c r="H2397" s="832" t="s">
        <v>601</v>
      </c>
      <c r="I2397" s="832" t="s">
        <v>2704</v>
      </c>
      <c r="J2397" s="832" t="s">
        <v>2705</v>
      </c>
      <c r="K2397" s="832" t="s">
        <v>2706</v>
      </c>
      <c r="L2397" s="835">
        <v>0</v>
      </c>
      <c r="M2397" s="835">
        <v>0</v>
      </c>
      <c r="N2397" s="832">
        <v>1</v>
      </c>
      <c r="O2397" s="836">
        <v>1</v>
      </c>
      <c r="P2397" s="835"/>
      <c r="Q2397" s="837"/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8</v>
      </c>
      <c r="B2398" s="832" t="s">
        <v>2035</v>
      </c>
      <c r="C2398" s="832" t="s">
        <v>2042</v>
      </c>
      <c r="D2398" s="833" t="s">
        <v>4375</v>
      </c>
      <c r="E2398" s="834" t="s">
        <v>2097</v>
      </c>
      <c r="F2398" s="832" t="s">
        <v>2036</v>
      </c>
      <c r="G2398" s="832" t="s">
        <v>2440</v>
      </c>
      <c r="H2398" s="832" t="s">
        <v>601</v>
      </c>
      <c r="I2398" s="832" t="s">
        <v>2441</v>
      </c>
      <c r="J2398" s="832" t="s">
        <v>1431</v>
      </c>
      <c r="K2398" s="832" t="s">
        <v>1813</v>
      </c>
      <c r="L2398" s="835">
        <v>0</v>
      </c>
      <c r="M2398" s="835">
        <v>0</v>
      </c>
      <c r="N2398" s="832">
        <v>9</v>
      </c>
      <c r="O2398" s="836">
        <v>7</v>
      </c>
      <c r="P2398" s="835">
        <v>0</v>
      </c>
      <c r="Q2398" s="837"/>
      <c r="R2398" s="832">
        <v>3</v>
      </c>
      <c r="S2398" s="837">
        <v>0.33333333333333331</v>
      </c>
      <c r="T2398" s="836">
        <v>3</v>
      </c>
      <c r="U2398" s="838">
        <v>0.42857142857142855</v>
      </c>
    </row>
    <row r="2399" spans="1:21" ht="14.4" customHeight="1" x14ac:dyDescent="0.3">
      <c r="A2399" s="831">
        <v>8</v>
      </c>
      <c r="B2399" s="832" t="s">
        <v>2035</v>
      </c>
      <c r="C2399" s="832" t="s">
        <v>2042</v>
      </c>
      <c r="D2399" s="833" t="s">
        <v>4375</v>
      </c>
      <c r="E2399" s="834" t="s">
        <v>2097</v>
      </c>
      <c r="F2399" s="832" t="s">
        <v>2036</v>
      </c>
      <c r="G2399" s="832" t="s">
        <v>2440</v>
      </c>
      <c r="H2399" s="832" t="s">
        <v>601</v>
      </c>
      <c r="I2399" s="832" t="s">
        <v>2441</v>
      </c>
      <c r="J2399" s="832" t="s">
        <v>1431</v>
      </c>
      <c r="K2399" s="832" t="s">
        <v>1813</v>
      </c>
      <c r="L2399" s="835">
        <v>47.53</v>
      </c>
      <c r="M2399" s="835">
        <v>95.06</v>
      </c>
      <c r="N2399" s="832">
        <v>2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8</v>
      </c>
      <c r="B2400" s="832" t="s">
        <v>2035</v>
      </c>
      <c r="C2400" s="832" t="s">
        <v>2042</v>
      </c>
      <c r="D2400" s="833" t="s">
        <v>4375</v>
      </c>
      <c r="E2400" s="834" t="s">
        <v>2097</v>
      </c>
      <c r="F2400" s="832" t="s">
        <v>2036</v>
      </c>
      <c r="G2400" s="832" t="s">
        <v>2440</v>
      </c>
      <c r="H2400" s="832" t="s">
        <v>601</v>
      </c>
      <c r="I2400" s="832" t="s">
        <v>2806</v>
      </c>
      <c r="J2400" s="832" t="s">
        <v>1431</v>
      </c>
      <c r="K2400" s="832" t="s">
        <v>2807</v>
      </c>
      <c r="L2400" s="835">
        <v>71.3</v>
      </c>
      <c r="M2400" s="835">
        <v>713</v>
      </c>
      <c r="N2400" s="832">
        <v>10</v>
      </c>
      <c r="O2400" s="836">
        <v>9</v>
      </c>
      <c r="P2400" s="835">
        <v>356.5</v>
      </c>
      <c r="Q2400" s="837">
        <v>0.5</v>
      </c>
      <c r="R2400" s="832">
        <v>5</v>
      </c>
      <c r="S2400" s="837">
        <v>0.5</v>
      </c>
      <c r="T2400" s="836">
        <v>5</v>
      </c>
      <c r="U2400" s="838">
        <v>0.55555555555555558</v>
      </c>
    </row>
    <row r="2401" spans="1:21" ht="14.4" customHeight="1" x14ac:dyDescent="0.3">
      <c r="A2401" s="831">
        <v>8</v>
      </c>
      <c r="B2401" s="832" t="s">
        <v>2035</v>
      </c>
      <c r="C2401" s="832" t="s">
        <v>2042</v>
      </c>
      <c r="D2401" s="833" t="s">
        <v>4375</v>
      </c>
      <c r="E2401" s="834" t="s">
        <v>2097</v>
      </c>
      <c r="F2401" s="832" t="s">
        <v>2036</v>
      </c>
      <c r="G2401" s="832" t="s">
        <v>3263</v>
      </c>
      <c r="H2401" s="832" t="s">
        <v>601</v>
      </c>
      <c r="I2401" s="832" t="s">
        <v>3264</v>
      </c>
      <c r="J2401" s="832" t="s">
        <v>3265</v>
      </c>
      <c r="K2401" s="832" t="s">
        <v>3266</v>
      </c>
      <c r="L2401" s="835">
        <v>195.19</v>
      </c>
      <c r="M2401" s="835">
        <v>390.38</v>
      </c>
      <c r="N2401" s="832">
        <v>2</v>
      </c>
      <c r="O2401" s="836">
        <v>2</v>
      </c>
      <c r="P2401" s="835">
        <v>195.19</v>
      </c>
      <c r="Q2401" s="837">
        <v>0.5</v>
      </c>
      <c r="R2401" s="832">
        <v>1</v>
      </c>
      <c r="S2401" s="837">
        <v>0.5</v>
      </c>
      <c r="T2401" s="836">
        <v>1</v>
      </c>
      <c r="U2401" s="838">
        <v>0.5</v>
      </c>
    </row>
    <row r="2402" spans="1:21" ht="14.4" customHeight="1" x14ac:dyDescent="0.3">
      <c r="A2402" s="831">
        <v>8</v>
      </c>
      <c r="B2402" s="832" t="s">
        <v>2035</v>
      </c>
      <c r="C2402" s="832" t="s">
        <v>2042</v>
      </c>
      <c r="D2402" s="833" t="s">
        <v>4375</v>
      </c>
      <c r="E2402" s="834" t="s">
        <v>2097</v>
      </c>
      <c r="F2402" s="832" t="s">
        <v>2036</v>
      </c>
      <c r="G2402" s="832" t="s">
        <v>2417</v>
      </c>
      <c r="H2402" s="832" t="s">
        <v>601</v>
      </c>
      <c r="I2402" s="832" t="s">
        <v>4171</v>
      </c>
      <c r="J2402" s="832" t="s">
        <v>4172</v>
      </c>
      <c r="K2402" s="832" t="s">
        <v>4173</v>
      </c>
      <c r="L2402" s="835">
        <v>53.02</v>
      </c>
      <c r="M2402" s="835">
        <v>53.02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8</v>
      </c>
      <c r="B2403" s="832" t="s">
        <v>2035</v>
      </c>
      <c r="C2403" s="832" t="s">
        <v>2042</v>
      </c>
      <c r="D2403" s="833" t="s">
        <v>4375</v>
      </c>
      <c r="E2403" s="834" t="s">
        <v>2097</v>
      </c>
      <c r="F2403" s="832" t="s">
        <v>2036</v>
      </c>
      <c r="G2403" s="832" t="s">
        <v>2129</v>
      </c>
      <c r="H2403" s="832" t="s">
        <v>601</v>
      </c>
      <c r="I2403" s="832" t="s">
        <v>3275</v>
      </c>
      <c r="J2403" s="832" t="s">
        <v>1326</v>
      </c>
      <c r="K2403" s="832" t="s">
        <v>3276</v>
      </c>
      <c r="L2403" s="835">
        <v>168.9</v>
      </c>
      <c r="M2403" s="835">
        <v>168.9</v>
      </c>
      <c r="N2403" s="832">
        <v>1</v>
      </c>
      <c r="O2403" s="836">
        <v>1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8</v>
      </c>
      <c r="B2404" s="832" t="s">
        <v>2035</v>
      </c>
      <c r="C2404" s="832" t="s">
        <v>2042</v>
      </c>
      <c r="D2404" s="833" t="s">
        <v>4375</v>
      </c>
      <c r="E2404" s="834" t="s">
        <v>2097</v>
      </c>
      <c r="F2404" s="832" t="s">
        <v>2036</v>
      </c>
      <c r="G2404" s="832" t="s">
        <v>2129</v>
      </c>
      <c r="H2404" s="832" t="s">
        <v>601</v>
      </c>
      <c r="I2404" s="832" t="s">
        <v>2228</v>
      </c>
      <c r="J2404" s="832" t="s">
        <v>1328</v>
      </c>
      <c r="K2404" s="832" t="s">
        <v>2229</v>
      </c>
      <c r="L2404" s="835">
        <v>168.9</v>
      </c>
      <c r="M2404" s="835">
        <v>337.8</v>
      </c>
      <c r="N2404" s="832">
        <v>2</v>
      </c>
      <c r="O2404" s="836">
        <v>1.5</v>
      </c>
      <c r="P2404" s="835">
        <v>168.9</v>
      </c>
      <c r="Q2404" s="837">
        <v>0.5</v>
      </c>
      <c r="R2404" s="832">
        <v>1</v>
      </c>
      <c r="S2404" s="837">
        <v>0.5</v>
      </c>
      <c r="T2404" s="836">
        <v>0.5</v>
      </c>
      <c r="U2404" s="838">
        <v>0.33333333333333331</v>
      </c>
    </row>
    <row r="2405" spans="1:21" ht="14.4" customHeight="1" x14ac:dyDescent="0.3">
      <c r="A2405" s="831">
        <v>8</v>
      </c>
      <c r="B2405" s="832" t="s">
        <v>2035</v>
      </c>
      <c r="C2405" s="832" t="s">
        <v>2042</v>
      </c>
      <c r="D2405" s="833" t="s">
        <v>4375</v>
      </c>
      <c r="E2405" s="834" t="s">
        <v>2097</v>
      </c>
      <c r="F2405" s="832" t="s">
        <v>2036</v>
      </c>
      <c r="G2405" s="832" t="s">
        <v>2129</v>
      </c>
      <c r="H2405" s="832" t="s">
        <v>601</v>
      </c>
      <c r="I2405" s="832" t="s">
        <v>2130</v>
      </c>
      <c r="J2405" s="832" t="s">
        <v>1328</v>
      </c>
      <c r="K2405" s="832" t="s">
        <v>2131</v>
      </c>
      <c r="L2405" s="835">
        <v>112.6</v>
      </c>
      <c r="M2405" s="835">
        <v>450.4</v>
      </c>
      <c r="N2405" s="832">
        <v>4</v>
      </c>
      <c r="O2405" s="836">
        <v>3.5</v>
      </c>
      <c r="P2405" s="835">
        <v>225.2</v>
      </c>
      <c r="Q2405" s="837">
        <v>0.5</v>
      </c>
      <c r="R2405" s="832">
        <v>2</v>
      </c>
      <c r="S2405" s="837">
        <v>0.5</v>
      </c>
      <c r="T2405" s="836">
        <v>2</v>
      </c>
      <c r="U2405" s="838">
        <v>0.5714285714285714</v>
      </c>
    </row>
    <row r="2406" spans="1:21" ht="14.4" customHeight="1" x14ac:dyDescent="0.3">
      <c r="A2406" s="831">
        <v>8</v>
      </c>
      <c r="B2406" s="832" t="s">
        <v>2035</v>
      </c>
      <c r="C2406" s="832" t="s">
        <v>2042</v>
      </c>
      <c r="D2406" s="833" t="s">
        <v>4375</v>
      </c>
      <c r="E2406" s="834" t="s">
        <v>2097</v>
      </c>
      <c r="F2406" s="832" t="s">
        <v>2036</v>
      </c>
      <c r="G2406" s="832" t="s">
        <v>2247</v>
      </c>
      <c r="H2406" s="832" t="s">
        <v>601</v>
      </c>
      <c r="I2406" s="832" t="s">
        <v>4174</v>
      </c>
      <c r="J2406" s="832" t="s">
        <v>4175</v>
      </c>
      <c r="K2406" s="832" t="s">
        <v>2352</v>
      </c>
      <c r="L2406" s="835">
        <v>0</v>
      </c>
      <c r="M2406" s="835">
        <v>0</v>
      </c>
      <c r="N2406" s="832">
        <v>2</v>
      </c>
      <c r="O2406" s="836">
        <v>0.5</v>
      </c>
      <c r="P2406" s="835">
        <v>0</v>
      </c>
      <c r="Q2406" s="837"/>
      <c r="R2406" s="832">
        <v>2</v>
      </c>
      <c r="S2406" s="837">
        <v>1</v>
      </c>
      <c r="T2406" s="836">
        <v>0.5</v>
      </c>
      <c r="U2406" s="838">
        <v>1</v>
      </c>
    </row>
    <row r="2407" spans="1:21" ht="14.4" customHeight="1" x14ac:dyDescent="0.3">
      <c r="A2407" s="831">
        <v>8</v>
      </c>
      <c r="B2407" s="832" t="s">
        <v>2035</v>
      </c>
      <c r="C2407" s="832" t="s">
        <v>2042</v>
      </c>
      <c r="D2407" s="833" t="s">
        <v>4375</v>
      </c>
      <c r="E2407" s="834" t="s">
        <v>2097</v>
      </c>
      <c r="F2407" s="832" t="s">
        <v>2036</v>
      </c>
      <c r="G2407" s="832" t="s">
        <v>2247</v>
      </c>
      <c r="H2407" s="832" t="s">
        <v>601</v>
      </c>
      <c r="I2407" s="832" t="s">
        <v>2355</v>
      </c>
      <c r="J2407" s="832" t="s">
        <v>1047</v>
      </c>
      <c r="K2407" s="832" t="s">
        <v>2249</v>
      </c>
      <c r="L2407" s="835">
        <v>103.67</v>
      </c>
      <c r="M2407" s="835">
        <v>103.67</v>
      </c>
      <c r="N2407" s="832">
        <v>1</v>
      </c>
      <c r="O2407" s="836">
        <v>1</v>
      </c>
      <c r="P2407" s="835">
        <v>103.67</v>
      </c>
      <c r="Q2407" s="837">
        <v>1</v>
      </c>
      <c r="R2407" s="832">
        <v>1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8</v>
      </c>
      <c r="B2408" s="832" t="s">
        <v>2035</v>
      </c>
      <c r="C2408" s="832" t="s">
        <v>2042</v>
      </c>
      <c r="D2408" s="833" t="s">
        <v>4375</v>
      </c>
      <c r="E2408" s="834" t="s">
        <v>2097</v>
      </c>
      <c r="F2408" s="832" t="s">
        <v>2036</v>
      </c>
      <c r="G2408" s="832" t="s">
        <v>2247</v>
      </c>
      <c r="H2408" s="832" t="s">
        <v>601</v>
      </c>
      <c r="I2408" s="832" t="s">
        <v>4176</v>
      </c>
      <c r="J2408" s="832" t="s">
        <v>4177</v>
      </c>
      <c r="K2408" s="832" t="s">
        <v>4178</v>
      </c>
      <c r="L2408" s="835">
        <v>64.5</v>
      </c>
      <c r="M2408" s="835">
        <v>64.5</v>
      </c>
      <c r="N2408" s="832">
        <v>1</v>
      </c>
      <c r="O2408" s="836">
        <v>0.5</v>
      </c>
      <c r="P2408" s="835">
        <v>64.5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8</v>
      </c>
      <c r="B2409" s="832" t="s">
        <v>2035</v>
      </c>
      <c r="C2409" s="832" t="s">
        <v>2042</v>
      </c>
      <c r="D2409" s="833" t="s">
        <v>4375</v>
      </c>
      <c r="E2409" s="834" t="s">
        <v>2097</v>
      </c>
      <c r="F2409" s="832" t="s">
        <v>2036</v>
      </c>
      <c r="G2409" s="832" t="s">
        <v>2247</v>
      </c>
      <c r="H2409" s="832" t="s">
        <v>601</v>
      </c>
      <c r="I2409" s="832" t="s">
        <v>4179</v>
      </c>
      <c r="J2409" s="832" t="s">
        <v>4177</v>
      </c>
      <c r="K2409" s="832" t="s">
        <v>4180</v>
      </c>
      <c r="L2409" s="835">
        <v>64.5</v>
      </c>
      <c r="M2409" s="835">
        <v>129</v>
      </c>
      <c r="N2409" s="832">
        <v>2</v>
      </c>
      <c r="O2409" s="836">
        <v>1.5</v>
      </c>
      <c r="P2409" s="835">
        <v>129</v>
      </c>
      <c r="Q2409" s="837">
        <v>1</v>
      </c>
      <c r="R2409" s="832">
        <v>2</v>
      </c>
      <c r="S2409" s="837">
        <v>1</v>
      </c>
      <c r="T2409" s="836">
        <v>1.5</v>
      </c>
      <c r="U2409" s="838">
        <v>1</v>
      </c>
    </row>
    <row r="2410" spans="1:21" ht="14.4" customHeight="1" x14ac:dyDescent="0.3">
      <c r="A2410" s="831">
        <v>8</v>
      </c>
      <c r="B2410" s="832" t="s">
        <v>2035</v>
      </c>
      <c r="C2410" s="832" t="s">
        <v>2042</v>
      </c>
      <c r="D2410" s="833" t="s">
        <v>4375</v>
      </c>
      <c r="E2410" s="834" t="s">
        <v>2097</v>
      </c>
      <c r="F2410" s="832" t="s">
        <v>2036</v>
      </c>
      <c r="G2410" s="832" t="s">
        <v>2247</v>
      </c>
      <c r="H2410" s="832" t="s">
        <v>601</v>
      </c>
      <c r="I2410" s="832" t="s">
        <v>4181</v>
      </c>
      <c r="J2410" s="832" t="s">
        <v>2351</v>
      </c>
      <c r="K2410" s="832" t="s">
        <v>2352</v>
      </c>
      <c r="L2410" s="835">
        <v>0</v>
      </c>
      <c r="M2410" s="835">
        <v>0</v>
      </c>
      <c r="N2410" s="832">
        <v>3</v>
      </c>
      <c r="O2410" s="836">
        <v>0.5</v>
      </c>
      <c r="P2410" s="835">
        <v>0</v>
      </c>
      <c r="Q2410" s="837"/>
      <c r="R2410" s="832">
        <v>3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8</v>
      </c>
      <c r="B2411" s="832" t="s">
        <v>2035</v>
      </c>
      <c r="C2411" s="832" t="s">
        <v>2042</v>
      </c>
      <c r="D2411" s="833" t="s">
        <v>4375</v>
      </c>
      <c r="E2411" s="834" t="s">
        <v>2097</v>
      </c>
      <c r="F2411" s="832" t="s">
        <v>2036</v>
      </c>
      <c r="G2411" s="832" t="s">
        <v>2356</v>
      </c>
      <c r="H2411" s="832" t="s">
        <v>660</v>
      </c>
      <c r="I2411" s="832" t="s">
        <v>1682</v>
      </c>
      <c r="J2411" s="832" t="s">
        <v>747</v>
      </c>
      <c r="K2411" s="832" t="s">
        <v>1683</v>
      </c>
      <c r="L2411" s="835">
        <v>0</v>
      </c>
      <c r="M2411" s="835">
        <v>0</v>
      </c>
      <c r="N2411" s="832">
        <v>1</v>
      </c>
      <c r="O2411" s="836">
        <v>1</v>
      </c>
      <c r="P2411" s="835">
        <v>0</v>
      </c>
      <c r="Q2411" s="837"/>
      <c r="R2411" s="832">
        <v>1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8</v>
      </c>
      <c r="B2412" s="832" t="s">
        <v>2035</v>
      </c>
      <c r="C2412" s="832" t="s">
        <v>2042</v>
      </c>
      <c r="D2412" s="833" t="s">
        <v>4375</v>
      </c>
      <c r="E2412" s="834" t="s">
        <v>2097</v>
      </c>
      <c r="F2412" s="832" t="s">
        <v>2036</v>
      </c>
      <c r="G2412" s="832" t="s">
        <v>2356</v>
      </c>
      <c r="H2412" s="832" t="s">
        <v>660</v>
      </c>
      <c r="I2412" s="832" t="s">
        <v>1995</v>
      </c>
      <c r="J2412" s="832" t="s">
        <v>747</v>
      </c>
      <c r="K2412" s="832" t="s">
        <v>1996</v>
      </c>
      <c r="L2412" s="835">
        <v>0</v>
      </c>
      <c r="M2412" s="835">
        <v>0</v>
      </c>
      <c r="N2412" s="832">
        <v>1</v>
      </c>
      <c r="O2412" s="836">
        <v>1</v>
      </c>
      <c r="P2412" s="835"/>
      <c r="Q2412" s="837"/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8</v>
      </c>
      <c r="B2413" s="832" t="s">
        <v>2035</v>
      </c>
      <c r="C2413" s="832" t="s">
        <v>2042</v>
      </c>
      <c r="D2413" s="833" t="s">
        <v>4375</v>
      </c>
      <c r="E2413" s="834" t="s">
        <v>2097</v>
      </c>
      <c r="F2413" s="832" t="s">
        <v>2036</v>
      </c>
      <c r="G2413" s="832" t="s">
        <v>2444</v>
      </c>
      <c r="H2413" s="832" t="s">
        <v>660</v>
      </c>
      <c r="I2413" s="832" t="s">
        <v>4182</v>
      </c>
      <c r="J2413" s="832" t="s">
        <v>1667</v>
      </c>
      <c r="K2413" s="832" t="s">
        <v>4183</v>
      </c>
      <c r="L2413" s="835">
        <v>57.6</v>
      </c>
      <c r="M2413" s="835">
        <v>115.2</v>
      </c>
      <c r="N2413" s="832">
        <v>2</v>
      </c>
      <c r="O2413" s="836">
        <v>0.5</v>
      </c>
      <c r="P2413" s="835">
        <v>115.2</v>
      </c>
      <c r="Q2413" s="837">
        <v>1</v>
      </c>
      <c r="R2413" s="832">
        <v>2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8</v>
      </c>
      <c r="B2414" s="832" t="s">
        <v>2035</v>
      </c>
      <c r="C2414" s="832" t="s">
        <v>2042</v>
      </c>
      <c r="D2414" s="833" t="s">
        <v>4375</v>
      </c>
      <c r="E2414" s="834" t="s">
        <v>2097</v>
      </c>
      <c r="F2414" s="832" t="s">
        <v>2036</v>
      </c>
      <c r="G2414" s="832" t="s">
        <v>2646</v>
      </c>
      <c r="H2414" s="832" t="s">
        <v>601</v>
      </c>
      <c r="I2414" s="832" t="s">
        <v>2811</v>
      </c>
      <c r="J2414" s="832" t="s">
        <v>2812</v>
      </c>
      <c r="K2414" s="832" t="s">
        <v>2813</v>
      </c>
      <c r="L2414" s="835">
        <v>256.67</v>
      </c>
      <c r="M2414" s="835">
        <v>4363.3900000000003</v>
      </c>
      <c r="N2414" s="832">
        <v>17</v>
      </c>
      <c r="O2414" s="836">
        <v>17</v>
      </c>
      <c r="P2414" s="835">
        <v>1540.0200000000002</v>
      </c>
      <c r="Q2414" s="837">
        <v>0.35294117647058826</v>
      </c>
      <c r="R2414" s="832">
        <v>6</v>
      </c>
      <c r="S2414" s="837">
        <v>0.35294117647058826</v>
      </c>
      <c r="T2414" s="836">
        <v>6</v>
      </c>
      <c r="U2414" s="838">
        <v>0.35294117647058826</v>
      </c>
    </row>
    <row r="2415" spans="1:21" ht="14.4" customHeight="1" x14ac:dyDescent="0.3">
      <c r="A2415" s="831">
        <v>8</v>
      </c>
      <c r="B2415" s="832" t="s">
        <v>2035</v>
      </c>
      <c r="C2415" s="832" t="s">
        <v>2042</v>
      </c>
      <c r="D2415" s="833" t="s">
        <v>4375</v>
      </c>
      <c r="E2415" s="834" t="s">
        <v>2097</v>
      </c>
      <c r="F2415" s="832" t="s">
        <v>2036</v>
      </c>
      <c r="G2415" s="832" t="s">
        <v>2646</v>
      </c>
      <c r="H2415" s="832" t="s">
        <v>601</v>
      </c>
      <c r="I2415" s="832" t="s">
        <v>3830</v>
      </c>
      <c r="J2415" s="832" t="s">
        <v>2812</v>
      </c>
      <c r="K2415" s="832" t="s">
        <v>3831</v>
      </c>
      <c r="L2415" s="835">
        <v>0</v>
      </c>
      <c r="M2415" s="835">
        <v>0</v>
      </c>
      <c r="N2415" s="832">
        <v>1</v>
      </c>
      <c r="O2415" s="836">
        <v>1</v>
      </c>
      <c r="P2415" s="835"/>
      <c r="Q2415" s="837"/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8</v>
      </c>
      <c r="B2416" s="832" t="s">
        <v>2035</v>
      </c>
      <c r="C2416" s="832" t="s">
        <v>2042</v>
      </c>
      <c r="D2416" s="833" t="s">
        <v>4375</v>
      </c>
      <c r="E2416" s="834" t="s">
        <v>2097</v>
      </c>
      <c r="F2416" s="832" t="s">
        <v>2036</v>
      </c>
      <c r="G2416" s="832" t="s">
        <v>2650</v>
      </c>
      <c r="H2416" s="832" t="s">
        <v>601</v>
      </c>
      <c r="I2416" s="832" t="s">
        <v>2651</v>
      </c>
      <c r="J2416" s="832" t="s">
        <v>1365</v>
      </c>
      <c r="K2416" s="832" t="s">
        <v>2652</v>
      </c>
      <c r="L2416" s="835">
        <v>108.44</v>
      </c>
      <c r="M2416" s="835">
        <v>216.88</v>
      </c>
      <c r="N2416" s="832">
        <v>2</v>
      </c>
      <c r="O2416" s="836">
        <v>1.5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8</v>
      </c>
      <c r="B2417" s="832" t="s">
        <v>2035</v>
      </c>
      <c r="C2417" s="832" t="s">
        <v>2042</v>
      </c>
      <c r="D2417" s="833" t="s">
        <v>4375</v>
      </c>
      <c r="E2417" s="834" t="s">
        <v>2097</v>
      </c>
      <c r="F2417" s="832" t="s">
        <v>2036</v>
      </c>
      <c r="G2417" s="832" t="s">
        <v>2650</v>
      </c>
      <c r="H2417" s="832" t="s">
        <v>601</v>
      </c>
      <c r="I2417" s="832" t="s">
        <v>3064</v>
      </c>
      <c r="J2417" s="832" t="s">
        <v>1365</v>
      </c>
      <c r="K2417" s="832" t="s">
        <v>2652</v>
      </c>
      <c r="L2417" s="835">
        <v>52.61</v>
      </c>
      <c r="M2417" s="835">
        <v>52.61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8</v>
      </c>
      <c r="B2418" s="832" t="s">
        <v>2035</v>
      </c>
      <c r="C2418" s="832" t="s">
        <v>2042</v>
      </c>
      <c r="D2418" s="833" t="s">
        <v>4375</v>
      </c>
      <c r="E2418" s="834" t="s">
        <v>2097</v>
      </c>
      <c r="F2418" s="832" t="s">
        <v>2036</v>
      </c>
      <c r="G2418" s="832" t="s">
        <v>2362</v>
      </c>
      <c r="H2418" s="832" t="s">
        <v>601</v>
      </c>
      <c r="I2418" s="832" t="s">
        <v>2548</v>
      </c>
      <c r="J2418" s="832" t="s">
        <v>2549</v>
      </c>
      <c r="K2418" s="832" t="s">
        <v>2107</v>
      </c>
      <c r="L2418" s="835">
        <v>21.92</v>
      </c>
      <c r="M2418" s="835">
        <v>7080.1600000000117</v>
      </c>
      <c r="N2418" s="832">
        <v>323</v>
      </c>
      <c r="O2418" s="836">
        <v>92</v>
      </c>
      <c r="P2418" s="835">
        <v>6356.800000000012</v>
      </c>
      <c r="Q2418" s="837">
        <v>0.89783281733746156</v>
      </c>
      <c r="R2418" s="832">
        <v>290</v>
      </c>
      <c r="S2418" s="837">
        <v>0.89783281733746134</v>
      </c>
      <c r="T2418" s="836">
        <v>79</v>
      </c>
      <c r="U2418" s="838">
        <v>0.85869565217391308</v>
      </c>
    </row>
    <row r="2419" spans="1:21" ht="14.4" customHeight="1" x14ac:dyDescent="0.3">
      <c r="A2419" s="831">
        <v>8</v>
      </c>
      <c r="B2419" s="832" t="s">
        <v>2035</v>
      </c>
      <c r="C2419" s="832" t="s">
        <v>2042</v>
      </c>
      <c r="D2419" s="833" t="s">
        <v>4375</v>
      </c>
      <c r="E2419" s="834" t="s">
        <v>2097</v>
      </c>
      <c r="F2419" s="832" t="s">
        <v>2036</v>
      </c>
      <c r="G2419" s="832" t="s">
        <v>2362</v>
      </c>
      <c r="H2419" s="832" t="s">
        <v>601</v>
      </c>
      <c r="I2419" s="832" t="s">
        <v>2548</v>
      </c>
      <c r="J2419" s="832" t="s">
        <v>2549</v>
      </c>
      <c r="K2419" s="832" t="s">
        <v>2107</v>
      </c>
      <c r="L2419" s="835">
        <v>24.78</v>
      </c>
      <c r="M2419" s="835">
        <v>2775.3599999999988</v>
      </c>
      <c r="N2419" s="832">
        <v>112</v>
      </c>
      <c r="O2419" s="836">
        <v>35.5</v>
      </c>
      <c r="P2419" s="835">
        <v>2453.2199999999989</v>
      </c>
      <c r="Q2419" s="837">
        <v>0.8839285714285714</v>
      </c>
      <c r="R2419" s="832">
        <v>99</v>
      </c>
      <c r="S2419" s="837">
        <v>0.8839285714285714</v>
      </c>
      <c r="T2419" s="836">
        <v>31</v>
      </c>
      <c r="U2419" s="838">
        <v>0.87323943661971826</v>
      </c>
    </row>
    <row r="2420" spans="1:21" ht="14.4" customHeight="1" x14ac:dyDescent="0.3">
      <c r="A2420" s="831">
        <v>8</v>
      </c>
      <c r="B2420" s="832" t="s">
        <v>2035</v>
      </c>
      <c r="C2420" s="832" t="s">
        <v>2042</v>
      </c>
      <c r="D2420" s="833" t="s">
        <v>4375</v>
      </c>
      <c r="E2420" s="834" t="s">
        <v>2097</v>
      </c>
      <c r="F2420" s="832" t="s">
        <v>2036</v>
      </c>
      <c r="G2420" s="832" t="s">
        <v>2362</v>
      </c>
      <c r="H2420" s="832" t="s">
        <v>601</v>
      </c>
      <c r="I2420" s="832" t="s">
        <v>2363</v>
      </c>
      <c r="J2420" s="832" t="s">
        <v>2364</v>
      </c>
      <c r="K2420" s="832" t="s">
        <v>2365</v>
      </c>
      <c r="L2420" s="835">
        <v>87.67</v>
      </c>
      <c r="M2420" s="835">
        <v>526.02</v>
      </c>
      <c r="N2420" s="832">
        <v>6</v>
      </c>
      <c r="O2420" s="836">
        <v>1.5</v>
      </c>
      <c r="P2420" s="835">
        <v>526.02</v>
      </c>
      <c r="Q2420" s="837">
        <v>1</v>
      </c>
      <c r="R2420" s="832">
        <v>6</v>
      </c>
      <c r="S2420" s="837">
        <v>1</v>
      </c>
      <c r="T2420" s="836">
        <v>1.5</v>
      </c>
      <c r="U2420" s="838">
        <v>1</v>
      </c>
    </row>
    <row r="2421" spans="1:21" ht="14.4" customHeight="1" x14ac:dyDescent="0.3">
      <c r="A2421" s="831">
        <v>8</v>
      </c>
      <c r="B2421" s="832" t="s">
        <v>2035</v>
      </c>
      <c r="C2421" s="832" t="s">
        <v>2042</v>
      </c>
      <c r="D2421" s="833" t="s">
        <v>4375</v>
      </c>
      <c r="E2421" s="834" t="s">
        <v>2097</v>
      </c>
      <c r="F2421" s="832" t="s">
        <v>2036</v>
      </c>
      <c r="G2421" s="832" t="s">
        <v>2199</v>
      </c>
      <c r="H2421" s="832" t="s">
        <v>601</v>
      </c>
      <c r="I2421" s="832" t="s">
        <v>2200</v>
      </c>
      <c r="J2421" s="832" t="s">
        <v>1219</v>
      </c>
      <c r="K2421" s="832" t="s">
        <v>2201</v>
      </c>
      <c r="L2421" s="835">
        <v>130.36000000000001</v>
      </c>
      <c r="M2421" s="835">
        <v>182764.72000000053</v>
      </c>
      <c r="N2421" s="832">
        <v>1402</v>
      </c>
      <c r="O2421" s="836">
        <v>317</v>
      </c>
      <c r="P2421" s="835">
        <v>130360.00000000042</v>
      </c>
      <c r="Q2421" s="837">
        <v>0.7132667617689018</v>
      </c>
      <c r="R2421" s="832">
        <v>1000</v>
      </c>
      <c r="S2421" s="837">
        <v>0.71326676176890158</v>
      </c>
      <c r="T2421" s="836">
        <v>219.5</v>
      </c>
      <c r="U2421" s="838">
        <v>0.69242902208201895</v>
      </c>
    </row>
    <row r="2422" spans="1:21" ht="14.4" customHeight="1" x14ac:dyDescent="0.3">
      <c r="A2422" s="831">
        <v>8</v>
      </c>
      <c r="B2422" s="832" t="s">
        <v>2035</v>
      </c>
      <c r="C2422" s="832" t="s">
        <v>2042</v>
      </c>
      <c r="D2422" s="833" t="s">
        <v>4375</v>
      </c>
      <c r="E2422" s="834" t="s">
        <v>2097</v>
      </c>
      <c r="F2422" s="832" t="s">
        <v>2036</v>
      </c>
      <c r="G2422" s="832" t="s">
        <v>2199</v>
      </c>
      <c r="H2422" s="832" t="s">
        <v>601</v>
      </c>
      <c r="I2422" s="832" t="s">
        <v>2202</v>
      </c>
      <c r="J2422" s="832" t="s">
        <v>1219</v>
      </c>
      <c r="K2422" s="832" t="s">
        <v>2201</v>
      </c>
      <c r="L2422" s="835">
        <v>130.36000000000001</v>
      </c>
      <c r="M2422" s="835">
        <v>32198.920000000006</v>
      </c>
      <c r="N2422" s="832">
        <v>247</v>
      </c>
      <c r="O2422" s="836">
        <v>52</v>
      </c>
      <c r="P2422" s="835">
        <v>21118.320000000003</v>
      </c>
      <c r="Q2422" s="837">
        <v>0.65587044534412953</v>
      </c>
      <c r="R2422" s="832">
        <v>162</v>
      </c>
      <c r="S2422" s="837">
        <v>0.65587044534412953</v>
      </c>
      <c r="T2422" s="836">
        <v>35.5</v>
      </c>
      <c r="U2422" s="838">
        <v>0.68269230769230771</v>
      </c>
    </row>
    <row r="2423" spans="1:21" ht="14.4" customHeight="1" x14ac:dyDescent="0.3">
      <c r="A2423" s="831">
        <v>8</v>
      </c>
      <c r="B2423" s="832" t="s">
        <v>2035</v>
      </c>
      <c r="C2423" s="832" t="s">
        <v>2042</v>
      </c>
      <c r="D2423" s="833" t="s">
        <v>4375</v>
      </c>
      <c r="E2423" s="834" t="s">
        <v>2097</v>
      </c>
      <c r="F2423" s="832" t="s">
        <v>2036</v>
      </c>
      <c r="G2423" s="832" t="s">
        <v>2199</v>
      </c>
      <c r="H2423" s="832" t="s">
        <v>601</v>
      </c>
      <c r="I2423" s="832" t="s">
        <v>3065</v>
      </c>
      <c r="J2423" s="832" t="s">
        <v>3066</v>
      </c>
      <c r="K2423" s="832" t="s">
        <v>3067</v>
      </c>
      <c r="L2423" s="835">
        <v>392.56</v>
      </c>
      <c r="M2423" s="835">
        <v>4318.16</v>
      </c>
      <c r="N2423" s="832">
        <v>11</v>
      </c>
      <c r="O2423" s="836">
        <v>4.5</v>
      </c>
      <c r="P2423" s="835">
        <v>4318.16</v>
      </c>
      <c r="Q2423" s="837">
        <v>1</v>
      </c>
      <c r="R2423" s="832">
        <v>11</v>
      </c>
      <c r="S2423" s="837">
        <v>1</v>
      </c>
      <c r="T2423" s="836">
        <v>4.5</v>
      </c>
      <c r="U2423" s="838">
        <v>1</v>
      </c>
    </row>
    <row r="2424" spans="1:21" ht="14.4" customHeight="1" x14ac:dyDescent="0.3">
      <c r="A2424" s="831">
        <v>8</v>
      </c>
      <c r="B2424" s="832" t="s">
        <v>2035</v>
      </c>
      <c r="C2424" s="832" t="s">
        <v>2042</v>
      </c>
      <c r="D2424" s="833" t="s">
        <v>4375</v>
      </c>
      <c r="E2424" s="834" t="s">
        <v>2097</v>
      </c>
      <c r="F2424" s="832" t="s">
        <v>2036</v>
      </c>
      <c r="G2424" s="832" t="s">
        <v>2206</v>
      </c>
      <c r="H2424" s="832" t="s">
        <v>601</v>
      </c>
      <c r="I2424" s="832" t="s">
        <v>2207</v>
      </c>
      <c r="J2424" s="832" t="s">
        <v>2208</v>
      </c>
      <c r="K2424" s="832" t="s">
        <v>2209</v>
      </c>
      <c r="L2424" s="835">
        <v>0</v>
      </c>
      <c r="M2424" s="835">
        <v>0</v>
      </c>
      <c r="N2424" s="832">
        <v>5</v>
      </c>
      <c r="O2424" s="836">
        <v>2.5</v>
      </c>
      <c r="P2424" s="835">
        <v>0</v>
      </c>
      <c r="Q2424" s="837"/>
      <c r="R2424" s="832">
        <v>4</v>
      </c>
      <c r="S2424" s="837">
        <v>0.8</v>
      </c>
      <c r="T2424" s="836">
        <v>2</v>
      </c>
      <c r="U2424" s="838">
        <v>0.8</v>
      </c>
    </row>
    <row r="2425" spans="1:21" ht="14.4" customHeight="1" x14ac:dyDescent="0.3">
      <c r="A2425" s="831">
        <v>8</v>
      </c>
      <c r="B2425" s="832" t="s">
        <v>2035</v>
      </c>
      <c r="C2425" s="832" t="s">
        <v>2042</v>
      </c>
      <c r="D2425" s="833" t="s">
        <v>4375</v>
      </c>
      <c r="E2425" s="834" t="s">
        <v>2097</v>
      </c>
      <c r="F2425" s="832" t="s">
        <v>2036</v>
      </c>
      <c r="G2425" s="832" t="s">
        <v>2206</v>
      </c>
      <c r="H2425" s="832" t="s">
        <v>601</v>
      </c>
      <c r="I2425" s="832" t="s">
        <v>3431</v>
      </c>
      <c r="J2425" s="832" t="s">
        <v>971</v>
      </c>
      <c r="K2425" s="832" t="s">
        <v>3292</v>
      </c>
      <c r="L2425" s="835">
        <v>0</v>
      </c>
      <c r="M2425" s="835">
        <v>0</v>
      </c>
      <c r="N2425" s="832">
        <v>1</v>
      </c>
      <c r="O2425" s="836">
        <v>1</v>
      </c>
      <c r="P2425" s="835">
        <v>0</v>
      </c>
      <c r="Q2425" s="837"/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8</v>
      </c>
      <c r="B2426" s="832" t="s">
        <v>2035</v>
      </c>
      <c r="C2426" s="832" t="s">
        <v>2042</v>
      </c>
      <c r="D2426" s="833" t="s">
        <v>4375</v>
      </c>
      <c r="E2426" s="834" t="s">
        <v>2097</v>
      </c>
      <c r="F2426" s="832" t="s">
        <v>2036</v>
      </c>
      <c r="G2426" s="832" t="s">
        <v>2147</v>
      </c>
      <c r="H2426" s="832" t="s">
        <v>601</v>
      </c>
      <c r="I2426" s="832" t="s">
        <v>2250</v>
      </c>
      <c r="J2426" s="832" t="s">
        <v>825</v>
      </c>
      <c r="K2426" s="832" t="s">
        <v>2251</v>
      </c>
      <c r="L2426" s="835">
        <v>128.69999999999999</v>
      </c>
      <c r="M2426" s="835">
        <v>128.69999999999999</v>
      </c>
      <c r="N2426" s="832">
        <v>1</v>
      </c>
      <c r="O2426" s="836">
        <v>1</v>
      </c>
      <c r="P2426" s="835">
        <v>128.69999999999999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8</v>
      </c>
      <c r="B2427" s="832" t="s">
        <v>2035</v>
      </c>
      <c r="C2427" s="832" t="s">
        <v>2042</v>
      </c>
      <c r="D2427" s="833" t="s">
        <v>4375</v>
      </c>
      <c r="E2427" s="834" t="s">
        <v>2097</v>
      </c>
      <c r="F2427" s="832" t="s">
        <v>2036</v>
      </c>
      <c r="G2427" s="832" t="s">
        <v>2217</v>
      </c>
      <c r="H2427" s="832" t="s">
        <v>601</v>
      </c>
      <c r="I2427" s="832" t="s">
        <v>2218</v>
      </c>
      <c r="J2427" s="832" t="s">
        <v>838</v>
      </c>
      <c r="K2427" s="832" t="s">
        <v>2219</v>
      </c>
      <c r="L2427" s="835">
        <v>83.68</v>
      </c>
      <c r="M2427" s="835">
        <v>83.68</v>
      </c>
      <c r="N2427" s="832">
        <v>1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8</v>
      </c>
      <c r="B2428" s="832" t="s">
        <v>2035</v>
      </c>
      <c r="C2428" s="832" t="s">
        <v>2042</v>
      </c>
      <c r="D2428" s="833" t="s">
        <v>4375</v>
      </c>
      <c r="E2428" s="834" t="s">
        <v>2097</v>
      </c>
      <c r="F2428" s="832" t="s">
        <v>2036</v>
      </c>
      <c r="G2428" s="832" t="s">
        <v>4184</v>
      </c>
      <c r="H2428" s="832" t="s">
        <v>601</v>
      </c>
      <c r="I2428" s="832" t="s">
        <v>4185</v>
      </c>
      <c r="J2428" s="832" t="s">
        <v>4186</v>
      </c>
      <c r="K2428" s="832" t="s">
        <v>4187</v>
      </c>
      <c r="L2428" s="835">
        <v>475.4</v>
      </c>
      <c r="M2428" s="835">
        <v>1426.1999999999998</v>
      </c>
      <c r="N2428" s="832">
        <v>3</v>
      </c>
      <c r="O2428" s="836">
        <v>3</v>
      </c>
      <c r="P2428" s="835">
        <v>1426.1999999999998</v>
      </c>
      <c r="Q2428" s="837">
        <v>1</v>
      </c>
      <c r="R2428" s="832">
        <v>3</v>
      </c>
      <c r="S2428" s="837">
        <v>1</v>
      </c>
      <c r="T2428" s="836">
        <v>3</v>
      </c>
      <c r="U2428" s="838">
        <v>1</v>
      </c>
    </row>
    <row r="2429" spans="1:21" ht="14.4" customHeight="1" x14ac:dyDescent="0.3">
      <c r="A2429" s="831">
        <v>8</v>
      </c>
      <c r="B2429" s="832" t="s">
        <v>2035</v>
      </c>
      <c r="C2429" s="832" t="s">
        <v>2042</v>
      </c>
      <c r="D2429" s="833" t="s">
        <v>4375</v>
      </c>
      <c r="E2429" s="834" t="s">
        <v>2097</v>
      </c>
      <c r="F2429" s="832" t="s">
        <v>2036</v>
      </c>
      <c r="G2429" s="832" t="s">
        <v>4184</v>
      </c>
      <c r="H2429" s="832" t="s">
        <v>601</v>
      </c>
      <c r="I2429" s="832" t="s">
        <v>4185</v>
      </c>
      <c r="J2429" s="832" t="s">
        <v>4186</v>
      </c>
      <c r="K2429" s="832" t="s">
        <v>4187</v>
      </c>
      <c r="L2429" s="835">
        <v>258.24</v>
      </c>
      <c r="M2429" s="835">
        <v>516.48</v>
      </c>
      <c r="N2429" s="832">
        <v>2</v>
      </c>
      <c r="O2429" s="836">
        <v>2</v>
      </c>
      <c r="P2429" s="835">
        <v>516.48</v>
      </c>
      <c r="Q2429" s="837">
        <v>1</v>
      </c>
      <c r="R2429" s="832">
        <v>2</v>
      </c>
      <c r="S2429" s="837">
        <v>1</v>
      </c>
      <c r="T2429" s="836">
        <v>2</v>
      </c>
      <c r="U2429" s="838">
        <v>1</v>
      </c>
    </row>
    <row r="2430" spans="1:21" ht="14.4" customHeight="1" x14ac:dyDescent="0.3">
      <c r="A2430" s="831">
        <v>8</v>
      </c>
      <c r="B2430" s="832" t="s">
        <v>2035</v>
      </c>
      <c r="C2430" s="832" t="s">
        <v>2042</v>
      </c>
      <c r="D2430" s="833" t="s">
        <v>4375</v>
      </c>
      <c r="E2430" s="834" t="s">
        <v>2097</v>
      </c>
      <c r="F2430" s="832" t="s">
        <v>2036</v>
      </c>
      <c r="G2430" s="832" t="s">
        <v>2375</v>
      </c>
      <c r="H2430" s="832" t="s">
        <v>601</v>
      </c>
      <c r="I2430" s="832" t="s">
        <v>2376</v>
      </c>
      <c r="J2430" s="832" t="s">
        <v>840</v>
      </c>
      <c r="K2430" s="832" t="s">
        <v>2377</v>
      </c>
      <c r="L2430" s="835">
        <v>55.16</v>
      </c>
      <c r="M2430" s="835">
        <v>165.48</v>
      </c>
      <c r="N2430" s="832">
        <v>3</v>
      </c>
      <c r="O2430" s="836">
        <v>0.5</v>
      </c>
      <c r="P2430" s="835">
        <v>165.48</v>
      </c>
      <c r="Q2430" s="837">
        <v>1</v>
      </c>
      <c r="R2430" s="832">
        <v>3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8</v>
      </c>
      <c r="B2431" s="832" t="s">
        <v>2035</v>
      </c>
      <c r="C2431" s="832" t="s">
        <v>2042</v>
      </c>
      <c r="D2431" s="833" t="s">
        <v>4375</v>
      </c>
      <c r="E2431" s="834" t="s">
        <v>2097</v>
      </c>
      <c r="F2431" s="832" t="s">
        <v>2036</v>
      </c>
      <c r="G2431" s="832" t="s">
        <v>3080</v>
      </c>
      <c r="H2431" s="832" t="s">
        <v>601</v>
      </c>
      <c r="I2431" s="832" t="s">
        <v>3081</v>
      </c>
      <c r="J2431" s="832" t="s">
        <v>3082</v>
      </c>
      <c r="K2431" s="832" t="s">
        <v>3083</v>
      </c>
      <c r="L2431" s="835">
        <v>2281.7399999999998</v>
      </c>
      <c r="M2431" s="835">
        <v>6845.2199999999993</v>
      </c>
      <c r="N2431" s="832">
        <v>3</v>
      </c>
      <c r="O2431" s="836">
        <v>3</v>
      </c>
      <c r="P2431" s="835">
        <v>4563.4799999999996</v>
      </c>
      <c r="Q2431" s="837">
        <v>0.66666666666666663</v>
      </c>
      <c r="R2431" s="832">
        <v>2</v>
      </c>
      <c r="S2431" s="837">
        <v>0.66666666666666663</v>
      </c>
      <c r="T2431" s="836">
        <v>2</v>
      </c>
      <c r="U2431" s="838">
        <v>0.66666666666666663</v>
      </c>
    </row>
    <row r="2432" spans="1:21" ht="14.4" customHeight="1" x14ac:dyDescent="0.3">
      <c r="A2432" s="831">
        <v>8</v>
      </c>
      <c r="B2432" s="832" t="s">
        <v>2035</v>
      </c>
      <c r="C2432" s="832" t="s">
        <v>2042</v>
      </c>
      <c r="D2432" s="833" t="s">
        <v>4375</v>
      </c>
      <c r="E2432" s="834" t="s">
        <v>2097</v>
      </c>
      <c r="F2432" s="832" t="s">
        <v>2036</v>
      </c>
      <c r="G2432" s="832" t="s">
        <v>3080</v>
      </c>
      <c r="H2432" s="832" t="s">
        <v>601</v>
      </c>
      <c r="I2432" s="832" t="s">
        <v>3084</v>
      </c>
      <c r="J2432" s="832" t="s">
        <v>3085</v>
      </c>
      <c r="K2432" s="832" t="s">
        <v>3086</v>
      </c>
      <c r="L2432" s="835">
        <v>858.26</v>
      </c>
      <c r="M2432" s="835">
        <v>858.26</v>
      </c>
      <c r="N2432" s="832">
        <v>1</v>
      </c>
      <c r="O2432" s="836">
        <v>1</v>
      </c>
      <c r="P2432" s="835">
        <v>858.26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8</v>
      </c>
      <c r="B2433" s="832" t="s">
        <v>2035</v>
      </c>
      <c r="C2433" s="832" t="s">
        <v>2042</v>
      </c>
      <c r="D2433" s="833" t="s">
        <v>4375</v>
      </c>
      <c r="E2433" s="834" t="s">
        <v>2097</v>
      </c>
      <c r="F2433" s="832" t="s">
        <v>2036</v>
      </c>
      <c r="G2433" s="832" t="s">
        <v>2657</v>
      </c>
      <c r="H2433" s="832" t="s">
        <v>601</v>
      </c>
      <c r="I2433" s="832" t="s">
        <v>2658</v>
      </c>
      <c r="J2433" s="832" t="s">
        <v>2659</v>
      </c>
      <c r="K2433" s="832" t="s">
        <v>2660</v>
      </c>
      <c r="L2433" s="835">
        <v>289.23</v>
      </c>
      <c r="M2433" s="835">
        <v>91107.450000000055</v>
      </c>
      <c r="N2433" s="832">
        <v>315</v>
      </c>
      <c r="O2433" s="836">
        <v>49.5</v>
      </c>
      <c r="P2433" s="835">
        <v>88793.610000000059</v>
      </c>
      <c r="Q2433" s="837">
        <v>0.97460317460317469</v>
      </c>
      <c r="R2433" s="832">
        <v>307</v>
      </c>
      <c r="S2433" s="837">
        <v>0.97460317460317458</v>
      </c>
      <c r="T2433" s="836">
        <v>47.5</v>
      </c>
      <c r="U2433" s="838">
        <v>0.95959595959595956</v>
      </c>
    </row>
    <row r="2434" spans="1:21" ht="14.4" customHeight="1" x14ac:dyDescent="0.3">
      <c r="A2434" s="831">
        <v>8</v>
      </c>
      <c r="B2434" s="832" t="s">
        <v>2035</v>
      </c>
      <c r="C2434" s="832" t="s">
        <v>2042</v>
      </c>
      <c r="D2434" s="833" t="s">
        <v>4375</v>
      </c>
      <c r="E2434" s="834" t="s">
        <v>2097</v>
      </c>
      <c r="F2434" s="832" t="s">
        <v>2036</v>
      </c>
      <c r="G2434" s="832" t="s">
        <v>2657</v>
      </c>
      <c r="H2434" s="832" t="s">
        <v>601</v>
      </c>
      <c r="I2434" s="832" t="s">
        <v>4188</v>
      </c>
      <c r="J2434" s="832" t="s">
        <v>2659</v>
      </c>
      <c r="K2434" s="832" t="s">
        <v>4189</v>
      </c>
      <c r="L2434" s="835">
        <v>0</v>
      </c>
      <c r="M2434" s="835">
        <v>0</v>
      </c>
      <c r="N2434" s="832">
        <v>6</v>
      </c>
      <c r="O2434" s="836">
        <v>0.5</v>
      </c>
      <c r="P2434" s="835">
        <v>0</v>
      </c>
      <c r="Q2434" s="837"/>
      <c r="R2434" s="832">
        <v>6</v>
      </c>
      <c r="S2434" s="837">
        <v>1</v>
      </c>
      <c r="T2434" s="836">
        <v>0.5</v>
      </c>
      <c r="U2434" s="838">
        <v>1</v>
      </c>
    </row>
    <row r="2435" spans="1:21" ht="14.4" customHeight="1" x14ac:dyDescent="0.3">
      <c r="A2435" s="831">
        <v>8</v>
      </c>
      <c r="B2435" s="832" t="s">
        <v>2035</v>
      </c>
      <c r="C2435" s="832" t="s">
        <v>2042</v>
      </c>
      <c r="D2435" s="833" t="s">
        <v>4375</v>
      </c>
      <c r="E2435" s="834" t="s">
        <v>2097</v>
      </c>
      <c r="F2435" s="832" t="s">
        <v>2036</v>
      </c>
      <c r="G2435" s="832" t="s">
        <v>2657</v>
      </c>
      <c r="H2435" s="832" t="s">
        <v>601</v>
      </c>
      <c r="I2435" s="832" t="s">
        <v>3087</v>
      </c>
      <c r="J2435" s="832" t="s">
        <v>2659</v>
      </c>
      <c r="K2435" s="832" t="s">
        <v>2636</v>
      </c>
      <c r="L2435" s="835">
        <v>2892.38</v>
      </c>
      <c r="M2435" s="835">
        <v>5784.76</v>
      </c>
      <c r="N2435" s="832">
        <v>2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8</v>
      </c>
      <c r="B2436" s="832" t="s">
        <v>2035</v>
      </c>
      <c r="C2436" s="832" t="s">
        <v>2042</v>
      </c>
      <c r="D2436" s="833" t="s">
        <v>4375</v>
      </c>
      <c r="E2436" s="834" t="s">
        <v>2097</v>
      </c>
      <c r="F2436" s="832" t="s">
        <v>2036</v>
      </c>
      <c r="G2436" s="832" t="s">
        <v>2837</v>
      </c>
      <c r="H2436" s="832" t="s">
        <v>601</v>
      </c>
      <c r="I2436" s="832" t="s">
        <v>2838</v>
      </c>
      <c r="J2436" s="832" t="s">
        <v>2839</v>
      </c>
      <c r="K2436" s="832" t="s">
        <v>1813</v>
      </c>
      <c r="L2436" s="835">
        <v>47.53</v>
      </c>
      <c r="M2436" s="835">
        <v>665.42</v>
      </c>
      <c r="N2436" s="832">
        <v>14</v>
      </c>
      <c r="O2436" s="836">
        <v>5</v>
      </c>
      <c r="P2436" s="835">
        <v>427.77</v>
      </c>
      <c r="Q2436" s="837">
        <v>0.6428571428571429</v>
      </c>
      <c r="R2436" s="832">
        <v>9</v>
      </c>
      <c r="S2436" s="837">
        <v>0.6428571428571429</v>
      </c>
      <c r="T2436" s="836">
        <v>3</v>
      </c>
      <c r="U2436" s="838">
        <v>0.6</v>
      </c>
    </row>
    <row r="2437" spans="1:21" ht="14.4" customHeight="1" x14ac:dyDescent="0.3">
      <c r="A2437" s="831">
        <v>8</v>
      </c>
      <c r="B2437" s="832" t="s">
        <v>2035</v>
      </c>
      <c r="C2437" s="832" t="s">
        <v>2042</v>
      </c>
      <c r="D2437" s="833" t="s">
        <v>4375</v>
      </c>
      <c r="E2437" s="834" t="s">
        <v>2097</v>
      </c>
      <c r="F2437" s="832" t="s">
        <v>2036</v>
      </c>
      <c r="G2437" s="832" t="s">
        <v>3088</v>
      </c>
      <c r="H2437" s="832" t="s">
        <v>601</v>
      </c>
      <c r="I2437" s="832" t="s">
        <v>3089</v>
      </c>
      <c r="J2437" s="832" t="s">
        <v>3090</v>
      </c>
      <c r="K2437" s="832" t="s">
        <v>3091</v>
      </c>
      <c r="L2437" s="835">
        <v>3470.84</v>
      </c>
      <c r="M2437" s="835">
        <v>3470.84</v>
      </c>
      <c r="N2437" s="832">
        <v>1</v>
      </c>
      <c r="O2437" s="836">
        <v>1</v>
      </c>
      <c r="P2437" s="835">
        <v>3470.84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8</v>
      </c>
      <c r="B2438" s="832" t="s">
        <v>2035</v>
      </c>
      <c r="C2438" s="832" t="s">
        <v>2042</v>
      </c>
      <c r="D2438" s="833" t="s">
        <v>4375</v>
      </c>
      <c r="E2438" s="834" t="s">
        <v>2097</v>
      </c>
      <c r="F2438" s="832" t="s">
        <v>2036</v>
      </c>
      <c r="G2438" s="832" t="s">
        <v>2844</v>
      </c>
      <c r="H2438" s="832" t="s">
        <v>601</v>
      </c>
      <c r="I2438" s="832" t="s">
        <v>2845</v>
      </c>
      <c r="J2438" s="832" t="s">
        <v>2846</v>
      </c>
      <c r="K2438" s="832" t="s">
        <v>2847</v>
      </c>
      <c r="L2438" s="835">
        <v>3821.77</v>
      </c>
      <c r="M2438" s="835">
        <v>34395.93</v>
      </c>
      <c r="N2438" s="832">
        <v>9</v>
      </c>
      <c r="O2438" s="836">
        <v>6.5</v>
      </c>
      <c r="P2438" s="835">
        <v>26752.39</v>
      </c>
      <c r="Q2438" s="837">
        <v>0.77777777777777779</v>
      </c>
      <c r="R2438" s="832">
        <v>7</v>
      </c>
      <c r="S2438" s="837">
        <v>0.77777777777777779</v>
      </c>
      <c r="T2438" s="836">
        <v>4.5</v>
      </c>
      <c r="U2438" s="838">
        <v>0.69230769230769229</v>
      </c>
    </row>
    <row r="2439" spans="1:21" ht="14.4" customHeight="1" x14ac:dyDescent="0.3">
      <c r="A2439" s="831">
        <v>8</v>
      </c>
      <c r="B2439" s="832" t="s">
        <v>2035</v>
      </c>
      <c r="C2439" s="832" t="s">
        <v>2042</v>
      </c>
      <c r="D2439" s="833" t="s">
        <v>4375</v>
      </c>
      <c r="E2439" s="834" t="s">
        <v>2097</v>
      </c>
      <c r="F2439" s="832" t="s">
        <v>2036</v>
      </c>
      <c r="G2439" s="832" t="s">
        <v>2844</v>
      </c>
      <c r="H2439" s="832" t="s">
        <v>601</v>
      </c>
      <c r="I2439" s="832" t="s">
        <v>2845</v>
      </c>
      <c r="J2439" s="832" t="s">
        <v>2846</v>
      </c>
      <c r="K2439" s="832" t="s">
        <v>2847</v>
      </c>
      <c r="L2439" s="835">
        <v>3963.33</v>
      </c>
      <c r="M2439" s="835">
        <v>3963.33</v>
      </c>
      <c r="N2439" s="832">
        <v>1</v>
      </c>
      <c r="O2439" s="836">
        <v>1</v>
      </c>
      <c r="P2439" s="835">
        <v>3963.33</v>
      </c>
      <c r="Q2439" s="837">
        <v>1</v>
      </c>
      <c r="R2439" s="832">
        <v>1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8</v>
      </c>
      <c r="B2440" s="832" t="s">
        <v>2035</v>
      </c>
      <c r="C2440" s="832" t="s">
        <v>2042</v>
      </c>
      <c r="D2440" s="833" t="s">
        <v>4375</v>
      </c>
      <c r="E2440" s="834" t="s">
        <v>2097</v>
      </c>
      <c r="F2440" s="832" t="s">
        <v>2036</v>
      </c>
      <c r="G2440" s="832" t="s">
        <v>2520</v>
      </c>
      <c r="H2440" s="832" t="s">
        <v>601</v>
      </c>
      <c r="I2440" s="832" t="s">
        <v>2928</v>
      </c>
      <c r="J2440" s="832" t="s">
        <v>2929</v>
      </c>
      <c r="K2440" s="832" t="s">
        <v>2930</v>
      </c>
      <c r="L2440" s="835">
        <v>0</v>
      </c>
      <c r="M2440" s="835">
        <v>0</v>
      </c>
      <c r="N2440" s="832">
        <v>1</v>
      </c>
      <c r="O2440" s="836">
        <v>1</v>
      </c>
      <c r="P2440" s="835"/>
      <c r="Q2440" s="837"/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8</v>
      </c>
      <c r="B2441" s="832" t="s">
        <v>2035</v>
      </c>
      <c r="C2441" s="832" t="s">
        <v>2042</v>
      </c>
      <c r="D2441" s="833" t="s">
        <v>4375</v>
      </c>
      <c r="E2441" s="834" t="s">
        <v>2097</v>
      </c>
      <c r="F2441" s="832" t="s">
        <v>2036</v>
      </c>
      <c r="G2441" s="832" t="s">
        <v>3100</v>
      </c>
      <c r="H2441" s="832" t="s">
        <v>601</v>
      </c>
      <c r="I2441" s="832" t="s">
        <v>3101</v>
      </c>
      <c r="J2441" s="832" t="s">
        <v>3102</v>
      </c>
      <c r="K2441" s="832" t="s">
        <v>3103</v>
      </c>
      <c r="L2441" s="835">
        <v>9110.98</v>
      </c>
      <c r="M2441" s="835">
        <v>36443.919999999998</v>
      </c>
      <c r="N2441" s="832">
        <v>4</v>
      </c>
      <c r="O2441" s="836">
        <v>2.5</v>
      </c>
      <c r="P2441" s="835">
        <v>36443.919999999998</v>
      </c>
      <c r="Q2441" s="837">
        <v>1</v>
      </c>
      <c r="R2441" s="832">
        <v>4</v>
      </c>
      <c r="S2441" s="837">
        <v>1</v>
      </c>
      <c r="T2441" s="836">
        <v>2.5</v>
      </c>
      <c r="U2441" s="838">
        <v>1</v>
      </c>
    </row>
    <row r="2442" spans="1:21" ht="14.4" customHeight="1" x14ac:dyDescent="0.3">
      <c r="A2442" s="831">
        <v>8</v>
      </c>
      <c r="B2442" s="832" t="s">
        <v>2035</v>
      </c>
      <c r="C2442" s="832" t="s">
        <v>2042</v>
      </c>
      <c r="D2442" s="833" t="s">
        <v>4375</v>
      </c>
      <c r="E2442" s="834" t="s">
        <v>2082</v>
      </c>
      <c r="F2442" s="832" t="s">
        <v>2036</v>
      </c>
      <c r="G2442" s="832" t="s">
        <v>2741</v>
      </c>
      <c r="H2442" s="832" t="s">
        <v>601</v>
      </c>
      <c r="I2442" s="832" t="s">
        <v>2974</v>
      </c>
      <c r="J2442" s="832" t="s">
        <v>2975</v>
      </c>
      <c r="K2442" s="832" t="s">
        <v>2976</v>
      </c>
      <c r="L2442" s="835">
        <v>0</v>
      </c>
      <c r="M2442" s="835">
        <v>0</v>
      </c>
      <c r="N2442" s="832">
        <v>1</v>
      </c>
      <c r="O2442" s="836">
        <v>1</v>
      </c>
      <c r="P2442" s="835"/>
      <c r="Q2442" s="837"/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8</v>
      </c>
      <c r="B2443" s="832" t="s">
        <v>2035</v>
      </c>
      <c r="C2443" s="832" t="s">
        <v>2042</v>
      </c>
      <c r="D2443" s="833" t="s">
        <v>4375</v>
      </c>
      <c r="E2443" s="834" t="s">
        <v>2082</v>
      </c>
      <c r="F2443" s="832" t="s">
        <v>2036</v>
      </c>
      <c r="G2443" s="832" t="s">
        <v>2288</v>
      </c>
      <c r="H2443" s="832" t="s">
        <v>601</v>
      </c>
      <c r="I2443" s="832" t="s">
        <v>2498</v>
      </c>
      <c r="J2443" s="832" t="s">
        <v>1104</v>
      </c>
      <c r="K2443" s="832" t="s">
        <v>2290</v>
      </c>
      <c r="L2443" s="835">
        <v>107.27</v>
      </c>
      <c r="M2443" s="835">
        <v>321.81</v>
      </c>
      <c r="N2443" s="832">
        <v>3</v>
      </c>
      <c r="O2443" s="836">
        <v>0.5</v>
      </c>
      <c r="P2443" s="835">
        <v>321.81</v>
      </c>
      <c r="Q2443" s="837">
        <v>1</v>
      </c>
      <c r="R2443" s="832">
        <v>3</v>
      </c>
      <c r="S2443" s="837">
        <v>1</v>
      </c>
      <c r="T2443" s="836">
        <v>0.5</v>
      </c>
      <c r="U2443" s="838">
        <v>1</v>
      </c>
    </row>
    <row r="2444" spans="1:21" ht="14.4" customHeight="1" x14ac:dyDescent="0.3">
      <c r="A2444" s="831">
        <v>8</v>
      </c>
      <c r="B2444" s="832" t="s">
        <v>2035</v>
      </c>
      <c r="C2444" s="832" t="s">
        <v>2042</v>
      </c>
      <c r="D2444" s="833" t="s">
        <v>4375</v>
      </c>
      <c r="E2444" s="834" t="s">
        <v>2082</v>
      </c>
      <c r="F2444" s="832" t="s">
        <v>2036</v>
      </c>
      <c r="G2444" s="832" t="s">
        <v>2407</v>
      </c>
      <c r="H2444" s="832" t="s">
        <v>601</v>
      </c>
      <c r="I2444" s="832" t="s">
        <v>3202</v>
      </c>
      <c r="J2444" s="832" t="s">
        <v>3203</v>
      </c>
      <c r="K2444" s="832" t="s">
        <v>3204</v>
      </c>
      <c r="L2444" s="835">
        <v>89.91</v>
      </c>
      <c r="M2444" s="835">
        <v>89.91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8</v>
      </c>
      <c r="B2445" s="832" t="s">
        <v>2035</v>
      </c>
      <c r="C2445" s="832" t="s">
        <v>2042</v>
      </c>
      <c r="D2445" s="833" t="s">
        <v>4375</v>
      </c>
      <c r="E2445" s="834" t="s">
        <v>2082</v>
      </c>
      <c r="F2445" s="832" t="s">
        <v>2036</v>
      </c>
      <c r="G2445" s="832" t="s">
        <v>2413</v>
      </c>
      <c r="H2445" s="832" t="s">
        <v>601</v>
      </c>
      <c r="I2445" s="832" t="s">
        <v>2700</v>
      </c>
      <c r="J2445" s="832" t="s">
        <v>2415</v>
      </c>
      <c r="K2445" s="832" t="s">
        <v>2701</v>
      </c>
      <c r="L2445" s="835">
        <v>35.18</v>
      </c>
      <c r="M2445" s="835">
        <v>105.53999999999999</v>
      </c>
      <c r="N2445" s="832">
        <v>3</v>
      </c>
      <c r="O2445" s="836">
        <v>3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8</v>
      </c>
      <c r="B2446" s="832" t="s">
        <v>2035</v>
      </c>
      <c r="C2446" s="832" t="s">
        <v>2042</v>
      </c>
      <c r="D2446" s="833" t="s">
        <v>4375</v>
      </c>
      <c r="E2446" s="834" t="s">
        <v>2082</v>
      </c>
      <c r="F2446" s="832" t="s">
        <v>2036</v>
      </c>
      <c r="G2446" s="832" t="s">
        <v>2413</v>
      </c>
      <c r="H2446" s="832" t="s">
        <v>601</v>
      </c>
      <c r="I2446" s="832" t="s">
        <v>2702</v>
      </c>
      <c r="J2446" s="832" t="s">
        <v>2415</v>
      </c>
      <c r="K2446" s="832" t="s">
        <v>1725</v>
      </c>
      <c r="L2446" s="835">
        <v>0</v>
      </c>
      <c r="M2446" s="835">
        <v>0</v>
      </c>
      <c r="N2446" s="832">
        <v>4</v>
      </c>
      <c r="O2446" s="836">
        <v>2</v>
      </c>
      <c r="P2446" s="835"/>
      <c r="Q2446" s="837"/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8</v>
      </c>
      <c r="B2447" s="832" t="s">
        <v>2035</v>
      </c>
      <c r="C2447" s="832" t="s">
        <v>2042</v>
      </c>
      <c r="D2447" s="833" t="s">
        <v>4375</v>
      </c>
      <c r="E2447" s="834" t="s">
        <v>2082</v>
      </c>
      <c r="F2447" s="832" t="s">
        <v>2036</v>
      </c>
      <c r="G2447" s="832" t="s">
        <v>2222</v>
      </c>
      <c r="H2447" s="832" t="s">
        <v>660</v>
      </c>
      <c r="I2447" s="832" t="s">
        <v>1795</v>
      </c>
      <c r="J2447" s="832" t="s">
        <v>1796</v>
      </c>
      <c r="K2447" s="832" t="s">
        <v>1797</v>
      </c>
      <c r="L2447" s="835">
        <v>10.65</v>
      </c>
      <c r="M2447" s="835">
        <v>21.3</v>
      </c>
      <c r="N2447" s="832">
        <v>2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8</v>
      </c>
      <c r="B2448" s="832" t="s">
        <v>2035</v>
      </c>
      <c r="C2448" s="832" t="s">
        <v>2042</v>
      </c>
      <c r="D2448" s="833" t="s">
        <v>4375</v>
      </c>
      <c r="E2448" s="834" t="s">
        <v>2082</v>
      </c>
      <c r="F2448" s="832" t="s">
        <v>2036</v>
      </c>
      <c r="G2448" s="832" t="s">
        <v>2538</v>
      </c>
      <c r="H2448" s="832" t="s">
        <v>601</v>
      </c>
      <c r="I2448" s="832" t="s">
        <v>3913</v>
      </c>
      <c r="J2448" s="832" t="s">
        <v>1007</v>
      </c>
      <c r="K2448" s="832" t="s">
        <v>3914</v>
      </c>
      <c r="L2448" s="835">
        <v>63.22</v>
      </c>
      <c r="M2448" s="835">
        <v>63.22</v>
      </c>
      <c r="N2448" s="832">
        <v>1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8</v>
      </c>
      <c r="B2449" s="832" t="s">
        <v>2035</v>
      </c>
      <c r="C2449" s="832" t="s">
        <v>2042</v>
      </c>
      <c r="D2449" s="833" t="s">
        <v>4375</v>
      </c>
      <c r="E2449" s="834" t="s">
        <v>2082</v>
      </c>
      <c r="F2449" s="832" t="s">
        <v>2036</v>
      </c>
      <c r="G2449" s="832" t="s">
        <v>2924</v>
      </c>
      <c r="H2449" s="832" t="s">
        <v>601</v>
      </c>
      <c r="I2449" s="832" t="s">
        <v>3306</v>
      </c>
      <c r="J2449" s="832" t="s">
        <v>2926</v>
      </c>
      <c r="K2449" s="832" t="s">
        <v>2014</v>
      </c>
      <c r="L2449" s="835">
        <v>0</v>
      </c>
      <c r="M2449" s="835">
        <v>0</v>
      </c>
      <c r="N2449" s="832">
        <v>1</v>
      </c>
      <c r="O2449" s="836">
        <v>0.5</v>
      </c>
      <c r="P2449" s="835">
        <v>0</v>
      </c>
      <c r="Q2449" s="837"/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8</v>
      </c>
      <c r="B2450" s="832" t="s">
        <v>2035</v>
      </c>
      <c r="C2450" s="832" t="s">
        <v>2042</v>
      </c>
      <c r="D2450" s="833" t="s">
        <v>4375</v>
      </c>
      <c r="E2450" s="834" t="s">
        <v>2060</v>
      </c>
      <c r="F2450" s="832" t="s">
        <v>2036</v>
      </c>
      <c r="G2450" s="832" t="s">
        <v>2934</v>
      </c>
      <c r="H2450" s="832" t="s">
        <v>601</v>
      </c>
      <c r="I2450" s="832" t="s">
        <v>3671</v>
      </c>
      <c r="J2450" s="832" t="s">
        <v>3669</v>
      </c>
      <c r="K2450" s="832" t="s">
        <v>3672</v>
      </c>
      <c r="L2450" s="835">
        <v>0</v>
      </c>
      <c r="M2450" s="835">
        <v>0</v>
      </c>
      <c r="N2450" s="832">
        <v>1</v>
      </c>
      <c r="O2450" s="836">
        <v>1</v>
      </c>
      <c r="P2450" s="835">
        <v>0</v>
      </c>
      <c r="Q2450" s="837"/>
      <c r="R2450" s="832">
        <v>1</v>
      </c>
      <c r="S2450" s="837">
        <v>1</v>
      </c>
      <c r="T2450" s="836">
        <v>1</v>
      </c>
      <c r="U2450" s="838">
        <v>1</v>
      </c>
    </row>
    <row r="2451" spans="1:21" ht="14.4" customHeight="1" x14ac:dyDescent="0.3">
      <c r="A2451" s="831">
        <v>8</v>
      </c>
      <c r="B2451" s="832" t="s">
        <v>2035</v>
      </c>
      <c r="C2451" s="832" t="s">
        <v>2042</v>
      </c>
      <c r="D2451" s="833" t="s">
        <v>4375</v>
      </c>
      <c r="E2451" s="834" t="s">
        <v>2060</v>
      </c>
      <c r="F2451" s="832" t="s">
        <v>2036</v>
      </c>
      <c r="G2451" s="832" t="s">
        <v>2254</v>
      </c>
      <c r="H2451" s="832" t="s">
        <v>601</v>
      </c>
      <c r="I2451" s="832" t="s">
        <v>4190</v>
      </c>
      <c r="J2451" s="832" t="s">
        <v>4191</v>
      </c>
      <c r="K2451" s="832" t="s">
        <v>2021</v>
      </c>
      <c r="L2451" s="835">
        <v>36.270000000000003</v>
      </c>
      <c r="M2451" s="835">
        <v>36.270000000000003</v>
      </c>
      <c r="N2451" s="832">
        <v>1</v>
      </c>
      <c r="O2451" s="836">
        <v>1</v>
      </c>
      <c r="P2451" s="835">
        <v>36.270000000000003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" customHeight="1" x14ac:dyDescent="0.3">
      <c r="A2452" s="831">
        <v>8</v>
      </c>
      <c r="B2452" s="832" t="s">
        <v>2035</v>
      </c>
      <c r="C2452" s="832" t="s">
        <v>2042</v>
      </c>
      <c r="D2452" s="833" t="s">
        <v>4375</v>
      </c>
      <c r="E2452" s="834" t="s">
        <v>2060</v>
      </c>
      <c r="F2452" s="832" t="s">
        <v>2036</v>
      </c>
      <c r="G2452" s="832" t="s">
        <v>2101</v>
      </c>
      <c r="H2452" s="832" t="s">
        <v>660</v>
      </c>
      <c r="I2452" s="832" t="s">
        <v>1858</v>
      </c>
      <c r="J2452" s="832" t="s">
        <v>867</v>
      </c>
      <c r="K2452" s="832" t="s">
        <v>1859</v>
      </c>
      <c r="L2452" s="835">
        <v>154.36000000000001</v>
      </c>
      <c r="M2452" s="835">
        <v>926.16000000000008</v>
      </c>
      <c r="N2452" s="832">
        <v>6</v>
      </c>
      <c r="O2452" s="836">
        <v>5</v>
      </c>
      <c r="P2452" s="835">
        <v>463.08000000000004</v>
      </c>
      <c r="Q2452" s="837">
        <v>0.5</v>
      </c>
      <c r="R2452" s="832">
        <v>3</v>
      </c>
      <c r="S2452" s="837">
        <v>0.5</v>
      </c>
      <c r="T2452" s="836">
        <v>2.5</v>
      </c>
      <c r="U2452" s="838">
        <v>0.5</v>
      </c>
    </row>
    <row r="2453" spans="1:21" ht="14.4" customHeight="1" x14ac:dyDescent="0.3">
      <c r="A2453" s="831">
        <v>8</v>
      </c>
      <c r="B2453" s="832" t="s">
        <v>2035</v>
      </c>
      <c r="C2453" s="832" t="s">
        <v>2042</v>
      </c>
      <c r="D2453" s="833" t="s">
        <v>4375</v>
      </c>
      <c r="E2453" s="834" t="s">
        <v>2060</v>
      </c>
      <c r="F2453" s="832" t="s">
        <v>2036</v>
      </c>
      <c r="G2453" s="832" t="s">
        <v>2101</v>
      </c>
      <c r="H2453" s="832" t="s">
        <v>660</v>
      </c>
      <c r="I2453" s="832" t="s">
        <v>4192</v>
      </c>
      <c r="J2453" s="832" t="s">
        <v>4193</v>
      </c>
      <c r="K2453" s="832" t="s">
        <v>4194</v>
      </c>
      <c r="L2453" s="835">
        <v>66.08</v>
      </c>
      <c r="M2453" s="835">
        <v>66.08</v>
      </c>
      <c r="N2453" s="832">
        <v>1</v>
      </c>
      <c r="O2453" s="836">
        <v>1</v>
      </c>
      <c r="P2453" s="835">
        <v>66.08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8</v>
      </c>
      <c r="B2454" s="832" t="s">
        <v>2035</v>
      </c>
      <c r="C2454" s="832" t="s">
        <v>2042</v>
      </c>
      <c r="D2454" s="833" t="s">
        <v>4375</v>
      </c>
      <c r="E2454" s="834" t="s">
        <v>2060</v>
      </c>
      <c r="F2454" s="832" t="s">
        <v>2036</v>
      </c>
      <c r="G2454" s="832" t="s">
        <v>2101</v>
      </c>
      <c r="H2454" s="832" t="s">
        <v>601</v>
      </c>
      <c r="I2454" s="832" t="s">
        <v>2398</v>
      </c>
      <c r="J2454" s="832" t="s">
        <v>867</v>
      </c>
      <c r="K2454" s="832" t="s">
        <v>1859</v>
      </c>
      <c r="L2454" s="835">
        <v>154.36000000000001</v>
      </c>
      <c r="M2454" s="835">
        <v>154.36000000000001</v>
      </c>
      <c r="N2454" s="832">
        <v>1</v>
      </c>
      <c r="O2454" s="836">
        <v>1</v>
      </c>
      <c r="P2454" s="835">
        <v>154.36000000000001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8</v>
      </c>
      <c r="B2455" s="832" t="s">
        <v>2035</v>
      </c>
      <c r="C2455" s="832" t="s">
        <v>2042</v>
      </c>
      <c r="D2455" s="833" t="s">
        <v>4375</v>
      </c>
      <c r="E2455" s="834" t="s">
        <v>2060</v>
      </c>
      <c r="F2455" s="832" t="s">
        <v>2036</v>
      </c>
      <c r="G2455" s="832" t="s">
        <v>3870</v>
      </c>
      <c r="H2455" s="832" t="s">
        <v>601</v>
      </c>
      <c r="I2455" s="832" t="s">
        <v>4195</v>
      </c>
      <c r="J2455" s="832" t="s">
        <v>4196</v>
      </c>
      <c r="K2455" s="832" t="s">
        <v>4197</v>
      </c>
      <c r="L2455" s="835">
        <v>31.24</v>
      </c>
      <c r="M2455" s="835">
        <v>62.48</v>
      </c>
      <c r="N2455" s="832">
        <v>2</v>
      </c>
      <c r="O2455" s="836">
        <v>1</v>
      </c>
      <c r="P2455" s="835">
        <v>62.48</v>
      </c>
      <c r="Q2455" s="837">
        <v>1</v>
      </c>
      <c r="R2455" s="832">
        <v>2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8</v>
      </c>
      <c r="B2456" s="832" t="s">
        <v>2035</v>
      </c>
      <c r="C2456" s="832" t="s">
        <v>2042</v>
      </c>
      <c r="D2456" s="833" t="s">
        <v>4375</v>
      </c>
      <c r="E2456" s="834" t="s">
        <v>2060</v>
      </c>
      <c r="F2456" s="832" t="s">
        <v>2036</v>
      </c>
      <c r="G2456" s="832" t="s">
        <v>3772</v>
      </c>
      <c r="H2456" s="832" t="s">
        <v>601</v>
      </c>
      <c r="I2456" s="832" t="s">
        <v>4198</v>
      </c>
      <c r="J2456" s="832" t="s">
        <v>3789</v>
      </c>
      <c r="K2456" s="832" t="s">
        <v>3775</v>
      </c>
      <c r="L2456" s="835">
        <v>0</v>
      </c>
      <c r="M2456" s="835">
        <v>0</v>
      </c>
      <c r="N2456" s="832">
        <v>1</v>
      </c>
      <c r="O2456" s="836">
        <v>1</v>
      </c>
      <c r="P2456" s="835"/>
      <c r="Q2456" s="837"/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8</v>
      </c>
      <c r="B2457" s="832" t="s">
        <v>2035</v>
      </c>
      <c r="C2457" s="832" t="s">
        <v>2042</v>
      </c>
      <c r="D2457" s="833" t="s">
        <v>4375</v>
      </c>
      <c r="E2457" s="834" t="s">
        <v>2060</v>
      </c>
      <c r="F2457" s="832" t="s">
        <v>2036</v>
      </c>
      <c r="G2457" s="832" t="s">
        <v>2950</v>
      </c>
      <c r="H2457" s="832" t="s">
        <v>601</v>
      </c>
      <c r="I2457" s="832" t="s">
        <v>3689</v>
      </c>
      <c r="J2457" s="832" t="s">
        <v>2952</v>
      </c>
      <c r="K2457" s="832" t="s">
        <v>3690</v>
      </c>
      <c r="L2457" s="835">
        <v>1154.81</v>
      </c>
      <c r="M2457" s="835">
        <v>4619.24</v>
      </c>
      <c r="N2457" s="832">
        <v>4</v>
      </c>
      <c r="O2457" s="836">
        <v>1</v>
      </c>
      <c r="P2457" s="835">
        <v>4619.24</v>
      </c>
      <c r="Q2457" s="837">
        <v>1</v>
      </c>
      <c r="R2457" s="832">
        <v>4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8</v>
      </c>
      <c r="B2458" s="832" t="s">
        <v>2035</v>
      </c>
      <c r="C2458" s="832" t="s">
        <v>2042</v>
      </c>
      <c r="D2458" s="833" t="s">
        <v>4375</v>
      </c>
      <c r="E2458" s="834" t="s">
        <v>2060</v>
      </c>
      <c r="F2458" s="832" t="s">
        <v>2036</v>
      </c>
      <c r="G2458" s="832" t="s">
        <v>2950</v>
      </c>
      <c r="H2458" s="832" t="s">
        <v>601</v>
      </c>
      <c r="I2458" s="832" t="s">
        <v>3691</v>
      </c>
      <c r="J2458" s="832" t="s">
        <v>2952</v>
      </c>
      <c r="K2458" s="832" t="s">
        <v>3692</v>
      </c>
      <c r="L2458" s="835">
        <v>0</v>
      </c>
      <c r="M2458" s="835">
        <v>0</v>
      </c>
      <c r="N2458" s="832">
        <v>1</v>
      </c>
      <c r="O2458" s="836">
        <v>0.5</v>
      </c>
      <c r="P2458" s="835">
        <v>0</v>
      </c>
      <c r="Q2458" s="837"/>
      <c r="R2458" s="832">
        <v>1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8</v>
      </c>
      <c r="B2459" s="832" t="s">
        <v>2035</v>
      </c>
      <c r="C2459" s="832" t="s">
        <v>2042</v>
      </c>
      <c r="D2459" s="833" t="s">
        <v>4375</v>
      </c>
      <c r="E2459" s="834" t="s">
        <v>2060</v>
      </c>
      <c r="F2459" s="832" t="s">
        <v>2036</v>
      </c>
      <c r="G2459" s="832" t="s">
        <v>2105</v>
      </c>
      <c r="H2459" s="832" t="s">
        <v>601</v>
      </c>
      <c r="I2459" s="832" t="s">
        <v>2276</v>
      </c>
      <c r="J2459" s="832" t="s">
        <v>849</v>
      </c>
      <c r="K2459" s="832" t="s">
        <v>2277</v>
      </c>
      <c r="L2459" s="835">
        <v>208.39</v>
      </c>
      <c r="M2459" s="835">
        <v>416.78</v>
      </c>
      <c r="N2459" s="832">
        <v>2</v>
      </c>
      <c r="O2459" s="836">
        <v>1</v>
      </c>
      <c r="P2459" s="835">
        <v>208.39</v>
      </c>
      <c r="Q2459" s="837">
        <v>0.5</v>
      </c>
      <c r="R2459" s="832">
        <v>1</v>
      </c>
      <c r="S2459" s="837">
        <v>0.5</v>
      </c>
      <c r="T2459" s="836"/>
      <c r="U2459" s="838">
        <v>0</v>
      </c>
    </row>
    <row r="2460" spans="1:21" ht="14.4" customHeight="1" x14ac:dyDescent="0.3">
      <c r="A2460" s="831">
        <v>8</v>
      </c>
      <c r="B2460" s="832" t="s">
        <v>2035</v>
      </c>
      <c r="C2460" s="832" t="s">
        <v>2042</v>
      </c>
      <c r="D2460" s="833" t="s">
        <v>4375</v>
      </c>
      <c r="E2460" s="834" t="s">
        <v>2060</v>
      </c>
      <c r="F2460" s="832" t="s">
        <v>2036</v>
      </c>
      <c r="G2460" s="832" t="s">
        <v>2105</v>
      </c>
      <c r="H2460" s="832" t="s">
        <v>601</v>
      </c>
      <c r="I2460" s="832" t="s">
        <v>2106</v>
      </c>
      <c r="J2460" s="832" t="s">
        <v>849</v>
      </c>
      <c r="K2460" s="832" t="s">
        <v>2107</v>
      </c>
      <c r="L2460" s="835">
        <v>83.35</v>
      </c>
      <c r="M2460" s="835">
        <v>83.35</v>
      </c>
      <c r="N2460" s="832">
        <v>1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8</v>
      </c>
      <c r="B2461" s="832" t="s">
        <v>2035</v>
      </c>
      <c r="C2461" s="832" t="s">
        <v>2042</v>
      </c>
      <c r="D2461" s="833" t="s">
        <v>4375</v>
      </c>
      <c r="E2461" s="834" t="s">
        <v>2060</v>
      </c>
      <c r="F2461" s="832" t="s">
        <v>2036</v>
      </c>
      <c r="G2461" s="832" t="s">
        <v>2278</v>
      </c>
      <c r="H2461" s="832" t="s">
        <v>601</v>
      </c>
      <c r="I2461" s="832" t="s">
        <v>3174</v>
      </c>
      <c r="J2461" s="832" t="s">
        <v>2280</v>
      </c>
      <c r="K2461" s="832" t="s">
        <v>3175</v>
      </c>
      <c r="L2461" s="835">
        <v>46.75</v>
      </c>
      <c r="M2461" s="835">
        <v>46.75</v>
      </c>
      <c r="N2461" s="832">
        <v>1</v>
      </c>
      <c r="O2461" s="836">
        <v>1</v>
      </c>
      <c r="P2461" s="835">
        <v>46.75</v>
      </c>
      <c r="Q2461" s="837">
        <v>1</v>
      </c>
      <c r="R2461" s="832">
        <v>1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8</v>
      </c>
      <c r="B2462" s="832" t="s">
        <v>2035</v>
      </c>
      <c r="C2462" s="832" t="s">
        <v>2042</v>
      </c>
      <c r="D2462" s="833" t="s">
        <v>4375</v>
      </c>
      <c r="E2462" s="834" t="s">
        <v>2060</v>
      </c>
      <c r="F2462" s="832" t="s">
        <v>2036</v>
      </c>
      <c r="G2462" s="832" t="s">
        <v>2576</v>
      </c>
      <c r="H2462" s="832" t="s">
        <v>601</v>
      </c>
      <c r="I2462" s="832" t="s">
        <v>2577</v>
      </c>
      <c r="J2462" s="832" t="s">
        <v>2578</v>
      </c>
      <c r="K2462" s="832" t="s">
        <v>2014</v>
      </c>
      <c r="L2462" s="835">
        <v>88.97</v>
      </c>
      <c r="M2462" s="835">
        <v>177.94</v>
      </c>
      <c r="N2462" s="832">
        <v>2</v>
      </c>
      <c r="O2462" s="836">
        <v>0.5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8</v>
      </c>
      <c r="B2463" s="832" t="s">
        <v>2035</v>
      </c>
      <c r="C2463" s="832" t="s">
        <v>2042</v>
      </c>
      <c r="D2463" s="833" t="s">
        <v>4375</v>
      </c>
      <c r="E2463" s="834" t="s">
        <v>2060</v>
      </c>
      <c r="F2463" s="832" t="s">
        <v>2036</v>
      </c>
      <c r="G2463" s="832" t="s">
        <v>2435</v>
      </c>
      <c r="H2463" s="832" t="s">
        <v>601</v>
      </c>
      <c r="I2463" s="832" t="s">
        <v>2528</v>
      </c>
      <c r="J2463" s="832" t="s">
        <v>1138</v>
      </c>
      <c r="K2463" s="832" t="s">
        <v>2529</v>
      </c>
      <c r="L2463" s="835">
        <v>59.74</v>
      </c>
      <c r="M2463" s="835">
        <v>119.48</v>
      </c>
      <c r="N2463" s="832">
        <v>2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8</v>
      </c>
      <c r="B2464" s="832" t="s">
        <v>2035</v>
      </c>
      <c r="C2464" s="832" t="s">
        <v>2042</v>
      </c>
      <c r="D2464" s="833" t="s">
        <v>4375</v>
      </c>
      <c r="E2464" s="834" t="s">
        <v>2060</v>
      </c>
      <c r="F2464" s="832" t="s">
        <v>2036</v>
      </c>
      <c r="G2464" s="832" t="s">
        <v>2435</v>
      </c>
      <c r="H2464" s="832" t="s">
        <v>601</v>
      </c>
      <c r="I2464" s="832" t="s">
        <v>2530</v>
      </c>
      <c r="J2464" s="832" t="s">
        <v>1138</v>
      </c>
      <c r="K2464" s="832" t="s">
        <v>2456</v>
      </c>
      <c r="L2464" s="835">
        <v>119.47</v>
      </c>
      <c r="M2464" s="835">
        <v>119.47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8</v>
      </c>
      <c r="B2465" s="832" t="s">
        <v>2035</v>
      </c>
      <c r="C2465" s="832" t="s">
        <v>2042</v>
      </c>
      <c r="D2465" s="833" t="s">
        <v>4375</v>
      </c>
      <c r="E2465" s="834" t="s">
        <v>2060</v>
      </c>
      <c r="F2465" s="832" t="s">
        <v>2036</v>
      </c>
      <c r="G2465" s="832" t="s">
        <v>4199</v>
      </c>
      <c r="H2465" s="832" t="s">
        <v>601</v>
      </c>
      <c r="I2465" s="832" t="s">
        <v>4200</v>
      </c>
      <c r="J2465" s="832" t="s">
        <v>4201</v>
      </c>
      <c r="K2465" s="832" t="s">
        <v>4202</v>
      </c>
      <c r="L2465" s="835">
        <v>0</v>
      </c>
      <c r="M2465" s="835">
        <v>0</v>
      </c>
      <c r="N2465" s="832">
        <v>1</v>
      </c>
      <c r="O2465" s="836">
        <v>1</v>
      </c>
      <c r="P2465" s="835">
        <v>0</v>
      </c>
      <c r="Q2465" s="837"/>
      <c r="R2465" s="832">
        <v>1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8</v>
      </c>
      <c r="B2466" s="832" t="s">
        <v>2035</v>
      </c>
      <c r="C2466" s="832" t="s">
        <v>2042</v>
      </c>
      <c r="D2466" s="833" t="s">
        <v>4375</v>
      </c>
      <c r="E2466" s="834" t="s">
        <v>2060</v>
      </c>
      <c r="F2466" s="832" t="s">
        <v>2036</v>
      </c>
      <c r="G2466" s="832" t="s">
        <v>2764</v>
      </c>
      <c r="H2466" s="832" t="s">
        <v>601</v>
      </c>
      <c r="I2466" s="832" t="s">
        <v>3186</v>
      </c>
      <c r="J2466" s="832" t="s">
        <v>2766</v>
      </c>
      <c r="K2466" s="832" t="s">
        <v>3187</v>
      </c>
      <c r="L2466" s="835">
        <v>1435.18</v>
      </c>
      <c r="M2466" s="835">
        <v>12916.62</v>
      </c>
      <c r="N2466" s="832">
        <v>9</v>
      </c>
      <c r="O2466" s="836">
        <v>8</v>
      </c>
      <c r="P2466" s="835">
        <v>11481.44</v>
      </c>
      <c r="Q2466" s="837">
        <v>0.88888888888888884</v>
      </c>
      <c r="R2466" s="832">
        <v>8</v>
      </c>
      <c r="S2466" s="837">
        <v>0.88888888888888884</v>
      </c>
      <c r="T2466" s="836">
        <v>7</v>
      </c>
      <c r="U2466" s="838">
        <v>0.875</v>
      </c>
    </row>
    <row r="2467" spans="1:21" ht="14.4" customHeight="1" x14ac:dyDescent="0.3">
      <c r="A2467" s="831">
        <v>8</v>
      </c>
      <c r="B2467" s="832" t="s">
        <v>2035</v>
      </c>
      <c r="C2467" s="832" t="s">
        <v>2042</v>
      </c>
      <c r="D2467" s="833" t="s">
        <v>4375</v>
      </c>
      <c r="E2467" s="834" t="s">
        <v>2060</v>
      </c>
      <c r="F2467" s="832" t="s">
        <v>2036</v>
      </c>
      <c r="G2467" s="832" t="s">
        <v>2764</v>
      </c>
      <c r="H2467" s="832" t="s">
        <v>601</v>
      </c>
      <c r="I2467" s="832" t="s">
        <v>3186</v>
      </c>
      <c r="J2467" s="832" t="s">
        <v>2766</v>
      </c>
      <c r="K2467" s="832" t="s">
        <v>3187</v>
      </c>
      <c r="L2467" s="835">
        <v>2592.6799999999998</v>
      </c>
      <c r="M2467" s="835">
        <v>15556.08</v>
      </c>
      <c r="N2467" s="832">
        <v>6</v>
      </c>
      <c r="O2467" s="836">
        <v>5.5</v>
      </c>
      <c r="P2467" s="835">
        <v>15556.08</v>
      </c>
      <c r="Q2467" s="837">
        <v>1</v>
      </c>
      <c r="R2467" s="832">
        <v>6</v>
      </c>
      <c r="S2467" s="837">
        <v>1</v>
      </c>
      <c r="T2467" s="836">
        <v>5.5</v>
      </c>
      <c r="U2467" s="838">
        <v>1</v>
      </c>
    </row>
    <row r="2468" spans="1:21" ht="14.4" customHeight="1" x14ac:dyDescent="0.3">
      <c r="A2468" s="831">
        <v>8</v>
      </c>
      <c r="B2468" s="832" t="s">
        <v>2035</v>
      </c>
      <c r="C2468" s="832" t="s">
        <v>2042</v>
      </c>
      <c r="D2468" s="833" t="s">
        <v>4375</v>
      </c>
      <c r="E2468" s="834" t="s">
        <v>2060</v>
      </c>
      <c r="F2468" s="832" t="s">
        <v>2036</v>
      </c>
      <c r="G2468" s="832" t="s">
        <v>2594</v>
      </c>
      <c r="H2468" s="832" t="s">
        <v>601</v>
      </c>
      <c r="I2468" s="832" t="s">
        <v>3188</v>
      </c>
      <c r="J2468" s="832" t="s">
        <v>3189</v>
      </c>
      <c r="K2468" s="832" t="s">
        <v>3190</v>
      </c>
      <c r="L2468" s="835">
        <v>0</v>
      </c>
      <c r="M2468" s="835">
        <v>0</v>
      </c>
      <c r="N2468" s="832">
        <v>1</v>
      </c>
      <c r="O2468" s="836">
        <v>1</v>
      </c>
      <c r="P2468" s="835"/>
      <c r="Q2468" s="837"/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8</v>
      </c>
      <c r="B2469" s="832" t="s">
        <v>2035</v>
      </c>
      <c r="C2469" s="832" t="s">
        <v>2042</v>
      </c>
      <c r="D2469" s="833" t="s">
        <v>4375</v>
      </c>
      <c r="E2469" s="834" t="s">
        <v>2060</v>
      </c>
      <c r="F2469" s="832" t="s">
        <v>2036</v>
      </c>
      <c r="G2469" s="832" t="s">
        <v>4203</v>
      </c>
      <c r="H2469" s="832" t="s">
        <v>601</v>
      </c>
      <c r="I2469" s="832" t="s">
        <v>4204</v>
      </c>
      <c r="J2469" s="832" t="s">
        <v>4205</v>
      </c>
      <c r="K2469" s="832" t="s">
        <v>4206</v>
      </c>
      <c r="L2469" s="835">
        <v>0</v>
      </c>
      <c r="M2469" s="835">
        <v>0</v>
      </c>
      <c r="N2469" s="832">
        <v>1</v>
      </c>
      <c r="O2469" s="836">
        <v>1</v>
      </c>
      <c r="P2469" s="835"/>
      <c r="Q2469" s="837"/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8</v>
      </c>
      <c r="B2470" s="832" t="s">
        <v>2035</v>
      </c>
      <c r="C2470" s="832" t="s">
        <v>2042</v>
      </c>
      <c r="D2470" s="833" t="s">
        <v>4375</v>
      </c>
      <c r="E2470" s="834" t="s">
        <v>2060</v>
      </c>
      <c r="F2470" s="832" t="s">
        <v>2036</v>
      </c>
      <c r="G2470" s="832" t="s">
        <v>2288</v>
      </c>
      <c r="H2470" s="832" t="s">
        <v>601</v>
      </c>
      <c r="I2470" s="832" t="s">
        <v>2289</v>
      </c>
      <c r="J2470" s="832" t="s">
        <v>1104</v>
      </c>
      <c r="K2470" s="832" t="s">
        <v>2290</v>
      </c>
      <c r="L2470" s="835">
        <v>107.27</v>
      </c>
      <c r="M2470" s="835">
        <v>214.54</v>
      </c>
      <c r="N2470" s="832">
        <v>2</v>
      </c>
      <c r="O2470" s="836">
        <v>1</v>
      </c>
      <c r="P2470" s="835">
        <v>214.54</v>
      </c>
      <c r="Q2470" s="837">
        <v>1</v>
      </c>
      <c r="R2470" s="832">
        <v>2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8</v>
      </c>
      <c r="B2471" s="832" t="s">
        <v>2035</v>
      </c>
      <c r="C2471" s="832" t="s">
        <v>2042</v>
      </c>
      <c r="D2471" s="833" t="s">
        <v>4375</v>
      </c>
      <c r="E2471" s="834" t="s">
        <v>2060</v>
      </c>
      <c r="F2471" s="832" t="s">
        <v>2036</v>
      </c>
      <c r="G2471" s="832" t="s">
        <v>2457</v>
      </c>
      <c r="H2471" s="832" t="s">
        <v>601</v>
      </c>
      <c r="I2471" s="832" t="s">
        <v>2458</v>
      </c>
      <c r="J2471" s="832" t="s">
        <v>2459</v>
      </c>
      <c r="K2471" s="832" t="s">
        <v>2460</v>
      </c>
      <c r="L2471" s="835">
        <v>30.46</v>
      </c>
      <c r="M2471" s="835">
        <v>60.92</v>
      </c>
      <c r="N2471" s="832">
        <v>2</v>
      </c>
      <c r="O2471" s="836">
        <v>1</v>
      </c>
      <c r="P2471" s="835"/>
      <c r="Q2471" s="837">
        <v>0</v>
      </c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8</v>
      </c>
      <c r="B2472" s="832" t="s">
        <v>2035</v>
      </c>
      <c r="C2472" s="832" t="s">
        <v>2042</v>
      </c>
      <c r="D2472" s="833" t="s">
        <v>4375</v>
      </c>
      <c r="E2472" s="834" t="s">
        <v>2060</v>
      </c>
      <c r="F2472" s="832" t="s">
        <v>2036</v>
      </c>
      <c r="G2472" s="832" t="s">
        <v>2108</v>
      </c>
      <c r="H2472" s="832" t="s">
        <v>601</v>
      </c>
      <c r="I2472" s="832" t="s">
        <v>2297</v>
      </c>
      <c r="J2472" s="832" t="s">
        <v>657</v>
      </c>
      <c r="K2472" s="832" t="s">
        <v>2298</v>
      </c>
      <c r="L2472" s="835">
        <v>0</v>
      </c>
      <c r="M2472" s="835">
        <v>0</v>
      </c>
      <c r="N2472" s="832">
        <v>2</v>
      </c>
      <c r="O2472" s="836">
        <v>1.5</v>
      </c>
      <c r="P2472" s="835">
        <v>0</v>
      </c>
      <c r="Q2472" s="837"/>
      <c r="R2472" s="832">
        <v>2</v>
      </c>
      <c r="S2472" s="837">
        <v>1</v>
      </c>
      <c r="T2472" s="836">
        <v>1.5</v>
      </c>
      <c r="U2472" s="838">
        <v>1</v>
      </c>
    </row>
    <row r="2473" spans="1:21" ht="14.4" customHeight="1" x14ac:dyDescent="0.3">
      <c r="A2473" s="831">
        <v>8</v>
      </c>
      <c r="B2473" s="832" t="s">
        <v>2035</v>
      </c>
      <c r="C2473" s="832" t="s">
        <v>2042</v>
      </c>
      <c r="D2473" s="833" t="s">
        <v>4375</v>
      </c>
      <c r="E2473" s="834" t="s">
        <v>2060</v>
      </c>
      <c r="F2473" s="832" t="s">
        <v>2036</v>
      </c>
      <c r="G2473" s="832" t="s">
        <v>3811</v>
      </c>
      <c r="H2473" s="832" t="s">
        <v>601</v>
      </c>
      <c r="I2473" s="832" t="s">
        <v>4207</v>
      </c>
      <c r="J2473" s="832" t="s">
        <v>4208</v>
      </c>
      <c r="K2473" s="832" t="s">
        <v>4209</v>
      </c>
      <c r="L2473" s="835">
        <v>0</v>
      </c>
      <c r="M2473" s="835">
        <v>0</v>
      </c>
      <c r="N2473" s="832">
        <v>1</v>
      </c>
      <c r="O2473" s="836">
        <v>1</v>
      </c>
      <c r="P2473" s="835">
        <v>0</v>
      </c>
      <c r="Q2473" s="837"/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8</v>
      </c>
      <c r="B2474" s="832" t="s">
        <v>2035</v>
      </c>
      <c r="C2474" s="832" t="s">
        <v>2042</v>
      </c>
      <c r="D2474" s="833" t="s">
        <v>4375</v>
      </c>
      <c r="E2474" s="834" t="s">
        <v>2060</v>
      </c>
      <c r="F2474" s="832" t="s">
        <v>2036</v>
      </c>
      <c r="G2474" s="832" t="s">
        <v>2114</v>
      </c>
      <c r="H2474" s="832" t="s">
        <v>601</v>
      </c>
      <c r="I2474" s="832" t="s">
        <v>2299</v>
      </c>
      <c r="J2474" s="832" t="s">
        <v>928</v>
      </c>
      <c r="K2474" s="832" t="s">
        <v>2300</v>
      </c>
      <c r="L2474" s="835">
        <v>0</v>
      </c>
      <c r="M2474" s="835">
        <v>0</v>
      </c>
      <c r="N2474" s="832">
        <v>1</v>
      </c>
      <c r="O2474" s="836">
        <v>1</v>
      </c>
      <c r="P2474" s="835"/>
      <c r="Q2474" s="837"/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8</v>
      </c>
      <c r="B2475" s="832" t="s">
        <v>2035</v>
      </c>
      <c r="C2475" s="832" t="s">
        <v>2042</v>
      </c>
      <c r="D2475" s="833" t="s">
        <v>4375</v>
      </c>
      <c r="E2475" s="834" t="s">
        <v>2060</v>
      </c>
      <c r="F2475" s="832" t="s">
        <v>2036</v>
      </c>
      <c r="G2475" s="832" t="s">
        <v>2114</v>
      </c>
      <c r="H2475" s="832" t="s">
        <v>601</v>
      </c>
      <c r="I2475" s="832" t="s">
        <v>2115</v>
      </c>
      <c r="J2475" s="832" t="s">
        <v>928</v>
      </c>
      <c r="K2475" s="832" t="s">
        <v>2116</v>
      </c>
      <c r="L2475" s="835">
        <v>132.19</v>
      </c>
      <c r="M2475" s="835">
        <v>528.76</v>
      </c>
      <c r="N2475" s="832">
        <v>4</v>
      </c>
      <c r="O2475" s="836">
        <v>4</v>
      </c>
      <c r="P2475" s="835">
        <v>132.19</v>
      </c>
      <c r="Q2475" s="837">
        <v>0.25</v>
      </c>
      <c r="R2475" s="832">
        <v>1</v>
      </c>
      <c r="S2475" s="837">
        <v>0.25</v>
      </c>
      <c r="T2475" s="836">
        <v>1</v>
      </c>
      <c r="U2475" s="838">
        <v>0.25</v>
      </c>
    </row>
    <row r="2476" spans="1:21" ht="14.4" customHeight="1" x14ac:dyDescent="0.3">
      <c r="A2476" s="831">
        <v>8</v>
      </c>
      <c r="B2476" s="832" t="s">
        <v>2035</v>
      </c>
      <c r="C2476" s="832" t="s">
        <v>2042</v>
      </c>
      <c r="D2476" s="833" t="s">
        <v>4375</v>
      </c>
      <c r="E2476" s="834" t="s">
        <v>2060</v>
      </c>
      <c r="F2476" s="832" t="s">
        <v>2036</v>
      </c>
      <c r="G2476" s="832" t="s">
        <v>2167</v>
      </c>
      <c r="H2476" s="832" t="s">
        <v>601</v>
      </c>
      <c r="I2476" s="832" t="s">
        <v>3545</v>
      </c>
      <c r="J2476" s="832" t="s">
        <v>1322</v>
      </c>
      <c r="K2476" s="832" t="s">
        <v>1733</v>
      </c>
      <c r="L2476" s="835">
        <v>0</v>
      </c>
      <c r="M2476" s="835">
        <v>0</v>
      </c>
      <c r="N2476" s="832">
        <v>2</v>
      </c>
      <c r="O2476" s="836">
        <v>1</v>
      </c>
      <c r="P2476" s="835">
        <v>0</v>
      </c>
      <c r="Q2476" s="837"/>
      <c r="R2476" s="832">
        <v>2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8</v>
      </c>
      <c r="B2477" s="832" t="s">
        <v>2035</v>
      </c>
      <c r="C2477" s="832" t="s">
        <v>2042</v>
      </c>
      <c r="D2477" s="833" t="s">
        <v>4375</v>
      </c>
      <c r="E2477" s="834" t="s">
        <v>2060</v>
      </c>
      <c r="F2477" s="832" t="s">
        <v>2036</v>
      </c>
      <c r="G2477" s="832" t="s">
        <v>2167</v>
      </c>
      <c r="H2477" s="832" t="s">
        <v>601</v>
      </c>
      <c r="I2477" s="832" t="s">
        <v>4210</v>
      </c>
      <c r="J2477" s="832" t="s">
        <v>4211</v>
      </c>
      <c r="K2477" s="832" t="s">
        <v>4212</v>
      </c>
      <c r="L2477" s="835">
        <v>23.27</v>
      </c>
      <c r="M2477" s="835">
        <v>46.54</v>
      </c>
      <c r="N2477" s="832">
        <v>2</v>
      </c>
      <c r="O2477" s="836">
        <v>2</v>
      </c>
      <c r="P2477" s="835">
        <v>23.27</v>
      </c>
      <c r="Q2477" s="837">
        <v>0.5</v>
      </c>
      <c r="R2477" s="832">
        <v>1</v>
      </c>
      <c r="S2477" s="837">
        <v>0.5</v>
      </c>
      <c r="T2477" s="836">
        <v>1</v>
      </c>
      <c r="U2477" s="838">
        <v>0.5</v>
      </c>
    </row>
    <row r="2478" spans="1:21" ht="14.4" customHeight="1" x14ac:dyDescent="0.3">
      <c r="A2478" s="831">
        <v>8</v>
      </c>
      <c r="B2478" s="832" t="s">
        <v>2035</v>
      </c>
      <c r="C2478" s="832" t="s">
        <v>2042</v>
      </c>
      <c r="D2478" s="833" t="s">
        <v>4375</v>
      </c>
      <c r="E2478" s="834" t="s">
        <v>2060</v>
      </c>
      <c r="F2478" s="832" t="s">
        <v>2036</v>
      </c>
      <c r="G2478" s="832" t="s">
        <v>2167</v>
      </c>
      <c r="H2478" s="832" t="s">
        <v>601</v>
      </c>
      <c r="I2478" s="832" t="s">
        <v>3105</v>
      </c>
      <c r="J2478" s="832" t="s">
        <v>1322</v>
      </c>
      <c r="K2478" s="832" t="s">
        <v>1733</v>
      </c>
      <c r="L2478" s="835">
        <v>0</v>
      </c>
      <c r="M2478" s="835">
        <v>0</v>
      </c>
      <c r="N2478" s="832">
        <v>4</v>
      </c>
      <c r="O2478" s="836">
        <v>2</v>
      </c>
      <c r="P2478" s="835">
        <v>0</v>
      </c>
      <c r="Q2478" s="837"/>
      <c r="R2478" s="832">
        <v>4</v>
      </c>
      <c r="S2478" s="837">
        <v>1</v>
      </c>
      <c r="T2478" s="836">
        <v>2</v>
      </c>
      <c r="U2478" s="838">
        <v>1</v>
      </c>
    </row>
    <row r="2479" spans="1:21" ht="14.4" customHeight="1" x14ac:dyDescent="0.3">
      <c r="A2479" s="831">
        <v>8</v>
      </c>
      <c r="B2479" s="832" t="s">
        <v>2035</v>
      </c>
      <c r="C2479" s="832" t="s">
        <v>2042</v>
      </c>
      <c r="D2479" s="833" t="s">
        <v>4375</v>
      </c>
      <c r="E2479" s="834" t="s">
        <v>2060</v>
      </c>
      <c r="F2479" s="832" t="s">
        <v>2036</v>
      </c>
      <c r="G2479" s="832" t="s">
        <v>2117</v>
      </c>
      <c r="H2479" s="832" t="s">
        <v>601</v>
      </c>
      <c r="I2479" s="832" t="s">
        <v>2301</v>
      </c>
      <c r="J2479" s="832" t="s">
        <v>2119</v>
      </c>
      <c r="K2479" s="832" t="s">
        <v>2120</v>
      </c>
      <c r="L2479" s="835">
        <v>132.97999999999999</v>
      </c>
      <c r="M2479" s="835">
        <v>265.95999999999998</v>
      </c>
      <c r="N2479" s="832">
        <v>2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8</v>
      </c>
      <c r="B2480" s="832" t="s">
        <v>2035</v>
      </c>
      <c r="C2480" s="832" t="s">
        <v>2042</v>
      </c>
      <c r="D2480" s="833" t="s">
        <v>4375</v>
      </c>
      <c r="E2480" s="834" t="s">
        <v>2060</v>
      </c>
      <c r="F2480" s="832" t="s">
        <v>2036</v>
      </c>
      <c r="G2480" s="832" t="s">
        <v>2117</v>
      </c>
      <c r="H2480" s="832" t="s">
        <v>601</v>
      </c>
      <c r="I2480" s="832" t="s">
        <v>2466</v>
      </c>
      <c r="J2480" s="832" t="s">
        <v>2467</v>
      </c>
      <c r="K2480" s="832" t="s">
        <v>2468</v>
      </c>
      <c r="L2480" s="835">
        <v>129.47</v>
      </c>
      <c r="M2480" s="835">
        <v>129.47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8</v>
      </c>
      <c r="B2481" s="832" t="s">
        <v>2035</v>
      </c>
      <c r="C2481" s="832" t="s">
        <v>2042</v>
      </c>
      <c r="D2481" s="833" t="s">
        <v>4375</v>
      </c>
      <c r="E2481" s="834" t="s">
        <v>2060</v>
      </c>
      <c r="F2481" s="832" t="s">
        <v>2036</v>
      </c>
      <c r="G2481" s="832" t="s">
        <v>2170</v>
      </c>
      <c r="H2481" s="832" t="s">
        <v>601</v>
      </c>
      <c r="I2481" s="832" t="s">
        <v>2309</v>
      </c>
      <c r="J2481" s="832" t="s">
        <v>962</v>
      </c>
      <c r="K2481" s="832" t="s">
        <v>2310</v>
      </c>
      <c r="L2481" s="835">
        <v>0</v>
      </c>
      <c r="M2481" s="835">
        <v>0</v>
      </c>
      <c r="N2481" s="832">
        <v>1</v>
      </c>
      <c r="O2481" s="836">
        <v>0.5</v>
      </c>
      <c r="P2481" s="835"/>
      <c r="Q2481" s="837"/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8</v>
      </c>
      <c r="B2482" s="832" t="s">
        <v>2035</v>
      </c>
      <c r="C2482" s="832" t="s">
        <v>2042</v>
      </c>
      <c r="D2482" s="833" t="s">
        <v>4375</v>
      </c>
      <c r="E2482" s="834" t="s">
        <v>2060</v>
      </c>
      <c r="F2482" s="832" t="s">
        <v>2036</v>
      </c>
      <c r="G2482" s="832" t="s">
        <v>2170</v>
      </c>
      <c r="H2482" s="832" t="s">
        <v>601</v>
      </c>
      <c r="I2482" s="832" t="s">
        <v>2173</v>
      </c>
      <c r="J2482" s="832" t="s">
        <v>1356</v>
      </c>
      <c r="K2482" s="832" t="s">
        <v>2174</v>
      </c>
      <c r="L2482" s="835">
        <v>0</v>
      </c>
      <c r="M2482" s="835">
        <v>0</v>
      </c>
      <c r="N2482" s="832">
        <v>3</v>
      </c>
      <c r="O2482" s="836">
        <v>2.5</v>
      </c>
      <c r="P2482" s="835">
        <v>0</v>
      </c>
      <c r="Q2482" s="837"/>
      <c r="R2482" s="832">
        <v>2</v>
      </c>
      <c r="S2482" s="837">
        <v>0.66666666666666663</v>
      </c>
      <c r="T2482" s="836">
        <v>2</v>
      </c>
      <c r="U2482" s="838">
        <v>0.8</v>
      </c>
    </row>
    <row r="2483" spans="1:21" ht="14.4" customHeight="1" x14ac:dyDescent="0.3">
      <c r="A2483" s="831">
        <v>8</v>
      </c>
      <c r="B2483" s="832" t="s">
        <v>2035</v>
      </c>
      <c r="C2483" s="832" t="s">
        <v>2042</v>
      </c>
      <c r="D2483" s="833" t="s">
        <v>4375</v>
      </c>
      <c r="E2483" s="834" t="s">
        <v>2060</v>
      </c>
      <c r="F2483" s="832" t="s">
        <v>2036</v>
      </c>
      <c r="G2483" s="832" t="s">
        <v>2894</v>
      </c>
      <c r="H2483" s="832" t="s">
        <v>601</v>
      </c>
      <c r="I2483" s="832" t="s">
        <v>2895</v>
      </c>
      <c r="J2483" s="832" t="s">
        <v>2896</v>
      </c>
      <c r="K2483" s="832" t="s">
        <v>2897</v>
      </c>
      <c r="L2483" s="835">
        <v>73.989999999999995</v>
      </c>
      <c r="M2483" s="835">
        <v>73.989999999999995</v>
      </c>
      <c r="N2483" s="832">
        <v>1</v>
      </c>
      <c r="O2483" s="836">
        <v>1</v>
      </c>
      <c r="P2483" s="835">
        <v>73.989999999999995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8</v>
      </c>
      <c r="B2484" s="832" t="s">
        <v>2035</v>
      </c>
      <c r="C2484" s="832" t="s">
        <v>2042</v>
      </c>
      <c r="D2484" s="833" t="s">
        <v>4375</v>
      </c>
      <c r="E2484" s="834" t="s">
        <v>2060</v>
      </c>
      <c r="F2484" s="832" t="s">
        <v>2036</v>
      </c>
      <c r="G2484" s="832" t="s">
        <v>3227</v>
      </c>
      <c r="H2484" s="832" t="s">
        <v>660</v>
      </c>
      <c r="I2484" s="832" t="s">
        <v>1674</v>
      </c>
      <c r="J2484" s="832" t="s">
        <v>696</v>
      </c>
      <c r="K2484" s="832" t="s">
        <v>1675</v>
      </c>
      <c r="L2484" s="835">
        <v>0</v>
      </c>
      <c r="M2484" s="835">
        <v>0</v>
      </c>
      <c r="N2484" s="832">
        <v>2</v>
      </c>
      <c r="O2484" s="836">
        <v>1</v>
      </c>
      <c r="P2484" s="835"/>
      <c r="Q2484" s="837"/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8</v>
      </c>
      <c r="B2485" s="832" t="s">
        <v>2035</v>
      </c>
      <c r="C2485" s="832" t="s">
        <v>2042</v>
      </c>
      <c r="D2485" s="833" t="s">
        <v>4375</v>
      </c>
      <c r="E2485" s="834" t="s">
        <v>2060</v>
      </c>
      <c r="F2485" s="832" t="s">
        <v>2036</v>
      </c>
      <c r="G2485" s="832" t="s">
        <v>2797</v>
      </c>
      <c r="H2485" s="832" t="s">
        <v>601</v>
      </c>
      <c r="I2485" s="832" t="s">
        <v>4213</v>
      </c>
      <c r="J2485" s="832" t="s">
        <v>4214</v>
      </c>
      <c r="K2485" s="832" t="s">
        <v>4215</v>
      </c>
      <c r="L2485" s="835">
        <v>64.540000000000006</v>
      </c>
      <c r="M2485" s="835">
        <v>64.540000000000006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8</v>
      </c>
      <c r="B2486" s="832" t="s">
        <v>2035</v>
      </c>
      <c r="C2486" s="832" t="s">
        <v>2042</v>
      </c>
      <c r="D2486" s="833" t="s">
        <v>4375</v>
      </c>
      <c r="E2486" s="834" t="s">
        <v>2060</v>
      </c>
      <c r="F2486" s="832" t="s">
        <v>2036</v>
      </c>
      <c r="G2486" s="832" t="s">
        <v>2184</v>
      </c>
      <c r="H2486" s="832" t="s">
        <v>660</v>
      </c>
      <c r="I2486" s="832" t="s">
        <v>1849</v>
      </c>
      <c r="J2486" s="832" t="s">
        <v>1696</v>
      </c>
      <c r="K2486" s="832" t="s">
        <v>1850</v>
      </c>
      <c r="L2486" s="835">
        <v>74.08</v>
      </c>
      <c r="M2486" s="835">
        <v>148.16</v>
      </c>
      <c r="N2486" s="832">
        <v>2</v>
      </c>
      <c r="O2486" s="836">
        <v>1</v>
      </c>
      <c r="P2486" s="835">
        <v>148.16</v>
      </c>
      <c r="Q2486" s="837">
        <v>1</v>
      </c>
      <c r="R2486" s="832">
        <v>2</v>
      </c>
      <c r="S2486" s="837">
        <v>1</v>
      </c>
      <c r="T2486" s="836">
        <v>1</v>
      </c>
      <c r="U2486" s="838">
        <v>1</v>
      </c>
    </row>
    <row r="2487" spans="1:21" ht="14.4" customHeight="1" x14ac:dyDescent="0.3">
      <c r="A2487" s="831">
        <v>8</v>
      </c>
      <c r="B2487" s="832" t="s">
        <v>2035</v>
      </c>
      <c r="C2487" s="832" t="s">
        <v>2042</v>
      </c>
      <c r="D2487" s="833" t="s">
        <v>4375</v>
      </c>
      <c r="E2487" s="834" t="s">
        <v>2060</v>
      </c>
      <c r="F2487" s="832" t="s">
        <v>2036</v>
      </c>
      <c r="G2487" s="832" t="s">
        <v>2190</v>
      </c>
      <c r="H2487" s="832" t="s">
        <v>601</v>
      </c>
      <c r="I2487" s="832" t="s">
        <v>2191</v>
      </c>
      <c r="J2487" s="832" t="s">
        <v>773</v>
      </c>
      <c r="K2487" s="832" t="s">
        <v>2192</v>
      </c>
      <c r="L2487" s="835">
        <v>0</v>
      </c>
      <c r="M2487" s="835">
        <v>0</v>
      </c>
      <c r="N2487" s="832">
        <v>1</v>
      </c>
      <c r="O2487" s="836">
        <v>1</v>
      </c>
      <c r="P2487" s="835"/>
      <c r="Q2487" s="837"/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8</v>
      </c>
      <c r="B2488" s="832" t="s">
        <v>2035</v>
      </c>
      <c r="C2488" s="832" t="s">
        <v>2042</v>
      </c>
      <c r="D2488" s="833" t="s">
        <v>4375</v>
      </c>
      <c r="E2488" s="834" t="s">
        <v>2060</v>
      </c>
      <c r="F2488" s="832" t="s">
        <v>2036</v>
      </c>
      <c r="G2488" s="832" t="s">
        <v>3030</v>
      </c>
      <c r="H2488" s="832" t="s">
        <v>601</v>
      </c>
      <c r="I2488" s="832" t="s">
        <v>3031</v>
      </c>
      <c r="J2488" s="832" t="s">
        <v>3032</v>
      </c>
      <c r="K2488" s="832" t="s">
        <v>3033</v>
      </c>
      <c r="L2488" s="835">
        <v>90.95</v>
      </c>
      <c r="M2488" s="835">
        <v>90.95</v>
      </c>
      <c r="N2488" s="832">
        <v>1</v>
      </c>
      <c r="O2488" s="836">
        <v>1</v>
      </c>
      <c r="P2488" s="835">
        <v>90.95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8</v>
      </c>
      <c r="B2489" s="832" t="s">
        <v>2035</v>
      </c>
      <c r="C2489" s="832" t="s">
        <v>2042</v>
      </c>
      <c r="D2489" s="833" t="s">
        <v>4375</v>
      </c>
      <c r="E2489" s="834" t="s">
        <v>2060</v>
      </c>
      <c r="F2489" s="832" t="s">
        <v>2036</v>
      </c>
      <c r="G2489" s="832" t="s">
        <v>2335</v>
      </c>
      <c r="H2489" s="832" t="s">
        <v>601</v>
      </c>
      <c r="I2489" s="832" t="s">
        <v>2336</v>
      </c>
      <c r="J2489" s="832" t="s">
        <v>1012</v>
      </c>
      <c r="K2489" s="832" t="s">
        <v>2337</v>
      </c>
      <c r="L2489" s="835">
        <v>34.19</v>
      </c>
      <c r="M2489" s="835">
        <v>136.76</v>
      </c>
      <c r="N2489" s="832">
        <v>4</v>
      </c>
      <c r="O2489" s="836">
        <v>2</v>
      </c>
      <c r="P2489" s="835">
        <v>34.19</v>
      </c>
      <c r="Q2489" s="837">
        <v>0.25</v>
      </c>
      <c r="R2489" s="832">
        <v>1</v>
      </c>
      <c r="S2489" s="837">
        <v>0.25</v>
      </c>
      <c r="T2489" s="836">
        <v>1</v>
      </c>
      <c r="U2489" s="838">
        <v>0.5</v>
      </c>
    </row>
    <row r="2490" spans="1:21" ht="14.4" customHeight="1" x14ac:dyDescent="0.3">
      <c r="A2490" s="831">
        <v>8</v>
      </c>
      <c r="B2490" s="832" t="s">
        <v>2035</v>
      </c>
      <c r="C2490" s="832" t="s">
        <v>2042</v>
      </c>
      <c r="D2490" s="833" t="s">
        <v>4375</v>
      </c>
      <c r="E2490" s="834" t="s">
        <v>2060</v>
      </c>
      <c r="F2490" s="832" t="s">
        <v>2036</v>
      </c>
      <c r="G2490" s="832" t="s">
        <v>3247</v>
      </c>
      <c r="H2490" s="832" t="s">
        <v>601</v>
      </c>
      <c r="I2490" s="832" t="s">
        <v>3251</v>
      </c>
      <c r="J2490" s="832" t="s">
        <v>3252</v>
      </c>
      <c r="K2490" s="832" t="s">
        <v>3253</v>
      </c>
      <c r="L2490" s="835">
        <v>69.59</v>
      </c>
      <c r="M2490" s="835">
        <v>69.59</v>
      </c>
      <c r="N2490" s="832">
        <v>1</v>
      </c>
      <c r="O2490" s="836">
        <v>0.5</v>
      </c>
      <c r="P2490" s="835">
        <v>69.59</v>
      </c>
      <c r="Q2490" s="837">
        <v>1</v>
      </c>
      <c r="R2490" s="832">
        <v>1</v>
      </c>
      <c r="S2490" s="837">
        <v>1</v>
      </c>
      <c r="T2490" s="836">
        <v>0.5</v>
      </c>
      <c r="U2490" s="838">
        <v>1</v>
      </c>
    </row>
    <row r="2491" spans="1:21" ht="14.4" customHeight="1" x14ac:dyDescent="0.3">
      <c r="A2491" s="831">
        <v>8</v>
      </c>
      <c r="B2491" s="832" t="s">
        <v>2035</v>
      </c>
      <c r="C2491" s="832" t="s">
        <v>2042</v>
      </c>
      <c r="D2491" s="833" t="s">
        <v>4375</v>
      </c>
      <c r="E2491" s="834" t="s">
        <v>2060</v>
      </c>
      <c r="F2491" s="832" t="s">
        <v>2036</v>
      </c>
      <c r="G2491" s="832" t="s">
        <v>2121</v>
      </c>
      <c r="H2491" s="832" t="s">
        <v>660</v>
      </c>
      <c r="I2491" s="832" t="s">
        <v>2122</v>
      </c>
      <c r="J2491" s="832" t="s">
        <v>735</v>
      </c>
      <c r="K2491" s="832" t="s">
        <v>1680</v>
      </c>
      <c r="L2491" s="835">
        <v>490.89</v>
      </c>
      <c r="M2491" s="835">
        <v>490.89</v>
      </c>
      <c r="N2491" s="832">
        <v>1</v>
      </c>
      <c r="O2491" s="836">
        <v>1</v>
      </c>
      <c r="P2491" s="835">
        <v>490.89</v>
      </c>
      <c r="Q2491" s="837">
        <v>1</v>
      </c>
      <c r="R2491" s="832">
        <v>1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8</v>
      </c>
      <c r="B2492" s="832" t="s">
        <v>2035</v>
      </c>
      <c r="C2492" s="832" t="s">
        <v>2042</v>
      </c>
      <c r="D2492" s="833" t="s">
        <v>4375</v>
      </c>
      <c r="E2492" s="834" t="s">
        <v>2060</v>
      </c>
      <c r="F2492" s="832" t="s">
        <v>2036</v>
      </c>
      <c r="G2492" s="832" t="s">
        <v>2344</v>
      </c>
      <c r="H2492" s="832" t="s">
        <v>601</v>
      </c>
      <c r="I2492" s="832" t="s">
        <v>4216</v>
      </c>
      <c r="J2492" s="832" t="s">
        <v>833</v>
      </c>
      <c r="K2492" s="832" t="s">
        <v>2346</v>
      </c>
      <c r="L2492" s="835">
        <v>65.22</v>
      </c>
      <c r="M2492" s="835">
        <v>195.66</v>
      </c>
      <c r="N2492" s="832">
        <v>3</v>
      </c>
      <c r="O2492" s="836">
        <v>1</v>
      </c>
      <c r="P2492" s="835">
        <v>195.66</v>
      </c>
      <c r="Q2492" s="837">
        <v>1</v>
      </c>
      <c r="R2492" s="832">
        <v>3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8</v>
      </c>
      <c r="B2493" s="832" t="s">
        <v>2035</v>
      </c>
      <c r="C2493" s="832" t="s">
        <v>2042</v>
      </c>
      <c r="D2493" s="833" t="s">
        <v>4375</v>
      </c>
      <c r="E2493" s="834" t="s">
        <v>2060</v>
      </c>
      <c r="F2493" s="832" t="s">
        <v>2036</v>
      </c>
      <c r="G2493" s="832" t="s">
        <v>2126</v>
      </c>
      <c r="H2493" s="832" t="s">
        <v>601</v>
      </c>
      <c r="I2493" s="832" t="s">
        <v>2127</v>
      </c>
      <c r="J2493" s="832" t="s">
        <v>2128</v>
      </c>
      <c r="K2493" s="832" t="s">
        <v>1725</v>
      </c>
      <c r="L2493" s="835">
        <v>88.1</v>
      </c>
      <c r="M2493" s="835">
        <v>881</v>
      </c>
      <c r="N2493" s="832">
        <v>10</v>
      </c>
      <c r="O2493" s="836">
        <v>9</v>
      </c>
      <c r="P2493" s="835">
        <v>528.6</v>
      </c>
      <c r="Q2493" s="837">
        <v>0.6</v>
      </c>
      <c r="R2493" s="832">
        <v>6</v>
      </c>
      <c r="S2493" s="837">
        <v>0.6</v>
      </c>
      <c r="T2493" s="836">
        <v>6</v>
      </c>
      <c r="U2493" s="838">
        <v>0.66666666666666663</v>
      </c>
    </row>
    <row r="2494" spans="1:21" ht="14.4" customHeight="1" x14ac:dyDescent="0.3">
      <c r="A2494" s="831">
        <v>8</v>
      </c>
      <c r="B2494" s="832" t="s">
        <v>2035</v>
      </c>
      <c r="C2494" s="832" t="s">
        <v>2042</v>
      </c>
      <c r="D2494" s="833" t="s">
        <v>4375</v>
      </c>
      <c r="E2494" s="834" t="s">
        <v>2060</v>
      </c>
      <c r="F2494" s="832" t="s">
        <v>2036</v>
      </c>
      <c r="G2494" s="832" t="s">
        <v>2440</v>
      </c>
      <c r="H2494" s="832" t="s">
        <v>601</v>
      </c>
      <c r="I2494" s="832" t="s">
        <v>2441</v>
      </c>
      <c r="J2494" s="832" t="s">
        <v>1431</v>
      </c>
      <c r="K2494" s="832" t="s">
        <v>1813</v>
      </c>
      <c r="L2494" s="835">
        <v>0</v>
      </c>
      <c r="M2494" s="835">
        <v>0</v>
      </c>
      <c r="N2494" s="832">
        <v>10</v>
      </c>
      <c r="O2494" s="836">
        <v>8.5</v>
      </c>
      <c r="P2494" s="835">
        <v>0</v>
      </c>
      <c r="Q2494" s="837"/>
      <c r="R2494" s="832">
        <v>8</v>
      </c>
      <c r="S2494" s="837">
        <v>0.8</v>
      </c>
      <c r="T2494" s="836">
        <v>7</v>
      </c>
      <c r="U2494" s="838">
        <v>0.82352941176470584</v>
      </c>
    </row>
    <row r="2495" spans="1:21" ht="14.4" customHeight="1" x14ac:dyDescent="0.3">
      <c r="A2495" s="831">
        <v>8</v>
      </c>
      <c r="B2495" s="832" t="s">
        <v>2035</v>
      </c>
      <c r="C2495" s="832" t="s">
        <v>2042</v>
      </c>
      <c r="D2495" s="833" t="s">
        <v>4375</v>
      </c>
      <c r="E2495" s="834" t="s">
        <v>2060</v>
      </c>
      <c r="F2495" s="832" t="s">
        <v>2036</v>
      </c>
      <c r="G2495" s="832" t="s">
        <v>2440</v>
      </c>
      <c r="H2495" s="832" t="s">
        <v>601</v>
      </c>
      <c r="I2495" s="832" t="s">
        <v>2806</v>
      </c>
      <c r="J2495" s="832" t="s">
        <v>1431</v>
      </c>
      <c r="K2495" s="832" t="s">
        <v>2807</v>
      </c>
      <c r="L2495" s="835">
        <v>71.3</v>
      </c>
      <c r="M2495" s="835">
        <v>71.3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8</v>
      </c>
      <c r="B2496" s="832" t="s">
        <v>2035</v>
      </c>
      <c r="C2496" s="832" t="s">
        <v>2042</v>
      </c>
      <c r="D2496" s="833" t="s">
        <v>4375</v>
      </c>
      <c r="E2496" s="834" t="s">
        <v>2060</v>
      </c>
      <c r="F2496" s="832" t="s">
        <v>2036</v>
      </c>
      <c r="G2496" s="832" t="s">
        <v>2129</v>
      </c>
      <c r="H2496" s="832" t="s">
        <v>601</v>
      </c>
      <c r="I2496" s="832" t="s">
        <v>3275</v>
      </c>
      <c r="J2496" s="832" t="s">
        <v>1326</v>
      </c>
      <c r="K2496" s="832" t="s">
        <v>3276</v>
      </c>
      <c r="L2496" s="835">
        <v>168.9</v>
      </c>
      <c r="M2496" s="835">
        <v>1520.1</v>
      </c>
      <c r="N2496" s="832">
        <v>9</v>
      </c>
      <c r="O2496" s="836">
        <v>7.5</v>
      </c>
      <c r="P2496" s="835">
        <v>675.6</v>
      </c>
      <c r="Q2496" s="837">
        <v>0.44444444444444448</v>
      </c>
      <c r="R2496" s="832">
        <v>4</v>
      </c>
      <c r="S2496" s="837">
        <v>0.44444444444444442</v>
      </c>
      <c r="T2496" s="836">
        <v>3</v>
      </c>
      <c r="U2496" s="838">
        <v>0.4</v>
      </c>
    </row>
    <row r="2497" spans="1:21" ht="14.4" customHeight="1" x14ac:dyDescent="0.3">
      <c r="A2497" s="831">
        <v>8</v>
      </c>
      <c r="B2497" s="832" t="s">
        <v>2035</v>
      </c>
      <c r="C2497" s="832" t="s">
        <v>2042</v>
      </c>
      <c r="D2497" s="833" t="s">
        <v>4375</v>
      </c>
      <c r="E2497" s="834" t="s">
        <v>2060</v>
      </c>
      <c r="F2497" s="832" t="s">
        <v>2036</v>
      </c>
      <c r="G2497" s="832" t="s">
        <v>2129</v>
      </c>
      <c r="H2497" s="832" t="s">
        <v>601</v>
      </c>
      <c r="I2497" s="832" t="s">
        <v>2228</v>
      </c>
      <c r="J2497" s="832" t="s">
        <v>1328</v>
      </c>
      <c r="K2497" s="832" t="s">
        <v>2229</v>
      </c>
      <c r="L2497" s="835">
        <v>168.9</v>
      </c>
      <c r="M2497" s="835">
        <v>3378.0000000000005</v>
      </c>
      <c r="N2497" s="832">
        <v>20</v>
      </c>
      <c r="O2497" s="836">
        <v>19.5</v>
      </c>
      <c r="P2497" s="835">
        <v>2026.8000000000004</v>
      </c>
      <c r="Q2497" s="837">
        <v>0.60000000000000009</v>
      </c>
      <c r="R2497" s="832">
        <v>12</v>
      </c>
      <c r="S2497" s="837">
        <v>0.6</v>
      </c>
      <c r="T2497" s="836">
        <v>12</v>
      </c>
      <c r="U2497" s="838">
        <v>0.61538461538461542</v>
      </c>
    </row>
    <row r="2498" spans="1:21" ht="14.4" customHeight="1" x14ac:dyDescent="0.3">
      <c r="A2498" s="831">
        <v>8</v>
      </c>
      <c r="B2498" s="832" t="s">
        <v>2035</v>
      </c>
      <c r="C2498" s="832" t="s">
        <v>2042</v>
      </c>
      <c r="D2498" s="833" t="s">
        <v>4375</v>
      </c>
      <c r="E2498" s="834" t="s">
        <v>2060</v>
      </c>
      <c r="F2498" s="832" t="s">
        <v>2036</v>
      </c>
      <c r="G2498" s="832" t="s">
        <v>2129</v>
      </c>
      <c r="H2498" s="832" t="s">
        <v>601</v>
      </c>
      <c r="I2498" s="832" t="s">
        <v>2808</v>
      </c>
      <c r="J2498" s="832" t="s">
        <v>2809</v>
      </c>
      <c r="K2498" s="832" t="s">
        <v>2810</v>
      </c>
      <c r="L2498" s="835">
        <v>84.45</v>
      </c>
      <c r="M2498" s="835">
        <v>168.9</v>
      </c>
      <c r="N2498" s="832">
        <v>2</v>
      </c>
      <c r="O2498" s="836">
        <v>2</v>
      </c>
      <c r="P2498" s="835">
        <v>84.45</v>
      </c>
      <c r="Q2498" s="837">
        <v>0.5</v>
      </c>
      <c r="R2498" s="832">
        <v>1</v>
      </c>
      <c r="S2498" s="837">
        <v>0.5</v>
      </c>
      <c r="T2498" s="836">
        <v>1</v>
      </c>
      <c r="U2498" s="838">
        <v>0.5</v>
      </c>
    </row>
    <row r="2499" spans="1:21" ht="14.4" customHeight="1" x14ac:dyDescent="0.3">
      <c r="A2499" s="831">
        <v>8</v>
      </c>
      <c r="B2499" s="832" t="s">
        <v>2035</v>
      </c>
      <c r="C2499" s="832" t="s">
        <v>2042</v>
      </c>
      <c r="D2499" s="833" t="s">
        <v>4375</v>
      </c>
      <c r="E2499" s="834" t="s">
        <v>2060</v>
      </c>
      <c r="F2499" s="832" t="s">
        <v>2036</v>
      </c>
      <c r="G2499" s="832" t="s">
        <v>2129</v>
      </c>
      <c r="H2499" s="832" t="s">
        <v>601</v>
      </c>
      <c r="I2499" s="832" t="s">
        <v>2130</v>
      </c>
      <c r="J2499" s="832" t="s">
        <v>1328</v>
      </c>
      <c r="K2499" s="832" t="s">
        <v>2131</v>
      </c>
      <c r="L2499" s="835">
        <v>112.6</v>
      </c>
      <c r="M2499" s="835">
        <v>225.2</v>
      </c>
      <c r="N2499" s="832">
        <v>2</v>
      </c>
      <c r="O2499" s="836">
        <v>2</v>
      </c>
      <c r="P2499" s="835">
        <v>225.2</v>
      </c>
      <c r="Q2499" s="837">
        <v>1</v>
      </c>
      <c r="R2499" s="832">
        <v>2</v>
      </c>
      <c r="S2499" s="837">
        <v>1</v>
      </c>
      <c r="T2499" s="836">
        <v>2</v>
      </c>
      <c r="U2499" s="838">
        <v>1</v>
      </c>
    </row>
    <row r="2500" spans="1:21" ht="14.4" customHeight="1" x14ac:dyDescent="0.3">
      <c r="A2500" s="831">
        <v>8</v>
      </c>
      <c r="B2500" s="832" t="s">
        <v>2035</v>
      </c>
      <c r="C2500" s="832" t="s">
        <v>2042</v>
      </c>
      <c r="D2500" s="833" t="s">
        <v>4375</v>
      </c>
      <c r="E2500" s="834" t="s">
        <v>2060</v>
      </c>
      <c r="F2500" s="832" t="s">
        <v>2036</v>
      </c>
      <c r="G2500" s="832" t="s">
        <v>2646</v>
      </c>
      <c r="H2500" s="832" t="s">
        <v>601</v>
      </c>
      <c r="I2500" s="832" t="s">
        <v>2811</v>
      </c>
      <c r="J2500" s="832" t="s">
        <v>2812</v>
      </c>
      <c r="K2500" s="832" t="s">
        <v>2813</v>
      </c>
      <c r="L2500" s="835">
        <v>256.67</v>
      </c>
      <c r="M2500" s="835">
        <v>13346.84</v>
      </c>
      <c r="N2500" s="832">
        <v>52</v>
      </c>
      <c r="O2500" s="836">
        <v>41</v>
      </c>
      <c r="P2500" s="835">
        <v>8213.44</v>
      </c>
      <c r="Q2500" s="837">
        <v>0.61538461538461542</v>
      </c>
      <c r="R2500" s="832">
        <v>32</v>
      </c>
      <c r="S2500" s="837">
        <v>0.61538461538461542</v>
      </c>
      <c r="T2500" s="836">
        <v>21.5</v>
      </c>
      <c r="U2500" s="838">
        <v>0.52439024390243905</v>
      </c>
    </row>
    <row r="2501" spans="1:21" ht="14.4" customHeight="1" x14ac:dyDescent="0.3">
      <c r="A2501" s="831">
        <v>8</v>
      </c>
      <c r="B2501" s="832" t="s">
        <v>2035</v>
      </c>
      <c r="C2501" s="832" t="s">
        <v>2042</v>
      </c>
      <c r="D2501" s="833" t="s">
        <v>4375</v>
      </c>
      <c r="E2501" s="834" t="s">
        <v>2060</v>
      </c>
      <c r="F2501" s="832" t="s">
        <v>2036</v>
      </c>
      <c r="G2501" s="832" t="s">
        <v>2650</v>
      </c>
      <c r="H2501" s="832" t="s">
        <v>601</v>
      </c>
      <c r="I2501" s="832" t="s">
        <v>3064</v>
      </c>
      <c r="J2501" s="832" t="s">
        <v>1365</v>
      </c>
      <c r="K2501" s="832" t="s">
        <v>2652</v>
      </c>
      <c r="L2501" s="835">
        <v>52.61</v>
      </c>
      <c r="M2501" s="835">
        <v>52.61</v>
      </c>
      <c r="N2501" s="832">
        <v>1</v>
      </c>
      <c r="O2501" s="836">
        <v>1</v>
      </c>
      <c r="P2501" s="835">
        <v>52.61</v>
      </c>
      <c r="Q2501" s="837">
        <v>1</v>
      </c>
      <c r="R2501" s="832">
        <v>1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8</v>
      </c>
      <c r="B2502" s="832" t="s">
        <v>2035</v>
      </c>
      <c r="C2502" s="832" t="s">
        <v>2042</v>
      </c>
      <c r="D2502" s="833" t="s">
        <v>4375</v>
      </c>
      <c r="E2502" s="834" t="s">
        <v>2060</v>
      </c>
      <c r="F2502" s="832" t="s">
        <v>2036</v>
      </c>
      <c r="G2502" s="832" t="s">
        <v>2650</v>
      </c>
      <c r="H2502" s="832" t="s">
        <v>601</v>
      </c>
      <c r="I2502" s="832" t="s">
        <v>3415</v>
      </c>
      <c r="J2502" s="832" t="s">
        <v>901</v>
      </c>
      <c r="K2502" s="832" t="s">
        <v>3416</v>
      </c>
      <c r="L2502" s="835">
        <v>42.09</v>
      </c>
      <c r="M2502" s="835">
        <v>42.09</v>
      </c>
      <c r="N2502" s="832">
        <v>1</v>
      </c>
      <c r="O2502" s="836">
        <v>0.5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8</v>
      </c>
      <c r="B2503" s="832" t="s">
        <v>2035</v>
      </c>
      <c r="C2503" s="832" t="s">
        <v>2042</v>
      </c>
      <c r="D2503" s="833" t="s">
        <v>4375</v>
      </c>
      <c r="E2503" s="834" t="s">
        <v>2060</v>
      </c>
      <c r="F2503" s="832" t="s">
        <v>2036</v>
      </c>
      <c r="G2503" s="832" t="s">
        <v>2199</v>
      </c>
      <c r="H2503" s="832" t="s">
        <v>601</v>
      </c>
      <c r="I2503" s="832" t="s">
        <v>2200</v>
      </c>
      <c r="J2503" s="832" t="s">
        <v>1219</v>
      </c>
      <c r="K2503" s="832" t="s">
        <v>2201</v>
      </c>
      <c r="L2503" s="835">
        <v>130.36000000000001</v>
      </c>
      <c r="M2503" s="835">
        <v>391.08000000000004</v>
      </c>
      <c r="N2503" s="832">
        <v>3</v>
      </c>
      <c r="O2503" s="836">
        <v>3</v>
      </c>
      <c r="P2503" s="835">
        <v>130.36000000000001</v>
      </c>
      <c r="Q2503" s="837">
        <v>0.33333333333333331</v>
      </c>
      <c r="R2503" s="832">
        <v>1</v>
      </c>
      <c r="S2503" s="837">
        <v>0.33333333333333331</v>
      </c>
      <c r="T2503" s="836">
        <v>1</v>
      </c>
      <c r="U2503" s="838">
        <v>0.33333333333333331</v>
      </c>
    </row>
    <row r="2504" spans="1:21" ht="14.4" customHeight="1" x14ac:dyDescent="0.3">
      <c r="A2504" s="831">
        <v>8</v>
      </c>
      <c r="B2504" s="832" t="s">
        <v>2035</v>
      </c>
      <c r="C2504" s="832" t="s">
        <v>2042</v>
      </c>
      <c r="D2504" s="833" t="s">
        <v>4375</v>
      </c>
      <c r="E2504" s="834" t="s">
        <v>2060</v>
      </c>
      <c r="F2504" s="832" t="s">
        <v>2036</v>
      </c>
      <c r="G2504" s="832" t="s">
        <v>2147</v>
      </c>
      <c r="H2504" s="832" t="s">
        <v>601</v>
      </c>
      <c r="I2504" s="832" t="s">
        <v>2224</v>
      </c>
      <c r="J2504" s="832" t="s">
        <v>825</v>
      </c>
      <c r="K2504" s="832" t="s">
        <v>2225</v>
      </c>
      <c r="L2504" s="835">
        <v>181.04</v>
      </c>
      <c r="M2504" s="835">
        <v>181.04</v>
      </c>
      <c r="N2504" s="832">
        <v>1</v>
      </c>
      <c r="O2504" s="836">
        <v>1</v>
      </c>
      <c r="P2504" s="835">
        <v>181.04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8</v>
      </c>
      <c r="B2505" s="832" t="s">
        <v>2035</v>
      </c>
      <c r="C2505" s="832" t="s">
        <v>2042</v>
      </c>
      <c r="D2505" s="833" t="s">
        <v>4375</v>
      </c>
      <c r="E2505" s="834" t="s">
        <v>2060</v>
      </c>
      <c r="F2505" s="832" t="s">
        <v>2036</v>
      </c>
      <c r="G2505" s="832" t="s">
        <v>2214</v>
      </c>
      <c r="H2505" s="832" t="s">
        <v>601</v>
      </c>
      <c r="I2505" s="832" t="s">
        <v>2252</v>
      </c>
      <c r="J2505" s="832" t="s">
        <v>836</v>
      </c>
      <c r="K2505" s="832" t="s">
        <v>2253</v>
      </c>
      <c r="L2505" s="835">
        <v>257.14</v>
      </c>
      <c r="M2505" s="835">
        <v>257.14</v>
      </c>
      <c r="N2505" s="832">
        <v>1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8</v>
      </c>
      <c r="B2506" s="832" t="s">
        <v>2035</v>
      </c>
      <c r="C2506" s="832" t="s">
        <v>2042</v>
      </c>
      <c r="D2506" s="833" t="s">
        <v>4375</v>
      </c>
      <c r="E2506" s="834" t="s">
        <v>2060</v>
      </c>
      <c r="F2506" s="832" t="s">
        <v>2036</v>
      </c>
      <c r="G2506" s="832" t="s">
        <v>2916</v>
      </c>
      <c r="H2506" s="832" t="s">
        <v>601</v>
      </c>
      <c r="I2506" s="832" t="s">
        <v>2917</v>
      </c>
      <c r="J2506" s="832" t="s">
        <v>2918</v>
      </c>
      <c r="K2506" s="832" t="s">
        <v>2919</v>
      </c>
      <c r="L2506" s="835">
        <v>1543.27</v>
      </c>
      <c r="M2506" s="835">
        <v>57100.990000000005</v>
      </c>
      <c r="N2506" s="832">
        <v>37</v>
      </c>
      <c r="O2506" s="836">
        <v>36.5</v>
      </c>
      <c r="P2506" s="835">
        <v>27778.860000000004</v>
      </c>
      <c r="Q2506" s="837">
        <v>0.48648648648648651</v>
      </c>
      <c r="R2506" s="832">
        <v>18</v>
      </c>
      <c r="S2506" s="837">
        <v>0.48648648648648651</v>
      </c>
      <c r="T2506" s="836">
        <v>18</v>
      </c>
      <c r="U2506" s="838">
        <v>0.49315068493150682</v>
      </c>
    </row>
    <row r="2507" spans="1:21" ht="14.4" customHeight="1" x14ac:dyDescent="0.3">
      <c r="A2507" s="831">
        <v>8</v>
      </c>
      <c r="B2507" s="832" t="s">
        <v>2035</v>
      </c>
      <c r="C2507" s="832" t="s">
        <v>2042</v>
      </c>
      <c r="D2507" s="833" t="s">
        <v>4375</v>
      </c>
      <c r="E2507" s="834" t="s">
        <v>2060</v>
      </c>
      <c r="F2507" s="832" t="s">
        <v>2036</v>
      </c>
      <c r="G2507" s="832" t="s">
        <v>2916</v>
      </c>
      <c r="H2507" s="832" t="s">
        <v>601</v>
      </c>
      <c r="I2507" s="832" t="s">
        <v>4217</v>
      </c>
      <c r="J2507" s="832" t="s">
        <v>2918</v>
      </c>
      <c r="K2507" s="832" t="s">
        <v>939</v>
      </c>
      <c r="L2507" s="835">
        <v>512.57000000000005</v>
      </c>
      <c r="M2507" s="835">
        <v>512.57000000000005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8</v>
      </c>
      <c r="B2508" s="832" t="s">
        <v>2035</v>
      </c>
      <c r="C2508" s="832" t="s">
        <v>2042</v>
      </c>
      <c r="D2508" s="833" t="s">
        <v>4375</v>
      </c>
      <c r="E2508" s="834" t="s">
        <v>2060</v>
      </c>
      <c r="F2508" s="832" t="s">
        <v>2036</v>
      </c>
      <c r="G2508" s="832" t="s">
        <v>2916</v>
      </c>
      <c r="H2508" s="832" t="s">
        <v>601</v>
      </c>
      <c r="I2508" s="832" t="s">
        <v>3577</v>
      </c>
      <c r="J2508" s="832" t="s">
        <v>2918</v>
      </c>
      <c r="K2508" s="832" t="s">
        <v>3311</v>
      </c>
      <c r="L2508" s="835">
        <v>1708.55</v>
      </c>
      <c r="M2508" s="835">
        <v>61507.799999999981</v>
      </c>
      <c r="N2508" s="832">
        <v>36</v>
      </c>
      <c r="O2508" s="836">
        <v>34.5</v>
      </c>
      <c r="P2508" s="835">
        <v>30753.899999999991</v>
      </c>
      <c r="Q2508" s="837">
        <v>0.5</v>
      </c>
      <c r="R2508" s="832">
        <v>18</v>
      </c>
      <c r="S2508" s="837">
        <v>0.5</v>
      </c>
      <c r="T2508" s="836">
        <v>18</v>
      </c>
      <c r="U2508" s="838">
        <v>0.52173913043478259</v>
      </c>
    </row>
    <row r="2509" spans="1:21" ht="14.4" customHeight="1" x14ac:dyDescent="0.3">
      <c r="A2509" s="831">
        <v>8</v>
      </c>
      <c r="B2509" s="832" t="s">
        <v>2035</v>
      </c>
      <c r="C2509" s="832" t="s">
        <v>2042</v>
      </c>
      <c r="D2509" s="833" t="s">
        <v>4375</v>
      </c>
      <c r="E2509" s="834" t="s">
        <v>2060</v>
      </c>
      <c r="F2509" s="832" t="s">
        <v>2036</v>
      </c>
      <c r="G2509" s="832" t="s">
        <v>2916</v>
      </c>
      <c r="H2509" s="832" t="s">
        <v>660</v>
      </c>
      <c r="I2509" s="832" t="s">
        <v>3645</v>
      </c>
      <c r="J2509" s="832" t="s">
        <v>3646</v>
      </c>
      <c r="K2509" s="832" t="s">
        <v>3311</v>
      </c>
      <c r="L2509" s="835">
        <v>2847.61</v>
      </c>
      <c r="M2509" s="835">
        <v>2847.61</v>
      </c>
      <c r="N2509" s="832">
        <v>1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8</v>
      </c>
      <c r="B2510" s="832" t="s">
        <v>2035</v>
      </c>
      <c r="C2510" s="832" t="s">
        <v>2042</v>
      </c>
      <c r="D2510" s="833" t="s">
        <v>4375</v>
      </c>
      <c r="E2510" s="834" t="s">
        <v>2060</v>
      </c>
      <c r="F2510" s="832" t="s">
        <v>2036</v>
      </c>
      <c r="G2510" s="832" t="s">
        <v>2916</v>
      </c>
      <c r="H2510" s="832" t="s">
        <v>660</v>
      </c>
      <c r="I2510" s="832" t="s">
        <v>3647</v>
      </c>
      <c r="J2510" s="832" t="s">
        <v>3646</v>
      </c>
      <c r="K2510" s="832" t="s">
        <v>2919</v>
      </c>
      <c r="L2510" s="835">
        <v>1423.81</v>
      </c>
      <c r="M2510" s="835">
        <v>1423.81</v>
      </c>
      <c r="N2510" s="832">
        <v>1</v>
      </c>
      <c r="O2510" s="836">
        <v>1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8</v>
      </c>
      <c r="B2511" s="832" t="s">
        <v>2035</v>
      </c>
      <c r="C2511" s="832" t="s">
        <v>2042</v>
      </c>
      <c r="D2511" s="833" t="s">
        <v>4375</v>
      </c>
      <c r="E2511" s="834" t="s">
        <v>2060</v>
      </c>
      <c r="F2511" s="832" t="s">
        <v>2036</v>
      </c>
      <c r="G2511" s="832" t="s">
        <v>2916</v>
      </c>
      <c r="H2511" s="832" t="s">
        <v>601</v>
      </c>
      <c r="I2511" s="832" t="s">
        <v>4218</v>
      </c>
      <c r="J2511" s="832" t="s">
        <v>3646</v>
      </c>
      <c r="K2511" s="832" t="s">
        <v>1946</v>
      </c>
      <c r="L2511" s="835">
        <v>0</v>
      </c>
      <c r="M2511" s="835">
        <v>0</v>
      </c>
      <c r="N2511" s="832">
        <v>3</v>
      </c>
      <c r="O2511" s="836">
        <v>3</v>
      </c>
      <c r="P2511" s="835">
        <v>0</v>
      </c>
      <c r="Q2511" s="837"/>
      <c r="R2511" s="832">
        <v>1</v>
      </c>
      <c r="S2511" s="837">
        <v>0.33333333333333331</v>
      </c>
      <c r="T2511" s="836">
        <v>1</v>
      </c>
      <c r="U2511" s="838">
        <v>0.33333333333333331</v>
      </c>
    </row>
    <row r="2512" spans="1:21" ht="14.4" customHeight="1" x14ac:dyDescent="0.3">
      <c r="A2512" s="831">
        <v>8</v>
      </c>
      <c r="B2512" s="832" t="s">
        <v>2035</v>
      </c>
      <c r="C2512" s="832" t="s">
        <v>2042</v>
      </c>
      <c r="D2512" s="833" t="s">
        <v>4375</v>
      </c>
      <c r="E2512" s="834" t="s">
        <v>2060</v>
      </c>
      <c r="F2512" s="832" t="s">
        <v>2036</v>
      </c>
      <c r="G2512" s="832" t="s">
        <v>2916</v>
      </c>
      <c r="H2512" s="832" t="s">
        <v>601</v>
      </c>
      <c r="I2512" s="832" t="s">
        <v>4219</v>
      </c>
      <c r="J2512" s="832" t="s">
        <v>3646</v>
      </c>
      <c r="K2512" s="832" t="s">
        <v>1807</v>
      </c>
      <c r="L2512" s="835">
        <v>0</v>
      </c>
      <c r="M2512" s="835">
        <v>0</v>
      </c>
      <c r="N2512" s="832">
        <v>2</v>
      </c>
      <c r="O2512" s="836">
        <v>2</v>
      </c>
      <c r="P2512" s="835"/>
      <c r="Q2512" s="837"/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8</v>
      </c>
      <c r="B2513" s="832" t="s">
        <v>2035</v>
      </c>
      <c r="C2513" s="832" t="s">
        <v>2042</v>
      </c>
      <c r="D2513" s="833" t="s">
        <v>4375</v>
      </c>
      <c r="E2513" s="834" t="s">
        <v>2060</v>
      </c>
      <c r="F2513" s="832" t="s">
        <v>2036</v>
      </c>
      <c r="G2513" s="832" t="s">
        <v>2916</v>
      </c>
      <c r="H2513" s="832" t="s">
        <v>601</v>
      </c>
      <c r="I2513" s="832" t="s">
        <v>4220</v>
      </c>
      <c r="J2513" s="832" t="s">
        <v>3646</v>
      </c>
      <c r="K2513" s="832" t="s">
        <v>3951</v>
      </c>
      <c r="L2513" s="835">
        <v>0</v>
      </c>
      <c r="M2513" s="835">
        <v>0</v>
      </c>
      <c r="N2513" s="832">
        <v>1</v>
      </c>
      <c r="O2513" s="836">
        <v>1</v>
      </c>
      <c r="P2513" s="835"/>
      <c r="Q2513" s="837"/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8</v>
      </c>
      <c r="B2514" s="832" t="s">
        <v>2035</v>
      </c>
      <c r="C2514" s="832" t="s">
        <v>2042</v>
      </c>
      <c r="D2514" s="833" t="s">
        <v>4375</v>
      </c>
      <c r="E2514" s="834" t="s">
        <v>2060</v>
      </c>
      <c r="F2514" s="832" t="s">
        <v>2036</v>
      </c>
      <c r="G2514" s="832" t="s">
        <v>3139</v>
      </c>
      <c r="H2514" s="832" t="s">
        <v>601</v>
      </c>
      <c r="I2514" s="832" t="s">
        <v>3140</v>
      </c>
      <c r="J2514" s="832" t="s">
        <v>1189</v>
      </c>
      <c r="K2514" s="832" t="s">
        <v>3141</v>
      </c>
      <c r="L2514" s="835">
        <v>83.74</v>
      </c>
      <c r="M2514" s="835">
        <v>167.48</v>
      </c>
      <c r="N2514" s="832">
        <v>2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8</v>
      </c>
      <c r="B2515" s="832" t="s">
        <v>2035</v>
      </c>
      <c r="C2515" s="832" t="s">
        <v>2042</v>
      </c>
      <c r="D2515" s="833" t="s">
        <v>4375</v>
      </c>
      <c r="E2515" s="834" t="s">
        <v>2060</v>
      </c>
      <c r="F2515" s="832" t="s">
        <v>2036</v>
      </c>
      <c r="G2515" s="832" t="s">
        <v>2133</v>
      </c>
      <c r="H2515" s="832" t="s">
        <v>601</v>
      </c>
      <c r="I2515" s="832" t="s">
        <v>2707</v>
      </c>
      <c r="J2515" s="832" t="s">
        <v>1379</v>
      </c>
      <c r="K2515" s="832" t="s">
        <v>2135</v>
      </c>
      <c r="L2515" s="835">
        <v>42.54</v>
      </c>
      <c r="M2515" s="835">
        <v>85.08</v>
      </c>
      <c r="N2515" s="832">
        <v>2</v>
      </c>
      <c r="O2515" s="836">
        <v>2</v>
      </c>
      <c r="P2515" s="835">
        <v>42.54</v>
      </c>
      <c r="Q2515" s="837">
        <v>0.5</v>
      </c>
      <c r="R2515" s="832">
        <v>1</v>
      </c>
      <c r="S2515" s="837">
        <v>0.5</v>
      </c>
      <c r="T2515" s="836">
        <v>1</v>
      </c>
      <c r="U2515" s="838">
        <v>0.5</v>
      </c>
    </row>
    <row r="2516" spans="1:21" ht="14.4" customHeight="1" x14ac:dyDescent="0.3">
      <c r="A2516" s="831">
        <v>8</v>
      </c>
      <c r="B2516" s="832" t="s">
        <v>2035</v>
      </c>
      <c r="C2516" s="832" t="s">
        <v>2042</v>
      </c>
      <c r="D2516" s="833" t="s">
        <v>4375</v>
      </c>
      <c r="E2516" s="834" t="s">
        <v>2060</v>
      </c>
      <c r="F2516" s="832" t="s">
        <v>2036</v>
      </c>
      <c r="G2516" s="832" t="s">
        <v>2378</v>
      </c>
      <c r="H2516" s="832" t="s">
        <v>601</v>
      </c>
      <c r="I2516" s="832" t="s">
        <v>3584</v>
      </c>
      <c r="J2516" s="832" t="s">
        <v>3506</v>
      </c>
      <c r="K2516" s="832" t="s">
        <v>3585</v>
      </c>
      <c r="L2516" s="835">
        <v>260.42</v>
      </c>
      <c r="M2516" s="835">
        <v>3645.88</v>
      </c>
      <c r="N2516" s="832">
        <v>14</v>
      </c>
      <c r="O2516" s="836">
        <v>6.5</v>
      </c>
      <c r="P2516" s="835">
        <v>2083.36</v>
      </c>
      <c r="Q2516" s="837">
        <v>0.5714285714285714</v>
      </c>
      <c r="R2516" s="832">
        <v>8</v>
      </c>
      <c r="S2516" s="837">
        <v>0.5714285714285714</v>
      </c>
      <c r="T2516" s="836">
        <v>5</v>
      </c>
      <c r="U2516" s="838">
        <v>0.76923076923076927</v>
      </c>
    </row>
    <row r="2517" spans="1:21" ht="14.4" customHeight="1" x14ac:dyDescent="0.3">
      <c r="A2517" s="831">
        <v>8</v>
      </c>
      <c r="B2517" s="832" t="s">
        <v>2035</v>
      </c>
      <c r="C2517" s="832" t="s">
        <v>2042</v>
      </c>
      <c r="D2517" s="833" t="s">
        <v>4375</v>
      </c>
      <c r="E2517" s="834" t="s">
        <v>2060</v>
      </c>
      <c r="F2517" s="832" t="s">
        <v>2036</v>
      </c>
      <c r="G2517" s="832" t="s">
        <v>2378</v>
      </c>
      <c r="H2517" s="832" t="s">
        <v>601</v>
      </c>
      <c r="I2517" s="832" t="s">
        <v>4221</v>
      </c>
      <c r="J2517" s="832" t="s">
        <v>3506</v>
      </c>
      <c r="K2517" s="832" t="s">
        <v>4222</v>
      </c>
      <c r="L2517" s="835">
        <v>154.08000000000001</v>
      </c>
      <c r="M2517" s="835">
        <v>462.24</v>
      </c>
      <c r="N2517" s="832">
        <v>3</v>
      </c>
      <c r="O2517" s="836">
        <v>2</v>
      </c>
      <c r="P2517" s="835">
        <v>308.16000000000003</v>
      </c>
      <c r="Q2517" s="837">
        <v>0.66666666666666674</v>
      </c>
      <c r="R2517" s="832">
        <v>2</v>
      </c>
      <c r="S2517" s="837">
        <v>0.66666666666666663</v>
      </c>
      <c r="T2517" s="836">
        <v>1</v>
      </c>
      <c r="U2517" s="838">
        <v>0.5</v>
      </c>
    </row>
    <row r="2518" spans="1:21" ht="14.4" customHeight="1" x14ac:dyDescent="0.3">
      <c r="A2518" s="831">
        <v>8</v>
      </c>
      <c r="B2518" s="832" t="s">
        <v>2035</v>
      </c>
      <c r="C2518" s="832" t="s">
        <v>2042</v>
      </c>
      <c r="D2518" s="833" t="s">
        <v>4375</v>
      </c>
      <c r="E2518" s="834" t="s">
        <v>2060</v>
      </c>
      <c r="F2518" s="832" t="s">
        <v>2036</v>
      </c>
      <c r="G2518" s="832" t="s">
        <v>2844</v>
      </c>
      <c r="H2518" s="832" t="s">
        <v>601</v>
      </c>
      <c r="I2518" s="832" t="s">
        <v>2845</v>
      </c>
      <c r="J2518" s="832" t="s">
        <v>2846</v>
      </c>
      <c r="K2518" s="832" t="s">
        <v>2847</v>
      </c>
      <c r="L2518" s="835">
        <v>3821.77</v>
      </c>
      <c r="M2518" s="835">
        <v>3821.77</v>
      </c>
      <c r="N2518" s="832">
        <v>1</v>
      </c>
      <c r="O2518" s="836">
        <v>1</v>
      </c>
      <c r="P2518" s="835">
        <v>3821.77</v>
      </c>
      <c r="Q2518" s="837">
        <v>1</v>
      </c>
      <c r="R2518" s="832">
        <v>1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8</v>
      </c>
      <c r="B2519" s="832" t="s">
        <v>2035</v>
      </c>
      <c r="C2519" s="832" t="s">
        <v>2042</v>
      </c>
      <c r="D2519" s="833" t="s">
        <v>4375</v>
      </c>
      <c r="E2519" s="834" t="s">
        <v>2060</v>
      </c>
      <c r="F2519" s="832" t="s">
        <v>2036</v>
      </c>
      <c r="G2519" s="832" t="s">
        <v>2520</v>
      </c>
      <c r="H2519" s="832" t="s">
        <v>601</v>
      </c>
      <c r="I2519" s="832" t="s">
        <v>3150</v>
      </c>
      <c r="J2519" s="832" t="s">
        <v>3151</v>
      </c>
      <c r="K2519" s="832" t="s">
        <v>2523</v>
      </c>
      <c r="L2519" s="835">
        <v>0</v>
      </c>
      <c r="M2519" s="835">
        <v>0</v>
      </c>
      <c r="N2519" s="832">
        <v>1</v>
      </c>
      <c r="O2519" s="836">
        <v>1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8</v>
      </c>
      <c r="B2520" s="832" t="s">
        <v>2035</v>
      </c>
      <c r="C2520" s="832" t="s">
        <v>2042</v>
      </c>
      <c r="D2520" s="833" t="s">
        <v>4375</v>
      </c>
      <c r="E2520" s="834" t="s">
        <v>2060</v>
      </c>
      <c r="F2520" s="832" t="s">
        <v>2036</v>
      </c>
      <c r="G2520" s="832" t="s">
        <v>2520</v>
      </c>
      <c r="H2520" s="832" t="s">
        <v>601</v>
      </c>
      <c r="I2520" s="832" t="s">
        <v>3096</v>
      </c>
      <c r="J2520" s="832" t="s">
        <v>3097</v>
      </c>
      <c r="K2520" s="832" t="s">
        <v>2523</v>
      </c>
      <c r="L2520" s="835">
        <v>0</v>
      </c>
      <c r="M2520" s="835">
        <v>0</v>
      </c>
      <c r="N2520" s="832">
        <v>1</v>
      </c>
      <c r="O2520" s="836">
        <v>1</v>
      </c>
      <c r="P2520" s="835"/>
      <c r="Q2520" s="837"/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8</v>
      </c>
      <c r="B2521" s="832" t="s">
        <v>2035</v>
      </c>
      <c r="C2521" s="832" t="s">
        <v>2042</v>
      </c>
      <c r="D2521" s="833" t="s">
        <v>4375</v>
      </c>
      <c r="E2521" s="834" t="s">
        <v>2060</v>
      </c>
      <c r="F2521" s="832" t="s">
        <v>2036</v>
      </c>
      <c r="G2521" s="832" t="s">
        <v>4223</v>
      </c>
      <c r="H2521" s="832" t="s">
        <v>601</v>
      </c>
      <c r="I2521" s="832" t="s">
        <v>4224</v>
      </c>
      <c r="J2521" s="832" t="s">
        <v>4225</v>
      </c>
      <c r="K2521" s="832" t="s">
        <v>4226</v>
      </c>
      <c r="L2521" s="835">
        <v>837.19</v>
      </c>
      <c r="M2521" s="835">
        <v>837.19</v>
      </c>
      <c r="N2521" s="832">
        <v>1</v>
      </c>
      <c r="O2521" s="836">
        <v>1</v>
      </c>
      <c r="P2521" s="835">
        <v>837.19</v>
      </c>
      <c r="Q2521" s="837">
        <v>1</v>
      </c>
      <c r="R2521" s="832">
        <v>1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8</v>
      </c>
      <c r="B2522" s="832" t="s">
        <v>2035</v>
      </c>
      <c r="C2522" s="832" t="s">
        <v>2042</v>
      </c>
      <c r="D2522" s="833" t="s">
        <v>4375</v>
      </c>
      <c r="E2522" s="834" t="s">
        <v>2060</v>
      </c>
      <c r="F2522" s="832" t="s">
        <v>2036</v>
      </c>
      <c r="G2522" s="832" t="s">
        <v>4223</v>
      </c>
      <c r="H2522" s="832" t="s">
        <v>601</v>
      </c>
      <c r="I2522" s="832" t="s">
        <v>4227</v>
      </c>
      <c r="J2522" s="832" t="s">
        <v>4225</v>
      </c>
      <c r="K2522" s="832" t="s">
        <v>4228</v>
      </c>
      <c r="L2522" s="835">
        <v>239.19</v>
      </c>
      <c r="M2522" s="835">
        <v>239.19</v>
      </c>
      <c r="N2522" s="832">
        <v>1</v>
      </c>
      <c r="O2522" s="836">
        <v>1</v>
      </c>
      <c r="P2522" s="835">
        <v>239.19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8</v>
      </c>
      <c r="B2523" s="832" t="s">
        <v>2035</v>
      </c>
      <c r="C2523" s="832" t="s">
        <v>2042</v>
      </c>
      <c r="D2523" s="833" t="s">
        <v>4375</v>
      </c>
      <c r="E2523" s="834" t="s">
        <v>2060</v>
      </c>
      <c r="F2523" s="832" t="s">
        <v>2038</v>
      </c>
      <c r="G2523" s="832" t="s">
        <v>4229</v>
      </c>
      <c r="H2523" s="832" t="s">
        <v>601</v>
      </c>
      <c r="I2523" s="832" t="s">
        <v>4230</v>
      </c>
      <c r="J2523" s="832" t="s">
        <v>4231</v>
      </c>
      <c r="K2523" s="832" t="s">
        <v>4232</v>
      </c>
      <c r="L2523" s="835">
        <v>241.07</v>
      </c>
      <c r="M2523" s="835">
        <v>2410.6999999999998</v>
      </c>
      <c r="N2523" s="832">
        <v>10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8</v>
      </c>
      <c r="B2524" s="832" t="s">
        <v>2035</v>
      </c>
      <c r="C2524" s="832" t="s">
        <v>2042</v>
      </c>
      <c r="D2524" s="833" t="s">
        <v>4375</v>
      </c>
      <c r="E2524" s="834" t="s">
        <v>2060</v>
      </c>
      <c r="F2524" s="832" t="s">
        <v>2038</v>
      </c>
      <c r="G2524" s="832" t="s">
        <v>4233</v>
      </c>
      <c r="H2524" s="832" t="s">
        <v>601</v>
      </c>
      <c r="I2524" s="832" t="s">
        <v>4234</v>
      </c>
      <c r="J2524" s="832" t="s">
        <v>4235</v>
      </c>
      <c r="K2524" s="832" t="s">
        <v>4236</v>
      </c>
      <c r="L2524" s="835">
        <v>1496</v>
      </c>
      <c r="M2524" s="835">
        <v>49368</v>
      </c>
      <c r="N2524" s="832">
        <v>33</v>
      </c>
      <c r="O2524" s="836">
        <v>7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8</v>
      </c>
      <c r="B2525" s="832" t="s">
        <v>2035</v>
      </c>
      <c r="C2525" s="832" t="s">
        <v>2042</v>
      </c>
      <c r="D2525" s="833" t="s">
        <v>4375</v>
      </c>
      <c r="E2525" s="834" t="s">
        <v>2060</v>
      </c>
      <c r="F2525" s="832" t="s">
        <v>2038</v>
      </c>
      <c r="G2525" s="832" t="s">
        <v>4233</v>
      </c>
      <c r="H2525" s="832" t="s">
        <v>601</v>
      </c>
      <c r="I2525" s="832" t="s">
        <v>4237</v>
      </c>
      <c r="J2525" s="832" t="s">
        <v>4238</v>
      </c>
      <c r="K2525" s="832" t="s">
        <v>4239</v>
      </c>
      <c r="L2525" s="835">
        <v>1500</v>
      </c>
      <c r="M2525" s="835">
        <v>16500</v>
      </c>
      <c r="N2525" s="832">
        <v>11</v>
      </c>
      <c r="O2525" s="836">
        <v>3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8</v>
      </c>
      <c r="B2526" s="832" t="s">
        <v>2035</v>
      </c>
      <c r="C2526" s="832" t="s">
        <v>2042</v>
      </c>
      <c r="D2526" s="833" t="s">
        <v>4375</v>
      </c>
      <c r="E2526" s="834" t="s">
        <v>2094</v>
      </c>
      <c r="F2526" s="832" t="s">
        <v>2036</v>
      </c>
      <c r="G2526" s="832" t="s">
        <v>2101</v>
      </c>
      <c r="H2526" s="832" t="s">
        <v>660</v>
      </c>
      <c r="I2526" s="832" t="s">
        <v>1701</v>
      </c>
      <c r="J2526" s="832" t="s">
        <v>867</v>
      </c>
      <c r="K2526" s="832" t="s">
        <v>1702</v>
      </c>
      <c r="L2526" s="835">
        <v>225.06</v>
      </c>
      <c r="M2526" s="835">
        <v>225.06</v>
      </c>
      <c r="N2526" s="832">
        <v>1</v>
      </c>
      <c r="O2526" s="836">
        <v>1</v>
      </c>
      <c r="P2526" s="835">
        <v>225.06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8</v>
      </c>
      <c r="B2527" s="832" t="s">
        <v>2035</v>
      </c>
      <c r="C2527" s="832" t="s">
        <v>2042</v>
      </c>
      <c r="D2527" s="833" t="s">
        <v>4375</v>
      </c>
      <c r="E2527" s="834" t="s">
        <v>2094</v>
      </c>
      <c r="F2527" s="832" t="s">
        <v>2036</v>
      </c>
      <c r="G2527" s="832" t="s">
        <v>2239</v>
      </c>
      <c r="H2527" s="832" t="s">
        <v>660</v>
      </c>
      <c r="I2527" s="832" t="s">
        <v>1880</v>
      </c>
      <c r="J2527" s="832" t="s">
        <v>1881</v>
      </c>
      <c r="K2527" s="832" t="s">
        <v>1882</v>
      </c>
      <c r="L2527" s="835">
        <v>70.540000000000006</v>
      </c>
      <c r="M2527" s="835">
        <v>70.540000000000006</v>
      </c>
      <c r="N2527" s="832">
        <v>1</v>
      </c>
      <c r="O2527" s="836">
        <v>0.5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8</v>
      </c>
      <c r="B2528" s="832" t="s">
        <v>2035</v>
      </c>
      <c r="C2528" s="832" t="s">
        <v>2042</v>
      </c>
      <c r="D2528" s="833" t="s">
        <v>4375</v>
      </c>
      <c r="E2528" s="834" t="s">
        <v>2094</v>
      </c>
      <c r="F2528" s="832" t="s">
        <v>2036</v>
      </c>
      <c r="G2528" s="832" t="s">
        <v>3473</v>
      </c>
      <c r="H2528" s="832" t="s">
        <v>601</v>
      </c>
      <c r="I2528" s="832" t="s">
        <v>3474</v>
      </c>
      <c r="J2528" s="832" t="s">
        <v>3475</v>
      </c>
      <c r="K2528" s="832" t="s">
        <v>3476</v>
      </c>
      <c r="L2528" s="835">
        <v>86.02</v>
      </c>
      <c r="M2528" s="835">
        <v>86.02</v>
      </c>
      <c r="N2528" s="832">
        <v>1</v>
      </c>
      <c r="O2528" s="836">
        <v>1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8</v>
      </c>
      <c r="B2529" s="832" t="s">
        <v>2035</v>
      </c>
      <c r="C2529" s="832" t="s">
        <v>2042</v>
      </c>
      <c r="D2529" s="833" t="s">
        <v>4375</v>
      </c>
      <c r="E2529" s="834" t="s">
        <v>2094</v>
      </c>
      <c r="F2529" s="832" t="s">
        <v>2036</v>
      </c>
      <c r="G2529" s="832" t="s">
        <v>2155</v>
      </c>
      <c r="H2529" s="832" t="s">
        <v>601</v>
      </c>
      <c r="I2529" s="832" t="s">
        <v>2156</v>
      </c>
      <c r="J2529" s="832" t="s">
        <v>1712</v>
      </c>
      <c r="K2529" s="832" t="s">
        <v>1710</v>
      </c>
      <c r="L2529" s="835">
        <v>170.52</v>
      </c>
      <c r="M2529" s="835">
        <v>341.04</v>
      </c>
      <c r="N2529" s="832">
        <v>2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8</v>
      </c>
      <c r="B2530" s="832" t="s">
        <v>2035</v>
      </c>
      <c r="C2530" s="832" t="s">
        <v>2042</v>
      </c>
      <c r="D2530" s="833" t="s">
        <v>4375</v>
      </c>
      <c r="E2530" s="834" t="s">
        <v>2094</v>
      </c>
      <c r="F2530" s="832" t="s">
        <v>2036</v>
      </c>
      <c r="G2530" s="832" t="s">
        <v>2155</v>
      </c>
      <c r="H2530" s="832" t="s">
        <v>601</v>
      </c>
      <c r="I2530" s="832" t="s">
        <v>1711</v>
      </c>
      <c r="J2530" s="832" t="s">
        <v>1712</v>
      </c>
      <c r="K2530" s="832" t="s">
        <v>1710</v>
      </c>
      <c r="L2530" s="835">
        <v>170.52</v>
      </c>
      <c r="M2530" s="835">
        <v>1023.1200000000001</v>
      </c>
      <c r="N2530" s="832">
        <v>6</v>
      </c>
      <c r="O2530" s="836">
        <v>3</v>
      </c>
      <c r="P2530" s="835">
        <v>682.08</v>
      </c>
      <c r="Q2530" s="837">
        <v>0.66666666666666663</v>
      </c>
      <c r="R2530" s="832">
        <v>4</v>
      </c>
      <c r="S2530" s="837">
        <v>0.66666666666666663</v>
      </c>
      <c r="T2530" s="836">
        <v>2</v>
      </c>
      <c r="U2530" s="838">
        <v>0.66666666666666663</v>
      </c>
    </row>
    <row r="2531" spans="1:21" ht="14.4" customHeight="1" x14ac:dyDescent="0.3">
      <c r="A2531" s="831">
        <v>8</v>
      </c>
      <c r="B2531" s="832" t="s">
        <v>2035</v>
      </c>
      <c r="C2531" s="832" t="s">
        <v>2042</v>
      </c>
      <c r="D2531" s="833" t="s">
        <v>4375</v>
      </c>
      <c r="E2531" s="834" t="s">
        <v>2094</v>
      </c>
      <c r="F2531" s="832" t="s">
        <v>2036</v>
      </c>
      <c r="G2531" s="832" t="s">
        <v>2155</v>
      </c>
      <c r="H2531" s="832" t="s">
        <v>601</v>
      </c>
      <c r="I2531" s="832" t="s">
        <v>2267</v>
      </c>
      <c r="J2531" s="832" t="s">
        <v>1712</v>
      </c>
      <c r="K2531" s="832" t="s">
        <v>2169</v>
      </c>
      <c r="L2531" s="835">
        <v>238.72</v>
      </c>
      <c r="M2531" s="835">
        <v>238.72</v>
      </c>
      <c r="N2531" s="832">
        <v>1</v>
      </c>
      <c r="O2531" s="836">
        <v>0.5</v>
      </c>
      <c r="P2531" s="835">
        <v>238.72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8</v>
      </c>
      <c r="B2532" s="832" t="s">
        <v>2035</v>
      </c>
      <c r="C2532" s="832" t="s">
        <v>2042</v>
      </c>
      <c r="D2532" s="833" t="s">
        <v>4375</v>
      </c>
      <c r="E2532" s="834" t="s">
        <v>2094</v>
      </c>
      <c r="F2532" s="832" t="s">
        <v>2036</v>
      </c>
      <c r="G2532" s="832" t="s">
        <v>2155</v>
      </c>
      <c r="H2532" s="832" t="s">
        <v>660</v>
      </c>
      <c r="I2532" s="832" t="s">
        <v>1708</v>
      </c>
      <c r="J2532" s="832" t="s">
        <v>1709</v>
      </c>
      <c r="K2532" s="832" t="s">
        <v>1710</v>
      </c>
      <c r="L2532" s="835">
        <v>170.52</v>
      </c>
      <c r="M2532" s="835">
        <v>341.04</v>
      </c>
      <c r="N2532" s="832">
        <v>2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8</v>
      </c>
      <c r="B2533" s="832" t="s">
        <v>2035</v>
      </c>
      <c r="C2533" s="832" t="s">
        <v>2042</v>
      </c>
      <c r="D2533" s="833" t="s">
        <v>4375</v>
      </c>
      <c r="E2533" s="834" t="s">
        <v>2094</v>
      </c>
      <c r="F2533" s="832" t="s">
        <v>2036</v>
      </c>
      <c r="G2533" s="832" t="s">
        <v>2155</v>
      </c>
      <c r="H2533" s="832" t="s">
        <v>660</v>
      </c>
      <c r="I2533" s="832" t="s">
        <v>2491</v>
      </c>
      <c r="J2533" s="832" t="s">
        <v>1709</v>
      </c>
      <c r="K2533" s="832" t="s">
        <v>2271</v>
      </c>
      <c r="L2533" s="835">
        <v>85.27</v>
      </c>
      <c r="M2533" s="835">
        <v>85.27</v>
      </c>
      <c r="N2533" s="832">
        <v>1</v>
      </c>
      <c r="O2533" s="836">
        <v>1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8</v>
      </c>
      <c r="B2534" s="832" t="s">
        <v>2035</v>
      </c>
      <c r="C2534" s="832" t="s">
        <v>2042</v>
      </c>
      <c r="D2534" s="833" t="s">
        <v>4375</v>
      </c>
      <c r="E2534" s="834" t="s">
        <v>2094</v>
      </c>
      <c r="F2534" s="832" t="s">
        <v>2036</v>
      </c>
      <c r="G2534" s="832" t="s">
        <v>2155</v>
      </c>
      <c r="H2534" s="832" t="s">
        <v>660</v>
      </c>
      <c r="I2534" s="832" t="s">
        <v>1863</v>
      </c>
      <c r="J2534" s="832" t="s">
        <v>1709</v>
      </c>
      <c r="K2534" s="832" t="s">
        <v>1864</v>
      </c>
      <c r="L2534" s="835">
        <v>272.83</v>
      </c>
      <c r="M2534" s="835">
        <v>272.83</v>
      </c>
      <c r="N2534" s="832">
        <v>1</v>
      </c>
      <c r="O2534" s="836">
        <v>1</v>
      </c>
      <c r="P2534" s="835">
        <v>272.83</v>
      </c>
      <c r="Q2534" s="837">
        <v>1</v>
      </c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8</v>
      </c>
      <c r="B2535" s="832" t="s">
        <v>2035</v>
      </c>
      <c r="C2535" s="832" t="s">
        <v>2042</v>
      </c>
      <c r="D2535" s="833" t="s">
        <v>4375</v>
      </c>
      <c r="E2535" s="834" t="s">
        <v>2094</v>
      </c>
      <c r="F2535" s="832" t="s">
        <v>2036</v>
      </c>
      <c r="G2535" s="832" t="s">
        <v>2268</v>
      </c>
      <c r="H2535" s="832" t="s">
        <v>601</v>
      </c>
      <c r="I2535" s="832" t="s">
        <v>2492</v>
      </c>
      <c r="J2535" s="832" t="s">
        <v>2270</v>
      </c>
      <c r="K2535" s="832" t="s">
        <v>1710</v>
      </c>
      <c r="L2535" s="835">
        <v>78.33</v>
      </c>
      <c r="M2535" s="835">
        <v>156.66</v>
      </c>
      <c r="N2535" s="832">
        <v>2</v>
      </c>
      <c r="O2535" s="836">
        <v>2</v>
      </c>
      <c r="P2535" s="835">
        <v>78.33</v>
      </c>
      <c r="Q2535" s="837">
        <v>0.5</v>
      </c>
      <c r="R2535" s="832">
        <v>1</v>
      </c>
      <c r="S2535" s="837">
        <v>0.5</v>
      </c>
      <c r="T2535" s="836">
        <v>1</v>
      </c>
      <c r="U2535" s="838">
        <v>0.5</v>
      </c>
    </row>
    <row r="2536" spans="1:21" ht="14.4" customHeight="1" x14ac:dyDescent="0.3">
      <c r="A2536" s="831">
        <v>8</v>
      </c>
      <c r="B2536" s="832" t="s">
        <v>2035</v>
      </c>
      <c r="C2536" s="832" t="s">
        <v>2042</v>
      </c>
      <c r="D2536" s="833" t="s">
        <v>4375</v>
      </c>
      <c r="E2536" s="834" t="s">
        <v>2094</v>
      </c>
      <c r="F2536" s="832" t="s">
        <v>2036</v>
      </c>
      <c r="G2536" s="832" t="s">
        <v>2567</v>
      </c>
      <c r="H2536" s="832" t="s">
        <v>601</v>
      </c>
      <c r="I2536" s="832" t="s">
        <v>4086</v>
      </c>
      <c r="J2536" s="832" t="s">
        <v>2569</v>
      </c>
      <c r="K2536" s="832" t="s">
        <v>4087</v>
      </c>
      <c r="L2536" s="835">
        <v>103.73</v>
      </c>
      <c r="M2536" s="835">
        <v>103.73</v>
      </c>
      <c r="N2536" s="832">
        <v>1</v>
      </c>
      <c r="O2536" s="836">
        <v>0.5</v>
      </c>
      <c r="P2536" s="835">
        <v>103.73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8</v>
      </c>
      <c r="B2537" s="832" t="s">
        <v>2035</v>
      </c>
      <c r="C2537" s="832" t="s">
        <v>2042</v>
      </c>
      <c r="D2537" s="833" t="s">
        <v>4375</v>
      </c>
      <c r="E2537" s="834" t="s">
        <v>2094</v>
      </c>
      <c r="F2537" s="832" t="s">
        <v>2036</v>
      </c>
      <c r="G2537" s="832" t="s">
        <v>2950</v>
      </c>
      <c r="H2537" s="832" t="s">
        <v>601</v>
      </c>
      <c r="I2537" s="832" t="s">
        <v>3599</v>
      </c>
      <c r="J2537" s="832" t="s">
        <v>2952</v>
      </c>
      <c r="K2537" s="832" t="s">
        <v>3600</v>
      </c>
      <c r="L2537" s="835">
        <v>741.88</v>
      </c>
      <c r="M2537" s="835">
        <v>2225.64</v>
      </c>
      <c r="N2537" s="832">
        <v>3</v>
      </c>
      <c r="O2537" s="836">
        <v>1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8</v>
      </c>
      <c r="B2538" s="832" t="s">
        <v>2035</v>
      </c>
      <c r="C2538" s="832" t="s">
        <v>2042</v>
      </c>
      <c r="D2538" s="833" t="s">
        <v>4375</v>
      </c>
      <c r="E2538" s="834" t="s">
        <v>2094</v>
      </c>
      <c r="F2538" s="832" t="s">
        <v>2036</v>
      </c>
      <c r="G2538" s="832" t="s">
        <v>2950</v>
      </c>
      <c r="H2538" s="832" t="s">
        <v>601</v>
      </c>
      <c r="I2538" s="832" t="s">
        <v>2951</v>
      </c>
      <c r="J2538" s="832" t="s">
        <v>2952</v>
      </c>
      <c r="K2538" s="832" t="s">
        <v>2953</v>
      </c>
      <c r="L2538" s="835">
        <v>2223.14</v>
      </c>
      <c r="M2538" s="835">
        <v>13338.84</v>
      </c>
      <c r="N2538" s="832">
        <v>6</v>
      </c>
      <c r="O2538" s="836">
        <v>1</v>
      </c>
      <c r="P2538" s="835">
        <v>13338.84</v>
      </c>
      <c r="Q2538" s="837">
        <v>1</v>
      </c>
      <c r="R2538" s="832">
        <v>6</v>
      </c>
      <c r="S2538" s="837">
        <v>1</v>
      </c>
      <c r="T2538" s="836">
        <v>1</v>
      </c>
      <c r="U2538" s="838">
        <v>1</v>
      </c>
    </row>
    <row r="2539" spans="1:21" ht="14.4" customHeight="1" x14ac:dyDescent="0.3">
      <c r="A2539" s="831">
        <v>8</v>
      </c>
      <c r="B2539" s="832" t="s">
        <v>2035</v>
      </c>
      <c r="C2539" s="832" t="s">
        <v>2042</v>
      </c>
      <c r="D2539" s="833" t="s">
        <v>4375</v>
      </c>
      <c r="E2539" s="834" t="s">
        <v>2094</v>
      </c>
      <c r="F2539" s="832" t="s">
        <v>2036</v>
      </c>
      <c r="G2539" s="832" t="s">
        <v>2751</v>
      </c>
      <c r="H2539" s="832" t="s">
        <v>601</v>
      </c>
      <c r="I2539" s="832" t="s">
        <v>4240</v>
      </c>
      <c r="J2539" s="832" t="s">
        <v>1014</v>
      </c>
      <c r="K2539" s="832" t="s">
        <v>4241</v>
      </c>
      <c r="L2539" s="835">
        <v>0</v>
      </c>
      <c r="M2539" s="835">
        <v>0</v>
      </c>
      <c r="N2539" s="832">
        <v>1</v>
      </c>
      <c r="O2539" s="836">
        <v>0.5</v>
      </c>
      <c r="P2539" s="835">
        <v>0</v>
      </c>
      <c r="Q2539" s="837"/>
      <c r="R2539" s="832">
        <v>1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8</v>
      </c>
      <c r="B2540" s="832" t="s">
        <v>2035</v>
      </c>
      <c r="C2540" s="832" t="s">
        <v>2042</v>
      </c>
      <c r="D2540" s="833" t="s">
        <v>4375</v>
      </c>
      <c r="E2540" s="834" t="s">
        <v>2094</v>
      </c>
      <c r="F2540" s="832" t="s">
        <v>2036</v>
      </c>
      <c r="G2540" s="832" t="s">
        <v>2581</v>
      </c>
      <c r="H2540" s="832" t="s">
        <v>601</v>
      </c>
      <c r="I2540" s="832" t="s">
        <v>3183</v>
      </c>
      <c r="J2540" s="832" t="s">
        <v>3184</v>
      </c>
      <c r="K2540" s="832" t="s">
        <v>3185</v>
      </c>
      <c r="L2540" s="835">
        <v>132.66</v>
      </c>
      <c r="M2540" s="835">
        <v>132.66</v>
      </c>
      <c r="N2540" s="832">
        <v>1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8</v>
      </c>
      <c r="B2541" s="832" t="s">
        <v>2035</v>
      </c>
      <c r="C2541" s="832" t="s">
        <v>2042</v>
      </c>
      <c r="D2541" s="833" t="s">
        <v>4375</v>
      </c>
      <c r="E2541" s="834" t="s">
        <v>2094</v>
      </c>
      <c r="F2541" s="832" t="s">
        <v>2036</v>
      </c>
      <c r="G2541" s="832" t="s">
        <v>2764</v>
      </c>
      <c r="H2541" s="832" t="s">
        <v>601</v>
      </c>
      <c r="I2541" s="832" t="s">
        <v>2989</v>
      </c>
      <c r="J2541" s="832" t="s">
        <v>2766</v>
      </c>
      <c r="K2541" s="832" t="s">
        <v>2990</v>
      </c>
      <c r="L2541" s="835">
        <v>478.4</v>
      </c>
      <c r="M2541" s="835">
        <v>478.4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8</v>
      </c>
      <c r="B2542" s="832" t="s">
        <v>2035</v>
      </c>
      <c r="C2542" s="832" t="s">
        <v>2042</v>
      </c>
      <c r="D2542" s="833" t="s">
        <v>4375</v>
      </c>
      <c r="E2542" s="834" t="s">
        <v>2094</v>
      </c>
      <c r="F2542" s="832" t="s">
        <v>2036</v>
      </c>
      <c r="G2542" s="832" t="s">
        <v>2764</v>
      </c>
      <c r="H2542" s="832" t="s">
        <v>601</v>
      </c>
      <c r="I2542" s="832" t="s">
        <v>3186</v>
      </c>
      <c r="J2542" s="832" t="s">
        <v>2766</v>
      </c>
      <c r="K2542" s="832" t="s">
        <v>3187</v>
      </c>
      <c r="L2542" s="835">
        <v>1435.18</v>
      </c>
      <c r="M2542" s="835">
        <v>35879.5</v>
      </c>
      <c r="N2542" s="832">
        <v>25</v>
      </c>
      <c r="O2542" s="836">
        <v>15</v>
      </c>
      <c r="P2542" s="835">
        <v>30138.780000000002</v>
      </c>
      <c r="Q2542" s="837">
        <v>0.84000000000000008</v>
      </c>
      <c r="R2542" s="832">
        <v>21</v>
      </c>
      <c r="S2542" s="837">
        <v>0.84</v>
      </c>
      <c r="T2542" s="836">
        <v>12</v>
      </c>
      <c r="U2542" s="838">
        <v>0.8</v>
      </c>
    </row>
    <row r="2543" spans="1:21" ht="14.4" customHeight="1" x14ac:dyDescent="0.3">
      <c r="A2543" s="831">
        <v>8</v>
      </c>
      <c r="B2543" s="832" t="s">
        <v>2035</v>
      </c>
      <c r="C2543" s="832" t="s">
        <v>2042</v>
      </c>
      <c r="D2543" s="833" t="s">
        <v>4375</v>
      </c>
      <c r="E2543" s="834" t="s">
        <v>2094</v>
      </c>
      <c r="F2543" s="832" t="s">
        <v>2036</v>
      </c>
      <c r="G2543" s="832" t="s">
        <v>2764</v>
      </c>
      <c r="H2543" s="832" t="s">
        <v>601</v>
      </c>
      <c r="I2543" s="832" t="s">
        <v>3186</v>
      </c>
      <c r="J2543" s="832" t="s">
        <v>2766</v>
      </c>
      <c r="K2543" s="832" t="s">
        <v>3187</v>
      </c>
      <c r="L2543" s="835">
        <v>2592.6799999999998</v>
      </c>
      <c r="M2543" s="835">
        <v>41482.879999999997</v>
      </c>
      <c r="N2543" s="832">
        <v>16</v>
      </c>
      <c r="O2543" s="836">
        <v>8.5</v>
      </c>
      <c r="P2543" s="835">
        <v>36297.519999999997</v>
      </c>
      <c r="Q2543" s="837">
        <v>0.875</v>
      </c>
      <c r="R2543" s="832">
        <v>14</v>
      </c>
      <c r="S2543" s="837">
        <v>0.875</v>
      </c>
      <c r="T2543" s="836">
        <v>7</v>
      </c>
      <c r="U2543" s="838">
        <v>0.82352941176470584</v>
      </c>
    </row>
    <row r="2544" spans="1:21" ht="14.4" customHeight="1" x14ac:dyDescent="0.3">
      <c r="A2544" s="831">
        <v>8</v>
      </c>
      <c r="B2544" s="832" t="s">
        <v>2035</v>
      </c>
      <c r="C2544" s="832" t="s">
        <v>2042</v>
      </c>
      <c r="D2544" s="833" t="s">
        <v>4375</v>
      </c>
      <c r="E2544" s="834" t="s">
        <v>2094</v>
      </c>
      <c r="F2544" s="832" t="s">
        <v>2036</v>
      </c>
      <c r="G2544" s="832" t="s">
        <v>2764</v>
      </c>
      <c r="H2544" s="832" t="s">
        <v>601</v>
      </c>
      <c r="I2544" s="832" t="s">
        <v>2765</v>
      </c>
      <c r="J2544" s="832" t="s">
        <v>2766</v>
      </c>
      <c r="K2544" s="832" t="s">
        <v>2767</v>
      </c>
      <c r="L2544" s="835">
        <v>717.59</v>
      </c>
      <c r="M2544" s="835">
        <v>10046.26</v>
      </c>
      <c r="N2544" s="832">
        <v>14</v>
      </c>
      <c r="O2544" s="836">
        <v>7.5</v>
      </c>
      <c r="P2544" s="835">
        <v>7175.9000000000005</v>
      </c>
      <c r="Q2544" s="837">
        <v>0.7142857142857143</v>
      </c>
      <c r="R2544" s="832">
        <v>10</v>
      </c>
      <c r="S2544" s="837">
        <v>0.7142857142857143</v>
      </c>
      <c r="T2544" s="836">
        <v>5</v>
      </c>
      <c r="U2544" s="838">
        <v>0.66666666666666663</v>
      </c>
    </row>
    <row r="2545" spans="1:21" ht="14.4" customHeight="1" x14ac:dyDescent="0.3">
      <c r="A2545" s="831">
        <v>8</v>
      </c>
      <c r="B2545" s="832" t="s">
        <v>2035</v>
      </c>
      <c r="C2545" s="832" t="s">
        <v>2042</v>
      </c>
      <c r="D2545" s="833" t="s">
        <v>4375</v>
      </c>
      <c r="E2545" s="834" t="s">
        <v>2094</v>
      </c>
      <c r="F2545" s="832" t="s">
        <v>2036</v>
      </c>
      <c r="G2545" s="832" t="s">
        <v>2764</v>
      </c>
      <c r="H2545" s="832" t="s">
        <v>601</v>
      </c>
      <c r="I2545" s="832" t="s">
        <v>2765</v>
      </c>
      <c r="J2545" s="832" t="s">
        <v>2766</v>
      </c>
      <c r="K2545" s="832" t="s">
        <v>2767</v>
      </c>
      <c r="L2545" s="835">
        <v>1296.3499999999999</v>
      </c>
      <c r="M2545" s="835">
        <v>2592.6999999999998</v>
      </c>
      <c r="N2545" s="832">
        <v>2</v>
      </c>
      <c r="O2545" s="836">
        <v>1.5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8</v>
      </c>
      <c r="B2546" s="832" t="s">
        <v>2035</v>
      </c>
      <c r="C2546" s="832" t="s">
        <v>2042</v>
      </c>
      <c r="D2546" s="833" t="s">
        <v>4375</v>
      </c>
      <c r="E2546" s="834" t="s">
        <v>2094</v>
      </c>
      <c r="F2546" s="832" t="s">
        <v>2036</v>
      </c>
      <c r="G2546" s="832" t="s">
        <v>2764</v>
      </c>
      <c r="H2546" s="832" t="s">
        <v>601</v>
      </c>
      <c r="I2546" s="832" t="s">
        <v>3525</v>
      </c>
      <c r="J2546" s="832" t="s">
        <v>2766</v>
      </c>
      <c r="K2546" s="832" t="s">
        <v>3526</v>
      </c>
      <c r="L2546" s="835">
        <v>0</v>
      </c>
      <c r="M2546" s="835">
        <v>0</v>
      </c>
      <c r="N2546" s="832">
        <v>1</v>
      </c>
      <c r="O2546" s="836">
        <v>1</v>
      </c>
      <c r="P2546" s="835"/>
      <c r="Q2546" s="837"/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8</v>
      </c>
      <c r="B2547" s="832" t="s">
        <v>2035</v>
      </c>
      <c r="C2547" s="832" t="s">
        <v>2042</v>
      </c>
      <c r="D2547" s="833" t="s">
        <v>4375</v>
      </c>
      <c r="E2547" s="834" t="s">
        <v>2094</v>
      </c>
      <c r="F2547" s="832" t="s">
        <v>2036</v>
      </c>
      <c r="G2547" s="832" t="s">
        <v>2764</v>
      </c>
      <c r="H2547" s="832" t="s">
        <v>601</v>
      </c>
      <c r="I2547" s="832" t="s">
        <v>4242</v>
      </c>
      <c r="J2547" s="832" t="s">
        <v>2766</v>
      </c>
      <c r="K2547" s="832" t="s">
        <v>4243</v>
      </c>
      <c r="L2547" s="835">
        <v>0</v>
      </c>
      <c r="M2547" s="835">
        <v>0</v>
      </c>
      <c r="N2547" s="832">
        <v>2</v>
      </c>
      <c r="O2547" s="836">
        <v>1.5</v>
      </c>
      <c r="P2547" s="835">
        <v>0</v>
      </c>
      <c r="Q2547" s="837"/>
      <c r="R2547" s="832">
        <v>1</v>
      </c>
      <c r="S2547" s="837">
        <v>0.5</v>
      </c>
      <c r="T2547" s="836">
        <v>1</v>
      </c>
      <c r="U2547" s="838">
        <v>0.66666666666666663</v>
      </c>
    </row>
    <row r="2548" spans="1:21" ht="14.4" customHeight="1" x14ac:dyDescent="0.3">
      <c r="A2548" s="831">
        <v>8</v>
      </c>
      <c r="B2548" s="832" t="s">
        <v>2035</v>
      </c>
      <c r="C2548" s="832" t="s">
        <v>2042</v>
      </c>
      <c r="D2548" s="833" t="s">
        <v>4375</v>
      </c>
      <c r="E2548" s="834" t="s">
        <v>2094</v>
      </c>
      <c r="F2548" s="832" t="s">
        <v>2036</v>
      </c>
      <c r="G2548" s="832" t="s">
        <v>2764</v>
      </c>
      <c r="H2548" s="832" t="s">
        <v>601</v>
      </c>
      <c r="I2548" s="832" t="s">
        <v>4244</v>
      </c>
      <c r="J2548" s="832" t="s">
        <v>2766</v>
      </c>
      <c r="K2548" s="832" t="s">
        <v>4245</v>
      </c>
      <c r="L2548" s="835">
        <v>0</v>
      </c>
      <c r="M2548" s="835">
        <v>0</v>
      </c>
      <c r="N2548" s="832">
        <v>3</v>
      </c>
      <c r="O2548" s="836">
        <v>2</v>
      </c>
      <c r="P2548" s="835">
        <v>0</v>
      </c>
      <c r="Q2548" s="837"/>
      <c r="R2548" s="832">
        <v>1</v>
      </c>
      <c r="S2548" s="837">
        <v>0.33333333333333331</v>
      </c>
      <c r="T2548" s="836">
        <v>1</v>
      </c>
      <c r="U2548" s="838">
        <v>0.5</v>
      </c>
    </row>
    <row r="2549" spans="1:21" ht="14.4" customHeight="1" x14ac:dyDescent="0.3">
      <c r="A2549" s="831">
        <v>8</v>
      </c>
      <c r="B2549" s="832" t="s">
        <v>2035</v>
      </c>
      <c r="C2549" s="832" t="s">
        <v>2042</v>
      </c>
      <c r="D2549" s="833" t="s">
        <v>4375</v>
      </c>
      <c r="E2549" s="834" t="s">
        <v>2094</v>
      </c>
      <c r="F2549" s="832" t="s">
        <v>2036</v>
      </c>
      <c r="G2549" s="832" t="s">
        <v>2764</v>
      </c>
      <c r="H2549" s="832" t="s">
        <v>601</v>
      </c>
      <c r="I2549" s="832" t="s">
        <v>4246</v>
      </c>
      <c r="J2549" s="832" t="s">
        <v>2766</v>
      </c>
      <c r="K2549" s="832" t="s">
        <v>4247</v>
      </c>
      <c r="L2549" s="835">
        <v>0</v>
      </c>
      <c r="M2549" s="835">
        <v>0</v>
      </c>
      <c r="N2549" s="832">
        <v>3</v>
      </c>
      <c r="O2549" s="836">
        <v>2</v>
      </c>
      <c r="P2549" s="835">
        <v>0</v>
      </c>
      <c r="Q2549" s="837"/>
      <c r="R2549" s="832">
        <v>3</v>
      </c>
      <c r="S2549" s="837">
        <v>1</v>
      </c>
      <c r="T2549" s="836">
        <v>2</v>
      </c>
      <c r="U2549" s="838">
        <v>1</v>
      </c>
    </row>
    <row r="2550" spans="1:21" ht="14.4" customHeight="1" x14ac:dyDescent="0.3">
      <c r="A2550" s="831">
        <v>8</v>
      </c>
      <c r="B2550" s="832" t="s">
        <v>2035</v>
      </c>
      <c r="C2550" s="832" t="s">
        <v>2042</v>
      </c>
      <c r="D2550" s="833" t="s">
        <v>4375</v>
      </c>
      <c r="E2550" s="834" t="s">
        <v>2094</v>
      </c>
      <c r="F2550" s="832" t="s">
        <v>2036</v>
      </c>
      <c r="G2550" s="832" t="s">
        <v>2764</v>
      </c>
      <c r="H2550" s="832" t="s">
        <v>601</v>
      </c>
      <c r="I2550" s="832" t="s">
        <v>4248</v>
      </c>
      <c r="J2550" s="832" t="s">
        <v>2766</v>
      </c>
      <c r="K2550" s="832" t="s">
        <v>4249</v>
      </c>
      <c r="L2550" s="835">
        <v>239.19</v>
      </c>
      <c r="M2550" s="835">
        <v>239.19</v>
      </c>
      <c r="N2550" s="832">
        <v>1</v>
      </c>
      <c r="O2550" s="836">
        <v>0.5</v>
      </c>
      <c r="P2550" s="835">
        <v>239.19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8</v>
      </c>
      <c r="B2551" s="832" t="s">
        <v>2035</v>
      </c>
      <c r="C2551" s="832" t="s">
        <v>2042</v>
      </c>
      <c r="D2551" s="833" t="s">
        <v>4375</v>
      </c>
      <c r="E2551" s="834" t="s">
        <v>2094</v>
      </c>
      <c r="F2551" s="832" t="s">
        <v>2036</v>
      </c>
      <c r="G2551" s="832" t="s">
        <v>2288</v>
      </c>
      <c r="H2551" s="832" t="s">
        <v>601</v>
      </c>
      <c r="I2551" s="832" t="s">
        <v>2289</v>
      </c>
      <c r="J2551" s="832" t="s">
        <v>1104</v>
      </c>
      <c r="K2551" s="832" t="s">
        <v>2290</v>
      </c>
      <c r="L2551" s="835">
        <v>107.27</v>
      </c>
      <c r="M2551" s="835">
        <v>750.89</v>
      </c>
      <c r="N2551" s="832">
        <v>7</v>
      </c>
      <c r="O2551" s="836">
        <v>2.5</v>
      </c>
      <c r="P2551" s="835">
        <v>429.08</v>
      </c>
      <c r="Q2551" s="837">
        <v>0.5714285714285714</v>
      </c>
      <c r="R2551" s="832">
        <v>4</v>
      </c>
      <c r="S2551" s="837">
        <v>0.5714285714285714</v>
      </c>
      <c r="T2551" s="836">
        <v>1</v>
      </c>
      <c r="U2551" s="838">
        <v>0.4</v>
      </c>
    </row>
    <row r="2552" spans="1:21" ht="14.4" customHeight="1" x14ac:dyDescent="0.3">
      <c r="A2552" s="831">
        <v>8</v>
      </c>
      <c r="B2552" s="832" t="s">
        <v>2035</v>
      </c>
      <c r="C2552" s="832" t="s">
        <v>2042</v>
      </c>
      <c r="D2552" s="833" t="s">
        <v>4375</v>
      </c>
      <c r="E2552" s="834" t="s">
        <v>2094</v>
      </c>
      <c r="F2552" s="832" t="s">
        <v>2036</v>
      </c>
      <c r="G2552" s="832" t="s">
        <v>2407</v>
      </c>
      <c r="H2552" s="832" t="s">
        <v>601</v>
      </c>
      <c r="I2552" s="832" t="s">
        <v>2408</v>
      </c>
      <c r="J2552" s="832" t="s">
        <v>883</v>
      </c>
      <c r="K2552" s="832" t="s">
        <v>2409</v>
      </c>
      <c r="L2552" s="835">
        <v>48.09</v>
      </c>
      <c r="M2552" s="835">
        <v>192.36</v>
      </c>
      <c r="N2552" s="832">
        <v>4</v>
      </c>
      <c r="O2552" s="836">
        <v>1</v>
      </c>
      <c r="P2552" s="835">
        <v>192.36</v>
      </c>
      <c r="Q2552" s="837">
        <v>1</v>
      </c>
      <c r="R2552" s="832">
        <v>4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8</v>
      </c>
      <c r="B2553" s="832" t="s">
        <v>2035</v>
      </c>
      <c r="C2553" s="832" t="s">
        <v>2042</v>
      </c>
      <c r="D2553" s="833" t="s">
        <v>4375</v>
      </c>
      <c r="E2553" s="834" t="s">
        <v>2094</v>
      </c>
      <c r="F2553" s="832" t="s">
        <v>2036</v>
      </c>
      <c r="G2553" s="832" t="s">
        <v>2407</v>
      </c>
      <c r="H2553" s="832" t="s">
        <v>601</v>
      </c>
      <c r="I2553" s="832" t="s">
        <v>3202</v>
      </c>
      <c r="J2553" s="832" t="s">
        <v>3203</v>
      </c>
      <c r="K2553" s="832" t="s">
        <v>3204</v>
      </c>
      <c r="L2553" s="835">
        <v>89.91</v>
      </c>
      <c r="M2553" s="835">
        <v>89.91</v>
      </c>
      <c r="N2553" s="832">
        <v>1</v>
      </c>
      <c r="O2553" s="836">
        <v>1</v>
      </c>
      <c r="P2553" s="835">
        <v>89.91</v>
      </c>
      <c r="Q2553" s="837">
        <v>1</v>
      </c>
      <c r="R2553" s="832">
        <v>1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8</v>
      </c>
      <c r="B2554" s="832" t="s">
        <v>2035</v>
      </c>
      <c r="C2554" s="832" t="s">
        <v>2042</v>
      </c>
      <c r="D2554" s="833" t="s">
        <v>4375</v>
      </c>
      <c r="E2554" s="834" t="s">
        <v>2094</v>
      </c>
      <c r="F2554" s="832" t="s">
        <v>2036</v>
      </c>
      <c r="G2554" s="832" t="s">
        <v>3205</v>
      </c>
      <c r="H2554" s="832" t="s">
        <v>601</v>
      </c>
      <c r="I2554" s="832" t="s">
        <v>3540</v>
      </c>
      <c r="J2554" s="832" t="s">
        <v>3541</v>
      </c>
      <c r="K2554" s="832" t="s">
        <v>3542</v>
      </c>
      <c r="L2554" s="835">
        <v>950.39</v>
      </c>
      <c r="M2554" s="835">
        <v>3801.56</v>
      </c>
      <c r="N2554" s="832">
        <v>4</v>
      </c>
      <c r="O2554" s="836">
        <v>3.5</v>
      </c>
      <c r="P2554" s="835">
        <v>1900.78</v>
      </c>
      <c r="Q2554" s="837">
        <v>0.5</v>
      </c>
      <c r="R2554" s="832">
        <v>2</v>
      </c>
      <c r="S2554" s="837">
        <v>0.5</v>
      </c>
      <c r="T2554" s="836">
        <v>2</v>
      </c>
      <c r="U2554" s="838">
        <v>0.5714285714285714</v>
      </c>
    </row>
    <row r="2555" spans="1:21" ht="14.4" customHeight="1" x14ac:dyDescent="0.3">
      <c r="A2555" s="831">
        <v>8</v>
      </c>
      <c r="B2555" s="832" t="s">
        <v>2035</v>
      </c>
      <c r="C2555" s="832" t="s">
        <v>2042</v>
      </c>
      <c r="D2555" s="833" t="s">
        <v>4375</v>
      </c>
      <c r="E2555" s="834" t="s">
        <v>2094</v>
      </c>
      <c r="F2555" s="832" t="s">
        <v>2036</v>
      </c>
      <c r="G2555" s="832" t="s">
        <v>3205</v>
      </c>
      <c r="H2555" s="832" t="s">
        <v>601</v>
      </c>
      <c r="I2555" s="832" t="s">
        <v>4250</v>
      </c>
      <c r="J2555" s="832" t="s">
        <v>3541</v>
      </c>
      <c r="K2555" s="832" t="s">
        <v>4251</v>
      </c>
      <c r="L2555" s="835">
        <v>316.79000000000002</v>
      </c>
      <c r="M2555" s="835">
        <v>316.79000000000002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8</v>
      </c>
      <c r="B2556" s="832" t="s">
        <v>2035</v>
      </c>
      <c r="C2556" s="832" t="s">
        <v>2042</v>
      </c>
      <c r="D2556" s="833" t="s">
        <v>4375</v>
      </c>
      <c r="E2556" s="834" t="s">
        <v>2094</v>
      </c>
      <c r="F2556" s="832" t="s">
        <v>2036</v>
      </c>
      <c r="G2556" s="832" t="s">
        <v>2111</v>
      </c>
      <c r="H2556" s="832" t="s">
        <v>601</v>
      </c>
      <c r="I2556" s="832" t="s">
        <v>2112</v>
      </c>
      <c r="J2556" s="832" t="s">
        <v>1408</v>
      </c>
      <c r="K2556" s="832" t="s">
        <v>2113</v>
      </c>
      <c r="L2556" s="835">
        <v>72.47</v>
      </c>
      <c r="M2556" s="835">
        <v>72.47</v>
      </c>
      <c r="N2556" s="832">
        <v>1</v>
      </c>
      <c r="O2556" s="836">
        <v>0.5</v>
      </c>
      <c r="P2556" s="835">
        <v>72.47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8</v>
      </c>
      <c r="B2557" s="832" t="s">
        <v>2035</v>
      </c>
      <c r="C2557" s="832" t="s">
        <v>2042</v>
      </c>
      <c r="D2557" s="833" t="s">
        <v>4375</v>
      </c>
      <c r="E2557" s="834" t="s">
        <v>2094</v>
      </c>
      <c r="F2557" s="832" t="s">
        <v>2036</v>
      </c>
      <c r="G2557" s="832" t="s">
        <v>2114</v>
      </c>
      <c r="H2557" s="832" t="s">
        <v>601</v>
      </c>
      <c r="I2557" s="832" t="s">
        <v>2115</v>
      </c>
      <c r="J2557" s="832" t="s">
        <v>928</v>
      </c>
      <c r="K2557" s="832" t="s">
        <v>2116</v>
      </c>
      <c r="L2557" s="835">
        <v>132.19</v>
      </c>
      <c r="M2557" s="835">
        <v>528.76</v>
      </c>
      <c r="N2557" s="832">
        <v>4</v>
      </c>
      <c r="O2557" s="836">
        <v>3.5</v>
      </c>
      <c r="P2557" s="835">
        <v>396.57</v>
      </c>
      <c r="Q2557" s="837">
        <v>0.75</v>
      </c>
      <c r="R2557" s="832">
        <v>3</v>
      </c>
      <c r="S2557" s="837">
        <v>0.75</v>
      </c>
      <c r="T2557" s="836">
        <v>2.5</v>
      </c>
      <c r="U2557" s="838">
        <v>0.7142857142857143</v>
      </c>
    </row>
    <row r="2558" spans="1:21" ht="14.4" customHeight="1" x14ac:dyDescent="0.3">
      <c r="A2558" s="831">
        <v>8</v>
      </c>
      <c r="B2558" s="832" t="s">
        <v>2035</v>
      </c>
      <c r="C2558" s="832" t="s">
        <v>2042</v>
      </c>
      <c r="D2558" s="833" t="s">
        <v>4375</v>
      </c>
      <c r="E2558" s="834" t="s">
        <v>2094</v>
      </c>
      <c r="F2558" s="832" t="s">
        <v>2036</v>
      </c>
      <c r="G2558" s="832" t="s">
        <v>4028</v>
      </c>
      <c r="H2558" s="832" t="s">
        <v>601</v>
      </c>
      <c r="I2558" s="832" t="s">
        <v>4252</v>
      </c>
      <c r="J2558" s="832" t="s">
        <v>4030</v>
      </c>
      <c r="K2558" s="832" t="s">
        <v>4253</v>
      </c>
      <c r="L2558" s="835">
        <v>0</v>
      </c>
      <c r="M2558" s="835">
        <v>0</v>
      </c>
      <c r="N2558" s="832">
        <v>1</v>
      </c>
      <c r="O2558" s="836">
        <v>0.5</v>
      </c>
      <c r="P2558" s="835"/>
      <c r="Q2558" s="837"/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8</v>
      </c>
      <c r="B2559" s="832" t="s">
        <v>2035</v>
      </c>
      <c r="C2559" s="832" t="s">
        <v>2042</v>
      </c>
      <c r="D2559" s="833" t="s">
        <v>4375</v>
      </c>
      <c r="E2559" s="834" t="s">
        <v>2094</v>
      </c>
      <c r="F2559" s="832" t="s">
        <v>2036</v>
      </c>
      <c r="G2559" s="832" t="s">
        <v>2117</v>
      </c>
      <c r="H2559" s="832" t="s">
        <v>601</v>
      </c>
      <c r="I2559" s="832" t="s">
        <v>2301</v>
      </c>
      <c r="J2559" s="832" t="s">
        <v>2119</v>
      </c>
      <c r="K2559" s="832" t="s">
        <v>2120</v>
      </c>
      <c r="L2559" s="835">
        <v>132.97999999999999</v>
      </c>
      <c r="M2559" s="835">
        <v>265.95999999999998</v>
      </c>
      <c r="N2559" s="832">
        <v>2</v>
      </c>
      <c r="O2559" s="836">
        <v>1</v>
      </c>
      <c r="P2559" s="835">
        <v>265.95999999999998</v>
      </c>
      <c r="Q2559" s="837">
        <v>1</v>
      </c>
      <c r="R2559" s="832">
        <v>2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8</v>
      </c>
      <c r="B2560" s="832" t="s">
        <v>2035</v>
      </c>
      <c r="C2560" s="832" t="s">
        <v>2042</v>
      </c>
      <c r="D2560" s="833" t="s">
        <v>4375</v>
      </c>
      <c r="E2560" s="834" t="s">
        <v>2094</v>
      </c>
      <c r="F2560" s="832" t="s">
        <v>2036</v>
      </c>
      <c r="G2560" s="832" t="s">
        <v>2469</v>
      </c>
      <c r="H2560" s="832" t="s">
        <v>601</v>
      </c>
      <c r="I2560" s="832" t="s">
        <v>2470</v>
      </c>
      <c r="J2560" s="832" t="s">
        <v>2471</v>
      </c>
      <c r="K2560" s="832" t="s">
        <v>2472</v>
      </c>
      <c r="L2560" s="835">
        <v>77.14</v>
      </c>
      <c r="M2560" s="835">
        <v>77.14</v>
      </c>
      <c r="N2560" s="832">
        <v>1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8</v>
      </c>
      <c r="B2561" s="832" t="s">
        <v>2035</v>
      </c>
      <c r="C2561" s="832" t="s">
        <v>2042</v>
      </c>
      <c r="D2561" s="833" t="s">
        <v>4375</v>
      </c>
      <c r="E2561" s="834" t="s">
        <v>2094</v>
      </c>
      <c r="F2561" s="832" t="s">
        <v>2036</v>
      </c>
      <c r="G2561" s="832" t="s">
        <v>2413</v>
      </c>
      <c r="H2561" s="832" t="s">
        <v>601</v>
      </c>
      <c r="I2561" s="832" t="s">
        <v>2414</v>
      </c>
      <c r="J2561" s="832" t="s">
        <v>2415</v>
      </c>
      <c r="K2561" s="832" t="s">
        <v>2416</v>
      </c>
      <c r="L2561" s="835">
        <v>58.62</v>
      </c>
      <c r="M2561" s="835">
        <v>58.62</v>
      </c>
      <c r="N2561" s="832">
        <v>1</v>
      </c>
      <c r="O2561" s="836">
        <v>1</v>
      </c>
      <c r="P2561" s="835">
        <v>58.62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8</v>
      </c>
      <c r="B2562" s="832" t="s">
        <v>2035</v>
      </c>
      <c r="C2562" s="832" t="s">
        <v>2042</v>
      </c>
      <c r="D2562" s="833" t="s">
        <v>4375</v>
      </c>
      <c r="E2562" s="834" t="s">
        <v>2094</v>
      </c>
      <c r="F2562" s="832" t="s">
        <v>2036</v>
      </c>
      <c r="G2562" s="832" t="s">
        <v>4254</v>
      </c>
      <c r="H2562" s="832" t="s">
        <v>660</v>
      </c>
      <c r="I2562" s="832" t="s">
        <v>4255</v>
      </c>
      <c r="J2562" s="832" t="s">
        <v>4256</v>
      </c>
      <c r="K2562" s="832" t="s">
        <v>4257</v>
      </c>
      <c r="L2562" s="835">
        <v>103.7</v>
      </c>
      <c r="M2562" s="835">
        <v>207.4</v>
      </c>
      <c r="N2562" s="832">
        <v>2</v>
      </c>
      <c r="O2562" s="836">
        <v>1</v>
      </c>
      <c r="P2562" s="835">
        <v>207.4</v>
      </c>
      <c r="Q2562" s="837">
        <v>1</v>
      </c>
      <c r="R2562" s="832">
        <v>2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8</v>
      </c>
      <c r="B2563" s="832" t="s">
        <v>2035</v>
      </c>
      <c r="C2563" s="832" t="s">
        <v>2042</v>
      </c>
      <c r="D2563" s="833" t="s">
        <v>4375</v>
      </c>
      <c r="E2563" s="834" t="s">
        <v>2094</v>
      </c>
      <c r="F2563" s="832" t="s">
        <v>2036</v>
      </c>
      <c r="G2563" s="832" t="s">
        <v>2314</v>
      </c>
      <c r="H2563" s="832" t="s">
        <v>601</v>
      </c>
      <c r="I2563" s="832" t="s">
        <v>2315</v>
      </c>
      <c r="J2563" s="832" t="s">
        <v>2316</v>
      </c>
      <c r="K2563" s="832" t="s">
        <v>2317</v>
      </c>
      <c r="L2563" s="835">
        <v>88.76</v>
      </c>
      <c r="M2563" s="835">
        <v>177.52</v>
      </c>
      <c r="N2563" s="832">
        <v>2</v>
      </c>
      <c r="O2563" s="836">
        <v>0.5</v>
      </c>
      <c r="P2563" s="835">
        <v>177.52</v>
      </c>
      <c r="Q2563" s="837">
        <v>1</v>
      </c>
      <c r="R2563" s="832">
        <v>2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8</v>
      </c>
      <c r="B2564" s="832" t="s">
        <v>2035</v>
      </c>
      <c r="C2564" s="832" t="s">
        <v>2042</v>
      </c>
      <c r="D2564" s="833" t="s">
        <v>4375</v>
      </c>
      <c r="E2564" s="834" t="s">
        <v>2094</v>
      </c>
      <c r="F2564" s="832" t="s">
        <v>2036</v>
      </c>
      <c r="G2564" s="832" t="s">
        <v>2184</v>
      </c>
      <c r="H2564" s="832" t="s">
        <v>601</v>
      </c>
      <c r="I2564" s="832" t="s">
        <v>2512</v>
      </c>
      <c r="J2564" s="832" t="s">
        <v>1696</v>
      </c>
      <c r="K2564" s="832" t="s">
        <v>2113</v>
      </c>
      <c r="L2564" s="835">
        <v>84.18</v>
      </c>
      <c r="M2564" s="835">
        <v>84.18</v>
      </c>
      <c r="N2564" s="832">
        <v>1</v>
      </c>
      <c r="O2564" s="836">
        <v>0.5</v>
      </c>
      <c r="P2564" s="835">
        <v>84.18</v>
      </c>
      <c r="Q2564" s="837">
        <v>1</v>
      </c>
      <c r="R2564" s="832">
        <v>1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8</v>
      </c>
      <c r="B2565" s="832" t="s">
        <v>2035</v>
      </c>
      <c r="C2565" s="832" t="s">
        <v>2042</v>
      </c>
      <c r="D2565" s="833" t="s">
        <v>4375</v>
      </c>
      <c r="E2565" s="834" t="s">
        <v>2094</v>
      </c>
      <c r="F2565" s="832" t="s">
        <v>2036</v>
      </c>
      <c r="G2565" s="832" t="s">
        <v>2144</v>
      </c>
      <c r="H2565" s="832" t="s">
        <v>601</v>
      </c>
      <c r="I2565" s="832" t="s">
        <v>2145</v>
      </c>
      <c r="J2565" s="832" t="s">
        <v>692</v>
      </c>
      <c r="K2565" s="832" t="s">
        <v>2146</v>
      </c>
      <c r="L2565" s="835">
        <v>158.76</v>
      </c>
      <c r="M2565" s="835">
        <v>317.52</v>
      </c>
      <c r="N2565" s="832">
        <v>2</v>
      </c>
      <c r="O2565" s="836">
        <v>2</v>
      </c>
      <c r="P2565" s="835">
        <v>317.52</v>
      </c>
      <c r="Q2565" s="837">
        <v>1</v>
      </c>
      <c r="R2565" s="832">
        <v>2</v>
      </c>
      <c r="S2565" s="837">
        <v>1</v>
      </c>
      <c r="T2565" s="836">
        <v>2</v>
      </c>
      <c r="U2565" s="838">
        <v>1</v>
      </c>
    </row>
    <row r="2566" spans="1:21" ht="14.4" customHeight="1" x14ac:dyDescent="0.3">
      <c r="A2566" s="831">
        <v>8</v>
      </c>
      <c r="B2566" s="832" t="s">
        <v>2035</v>
      </c>
      <c r="C2566" s="832" t="s">
        <v>2042</v>
      </c>
      <c r="D2566" s="833" t="s">
        <v>4375</v>
      </c>
      <c r="E2566" s="834" t="s">
        <v>2094</v>
      </c>
      <c r="F2566" s="832" t="s">
        <v>2036</v>
      </c>
      <c r="G2566" s="832" t="s">
        <v>2642</v>
      </c>
      <c r="H2566" s="832" t="s">
        <v>601</v>
      </c>
      <c r="I2566" s="832" t="s">
        <v>2802</v>
      </c>
      <c r="J2566" s="832" t="s">
        <v>2644</v>
      </c>
      <c r="K2566" s="832" t="s">
        <v>2645</v>
      </c>
      <c r="L2566" s="835">
        <v>0</v>
      </c>
      <c r="M2566" s="835">
        <v>0</v>
      </c>
      <c r="N2566" s="832">
        <v>2</v>
      </c>
      <c r="O2566" s="836">
        <v>1</v>
      </c>
      <c r="P2566" s="835"/>
      <c r="Q2566" s="837"/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8</v>
      </c>
      <c r="B2567" s="832" t="s">
        <v>2035</v>
      </c>
      <c r="C2567" s="832" t="s">
        <v>2042</v>
      </c>
      <c r="D2567" s="833" t="s">
        <v>4375</v>
      </c>
      <c r="E2567" s="834" t="s">
        <v>2094</v>
      </c>
      <c r="F2567" s="832" t="s">
        <v>2036</v>
      </c>
      <c r="G2567" s="832" t="s">
        <v>2440</v>
      </c>
      <c r="H2567" s="832" t="s">
        <v>601</v>
      </c>
      <c r="I2567" s="832" t="s">
        <v>2441</v>
      </c>
      <c r="J2567" s="832" t="s">
        <v>1431</v>
      </c>
      <c r="K2567" s="832" t="s">
        <v>1813</v>
      </c>
      <c r="L2567" s="835">
        <v>0</v>
      </c>
      <c r="M2567" s="835">
        <v>0</v>
      </c>
      <c r="N2567" s="832">
        <v>1</v>
      </c>
      <c r="O2567" s="836">
        <v>1</v>
      </c>
      <c r="P2567" s="835">
        <v>0</v>
      </c>
      <c r="Q2567" s="837"/>
      <c r="R2567" s="832">
        <v>1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8</v>
      </c>
      <c r="B2568" s="832" t="s">
        <v>2035</v>
      </c>
      <c r="C2568" s="832" t="s">
        <v>2042</v>
      </c>
      <c r="D2568" s="833" t="s">
        <v>4375</v>
      </c>
      <c r="E2568" s="834" t="s">
        <v>2094</v>
      </c>
      <c r="F2568" s="832" t="s">
        <v>2036</v>
      </c>
      <c r="G2568" s="832" t="s">
        <v>2129</v>
      </c>
      <c r="H2568" s="832" t="s">
        <v>601</v>
      </c>
      <c r="I2568" s="832" t="s">
        <v>2228</v>
      </c>
      <c r="J2568" s="832" t="s">
        <v>1328</v>
      </c>
      <c r="K2568" s="832" t="s">
        <v>2229</v>
      </c>
      <c r="L2568" s="835">
        <v>168.9</v>
      </c>
      <c r="M2568" s="835">
        <v>337.8</v>
      </c>
      <c r="N2568" s="832">
        <v>2</v>
      </c>
      <c r="O2568" s="836">
        <v>1.5</v>
      </c>
      <c r="P2568" s="835">
        <v>168.9</v>
      </c>
      <c r="Q2568" s="837">
        <v>0.5</v>
      </c>
      <c r="R2568" s="832">
        <v>1</v>
      </c>
      <c r="S2568" s="837">
        <v>0.5</v>
      </c>
      <c r="T2568" s="836">
        <v>0.5</v>
      </c>
      <c r="U2568" s="838">
        <v>0.33333333333333331</v>
      </c>
    </row>
    <row r="2569" spans="1:21" ht="14.4" customHeight="1" x14ac:dyDescent="0.3">
      <c r="A2569" s="831">
        <v>8</v>
      </c>
      <c r="B2569" s="832" t="s">
        <v>2035</v>
      </c>
      <c r="C2569" s="832" t="s">
        <v>2042</v>
      </c>
      <c r="D2569" s="833" t="s">
        <v>4375</v>
      </c>
      <c r="E2569" s="834" t="s">
        <v>2094</v>
      </c>
      <c r="F2569" s="832" t="s">
        <v>2036</v>
      </c>
      <c r="G2569" s="832" t="s">
        <v>2129</v>
      </c>
      <c r="H2569" s="832" t="s">
        <v>601</v>
      </c>
      <c r="I2569" s="832" t="s">
        <v>2130</v>
      </c>
      <c r="J2569" s="832" t="s">
        <v>1328</v>
      </c>
      <c r="K2569" s="832" t="s">
        <v>2131</v>
      </c>
      <c r="L2569" s="835">
        <v>112.6</v>
      </c>
      <c r="M2569" s="835">
        <v>337.79999999999995</v>
      </c>
      <c r="N2569" s="832">
        <v>3</v>
      </c>
      <c r="O2569" s="836">
        <v>3</v>
      </c>
      <c r="P2569" s="835">
        <v>112.6</v>
      </c>
      <c r="Q2569" s="837">
        <v>0.33333333333333337</v>
      </c>
      <c r="R2569" s="832">
        <v>1</v>
      </c>
      <c r="S2569" s="837">
        <v>0.33333333333333331</v>
      </c>
      <c r="T2569" s="836">
        <v>1</v>
      </c>
      <c r="U2569" s="838">
        <v>0.33333333333333331</v>
      </c>
    </row>
    <row r="2570" spans="1:21" ht="14.4" customHeight="1" x14ac:dyDescent="0.3">
      <c r="A2570" s="831">
        <v>8</v>
      </c>
      <c r="B2570" s="832" t="s">
        <v>2035</v>
      </c>
      <c r="C2570" s="832" t="s">
        <v>2042</v>
      </c>
      <c r="D2570" s="833" t="s">
        <v>4375</v>
      </c>
      <c r="E2570" s="834" t="s">
        <v>2094</v>
      </c>
      <c r="F2570" s="832" t="s">
        <v>2036</v>
      </c>
      <c r="G2570" s="832" t="s">
        <v>2347</v>
      </c>
      <c r="H2570" s="832" t="s">
        <v>601</v>
      </c>
      <c r="I2570" s="832" t="s">
        <v>2348</v>
      </c>
      <c r="J2570" s="832" t="s">
        <v>1334</v>
      </c>
      <c r="K2570" s="832" t="s">
        <v>2349</v>
      </c>
      <c r="L2570" s="835">
        <v>78.33</v>
      </c>
      <c r="M2570" s="835">
        <v>156.66</v>
      </c>
      <c r="N2570" s="832">
        <v>2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8</v>
      </c>
      <c r="B2571" s="832" t="s">
        <v>2035</v>
      </c>
      <c r="C2571" s="832" t="s">
        <v>2042</v>
      </c>
      <c r="D2571" s="833" t="s">
        <v>4375</v>
      </c>
      <c r="E2571" s="834" t="s">
        <v>2094</v>
      </c>
      <c r="F2571" s="832" t="s">
        <v>2036</v>
      </c>
      <c r="G2571" s="832" t="s">
        <v>2247</v>
      </c>
      <c r="H2571" s="832" t="s">
        <v>601</v>
      </c>
      <c r="I2571" s="832" t="s">
        <v>2353</v>
      </c>
      <c r="J2571" s="832" t="s">
        <v>1047</v>
      </c>
      <c r="K2571" s="832" t="s">
        <v>2354</v>
      </c>
      <c r="L2571" s="835">
        <v>32.25</v>
      </c>
      <c r="M2571" s="835">
        <v>32.25</v>
      </c>
      <c r="N2571" s="832">
        <v>1</v>
      </c>
      <c r="O2571" s="836">
        <v>1</v>
      </c>
      <c r="P2571" s="835">
        <v>32.25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8</v>
      </c>
      <c r="B2572" s="832" t="s">
        <v>2035</v>
      </c>
      <c r="C2572" s="832" t="s">
        <v>2042</v>
      </c>
      <c r="D2572" s="833" t="s">
        <v>4375</v>
      </c>
      <c r="E2572" s="834" t="s">
        <v>2094</v>
      </c>
      <c r="F2572" s="832" t="s">
        <v>2036</v>
      </c>
      <c r="G2572" s="832" t="s">
        <v>2247</v>
      </c>
      <c r="H2572" s="832" t="s">
        <v>601</v>
      </c>
      <c r="I2572" s="832" t="s">
        <v>2355</v>
      </c>
      <c r="J2572" s="832" t="s">
        <v>1047</v>
      </c>
      <c r="K2572" s="832" t="s">
        <v>2249</v>
      </c>
      <c r="L2572" s="835">
        <v>103.67</v>
      </c>
      <c r="M2572" s="835">
        <v>103.67</v>
      </c>
      <c r="N2572" s="832">
        <v>1</v>
      </c>
      <c r="O2572" s="836">
        <v>0.5</v>
      </c>
      <c r="P2572" s="835">
        <v>103.67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8</v>
      </c>
      <c r="B2573" s="832" t="s">
        <v>2035</v>
      </c>
      <c r="C2573" s="832" t="s">
        <v>2042</v>
      </c>
      <c r="D2573" s="833" t="s">
        <v>4375</v>
      </c>
      <c r="E2573" s="834" t="s">
        <v>2094</v>
      </c>
      <c r="F2573" s="832" t="s">
        <v>2036</v>
      </c>
      <c r="G2573" s="832" t="s">
        <v>3277</v>
      </c>
      <c r="H2573" s="832" t="s">
        <v>601</v>
      </c>
      <c r="I2573" s="832" t="s">
        <v>3405</v>
      </c>
      <c r="J2573" s="832" t="s">
        <v>3406</v>
      </c>
      <c r="K2573" s="832" t="s">
        <v>3407</v>
      </c>
      <c r="L2573" s="835">
        <v>138.88999999999999</v>
      </c>
      <c r="M2573" s="835">
        <v>277.77999999999997</v>
      </c>
      <c r="N2573" s="832">
        <v>2</v>
      </c>
      <c r="O2573" s="836">
        <v>1.5</v>
      </c>
      <c r="P2573" s="835">
        <v>277.77999999999997</v>
      </c>
      <c r="Q2573" s="837">
        <v>1</v>
      </c>
      <c r="R2573" s="832">
        <v>2</v>
      </c>
      <c r="S2573" s="837">
        <v>1</v>
      </c>
      <c r="T2573" s="836">
        <v>1.5</v>
      </c>
      <c r="U2573" s="838">
        <v>1</v>
      </c>
    </row>
    <row r="2574" spans="1:21" ht="14.4" customHeight="1" x14ac:dyDescent="0.3">
      <c r="A2574" s="831">
        <v>8</v>
      </c>
      <c r="B2574" s="832" t="s">
        <v>2035</v>
      </c>
      <c r="C2574" s="832" t="s">
        <v>2042</v>
      </c>
      <c r="D2574" s="833" t="s">
        <v>4375</v>
      </c>
      <c r="E2574" s="834" t="s">
        <v>2094</v>
      </c>
      <c r="F2574" s="832" t="s">
        <v>2036</v>
      </c>
      <c r="G2574" s="832" t="s">
        <v>3915</v>
      </c>
      <c r="H2574" s="832" t="s">
        <v>601</v>
      </c>
      <c r="I2574" s="832" t="s">
        <v>3916</v>
      </c>
      <c r="J2574" s="832" t="s">
        <v>3917</v>
      </c>
      <c r="K2574" s="832" t="s">
        <v>1831</v>
      </c>
      <c r="L2574" s="835">
        <v>132</v>
      </c>
      <c r="M2574" s="835">
        <v>132</v>
      </c>
      <c r="N2574" s="832">
        <v>1</v>
      </c>
      <c r="O2574" s="836">
        <v>1</v>
      </c>
      <c r="P2574" s="835">
        <v>132</v>
      </c>
      <c r="Q2574" s="837">
        <v>1</v>
      </c>
      <c r="R2574" s="832">
        <v>1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8</v>
      </c>
      <c r="B2575" s="832" t="s">
        <v>2035</v>
      </c>
      <c r="C2575" s="832" t="s">
        <v>2042</v>
      </c>
      <c r="D2575" s="833" t="s">
        <v>4375</v>
      </c>
      <c r="E2575" s="834" t="s">
        <v>2094</v>
      </c>
      <c r="F2575" s="832" t="s">
        <v>2036</v>
      </c>
      <c r="G2575" s="832" t="s">
        <v>2646</v>
      </c>
      <c r="H2575" s="832" t="s">
        <v>601</v>
      </c>
      <c r="I2575" s="832" t="s">
        <v>2811</v>
      </c>
      <c r="J2575" s="832" t="s">
        <v>2812</v>
      </c>
      <c r="K2575" s="832" t="s">
        <v>2813</v>
      </c>
      <c r="L2575" s="835">
        <v>256.67</v>
      </c>
      <c r="M2575" s="835">
        <v>256.67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8</v>
      </c>
      <c r="B2576" s="832" t="s">
        <v>2035</v>
      </c>
      <c r="C2576" s="832" t="s">
        <v>2042</v>
      </c>
      <c r="D2576" s="833" t="s">
        <v>4375</v>
      </c>
      <c r="E2576" s="834" t="s">
        <v>2094</v>
      </c>
      <c r="F2576" s="832" t="s">
        <v>2036</v>
      </c>
      <c r="G2576" s="832" t="s">
        <v>2650</v>
      </c>
      <c r="H2576" s="832" t="s">
        <v>601</v>
      </c>
      <c r="I2576" s="832" t="s">
        <v>3064</v>
      </c>
      <c r="J2576" s="832" t="s">
        <v>1365</v>
      </c>
      <c r="K2576" s="832" t="s">
        <v>2652</v>
      </c>
      <c r="L2576" s="835">
        <v>52.61</v>
      </c>
      <c r="M2576" s="835">
        <v>52.61</v>
      </c>
      <c r="N2576" s="832">
        <v>1</v>
      </c>
      <c r="O2576" s="836">
        <v>0.5</v>
      </c>
      <c r="P2576" s="835">
        <v>52.61</v>
      </c>
      <c r="Q2576" s="837">
        <v>1</v>
      </c>
      <c r="R2576" s="832">
        <v>1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8</v>
      </c>
      <c r="B2577" s="832" t="s">
        <v>2035</v>
      </c>
      <c r="C2577" s="832" t="s">
        <v>2042</v>
      </c>
      <c r="D2577" s="833" t="s">
        <v>4375</v>
      </c>
      <c r="E2577" s="834" t="s">
        <v>2094</v>
      </c>
      <c r="F2577" s="832" t="s">
        <v>2036</v>
      </c>
      <c r="G2577" s="832" t="s">
        <v>2199</v>
      </c>
      <c r="H2577" s="832" t="s">
        <v>601</v>
      </c>
      <c r="I2577" s="832" t="s">
        <v>2200</v>
      </c>
      <c r="J2577" s="832" t="s">
        <v>1219</v>
      </c>
      <c r="K2577" s="832" t="s">
        <v>2201</v>
      </c>
      <c r="L2577" s="835">
        <v>130.36000000000001</v>
      </c>
      <c r="M2577" s="835">
        <v>260.72000000000003</v>
      </c>
      <c r="N2577" s="832">
        <v>2</v>
      </c>
      <c r="O2577" s="836">
        <v>1</v>
      </c>
      <c r="P2577" s="835">
        <v>260.72000000000003</v>
      </c>
      <c r="Q2577" s="837">
        <v>1</v>
      </c>
      <c r="R2577" s="832">
        <v>2</v>
      </c>
      <c r="S2577" s="837">
        <v>1</v>
      </c>
      <c r="T2577" s="836">
        <v>1</v>
      </c>
      <c r="U2577" s="838">
        <v>1</v>
      </c>
    </row>
    <row r="2578" spans="1:21" ht="14.4" customHeight="1" x14ac:dyDescent="0.3">
      <c r="A2578" s="831">
        <v>8</v>
      </c>
      <c r="B2578" s="832" t="s">
        <v>2035</v>
      </c>
      <c r="C2578" s="832" t="s">
        <v>2042</v>
      </c>
      <c r="D2578" s="833" t="s">
        <v>4375</v>
      </c>
      <c r="E2578" s="834" t="s">
        <v>2094</v>
      </c>
      <c r="F2578" s="832" t="s">
        <v>2036</v>
      </c>
      <c r="G2578" s="832" t="s">
        <v>3283</v>
      </c>
      <c r="H2578" s="832" t="s">
        <v>601</v>
      </c>
      <c r="I2578" s="832" t="s">
        <v>4258</v>
      </c>
      <c r="J2578" s="832" t="s">
        <v>4259</v>
      </c>
      <c r="K2578" s="832" t="s">
        <v>4260</v>
      </c>
      <c r="L2578" s="835">
        <v>239.19</v>
      </c>
      <c r="M2578" s="835">
        <v>717.56999999999994</v>
      </c>
      <c r="N2578" s="832">
        <v>3</v>
      </c>
      <c r="O2578" s="836">
        <v>0.5</v>
      </c>
      <c r="P2578" s="835">
        <v>717.56999999999994</v>
      </c>
      <c r="Q2578" s="837">
        <v>1</v>
      </c>
      <c r="R2578" s="832">
        <v>3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8</v>
      </c>
      <c r="B2579" s="832" t="s">
        <v>2035</v>
      </c>
      <c r="C2579" s="832" t="s">
        <v>2042</v>
      </c>
      <c r="D2579" s="833" t="s">
        <v>4375</v>
      </c>
      <c r="E2579" s="834" t="s">
        <v>2094</v>
      </c>
      <c r="F2579" s="832" t="s">
        <v>2036</v>
      </c>
      <c r="G2579" s="832" t="s">
        <v>3283</v>
      </c>
      <c r="H2579" s="832" t="s">
        <v>601</v>
      </c>
      <c r="I2579" s="832" t="s">
        <v>3571</v>
      </c>
      <c r="J2579" s="832" t="s">
        <v>3285</v>
      </c>
      <c r="K2579" s="832" t="s">
        <v>3572</v>
      </c>
      <c r="L2579" s="835">
        <v>0</v>
      </c>
      <c r="M2579" s="835">
        <v>0</v>
      </c>
      <c r="N2579" s="832">
        <v>3</v>
      </c>
      <c r="O2579" s="836">
        <v>2</v>
      </c>
      <c r="P2579" s="835">
        <v>0</v>
      </c>
      <c r="Q2579" s="837"/>
      <c r="R2579" s="832">
        <v>2</v>
      </c>
      <c r="S2579" s="837">
        <v>0.66666666666666663</v>
      </c>
      <c r="T2579" s="836">
        <v>1</v>
      </c>
      <c r="U2579" s="838">
        <v>0.5</v>
      </c>
    </row>
    <row r="2580" spans="1:21" ht="14.4" customHeight="1" x14ac:dyDescent="0.3">
      <c r="A2580" s="831">
        <v>8</v>
      </c>
      <c r="B2580" s="832" t="s">
        <v>2035</v>
      </c>
      <c r="C2580" s="832" t="s">
        <v>2042</v>
      </c>
      <c r="D2580" s="833" t="s">
        <v>4375</v>
      </c>
      <c r="E2580" s="834" t="s">
        <v>2094</v>
      </c>
      <c r="F2580" s="832" t="s">
        <v>2036</v>
      </c>
      <c r="G2580" s="832" t="s">
        <v>3283</v>
      </c>
      <c r="H2580" s="832" t="s">
        <v>601</v>
      </c>
      <c r="I2580" s="832" t="s">
        <v>3287</v>
      </c>
      <c r="J2580" s="832" t="s">
        <v>3285</v>
      </c>
      <c r="K2580" s="832" t="s">
        <v>3288</v>
      </c>
      <c r="L2580" s="835">
        <v>104.17</v>
      </c>
      <c r="M2580" s="835">
        <v>5729.35</v>
      </c>
      <c r="N2580" s="832">
        <v>55</v>
      </c>
      <c r="O2580" s="836">
        <v>9.5</v>
      </c>
      <c r="P2580" s="835">
        <v>2708.4199999999996</v>
      </c>
      <c r="Q2580" s="837">
        <v>0.47272727272727261</v>
      </c>
      <c r="R2580" s="832">
        <v>26</v>
      </c>
      <c r="S2580" s="837">
        <v>0.47272727272727272</v>
      </c>
      <c r="T2580" s="836">
        <v>4.5</v>
      </c>
      <c r="U2580" s="838">
        <v>0.47368421052631576</v>
      </c>
    </row>
    <row r="2581" spans="1:21" ht="14.4" customHeight="1" x14ac:dyDescent="0.3">
      <c r="A2581" s="831">
        <v>8</v>
      </c>
      <c r="B2581" s="832" t="s">
        <v>2035</v>
      </c>
      <c r="C2581" s="832" t="s">
        <v>2042</v>
      </c>
      <c r="D2581" s="833" t="s">
        <v>4375</v>
      </c>
      <c r="E2581" s="834" t="s">
        <v>2094</v>
      </c>
      <c r="F2581" s="832" t="s">
        <v>2036</v>
      </c>
      <c r="G2581" s="832" t="s">
        <v>3283</v>
      </c>
      <c r="H2581" s="832" t="s">
        <v>601</v>
      </c>
      <c r="I2581" s="832" t="s">
        <v>4261</v>
      </c>
      <c r="J2581" s="832" t="s">
        <v>3285</v>
      </c>
      <c r="K2581" s="832" t="s">
        <v>3507</v>
      </c>
      <c r="L2581" s="835">
        <v>104.16</v>
      </c>
      <c r="M2581" s="835">
        <v>3645.6000000000004</v>
      </c>
      <c r="N2581" s="832">
        <v>35</v>
      </c>
      <c r="O2581" s="836">
        <v>6</v>
      </c>
      <c r="P2581" s="835">
        <v>3124.8</v>
      </c>
      <c r="Q2581" s="837">
        <v>0.8571428571428571</v>
      </c>
      <c r="R2581" s="832">
        <v>30</v>
      </c>
      <c r="S2581" s="837">
        <v>0.8571428571428571</v>
      </c>
      <c r="T2581" s="836">
        <v>5</v>
      </c>
      <c r="U2581" s="838">
        <v>0.83333333333333337</v>
      </c>
    </row>
    <row r="2582" spans="1:21" ht="14.4" customHeight="1" x14ac:dyDescent="0.3">
      <c r="A2582" s="831">
        <v>8</v>
      </c>
      <c r="B2582" s="832" t="s">
        <v>2035</v>
      </c>
      <c r="C2582" s="832" t="s">
        <v>2042</v>
      </c>
      <c r="D2582" s="833" t="s">
        <v>4375</v>
      </c>
      <c r="E2582" s="834" t="s">
        <v>2094</v>
      </c>
      <c r="F2582" s="832" t="s">
        <v>2036</v>
      </c>
      <c r="G2582" s="832" t="s">
        <v>2818</v>
      </c>
      <c r="H2582" s="832" t="s">
        <v>660</v>
      </c>
      <c r="I2582" s="832" t="s">
        <v>1748</v>
      </c>
      <c r="J2582" s="832" t="s">
        <v>857</v>
      </c>
      <c r="K2582" s="832" t="s">
        <v>1749</v>
      </c>
      <c r="L2582" s="835">
        <v>63.75</v>
      </c>
      <c r="M2582" s="835">
        <v>63.75</v>
      </c>
      <c r="N2582" s="832">
        <v>1</v>
      </c>
      <c r="O2582" s="836">
        <v>0.5</v>
      </c>
      <c r="P2582" s="835">
        <v>63.75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8</v>
      </c>
      <c r="B2583" s="832" t="s">
        <v>2035</v>
      </c>
      <c r="C2583" s="832" t="s">
        <v>2042</v>
      </c>
      <c r="D2583" s="833" t="s">
        <v>4375</v>
      </c>
      <c r="E2583" s="834" t="s">
        <v>2094</v>
      </c>
      <c r="F2583" s="832" t="s">
        <v>2036</v>
      </c>
      <c r="G2583" s="832" t="s">
        <v>2916</v>
      </c>
      <c r="H2583" s="832" t="s">
        <v>601</v>
      </c>
      <c r="I2583" s="832" t="s">
        <v>3835</v>
      </c>
      <c r="J2583" s="832" t="s">
        <v>2918</v>
      </c>
      <c r="K2583" s="832" t="s">
        <v>2919</v>
      </c>
      <c r="L2583" s="835">
        <v>854.27</v>
      </c>
      <c r="M2583" s="835">
        <v>854.27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8</v>
      </c>
      <c r="B2584" s="832" t="s">
        <v>2035</v>
      </c>
      <c r="C2584" s="832" t="s">
        <v>2042</v>
      </c>
      <c r="D2584" s="833" t="s">
        <v>4375</v>
      </c>
      <c r="E2584" s="834" t="s">
        <v>2094</v>
      </c>
      <c r="F2584" s="832" t="s">
        <v>2036</v>
      </c>
      <c r="G2584" s="832" t="s">
        <v>2916</v>
      </c>
      <c r="H2584" s="832" t="s">
        <v>601</v>
      </c>
      <c r="I2584" s="832" t="s">
        <v>2917</v>
      </c>
      <c r="J2584" s="832" t="s">
        <v>2918</v>
      </c>
      <c r="K2584" s="832" t="s">
        <v>2919</v>
      </c>
      <c r="L2584" s="835">
        <v>1543.27</v>
      </c>
      <c r="M2584" s="835">
        <v>40125.020000000004</v>
      </c>
      <c r="N2584" s="832">
        <v>26</v>
      </c>
      <c r="O2584" s="836">
        <v>21</v>
      </c>
      <c r="P2584" s="835">
        <v>20062.510000000002</v>
      </c>
      <c r="Q2584" s="837">
        <v>0.5</v>
      </c>
      <c r="R2584" s="832">
        <v>13</v>
      </c>
      <c r="S2584" s="837">
        <v>0.5</v>
      </c>
      <c r="T2584" s="836">
        <v>11</v>
      </c>
      <c r="U2584" s="838">
        <v>0.52380952380952384</v>
      </c>
    </row>
    <row r="2585" spans="1:21" ht="14.4" customHeight="1" x14ac:dyDescent="0.3">
      <c r="A2585" s="831">
        <v>8</v>
      </c>
      <c r="B2585" s="832" t="s">
        <v>2035</v>
      </c>
      <c r="C2585" s="832" t="s">
        <v>2042</v>
      </c>
      <c r="D2585" s="833" t="s">
        <v>4375</v>
      </c>
      <c r="E2585" s="834" t="s">
        <v>2094</v>
      </c>
      <c r="F2585" s="832" t="s">
        <v>2036</v>
      </c>
      <c r="G2585" s="832" t="s">
        <v>2916</v>
      </c>
      <c r="H2585" s="832" t="s">
        <v>601</v>
      </c>
      <c r="I2585" s="832" t="s">
        <v>3577</v>
      </c>
      <c r="J2585" s="832" t="s">
        <v>2918</v>
      </c>
      <c r="K2585" s="832" t="s">
        <v>3311</v>
      </c>
      <c r="L2585" s="835">
        <v>1708.55</v>
      </c>
      <c r="M2585" s="835">
        <v>39296.649999999994</v>
      </c>
      <c r="N2585" s="832">
        <v>23</v>
      </c>
      <c r="O2585" s="836">
        <v>19.5</v>
      </c>
      <c r="P2585" s="835">
        <v>23919.699999999993</v>
      </c>
      <c r="Q2585" s="837">
        <v>0.60869565217391297</v>
      </c>
      <c r="R2585" s="832">
        <v>14</v>
      </c>
      <c r="S2585" s="837">
        <v>0.60869565217391308</v>
      </c>
      <c r="T2585" s="836">
        <v>12</v>
      </c>
      <c r="U2585" s="838">
        <v>0.61538461538461542</v>
      </c>
    </row>
    <row r="2586" spans="1:21" ht="14.4" customHeight="1" x14ac:dyDescent="0.3">
      <c r="A2586" s="831">
        <v>8</v>
      </c>
      <c r="B2586" s="832" t="s">
        <v>2035</v>
      </c>
      <c r="C2586" s="832" t="s">
        <v>2042</v>
      </c>
      <c r="D2586" s="833" t="s">
        <v>4375</v>
      </c>
      <c r="E2586" s="834" t="s">
        <v>2094</v>
      </c>
      <c r="F2586" s="832" t="s">
        <v>2036</v>
      </c>
      <c r="G2586" s="832" t="s">
        <v>2916</v>
      </c>
      <c r="H2586" s="832" t="s">
        <v>660</v>
      </c>
      <c r="I2586" s="832" t="s">
        <v>3645</v>
      </c>
      <c r="J2586" s="832" t="s">
        <v>3646</v>
      </c>
      <c r="K2586" s="832" t="s">
        <v>3311</v>
      </c>
      <c r="L2586" s="835">
        <v>2847.61</v>
      </c>
      <c r="M2586" s="835">
        <v>2847.61</v>
      </c>
      <c r="N2586" s="832">
        <v>1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8</v>
      </c>
      <c r="B2587" s="832" t="s">
        <v>2035</v>
      </c>
      <c r="C2587" s="832" t="s">
        <v>2042</v>
      </c>
      <c r="D2587" s="833" t="s">
        <v>4375</v>
      </c>
      <c r="E2587" s="834" t="s">
        <v>2094</v>
      </c>
      <c r="F2587" s="832" t="s">
        <v>2036</v>
      </c>
      <c r="G2587" s="832" t="s">
        <v>2133</v>
      </c>
      <c r="H2587" s="832" t="s">
        <v>601</v>
      </c>
      <c r="I2587" s="832" t="s">
        <v>2707</v>
      </c>
      <c r="J2587" s="832" t="s">
        <v>1379</v>
      </c>
      <c r="K2587" s="832" t="s">
        <v>2135</v>
      </c>
      <c r="L2587" s="835">
        <v>42.54</v>
      </c>
      <c r="M2587" s="835">
        <v>85.08</v>
      </c>
      <c r="N2587" s="832">
        <v>2</v>
      </c>
      <c r="O2587" s="836">
        <v>1</v>
      </c>
      <c r="P2587" s="835">
        <v>85.08</v>
      </c>
      <c r="Q2587" s="837">
        <v>1</v>
      </c>
      <c r="R2587" s="832">
        <v>2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8</v>
      </c>
      <c r="B2588" s="832" t="s">
        <v>2035</v>
      </c>
      <c r="C2588" s="832" t="s">
        <v>2042</v>
      </c>
      <c r="D2588" s="833" t="s">
        <v>4375</v>
      </c>
      <c r="E2588" s="834" t="s">
        <v>2094</v>
      </c>
      <c r="F2588" s="832" t="s">
        <v>2036</v>
      </c>
      <c r="G2588" s="832" t="s">
        <v>2133</v>
      </c>
      <c r="H2588" s="832" t="s">
        <v>601</v>
      </c>
      <c r="I2588" s="832" t="s">
        <v>2373</v>
      </c>
      <c r="J2588" s="832" t="s">
        <v>1310</v>
      </c>
      <c r="K2588" s="832" t="s">
        <v>2374</v>
      </c>
      <c r="L2588" s="835">
        <v>33.44</v>
      </c>
      <c r="M2588" s="835">
        <v>100.32</v>
      </c>
      <c r="N2588" s="832">
        <v>3</v>
      </c>
      <c r="O2588" s="836">
        <v>1.5</v>
      </c>
      <c r="P2588" s="835">
        <v>33.44</v>
      </c>
      <c r="Q2588" s="837">
        <v>0.33333333333333331</v>
      </c>
      <c r="R2588" s="832">
        <v>1</v>
      </c>
      <c r="S2588" s="837">
        <v>0.33333333333333331</v>
      </c>
      <c r="T2588" s="836">
        <v>1</v>
      </c>
      <c r="U2588" s="838">
        <v>0.66666666666666663</v>
      </c>
    </row>
    <row r="2589" spans="1:21" ht="14.4" customHeight="1" x14ac:dyDescent="0.3">
      <c r="A2589" s="831">
        <v>8</v>
      </c>
      <c r="B2589" s="832" t="s">
        <v>2035</v>
      </c>
      <c r="C2589" s="832" t="s">
        <v>2042</v>
      </c>
      <c r="D2589" s="833" t="s">
        <v>4375</v>
      </c>
      <c r="E2589" s="834" t="s">
        <v>2094</v>
      </c>
      <c r="F2589" s="832" t="s">
        <v>2036</v>
      </c>
      <c r="G2589" s="832" t="s">
        <v>2133</v>
      </c>
      <c r="H2589" s="832" t="s">
        <v>601</v>
      </c>
      <c r="I2589" s="832" t="s">
        <v>3462</v>
      </c>
      <c r="J2589" s="832" t="s">
        <v>1379</v>
      </c>
      <c r="K2589" s="832" t="s">
        <v>3463</v>
      </c>
      <c r="L2589" s="835">
        <v>59.56</v>
      </c>
      <c r="M2589" s="835">
        <v>59.56</v>
      </c>
      <c r="N2589" s="832">
        <v>1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8</v>
      </c>
      <c r="B2590" s="832" t="s">
        <v>2035</v>
      </c>
      <c r="C2590" s="832" t="s">
        <v>2042</v>
      </c>
      <c r="D2590" s="833" t="s">
        <v>4375</v>
      </c>
      <c r="E2590" s="834" t="s">
        <v>2094</v>
      </c>
      <c r="F2590" s="832" t="s">
        <v>2036</v>
      </c>
      <c r="G2590" s="832" t="s">
        <v>2375</v>
      </c>
      <c r="H2590" s="832" t="s">
        <v>601</v>
      </c>
      <c r="I2590" s="832" t="s">
        <v>2376</v>
      </c>
      <c r="J2590" s="832" t="s">
        <v>840</v>
      </c>
      <c r="K2590" s="832" t="s">
        <v>2377</v>
      </c>
      <c r="L2590" s="835">
        <v>55.16</v>
      </c>
      <c r="M2590" s="835">
        <v>55.16</v>
      </c>
      <c r="N2590" s="832">
        <v>1</v>
      </c>
      <c r="O2590" s="836">
        <v>1</v>
      </c>
      <c r="P2590" s="835">
        <v>55.16</v>
      </c>
      <c r="Q2590" s="837">
        <v>1</v>
      </c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8</v>
      </c>
      <c r="B2591" s="832" t="s">
        <v>2035</v>
      </c>
      <c r="C2591" s="832" t="s">
        <v>2042</v>
      </c>
      <c r="D2591" s="833" t="s">
        <v>4375</v>
      </c>
      <c r="E2591" s="834" t="s">
        <v>2094</v>
      </c>
      <c r="F2591" s="832" t="s">
        <v>2036</v>
      </c>
      <c r="G2591" s="832" t="s">
        <v>2378</v>
      </c>
      <c r="H2591" s="832" t="s">
        <v>601</v>
      </c>
      <c r="I2591" s="832" t="s">
        <v>3959</v>
      </c>
      <c r="J2591" s="832" t="s">
        <v>2380</v>
      </c>
      <c r="K2591" s="832" t="s">
        <v>3960</v>
      </c>
      <c r="L2591" s="835">
        <v>260.42</v>
      </c>
      <c r="M2591" s="835">
        <v>520.84</v>
      </c>
      <c r="N2591" s="832">
        <v>2</v>
      </c>
      <c r="O2591" s="836">
        <v>1</v>
      </c>
      <c r="P2591" s="835">
        <v>520.84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8</v>
      </c>
      <c r="B2592" s="832" t="s">
        <v>2035</v>
      </c>
      <c r="C2592" s="832" t="s">
        <v>2042</v>
      </c>
      <c r="D2592" s="833" t="s">
        <v>4375</v>
      </c>
      <c r="E2592" s="834" t="s">
        <v>2094</v>
      </c>
      <c r="F2592" s="832" t="s">
        <v>2036</v>
      </c>
      <c r="G2592" s="832" t="s">
        <v>2378</v>
      </c>
      <c r="H2592" s="832" t="s">
        <v>601</v>
      </c>
      <c r="I2592" s="832" t="s">
        <v>3584</v>
      </c>
      <c r="J2592" s="832" t="s">
        <v>3506</v>
      </c>
      <c r="K2592" s="832" t="s">
        <v>3585</v>
      </c>
      <c r="L2592" s="835">
        <v>260.42</v>
      </c>
      <c r="M2592" s="835">
        <v>10156.380000000001</v>
      </c>
      <c r="N2592" s="832">
        <v>39</v>
      </c>
      <c r="O2592" s="836">
        <v>16</v>
      </c>
      <c r="P2592" s="835">
        <v>7812.6000000000013</v>
      </c>
      <c r="Q2592" s="837">
        <v>0.76923076923076927</v>
      </c>
      <c r="R2592" s="832">
        <v>30</v>
      </c>
      <c r="S2592" s="837">
        <v>0.76923076923076927</v>
      </c>
      <c r="T2592" s="836">
        <v>11.5</v>
      </c>
      <c r="U2592" s="838">
        <v>0.71875</v>
      </c>
    </row>
    <row r="2593" spans="1:21" ht="14.4" customHeight="1" x14ac:dyDescent="0.3">
      <c r="A2593" s="831">
        <v>8</v>
      </c>
      <c r="B2593" s="832" t="s">
        <v>2035</v>
      </c>
      <c r="C2593" s="832" t="s">
        <v>2042</v>
      </c>
      <c r="D2593" s="833" t="s">
        <v>4375</v>
      </c>
      <c r="E2593" s="834" t="s">
        <v>2094</v>
      </c>
      <c r="F2593" s="832" t="s">
        <v>2036</v>
      </c>
      <c r="G2593" s="832" t="s">
        <v>2378</v>
      </c>
      <c r="H2593" s="832" t="s">
        <v>601</v>
      </c>
      <c r="I2593" s="832" t="s">
        <v>3505</v>
      </c>
      <c r="J2593" s="832" t="s">
        <v>3506</v>
      </c>
      <c r="K2593" s="832" t="s">
        <v>3507</v>
      </c>
      <c r="L2593" s="835">
        <v>78.58</v>
      </c>
      <c r="M2593" s="835">
        <v>78.58</v>
      </c>
      <c r="N2593" s="832">
        <v>1</v>
      </c>
      <c r="O2593" s="836">
        <v>0.5</v>
      </c>
      <c r="P2593" s="835">
        <v>78.58</v>
      </c>
      <c r="Q2593" s="837">
        <v>1</v>
      </c>
      <c r="R2593" s="832">
        <v>1</v>
      </c>
      <c r="S2593" s="837">
        <v>1</v>
      </c>
      <c r="T2593" s="836">
        <v>0.5</v>
      </c>
      <c r="U2593" s="838">
        <v>1</v>
      </c>
    </row>
    <row r="2594" spans="1:21" ht="14.4" customHeight="1" x14ac:dyDescent="0.3">
      <c r="A2594" s="831">
        <v>8</v>
      </c>
      <c r="B2594" s="832" t="s">
        <v>2035</v>
      </c>
      <c r="C2594" s="832" t="s">
        <v>2042</v>
      </c>
      <c r="D2594" s="833" t="s">
        <v>4375</v>
      </c>
      <c r="E2594" s="834" t="s">
        <v>2094</v>
      </c>
      <c r="F2594" s="832" t="s">
        <v>2036</v>
      </c>
      <c r="G2594" s="832" t="s">
        <v>2378</v>
      </c>
      <c r="H2594" s="832" t="s">
        <v>601</v>
      </c>
      <c r="I2594" s="832" t="s">
        <v>4221</v>
      </c>
      <c r="J2594" s="832" t="s">
        <v>3506</v>
      </c>
      <c r="K2594" s="832" t="s">
        <v>4222</v>
      </c>
      <c r="L2594" s="835">
        <v>154.08000000000001</v>
      </c>
      <c r="M2594" s="835">
        <v>616.32000000000005</v>
      </c>
      <c r="N2594" s="832">
        <v>4</v>
      </c>
      <c r="O2594" s="836">
        <v>1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8</v>
      </c>
      <c r="B2595" s="832" t="s">
        <v>2035</v>
      </c>
      <c r="C2595" s="832" t="s">
        <v>2042</v>
      </c>
      <c r="D2595" s="833" t="s">
        <v>4375</v>
      </c>
      <c r="E2595" s="834" t="s">
        <v>2094</v>
      </c>
      <c r="F2595" s="832" t="s">
        <v>2036</v>
      </c>
      <c r="G2595" s="832" t="s">
        <v>2708</v>
      </c>
      <c r="H2595" s="832" t="s">
        <v>601</v>
      </c>
      <c r="I2595" s="832" t="s">
        <v>4083</v>
      </c>
      <c r="J2595" s="832" t="s">
        <v>4084</v>
      </c>
      <c r="K2595" s="832" t="s">
        <v>4085</v>
      </c>
      <c r="L2595" s="835">
        <v>359.21</v>
      </c>
      <c r="M2595" s="835">
        <v>359.21</v>
      </c>
      <c r="N2595" s="832">
        <v>1</v>
      </c>
      <c r="O2595" s="836">
        <v>0.5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8</v>
      </c>
      <c r="B2596" s="832" t="s">
        <v>2035</v>
      </c>
      <c r="C2596" s="832" t="s">
        <v>2042</v>
      </c>
      <c r="D2596" s="833" t="s">
        <v>4375</v>
      </c>
      <c r="E2596" s="834" t="s">
        <v>2094</v>
      </c>
      <c r="F2596" s="832" t="s">
        <v>2036</v>
      </c>
      <c r="G2596" s="832" t="s">
        <v>3587</v>
      </c>
      <c r="H2596" s="832" t="s">
        <v>601</v>
      </c>
      <c r="I2596" s="832" t="s">
        <v>4262</v>
      </c>
      <c r="J2596" s="832" t="s">
        <v>3589</v>
      </c>
      <c r="K2596" s="832" t="s">
        <v>3590</v>
      </c>
      <c r="L2596" s="835">
        <v>0</v>
      </c>
      <c r="M2596" s="835">
        <v>0</v>
      </c>
      <c r="N2596" s="832">
        <v>2</v>
      </c>
      <c r="O2596" s="836">
        <v>2</v>
      </c>
      <c r="P2596" s="835">
        <v>0</v>
      </c>
      <c r="Q2596" s="837"/>
      <c r="R2596" s="832">
        <v>1</v>
      </c>
      <c r="S2596" s="837">
        <v>0.5</v>
      </c>
      <c r="T2596" s="836">
        <v>1</v>
      </c>
      <c r="U2596" s="838">
        <v>0.5</v>
      </c>
    </row>
    <row r="2597" spans="1:21" ht="14.4" customHeight="1" x14ac:dyDescent="0.3">
      <c r="A2597" s="831">
        <v>8</v>
      </c>
      <c r="B2597" s="832" t="s">
        <v>2035</v>
      </c>
      <c r="C2597" s="832" t="s">
        <v>2042</v>
      </c>
      <c r="D2597" s="833" t="s">
        <v>4375</v>
      </c>
      <c r="E2597" s="834" t="s">
        <v>2094</v>
      </c>
      <c r="F2597" s="832" t="s">
        <v>2036</v>
      </c>
      <c r="G2597" s="832" t="s">
        <v>2520</v>
      </c>
      <c r="H2597" s="832" t="s">
        <v>601</v>
      </c>
      <c r="I2597" s="832" t="s">
        <v>2928</v>
      </c>
      <c r="J2597" s="832" t="s">
        <v>2929</v>
      </c>
      <c r="K2597" s="832" t="s">
        <v>2930</v>
      </c>
      <c r="L2597" s="835">
        <v>0</v>
      </c>
      <c r="M2597" s="835">
        <v>0</v>
      </c>
      <c r="N2597" s="832">
        <v>1</v>
      </c>
      <c r="O2597" s="836">
        <v>1</v>
      </c>
      <c r="P2597" s="835">
        <v>0</v>
      </c>
      <c r="Q2597" s="837"/>
      <c r="R2597" s="832">
        <v>1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8</v>
      </c>
      <c r="B2598" s="832" t="s">
        <v>2035</v>
      </c>
      <c r="C2598" s="832" t="s">
        <v>2042</v>
      </c>
      <c r="D2598" s="833" t="s">
        <v>4375</v>
      </c>
      <c r="E2598" s="834" t="s">
        <v>2094</v>
      </c>
      <c r="F2598" s="832" t="s">
        <v>2036</v>
      </c>
      <c r="G2598" s="832" t="s">
        <v>2520</v>
      </c>
      <c r="H2598" s="832" t="s">
        <v>601</v>
      </c>
      <c r="I2598" s="832" t="s">
        <v>3096</v>
      </c>
      <c r="J2598" s="832" t="s">
        <v>3097</v>
      </c>
      <c r="K2598" s="832" t="s">
        <v>2523</v>
      </c>
      <c r="L2598" s="835">
        <v>0</v>
      </c>
      <c r="M2598" s="835">
        <v>0</v>
      </c>
      <c r="N2598" s="832">
        <v>1</v>
      </c>
      <c r="O2598" s="836">
        <v>1</v>
      </c>
      <c r="P2598" s="835"/>
      <c r="Q2598" s="837"/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8</v>
      </c>
      <c r="B2599" s="832" t="s">
        <v>2035</v>
      </c>
      <c r="C2599" s="832" t="s">
        <v>2042</v>
      </c>
      <c r="D2599" s="833" t="s">
        <v>4375</v>
      </c>
      <c r="E2599" s="834" t="s">
        <v>2094</v>
      </c>
      <c r="F2599" s="832" t="s">
        <v>2036</v>
      </c>
      <c r="G2599" s="832" t="s">
        <v>2852</v>
      </c>
      <c r="H2599" s="832" t="s">
        <v>660</v>
      </c>
      <c r="I2599" s="832" t="s">
        <v>4263</v>
      </c>
      <c r="J2599" s="832" t="s">
        <v>2854</v>
      </c>
      <c r="K2599" s="832" t="s">
        <v>4264</v>
      </c>
      <c r="L2599" s="835">
        <v>683.39</v>
      </c>
      <c r="M2599" s="835">
        <v>683.39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8</v>
      </c>
      <c r="B2600" s="832" t="s">
        <v>2035</v>
      </c>
      <c r="C2600" s="832" t="s">
        <v>2042</v>
      </c>
      <c r="D2600" s="833" t="s">
        <v>4375</v>
      </c>
      <c r="E2600" s="834" t="s">
        <v>2094</v>
      </c>
      <c r="F2600" s="832" t="s">
        <v>2036</v>
      </c>
      <c r="G2600" s="832" t="s">
        <v>2719</v>
      </c>
      <c r="H2600" s="832" t="s">
        <v>601</v>
      </c>
      <c r="I2600" s="832" t="s">
        <v>2720</v>
      </c>
      <c r="J2600" s="832" t="s">
        <v>2721</v>
      </c>
      <c r="K2600" s="832" t="s">
        <v>2722</v>
      </c>
      <c r="L2600" s="835">
        <v>0</v>
      </c>
      <c r="M2600" s="835">
        <v>0</v>
      </c>
      <c r="N2600" s="832">
        <v>16</v>
      </c>
      <c r="O2600" s="836">
        <v>14</v>
      </c>
      <c r="P2600" s="835">
        <v>0</v>
      </c>
      <c r="Q2600" s="837"/>
      <c r="R2600" s="832">
        <v>8</v>
      </c>
      <c r="S2600" s="837">
        <v>0.5</v>
      </c>
      <c r="T2600" s="836">
        <v>7.5</v>
      </c>
      <c r="U2600" s="838">
        <v>0.5357142857142857</v>
      </c>
    </row>
    <row r="2601" spans="1:21" ht="14.4" customHeight="1" x14ac:dyDescent="0.3">
      <c r="A2601" s="831">
        <v>8</v>
      </c>
      <c r="B2601" s="832" t="s">
        <v>2035</v>
      </c>
      <c r="C2601" s="832" t="s">
        <v>2042</v>
      </c>
      <c r="D2601" s="833" t="s">
        <v>4375</v>
      </c>
      <c r="E2601" s="834" t="s">
        <v>2094</v>
      </c>
      <c r="F2601" s="832" t="s">
        <v>2036</v>
      </c>
      <c r="G2601" s="832" t="s">
        <v>4048</v>
      </c>
      <c r="H2601" s="832" t="s">
        <v>601</v>
      </c>
      <c r="I2601" s="832" t="s">
        <v>4049</v>
      </c>
      <c r="J2601" s="832" t="s">
        <v>4050</v>
      </c>
      <c r="K2601" s="832" t="s">
        <v>4051</v>
      </c>
      <c r="L2601" s="835">
        <v>201.3</v>
      </c>
      <c r="M2601" s="835">
        <v>603.90000000000009</v>
      </c>
      <c r="N2601" s="832">
        <v>3</v>
      </c>
      <c r="O2601" s="836">
        <v>2</v>
      </c>
      <c r="P2601" s="835">
        <v>201.3</v>
      </c>
      <c r="Q2601" s="837">
        <v>0.33333333333333331</v>
      </c>
      <c r="R2601" s="832">
        <v>1</v>
      </c>
      <c r="S2601" s="837">
        <v>0.33333333333333331</v>
      </c>
      <c r="T2601" s="836">
        <v>1</v>
      </c>
      <c r="U2601" s="838">
        <v>0.5</v>
      </c>
    </row>
    <row r="2602" spans="1:21" ht="14.4" customHeight="1" x14ac:dyDescent="0.3">
      <c r="A2602" s="831">
        <v>8</v>
      </c>
      <c r="B2602" s="832" t="s">
        <v>2035</v>
      </c>
      <c r="C2602" s="832" t="s">
        <v>2042</v>
      </c>
      <c r="D2602" s="833" t="s">
        <v>4375</v>
      </c>
      <c r="E2602" s="834" t="s">
        <v>2068</v>
      </c>
      <c r="F2602" s="832" t="s">
        <v>2036</v>
      </c>
      <c r="G2602" s="832" t="s">
        <v>2101</v>
      </c>
      <c r="H2602" s="832" t="s">
        <v>660</v>
      </c>
      <c r="I2602" s="832" t="s">
        <v>1858</v>
      </c>
      <c r="J2602" s="832" t="s">
        <v>867</v>
      </c>
      <c r="K2602" s="832" t="s">
        <v>1859</v>
      </c>
      <c r="L2602" s="835">
        <v>154.36000000000001</v>
      </c>
      <c r="M2602" s="835">
        <v>308.72000000000003</v>
      </c>
      <c r="N2602" s="832">
        <v>2</v>
      </c>
      <c r="O2602" s="836">
        <v>1.5</v>
      </c>
      <c r="P2602" s="835">
        <v>154.36000000000001</v>
      </c>
      <c r="Q2602" s="837">
        <v>0.5</v>
      </c>
      <c r="R2602" s="832">
        <v>1</v>
      </c>
      <c r="S2602" s="837">
        <v>0.5</v>
      </c>
      <c r="T2602" s="836">
        <v>0.5</v>
      </c>
      <c r="U2602" s="838">
        <v>0.33333333333333331</v>
      </c>
    </row>
    <row r="2603" spans="1:21" ht="14.4" customHeight="1" x14ac:dyDescent="0.3">
      <c r="A2603" s="831">
        <v>8</v>
      </c>
      <c r="B2603" s="832" t="s">
        <v>2035</v>
      </c>
      <c r="C2603" s="832" t="s">
        <v>2042</v>
      </c>
      <c r="D2603" s="833" t="s">
        <v>4375</v>
      </c>
      <c r="E2603" s="834" t="s">
        <v>2068</v>
      </c>
      <c r="F2603" s="832" t="s">
        <v>2036</v>
      </c>
      <c r="G2603" s="832" t="s">
        <v>2155</v>
      </c>
      <c r="H2603" s="832" t="s">
        <v>601</v>
      </c>
      <c r="I2603" s="832" t="s">
        <v>2267</v>
      </c>
      <c r="J2603" s="832" t="s">
        <v>1712</v>
      </c>
      <c r="K2603" s="832" t="s">
        <v>2169</v>
      </c>
      <c r="L2603" s="835">
        <v>238.72</v>
      </c>
      <c r="M2603" s="835">
        <v>238.72</v>
      </c>
      <c r="N2603" s="832">
        <v>1</v>
      </c>
      <c r="O2603" s="836">
        <v>1</v>
      </c>
      <c r="P2603" s="835">
        <v>238.72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8</v>
      </c>
      <c r="B2604" s="832" t="s">
        <v>2035</v>
      </c>
      <c r="C2604" s="832" t="s">
        <v>2042</v>
      </c>
      <c r="D2604" s="833" t="s">
        <v>4375</v>
      </c>
      <c r="E2604" s="834" t="s">
        <v>2068</v>
      </c>
      <c r="F2604" s="832" t="s">
        <v>2036</v>
      </c>
      <c r="G2604" s="832" t="s">
        <v>2581</v>
      </c>
      <c r="H2604" s="832" t="s">
        <v>601</v>
      </c>
      <c r="I2604" s="832" t="s">
        <v>2585</v>
      </c>
      <c r="J2604" s="832" t="s">
        <v>2583</v>
      </c>
      <c r="K2604" s="832" t="s">
        <v>2586</v>
      </c>
      <c r="L2604" s="835">
        <v>56.9</v>
      </c>
      <c r="M2604" s="835">
        <v>170.7</v>
      </c>
      <c r="N2604" s="832">
        <v>3</v>
      </c>
      <c r="O2604" s="836">
        <v>1</v>
      </c>
      <c r="P2604" s="835">
        <v>170.7</v>
      </c>
      <c r="Q2604" s="837">
        <v>1</v>
      </c>
      <c r="R2604" s="832">
        <v>3</v>
      </c>
      <c r="S2604" s="837">
        <v>1</v>
      </c>
      <c r="T2604" s="836">
        <v>1</v>
      </c>
      <c r="U2604" s="838">
        <v>1</v>
      </c>
    </row>
    <row r="2605" spans="1:21" ht="14.4" customHeight="1" x14ac:dyDescent="0.3">
      <c r="A2605" s="831">
        <v>8</v>
      </c>
      <c r="B2605" s="832" t="s">
        <v>2035</v>
      </c>
      <c r="C2605" s="832" t="s">
        <v>2042</v>
      </c>
      <c r="D2605" s="833" t="s">
        <v>4375</v>
      </c>
      <c r="E2605" s="834" t="s">
        <v>2068</v>
      </c>
      <c r="F2605" s="832" t="s">
        <v>2036</v>
      </c>
      <c r="G2605" s="832" t="s">
        <v>2594</v>
      </c>
      <c r="H2605" s="832" t="s">
        <v>601</v>
      </c>
      <c r="I2605" s="832" t="s">
        <v>2695</v>
      </c>
      <c r="J2605" s="832" t="s">
        <v>2693</v>
      </c>
      <c r="K2605" s="832" t="s">
        <v>2694</v>
      </c>
      <c r="L2605" s="835">
        <v>0</v>
      </c>
      <c r="M2605" s="835">
        <v>0</v>
      </c>
      <c r="N2605" s="832">
        <v>1</v>
      </c>
      <c r="O2605" s="836">
        <v>1</v>
      </c>
      <c r="P2605" s="835"/>
      <c r="Q2605" s="837"/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8</v>
      </c>
      <c r="B2606" s="832" t="s">
        <v>2035</v>
      </c>
      <c r="C2606" s="832" t="s">
        <v>2042</v>
      </c>
      <c r="D2606" s="833" t="s">
        <v>4375</v>
      </c>
      <c r="E2606" s="834" t="s">
        <v>2068</v>
      </c>
      <c r="F2606" s="832" t="s">
        <v>2036</v>
      </c>
      <c r="G2606" s="832" t="s">
        <v>3114</v>
      </c>
      <c r="H2606" s="832" t="s">
        <v>601</v>
      </c>
      <c r="I2606" s="832" t="s">
        <v>4265</v>
      </c>
      <c r="J2606" s="832" t="s">
        <v>4266</v>
      </c>
      <c r="K2606" s="832" t="s">
        <v>4267</v>
      </c>
      <c r="L2606" s="835">
        <v>0</v>
      </c>
      <c r="M2606" s="835">
        <v>0</v>
      </c>
      <c r="N2606" s="832">
        <v>1</v>
      </c>
      <c r="O2606" s="836">
        <v>1</v>
      </c>
      <c r="P2606" s="835">
        <v>0</v>
      </c>
      <c r="Q2606" s="837"/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8</v>
      </c>
      <c r="B2607" s="832" t="s">
        <v>2035</v>
      </c>
      <c r="C2607" s="832" t="s">
        <v>2042</v>
      </c>
      <c r="D2607" s="833" t="s">
        <v>4375</v>
      </c>
      <c r="E2607" s="834" t="s">
        <v>2068</v>
      </c>
      <c r="F2607" s="832" t="s">
        <v>2036</v>
      </c>
      <c r="G2607" s="832" t="s">
        <v>2646</v>
      </c>
      <c r="H2607" s="832" t="s">
        <v>601</v>
      </c>
      <c r="I2607" s="832" t="s">
        <v>2811</v>
      </c>
      <c r="J2607" s="832" t="s">
        <v>2812</v>
      </c>
      <c r="K2607" s="832" t="s">
        <v>2813</v>
      </c>
      <c r="L2607" s="835">
        <v>256.67</v>
      </c>
      <c r="M2607" s="835">
        <v>256.67</v>
      </c>
      <c r="N2607" s="832">
        <v>1</v>
      </c>
      <c r="O2607" s="836">
        <v>1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8</v>
      </c>
      <c r="B2608" s="832" t="s">
        <v>2035</v>
      </c>
      <c r="C2608" s="832" t="s">
        <v>2042</v>
      </c>
      <c r="D2608" s="833" t="s">
        <v>4375</v>
      </c>
      <c r="E2608" s="834" t="s">
        <v>2068</v>
      </c>
      <c r="F2608" s="832" t="s">
        <v>2036</v>
      </c>
      <c r="G2608" s="832" t="s">
        <v>2199</v>
      </c>
      <c r="H2608" s="832" t="s">
        <v>601</v>
      </c>
      <c r="I2608" s="832" t="s">
        <v>2202</v>
      </c>
      <c r="J2608" s="832" t="s">
        <v>1219</v>
      </c>
      <c r="K2608" s="832" t="s">
        <v>2201</v>
      </c>
      <c r="L2608" s="835">
        <v>130.36000000000001</v>
      </c>
      <c r="M2608" s="835">
        <v>260.72000000000003</v>
      </c>
      <c r="N2608" s="832">
        <v>2</v>
      </c>
      <c r="O2608" s="836">
        <v>2</v>
      </c>
      <c r="P2608" s="835">
        <v>130.36000000000001</v>
      </c>
      <c r="Q2608" s="837">
        <v>0.5</v>
      </c>
      <c r="R2608" s="832">
        <v>1</v>
      </c>
      <c r="S2608" s="837">
        <v>0.5</v>
      </c>
      <c r="T2608" s="836">
        <v>1</v>
      </c>
      <c r="U2608" s="838">
        <v>0.5</v>
      </c>
    </row>
    <row r="2609" spans="1:21" ht="14.4" customHeight="1" x14ac:dyDescent="0.3">
      <c r="A2609" s="831">
        <v>8</v>
      </c>
      <c r="B2609" s="832" t="s">
        <v>2035</v>
      </c>
      <c r="C2609" s="832" t="s">
        <v>2042</v>
      </c>
      <c r="D2609" s="833" t="s">
        <v>4375</v>
      </c>
      <c r="E2609" s="834" t="s">
        <v>2068</v>
      </c>
      <c r="F2609" s="832" t="s">
        <v>2036</v>
      </c>
      <c r="G2609" s="832" t="s">
        <v>2132</v>
      </c>
      <c r="H2609" s="832" t="s">
        <v>660</v>
      </c>
      <c r="I2609" s="832" t="s">
        <v>1731</v>
      </c>
      <c r="J2609" s="832" t="s">
        <v>1732</v>
      </c>
      <c r="K2609" s="832" t="s">
        <v>1733</v>
      </c>
      <c r="L2609" s="835">
        <v>0</v>
      </c>
      <c r="M2609" s="835">
        <v>0</v>
      </c>
      <c r="N2609" s="832">
        <v>1</v>
      </c>
      <c r="O2609" s="836">
        <v>0.5</v>
      </c>
      <c r="P2609" s="835">
        <v>0</v>
      </c>
      <c r="Q2609" s="837"/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8</v>
      </c>
      <c r="B2610" s="832" t="s">
        <v>2035</v>
      </c>
      <c r="C2610" s="832" t="s">
        <v>2042</v>
      </c>
      <c r="D2610" s="833" t="s">
        <v>4375</v>
      </c>
      <c r="E2610" s="834" t="s">
        <v>2069</v>
      </c>
      <c r="F2610" s="832" t="s">
        <v>2036</v>
      </c>
      <c r="G2610" s="832" t="s">
        <v>2259</v>
      </c>
      <c r="H2610" s="832" t="s">
        <v>601</v>
      </c>
      <c r="I2610" s="832" t="s">
        <v>2260</v>
      </c>
      <c r="J2610" s="832" t="s">
        <v>2261</v>
      </c>
      <c r="K2610" s="832" t="s">
        <v>2169</v>
      </c>
      <c r="L2610" s="835">
        <v>46.09</v>
      </c>
      <c r="M2610" s="835">
        <v>276.54000000000002</v>
      </c>
      <c r="N2610" s="832">
        <v>6</v>
      </c>
      <c r="O2610" s="836">
        <v>2.5</v>
      </c>
      <c r="P2610" s="835">
        <v>92.18</v>
      </c>
      <c r="Q2610" s="837">
        <v>0.33333333333333331</v>
      </c>
      <c r="R2610" s="832">
        <v>2</v>
      </c>
      <c r="S2610" s="837">
        <v>0.33333333333333331</v>
      </c>
      <c r="T2610" s="836">
        <v>1</v>
      </c>
      <c r="U2610" s="838">
        <v>0.4</v>
      </c>
    </row>
    <row r="2611" spans="1:21" ht="14.4" customHeight="1" x14ac:dyDescent="0.3">
      <c r="A2611" s="831">
        <v>8</v>
      </c>
      <c r="B2611" s="832" t="s">
        <v>2035</v>
      </c>
      <c r="C2611" s="832" t="s">
        <v>2042</v>
      </c>
      <c r="D2611" s="833" t="s">
        <v>4375</v>
      </c>
      <c r="E2611" s="834" t="s">
        <v>2069</v>
      </c>
      <c r="F2611" s="832" t="s">
        <v>2036</v>
      </c>
      <c r="G2611" s="832" t="s">
        <v>2259</v>
      </c>
      <c r="H2611" s="832" t="s">
        <v>601</v>
      </c>
      <c r="I2611" s="832" t="s">
        <v>4268</v>
      </c>
      <c r="J2611" s="832" t="s">
        <v>4269</v>
      </c>
      <c r="K2611" s="832" t="s">
        <v>4270</v>
      </c>
      <c r="L2611" s="835">
        <v>87.77</v>
      </c>
      <c r="M2611" s="835">
        <v>87.77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8</v>
      </c>
      <c r="B2612" s="832" t="s">
        <v>2035</v>
      </c>
      <c r="C2612" s="832" t="s">
        <v>2042</v>
      </c>
      <c r="D2612" s="833" t="s">
        <v>4375</v>
      </c>
      <c r="E2612" s="834" t="s">
        <v>2069</v>
      </c>
      <c r="F2612" s="832" t="s">
        <v>2036</v>
      </c>
      <c r="G2612" s="832" t="s">
        <v>2101</v>
      </c>
      <c r="H2612" s="832" t="s">
        <v>660</v>
      </c>
      <c r="I2612" s="832" t="s">
        <v>1858</v>
      </c>
      <c r="J2612" s="832" t="s">
        <v>867</v>
      </c>
      <c r="K2612" s="832" t="s">
        <v>1859</v>
      </c>
      <c r="L2612" s="835">
        <v>154.36000000000001</v>
      </c>
      <c r="M2612" s="835">
        <v>308.72000000000003</v>
      </c>
      <c r="N2612" s="832">
        <v>2</v>
      </c>
      <c r="O2612" s="836">
        <v>1.5</v>
      </c>
      <c r="P2612" s="835">
        <v>154.36000000000001</v>
      </c>
      <c r="Q2612" s="837">
        <v>0.5</v>
      </c>
      <c r="R2612" s="832">
        <v>1</v>
      </c>
      <c r="S2612" s="837">
        <v>0.5</v>
      </c>
      <c r="T2612" s="836">
        <v>1</v>
      </c>
      <c r="U2612" s="838">
        <v>0.66666666666666663</v>
      </c>
    </row>
    <row r="2613" spans="1:21" ht="14.4" customHeight="1" x14ac:dyDescent="0.3">
      <c r="A2613" s="831">
        <v>8</v>
      </c>
      <c r="B2613" s="832" t="s">
        <v>2035</v>
      </c>
      <c r="C2613" s="832" t="s">
        <v>2042</v>
      </c>
      <c r="D2613" s="833" t="s">
        <v>4375</v>
      </c>
      <c r="E2613" s="834" t="s">
        <v>2069</v>
      </c>
      <c r="F2613" s="832" t="s">
        <v>2036</v>
      </c>
      <c r="G2613" s="832" t="s">
        <v>2101</v>
      </c>
      <c r="H2613" s="832" t="s">
        <v>601</v>
      </c>
      <c r="I2613" s="832" t="s">
        <v>4271</v>
      </c>
      <c r="J2613" s="832" t="s">
        <v>2941</v>
      </c>
      <c r="K2613" s="832" t="s">
        <v>4272</v>
      </c>
      <c r="L2613" s="835">
        <v>154.36000000000001</v>
      </c>
      <c r="M2613" s="835">
        <v>154.36000000000001</v>
      </c>
      <c r="N2613" s="832">
        <v>1</v>
      </c>
      <c r="O2613" s="836">
        <v>1</v>
      </c>
      <c r="P2613" s="835">
        <v>154.36000000000001</v>
      </c>
      <c r="Q2613" s="837">
        <v>1</v>
      </c>
      <c r="R2613" s="832">
        <v>1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8</v>
      </c>
      <c r="B2614" s="832" t="s">
        <v>2035</v>
      </c>
      <c r="C2614" s="832" t="s">
        <v>2042</v>
      </c>
      <c r="D2614" s="833" t="s">
        <v>4375</v>
      </c>
      <c r="E2614" s="834" t="s">
        <v>2069</v>
      </c>
      <c r="F2614" s="832" t="s">
        <v>2036</v>
      </c>
      <c r="G2614" s="832" t="s">
        <v>2239</v>
      </c>
      <c r="H2614" s="832" t="s">
        <v>660</v>
      </c>
      <c r="I2614" s="832" t="s">
        <v>1880</v>
      </c>
      <c r="J2614" s="832" t="s">
        <v>1881</v>
      </c>
      <c r="K2614" s="832" t="s">
        <v>1882</v>
      </c>
      <c r="L2614" s="835">
        <v>70.540000000000006</v>
      </c>
      <c r="M2614" s="835">
        <v>141.08000000000001</v>
      </c>
      <c r="N2614" s="832">
        <v>2</v>
      </c>
      <c r="O2614" s="836">
        <v>0.5</v>
      </c>
      <c r="P2614" s="835">
        <v>141.08000000000001</v>
      </c>
      <c r="Q2614" s="837">
        <v>1</v>
      </c>
      <c r="R2614" s="832">
        <v>2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8</v>
      </c>
      <c r="B2615" s="832" t="s">
        <v>2035</v>
      </c>
      <c r="C2615" s="832" t="s">
        <v>2042</v>
      </c>
      <c r="D2615" s="833" t="s">
        <v>4375</v>
      </c>
      <c r="E2615" s="834" t="s">
        <v>2069</v>
      </c>
      <c r="F2615" s="832" t="s">
        <v>2036</v>
      </c>
      <c r="G2615" s="832" t="s">
        <v>2239</v>
      </c>
      <c r="H2615" s="832" t="s">
        <v>660</v>
      </c>
      <c r="I2615" s="832" t="s">
        <v>2453</v>
      </c>
      <c r="J2615" s="832" t="s">
        <v>1881</v>
      </c>
      <c r="K2615" s="832" t="s">
        <v>2454</v>
      </c>
      <c r="L2615" s="835">
        <v>141.09</v>
      </c>
      <c r="M2615" s="835">
        <v>423.27</v>
      </c>
      <c r="N2615" s="832">
        <v>3</v>
      </c>
      <c r="O2615" s="836">
        <v>1.5</v>
      </c>
      <c r="P2615" s="835">
        <v>423.27</v>
      </c>
      <c r="Q2615" s="837">
        <v>1</v>
      </c>
      <c r="R2615" s="832">
        <v>3</v>
      </c>
      <c r="S2615" s="837">
        <v>1</v>
      </c>
      <c r="T2615" s="836">
        <v>1.5</v>
      </c>
      <c r="U2615" s="838">
        <v>1</v>
      </c>
    </row>
    <row r="2616" spans="1:21" ht="14.4" customHeight="1" x14ac:dyDescent="0.3">
      <c r="A2616" s="831">
        <v>8</v>
      </c>
      <c r="B2616" s="832" t="s">
        <v>2035</v>
      </c>
      <c r="C2616" s="832" t="s">
        <v>2042</v>
      </c>
      <c r="D2616" s="833" t="s">
        <v>4375</v>
      </c>
      <c r="E2616" s="834" t="s">
        <v>2069</v>
      </c>
      <c r="F2616" s="832" t="s">
        <v>2036</v>
      </c>
      <c r="G2616" s="832" t="s">
        <v>2239</v>
      </c>
      <c r="H2616" s="832" t="s">
        <v>601</v>
      </c>
      <c r="I2616" s="832" t="s">
        <v>4273</v>
      </c>
      <c r="J2616" s="832" t="s">
        <v>4274</v>
      </c>
      <c r="K2616" s="832" t="s">
        <v>4275</v>
      </c>
      <c r="L2616" s="835">
        <v>70.540000000000006</v>
      </c>
      <c r="M2616" s="835">
        <v>141.08000000000001</v>
      </c>
      <c r="N2616" s="832">
        <v>2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8</v>
      </c>
      <c r="B2617" s="832" t="s">
        <v>2035</v>
      </c>
      <c r="C2617" s="832" t="s">
        <v>2042</v>
      </c>
      <c r="D2617" s="833" t="s">
        <v>4375</v>
      </c>
      <c r="E2617" s="834" t="s">
        <v>2069</v>
      </c>
      <c r="F2617" s="832" t="s">
        <v>2036</v>
      </c>
      <c r="G2617" s="832" t="s">
        <v>3473</v>
      </c>
      <c r="H2617" s="832" t="s">
        <v>601</v>
      </c>
      <c r="I2617" s="832" t="s">
        <v>3474</v>
      </c>
      <c r="J2617" s="832" t="s">
        <v>3475</v>
      </c>
      <c r="K2617" s="832" t="s">
        <v>3476</v>
      </c>
      <c r="L2617" s="835">
        <v>86.02</v>
      </c>
      <c r="M2617" s="835">
        <v>86.02</v>
      </c>
      <c r="N2617" s="832">
        <v>1</v>
      </c>
      <c r="O2617" s="836">
        <v>1</v>
      </c>
      <c r="P2617" s="835"/>
      <c r="Q2617" s="837">
        <v>0</v>
      </c>
      <c r="R2617" s="832"/>
      <c r="S2617" s="837">
        <v>0</v>
      </c>
      <c r="T2617" s="836"/>
      <c r="U2617" s="838">
        <v>0</v>
      </c>
    </row>
    <row r="2618" spans="1:21" ht="14.4" customHeight="1" x14ac:dyDescent="0.3">
      <c r="A2618" s="831">
        <v>8</v>
      </c>
      <c r="B2618" s="832" t="s">
        <v>2035</v>
      </c>
      <c r="C2618" s="832" t="s">
        <v>2042</v>
      </c>
      <c r="D2618" s="833" t="s">
        <v>4375</v>
      </c>
      <c r="E2618" s="834" t="s">
        <v>2069</v>
      </c>
      <c r="F2618" s="832" t="s">
        <v>2036</v>
      </c>
      <c r="G2618" s="832" t="s">
        <v>2155</v>
      </c>
      <c r="H2618" s="832" t="s">
        <v>660</v>
      </c>
      <c r="I2618" s="832" t="s">
        <v>1708</v>
      </c>
      <c r="J2618" s="832" t="s">
        <v>1709</v>
      </c>
      <c r="K2618" s="832" t="s">
        <v>1710</v>
      </c>
      <c r="L2618" s="835">
        <v>170.52</v>
      </c>
      <c r="M2618" s="835">
        <v>170.52</v>
      </c>
      <c r="N2618" s="832">
        <v>1</v>
      </c>
      <c r="O2618" s="836">
        <v>1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8</v>
      </c>
      <c r="B2619" s="832" t="s">
        <v>2035</v>
      </c>
      <c r="C2619" s="832" t="s">
        <v>2042</v>
      </c>
      <c r="D2619" s="833" t="s">
        <v>4375</v>
      </c>
      <c r="E2619" s="834" t="s">
        <v>2069</v>
      </c>
      <c r="F2619" s="832" t="s">
        <v>2036</v>
      </c>
      <c r="G2619" s="832" t="s">
        <v>2268</v>
      </c>
      <c r="H2619" s="832" t="s">
        <v>601</v>
      </c>
      <c r="I2619" s="832" t="s">
        <v>4276</v>
      </c>
      <c r="J2619" s="832" t="s">
        <v>2270</v>
      </c>
      <c r="K2619" s="832" t="s">
        <v>4277</v>
      </c>
      <c r="L2619" s="835">
        <v>75.819999999999993</v>
      </c>
      <c r="M2619" s="835">
        <v>75.819999999999993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8</v>
      </c>
      <c r="B2620" s="832" t="s">
        <v>2035</v>
      </c>
      <c r="C2620" s="832" t="s">
        <v>2042</v>
      </c>
      <c r="D2620" s="833" t="s">
        <v>4375</v>
      </c>
      <c r="E2620" s="834" t="s">
        <v>2069</v>
      </c>
      <c r="F2620" s="832" t="s">
        <v>2036</v>
      </c>
      <c r="G2620" s="832" t="s">
        <v>2567</v>
      </c>
      <c r="H2620" s="832" t="s">
        <v>601</v>
      </c>
      <c r="I2620" s="832" t="s">
        <v>4086</v>
      </c>
      <c r="J2620" s="832" t="s">
        <v>2569</v>
      </c>
      <c r="K2620" s="832" t="s">
        <v>4087</v>
      </c>
      <c r="L2620" s="835">
        <v>103.73</v>
      </c>
      <c r="M2620" s="835">
        <v>103.73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8</v>
      </c>
      <c r="B2621" s="832" t="s">
        <v>2035</v>
      </c>
      <c r="C2621" s="832" t="s">
        <v>2042</v>
      </c>
      <c r="D2621" s="833" t="s">
        <v>4375</v>
      </c>
      <c r="E2621" s="834" t="s">
        <v>2069</v>
      </c>
      <c r="F2621" s="832" t="s">
        <v>2036</v>
      </c>
      <c r="G2621" s="832" t="s">
        <v>2102</v>
      </c>
      <c r="H2621" s="832" t="s">
        <v>601</v>
      </c>
      <c r="I2621" s="832" t="s">
        <v>2220</v>
      </c>
      <c r="J2621" s="832" t="s">
        <v>685</v>
      </c>
      <c r="K2621" s="832" t="s">
        <v>2221</v>
      </c>
      <c r="L2621" s="835">
        <v>182.22</v>
      </c>
      <c r="M2621" s="835">
        <v>364.44</v>
      </c>
      <c r="N2621" s="832">
        <v>2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8</v>
      </c>
      <c r="B2622" s="832" t="s">
        <v>2035</v>
      </c>
      <c r="C2622" s="832" t="s">
        <v>2042</v>
      </c>
      <c r="D2622" s="833" t="s">
        <v>4375</v>
      </c>
      <c r="E2622" s="834" t="s">
        <v>2069</v>
      </c>
      <c r="F2622" s="832" t="s">
        <v>2036</v>
      </c>
      <c r="G2622" s="832" t="s">
        <v>2102</v>
      </c>
      <c r="H2622" s="832" t="s">
        <v>601</v>
      </c>
      <c r="I2622" s="832" t="s">
        <v>2493</v>
      </c>
      <c r="J2622" s="832" t="s">
        <v>685</v>
      </c>
      <c r="K2622" s="832" t="s">
        <v>2221</v>
      </c>
      <c r="L2622" s="835">
        <v>182.22</v>
      </c>
      <c r="M2622" s="835">
        <v>546.66</v>
      </c>
      <c r="N2622" s="832">
        <v>3</v>
      </c>
      <c r="O2622" s="836">
        <v>3</v>
      </c>
      <c r="P2622" s="835">
        <v>182.22</v>
      </c>
      <c r="Q2622" s="837">
        <v>0.33333333333333337</v>
      </c>
      <c r="R2622" s="832">
        <v>1</v>
      </c>
      <c r="S2622" s="837">
        <v>0.33333333333333331</v>
      </c>
      <c r="T2622" s="836">
        <v>1</v>
      </c>
      <c r="U2622" s="838">
        <v>0.33333333333333331</v>
      </c>
    </row>
    <row r="2623" spans="1:21" ht="14.4" customHeight="1" x14ac:dyDescent="0.3">
      <c r="A2623" s="831">
        <v>8</v>
      </c>
      <c r="B2623" s="832" t="s">
        <v>2035</v>
      </c>
      <c r="C2623" s="832" t="s">
        <v>2042</v>
      </c>
      <c r="D2623" s="833" t="s">
        <v>4375</v>
      </c>
      <c r="E2623" s="834" t="s">
        <v>2069</v>
      </c>
      <c r="F2623" s="832" t="s">
        <v>2036</v>
      </c>
      <c r="G2623" s="832" t="s">
        <v>2288</v>
      </c>
      <c r="H2623" s="832" t="s">
        <v>601</v>
      </c>
      <c r="I2623" s="832" t="s">
        <v>2289</v>
      </c>
      <c r="J2623" s="832" t="s">
        <v>1104</v>
      </c>
      <c r="K2623" s="832" t="s">
        <v>2290</v>
      </c>
      <c r="L2623" s="835">
        <v>107.27</v>
      </c>
      <c r="M2623" s="835">
        <v>1716.3200000000002</v>
      </c>
      <c r="N2623" s="832">
        <v>16</v>
      </c>
      <c r="O2623" s="836">
        <v>5.5</v>
      </c>
      <c r="P2623" s="835">
        <v>858.16000000000008</v>
      </c>
      <c r="Q2623" s="837">
        <v>0.5</v>
      </c>
      <c r="R2623" s="832">
        <v>8</v>
      </c>
      <c r="S2623" s="837">
        <v>0.5</v>
      </c>
      <c r="T2623" s="836">
        <v>2.5</v>
      </c>
      <c r="U2623" s="838">
        <v>0.45454545454545453</v>
      </c>
    </row>
    <row r="2624" spans="1:21" ht="14.4" customHeight="1" x14ac:dyDescent="0.3">
      <c r="A2624" s="831">
        <v>8</v>
      </c>
      <c r="B2624" s="832" t="s">
        <v>2035</v>
      </c>
      <c r="C2624" s="832" t="s">
        <v>2042</v>
      </c>
      <c r="D2624" s="833" t="s">
        <v>4375</v>
      </c>
      <c r="E2624" s="834" t="s">
        <v>2069</v>
      </c>
      <c r="F2624" s="832" t="s">
        <v>2036</v>
      </c>
      <c r="G2624" s="832" t="s">
        <v>2407</v>
      </c>
      <c r="H2624" s="832" t="s">
        <v>601</v>
      </c>
      <c r="I2624" s="832" t="s">
        <v>2408</v>
      </c>
      <c r="J2624" s="832" t="s">
        <v>883</v>
      </c>
      <c r="K2624" s="832" t="s">
        <v>2409</v>
      </c>
      <c r="L2624" s="835">
        <v>48.09</v>
      </c>
      <c r="M2624" s="835">
        <v>48.09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8</v>
      </c>
      <c r="B2625" s="832" t="s">
        <v>2035</v>
      </c>
      <c r="C2625" s="832" t="s">
        <v>2042</v>
      </c>
      <c r="D2625" s="833" t="s">
        <v>4375</v>
      </c>
      <c r="E2625" s="834" t="s">
        <v>2069</v>
      </c>
      <c r="F2625" s="832" t="s">
        <v>2036</v>
      </c>
      <c r="G2625" s="832" t="s">
        <v>2407</v>
      </c>
      <c r="H2625" s="832" t="s">
        <v>601</v>
      </c>
      <c r="I2625" s="832" t="s">
        <v>3202</v>
      </c>
      <c r="J2625" s="832" t="s">
        <v>3203</v>
      </c>
      <c r="K2625" s="832" t="s">
        <v>3204</v>
      </c>
      <c r="L2625" s="835">
        <v>89.91</v>
      </c>
      <c r="M2625" s="835">
        <v>89.91</v>
      </c>
      <c r="N2625" s="832">
        <v>1</v>
      </c>
      <c r="O2625" s="836">
        <v>1</v>
      </c>
      <c r="P2625" s="835">
        <v>89.91</v>
      </c>
      <c r="Q2625" s="837">
        <v>1</v>
      </c>
      <c r="R2625" s="832">
        <v>1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8</v>
      </c>
      <c r="B2626" s="832" t="s">
        <v>2035</v>
      </c>
      <c r="C2626" s="832" t="s">
        <v>2042</v>
      </c>
      <c r="D2626" s="833" t="s">
        <v>4375</v>
      </c>
      <c r="E2626" s="834" t="s">
        <v>2069</v>
      </c>
      <c r="F2626" s="832" t="s">
        <v>2036</v>
      </c>
      <c r="G2626" s="832" t="s">
        <v>2410</v>
      </c>
      <c r="H2626" s="832" t="s">
        <v>601</v>
      </c>
      <c r="I2626" s="832" t="s">
        <v>2411</v>
      </c>
      <c r="J2626" s="832" t="s">
        <v>986</v>
      </c>
      <c r="K2626" s="832" t="s">
        <v>2412</v>
      </c>
      <c r="L2626" s="835">
        <v>27.28</v>
      </c>
      <c r="M2626" s="835">
        <v>27.28</v>
      </c>
      <c r="N2626" s="832">
        <v>1</v>
      </c>
      <c r="O2626" s="836">
        <v>1</v>
      </c>
      <c r="P2626" s="835">
        <v>27.28</v>
      </c>
      <c r="Q2626" s="837">
        <v>1</v>
      </c>
      <c r="R2626" s="832">
        <v>1</v>
      </c>
      <c r="S2626" s="837">
        <v>1</v>
      </c>
      <c r="T2626" s="836">
        <v>1</v>
      </c>
      <c r="U2626" s="838">
        <v>1</v>
      </c>
    </row>
    <row r="2627" spans="1:21" ht="14.4" customHeight="1" x14ac:dyDescent="0.3">
      <c r="A2627" s="831">
        <v>8</v>
      </c>
      <c r="B2627" s="832" t="s">
        <v>2035</v>
      </c>
      <c r="C2627" s="832" t="s">
        <v>2042</v>
      </c>
      <c r="D2627" s="833" t="s">
        <v>4375</v>
      </c>
      <c r="E2627" s="834" t="s">
        <v>2069</v>
      </c>
      <c r="F2627" s="832" t="s">
        <v>2036</v>
      </c>
      <c r="G2627" s="832" t="s">
        <v>2114</v>
      </c>
      <c r="H2627" s="832" t="s">
        <v>601</v>
      </c>
      <c r="I2627" s="832" t="s">
        <v>2299</v>
      </c>
      <c r="J2627" s="832" t="s">
        <v>928</v>
      </c>
      <c r="K2627" s="832" t="s">
        <v>2300</v>
      </c>
      <c r="L2627" s="835">
        <v>0</v>
      </c>
      <c r="M2627" s="835">
        <v>0</v>
      </c>
      <c r="N2627" s="832">
        <v>1</v>
      </c>
      <c r="O2627" s="836">
        <v>1</v>
      </c>
      <c r="P2627" s="835"/>
      <c r="Q2627" s="837"/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8</v>
      </c>
      <c r="B2628" s="832" t="s">
        <v>2035</v>
      </c>
      <c r="C2628" s="832" t="s">
        <v>2042</v>
      </c>
      <c r="D2628" s="833" t="s">
        <v>4375</v>
      </c>
      <c r="E2628" s="834" t="s">
        <v>2069</v>
      </c>
      <c r="F2628" s="832" t="s">
        <v>2036</v>
      </c>
      <c r="G2628" s="832" t="s">
        <v>2117</v>
      </c>
      <c r="H2628" s="832" t="s">
        <v>601</v>
      </c>
      <c r="I2628" s="832" t="s">
        <v>2301</v>
      </c>
      <c r="J2628" s="832" t="s">
        <v>2119</v>
      </c>
      <c r="K2628" s="832" t="s">
        <v>2120</v>
      </c>
      <c r="L2628" s="835">
        <v>132.97999999999999</v>
      </c>
      <c r="M2628" s="835">
        <v>265.95999999999998</v>
      </c>
      <c r="N2628" s="832">
        <v>2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8</v>
      </c>
      <c r="B2629" s="832" t="s">
        <v>2035</v>
      </c>
      <c r="C2629" s="832" t="s">
        <v>2042</v>
      </c>
      <c r="D2629" s="833" t="s">
        <v>4375</v>
      </c>
      <c r="E2629" s="834" t="s">
        <v>2069</v>
      </c>
      <c r="F2629" s="832" t="s">
        <v>2036</v>
      </c>
      <c r="G2629" s="832" t="s">
        <v>2170</v>
      </c>
      <c r="H2629" s="832" t="s">
        <v>601</v>
      </c>
      <c r="I2629" s="832" t="s">
        <v>2311</v>
      </c>
      <c r="J2629" s="832" t="s">
        <v>2312</v>
      </c>
      <c r="K2629" s="832" t="s">
        <v>2313</v>
      </c>
      <c r="L2629" s="835">
        <v>0</v>
      </c>
      <c r="M2629" s="835">
        <v>0</v>
      </c>
      <c r="N2629" s="832">
        <v>1</v>
      </c>
      <c r="O2629" s="836">
        <v>1</v>
      </c>
      <c r="P2629" s="835"/>
      <c r="Q2629" s="837"/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8</v>
      </c>
      <c r="B2630" s="832" t="s">
        <v>2035</v>
      </c>
      <c r="C2630" s="832" t="s">
        <v>2042</v>
      </c>
      <c r="D2630" s="833" t="s">
        <v>4375</v>
      </c>
      <c r="E2630" s="834" t="s">
        <v>2069</v>
      </c>
      <c r="F2630" s="832" t="s">
        <v>2036</v>
      </c>
      <c r="G2630" s="832" t="s">
        <v>3373</v>
      </c>
      <c r="H2630" s="832" t="s">
        <v>601</v>
      </c>
      <c r="I2630" s="832" t="s">
        <v>3374</v>
      </c>
      <c r="J2630" s="832" t="s">
        <v>3375</v>
      </c>
      <c r="K2630" s="832" t="s">
        <v>3336</v>
      </c>
      <c r="L2630" s="835">
        <v>61.97</v>
      </c>
      <c r="M2630" s="835">
        <v>61.97</v>
      </c>
      <c r="N2630" s="832">
        <v>1</v>
      </c>
      <c r="O2630" s="836">
        <v>1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8</v>
      </c>
      <c r="B2631" s="832" t="s">
        <v>2035</v>
      </c>
      <c r="C2631" s="832" t="s">
        <v>2042</v>
      </c>
      <c r="D2631" s="833" t="s">
        <v>4375</v>
      </c>
      <c r="E2631" s="834" t="s">
        <v>2069</v>
      </c>
      <c r="F2631" s="832" t="s">
        <v>2036</v>
      </c>
      <c r="G2631" s="832" t="s">
        <v>2184</v>
      </c>
      <c r="H2631" s="832" t="s">
        <v>660</v>
      </c>
      <c r="I2631" s="832" t="s">
        <v>4278</v>
      </c>
      <c r="J2631" s="832" t="s">
        <v>1852</v>
      </c>
      <c r="K2631" s="832" t="s">
        <v>1699</v>
      </c>
      <c r="L2631" s="835">
        <v>49.08</v>
      </c>
      <c r="M2631" s="835">
        <v>49.08</v>
      </c>
      <c r="N2631" s="832">
        <v>1</v>
      </c>
      <c r="O2631" s="836">
        <v>1</v>
      </c>
      <c r="P2631" s="835">
        <v>49.08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8</v>
      </c>
      <c r="B2632" s="832" t="s">
        <v>2035</v>
      </c>
      <c r="C2632" s="832" t="s">
        <v>2042</v>
      </c>
      <c r="D2632" s="833" t="s">
        <v>4375</v>
      </c>
      <c r="E2632" s="834" t="s">
        <v>2069</v>
      </c>
      <c r="F2632" s="832" t="s">
        <v>2036</v>
      </c>
      <c r="G2632" s="832" t="s">
        <v>2190</v>
      </c>
      <c r="H2632" s="832" t="s">
        <v>601</v>
      </c>
      <c r="I2632" s="832" t="s">
        <v>2191</v>
      </c>
      <c r="J2632" s="832" t="s">
        <v>773</v>
      </c>
      <c r="K2632" s="832" t="s">
        <v>2192</v>
      </c>
      <c r="L2632" s="835">
        <v>0</v>
      </c>
      <c r="M2632" s="835">
        <v>0</v>
      </c>
      <c r="N2632" s="832">
        <v>8</v>
      </c>
      <c r="O2632" s="836">
        <v>6</v>
      </c>
      <c r="P2632" s="835">
        <v>0</v>
      </c>
      <c r="Q2632" s="837"/>
      <c r="R2632" s="832">
        <v>2</v>
      </c>
      <c r="S2632" s="837">
        <v>0.25</v>
      </c>
      <c r="T2632" s="836">
        <v>1.5</v>
      </c>
      <c r="U2632" s="838">
        <v>0.25</v>
      </c>
    </row>
    <row r="2633" spans="1:21" ht="14.4" customHeight="1" x14ac:dyDescent="0.3">
      <c r="A2633" s="831">
        <v>8</v>
      </c>
      <c r="B2633" s="832" t="s">
        <v>2035</v>
      </c>
      <c r="C2633" s="832" t="s">
        <v>2042</v>
      </c>
      <c r="D2633" s="833" t="s">
        <v>4375</v>
      </c>
      <c r="E2633" s="834" t="s">
        <v>2069</v>
      </c>
      <c r="F2633" s="832" t="s">
        <v>2036</v>
      </c>
      <c r="G2633" s="832" t="s">
        <v>2190</v>
      </c>
      <c r="H2633" s="832" t="s">
        <v>601</v>
      </c>
      <c r="I2633" s="832" t="s">
        <v>2193</v>
      </c>
      <c r="J2633" s="832" t="s">
        <v>773</v>
      </c>
      <c r="K2633" s="832" t="s">
        <v>2194</v>
      </c>
      <c r="L2633" s="835">
        <v>0</v>
      </c>
      <c r="M2633" s="835">
        <v>0</v>
      </c>
      <c r="N2633" s="832">
        <v>1</v>
      </c>
      <c r="O2633" s="836">
        <v>0.5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8</v>
      </c>
      <c r="B2634" s="832" t="s">
        <v>2035</v>
      </c>
      <c r="C2634" s="832" t="s">
        <v>2042</v>
      </c>
      <c r="D2634" s="833" t="s">
        <v>4375</v>
      </c>
      <c r="E2634" s="834" t="s">
        <v>2069</v>
      </c>
      <c r="F2634" s="832" t="s">
        <v>2036</v>
      </c>
      <c r="G2634" s="832" t="s">
        <v>2190</v>
      </c>
      <c r="H2634" s="832" t="s">
        <v>601</v>
      </c>
      <c r="I2634" s="832" t="s">
        <v>2328</v>
      </c>
      <c r="J2634" s="832" t="s">
        <v>2329</v>
      </c>
      <c r="K2634" s="832" t="s">
        <v>2330</v>
      </c>
      <c r="L2634" s="835">
        <v>0</v>
      </c>
      <c r="M2634" s="835">
        <v>0</v>
      </c>
      <c r="N2634" s="832">
        <v>2</v>
      </c>
      <c r="O2634" s="836">
        <v>1.5</v>
      </c>
      <c r="P2634" s="835">
        <v>0</v>
      </c>
      <c r="Q2634" s="837"/>
      <c r="R2634" s="832">
        <v>1</v>
      </c>
      <c r="S2634" s="837">
        <v>0.5</v>
      </c>
      <c r="T2634" s="836">
        <v>0.5</v>
      </c>
      <c r="U2634" s="838">
        <v>0.33333333333333331</v>
      </c>
    </row>
    <row r="2635" spans="1:21" ht="14.4" customHeight="1" x14ac:dyDescent="0.3">
      <c r="A2635" s="831">
        <v>8</v>
      </c>
      <c r="B2635" s="832" t="s">
        <v>2035</v>
      </c>
      <c r="C2635" s="832" t="s">
        <v>2042</v>
      </c>
      <c r="D2635" s="833" t="s">
        <v>4375</v>
      </c>
      <c r="E2635" s="834" t="s">
        <v>2069</v>
      </c>
      <c r="F2635" s="832" t="s">
        <v>2036</v>
      </c>
      <c r="G2635" s="832" t="s">
        <v>2144</v>
      </c>
      <c r="H2635" s="832" t="s">
        <v>601</v>
      </c>
      <c r="I2635" s="832" t="s">
        <v>2145</v>
      </c>
      <c r="J2635" s="832" t="s">
        <v>692</v>
      </c>
      <c r="K2635" s="832" t="s">
        <v>2146</v>
      </c>
      <c r="L2635" s="835">
        <v>158.76</v>
      </c>
      <c r="M2635" s="835">
        <v>1270.08</v>
      </c>
      <c r="N2635" s="832">
        <v>8</v>
      </c>
      <c r="O2635" s="836">
        <v>7.5</v>
      </c>
      <c r="P2635" s="835">
        <v>476.28</v>
      </c>
      <c r="Q2635" s="837">
        <v>0.375</v>
      </c>
      <c r="R2635" s="832">
        <v>3</v>
      </c>
      <c r="S2635" s="837">
        <v>0.375</v>
      </c>
      <c r="T2635" s="836">
        <v>3</v>
      </c>
      <c r="U2635" s="838">
        <v>0.4</v>
      </c>
    </row>
    <row r="2636" spans="1:21" ht="14.4" customHeight="1" x14ac:dyDescent="0.3">
      <c r="A2636" s="831">
        <v>8</v>
      </c>
      <c r="B2636" s="832" t="s">
        <v>2035</v>
      </c>
      <c r="C2636" s="832" t="s">
        <v>2042</v>
      </c>
      <c r="D2636" s="833" t="s">
        <v>4375</v>
      </c>
      <c r="E2636" s="834" t="s">
        <v>2069</v>
      </c>
      <c r="F2636" s="832" t="s">
        <v>2036</v>
      </c>
      <c r="G2636" s="832" t="s">
        <v>2121</v>
      </c>
      <c r="H2636" s="832" t="s">
        <v>660</v>
      </c>
      <c r="I2636" s="832" t="s">
        <v>2195</v>
      </c>
      <c r="J2636" s="832" t="s">
        <v>735</v>
      </c>
      <c r="K2636" s="832" t="s">
        <v>1777</v>
      </c>
      <c r="L2636" s="835">
        <v>368.16</v>
      </c>
      <c r="M2636" s="835">
        <v>368.16</v>
      </c>
      <c r="N2636" s="832">
        <v>1</v>
      </c>
      <c r="O2636" s="836">
        <v>1</v>
      </c>
      <c r="P2636" s="835">
        <v>368.16</v>
      </c>
      <c r="Q2636" s="837">
        <v>1</v>
      </c>
      <c r="R2636" s="832">
        <v>1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8</v>
      </c>
      <c r="B2637" s="832" t="s">
        <v>2035</v>
      </c>
      <c r="C2637" s="832" t="s">
        <v>2042</v>
      </c>
      <c r="D2637" s="833" t="s">
        <v>4375</v>
      </c>
      <c r="E2637" s="834" t="s">
        <v>2069</v>
      </c>
      <c r="F2637" s="832" t="s">
        <v>2036</v>
      </c>
      <c r="G2637" s="832" t="s">
        <v>2121</v>
      </c>
      <c r="H2637" s="832" t="s">
        <v>660</v>
      </c>
      <c r="I2637" s="832" t="s">
        <v>2122</v>
      </c>
      <c r="J2637" s="832" t="s">
        <v>735</v>
      </c>
      <c r="K2637" s="832" t="s">
        <v>1680</v>
      </c>
      <c r="L2637" s="835">
        <v>490.89</v>
      </c>
      <c r="M2637" s="835">
        <v>1472.67</v>
      </c>
      <c r="N2637" s="832">
        <v>3</v>
      </c>
      <c r="O2637" s="836">
        <v>1</v>
      </c>
      <c r="P2637" s="835">
        <v>981.78</v>
      </c>
      <c r="Q2637" s="837">
        <v>0.66666666666666663</v>
      </c>
      <c r="R2637" s="832">
        <v>2</v>
      </c>
      <c r="S2637" s="837">
        <v>0.66666666666666663</v>
      </c>
      <c r="T2637" s="836">
        <v>0.5</v>
      </c>
      <c r="U2637" s="838">
        <v>0.5</v>
      </c>
    </row>
    <row r="2638" spans="1:21" ht="14.4" customHeight="1" x14ac:dyDescent="0.3">
      <c r="A2638" s="831">
        <v>8</v>
      </c>
      <c r="B2638" s="832" t="s">
        <v>2035</v>
      </c>
      <c r="C2638" s="832" t="s">
        <v>2042</v>
      </c>
      <c r="D2638" s="833" t="s">
        <v>4375</v>
      </c>
      <c r="E2638" s="834" t="s">
        <v>2069</v>
      </c>
      <c r="F2638" s="832" t="s">
        <v>2036</v>
      </c>
      <c r="G2638" s="832" t="s">
        <v>2803</v>
      </c>
      <c r="H2638" s="832" t="s">
        <v>601</v>
      </c>
      <c r="I2638" s="832" t="s">
        <v>2804</v>
      </c>
      <c r="J2638" s="832" t="s">
        <v>672</v>
      </c>
      <c r="K2638" s="832" t="s">
        <v>2805</v>
      </c>
      <c r="L2638" s="835">
        <v>48.42</v>
      </c>
      <c r="M2638" s="835">
        <v>48.42</v>
      </c>
      <c r="N2638" s="832">
        <v>1</v>
      </c>
      <c r="O2638" s="836">
        <v>1</v>
      </c>
      <c r="P2638" s="835">
        <v>48.42</v>
      </c>
      <c r="Q2638" s="837">
        <v>1</v>
      </c>
      <c r="R2638" s="832">
        <v>1</v>
      </c>
      <c r="S2638" s="837">
        <v>1</v>
      </c>
      <c r="T2638" s="836">
        <v>1</v>
      </c>
      <c r="U2638" s="838">
        <v>1</v>
      </c>
    </row>
    <row r="2639" spans="1:21" ht="14.4" customHeight="1" x14ac:dyDescent="0.3">
      <c r="A2639" s="831">
        <v>8</v>
      </c>
      <c r="B2639" s="832" t="s">
        <v>2035</v>
      </c>
      <c r="C2639" s="832" t="s">
        <v>2042</v>
      </c>
      <c r="D2639" s="833" t="s">
        <v>4375</v>
      </c>
      <c r="E2639" s="834" t="s">
        <v>2069</v>
      </c>
      <c r="F2639" s="832" t="s">
        <v>2036</v>
      </c>
      <c r="G2639" s="832" t="s">
        <v>2126</v>
      </c>
      <c r="H2639" s="832" t="s">
        <v>601</v>
      </c>
      <c r="I2639" s="832" t="s">
        <v>2127</v>
      </c>
      <c r="J2639" s="832" t="s">
        <v>2128</v>
      </c>
      <c r="K2639" s="832" t="s">
        <v>1725</v>
      </c>
      <c r="L2639" s="835">
        <v>88.1</v>
      </c>
      <c r="M2639" s="835">
        <v>88.1</v>
      </c>
      <c r="N2639" s="832">
        <v>1</v>
      </c>
      <c r="O2639" s="836">
        <v>0.5</v>
      </c>
      <c r="P2639" s="835">
        <v>88.1</v>
      </c>
      <c r="Q2639" s="837">
        <v>1</v>
      </c>
      <c r="R2639" s="832">
        <v>1</v>
      </c>
      <c r="S2639" s="837">
        <v>1</v>
      </c>
      <c r="T2639" s="836">
        <v>0.5</v>
      </c>
      <c r="U2639" s="838">
        <v>1</v>
      </c>
    </row>
    <row r="2640" spans="1:21" ht="14.4" customHeight="1" x14ac:dyDescent="0.3">
      <c r="A2640" s="831">
        <v>8</v>
      </c>
      <c r="B2640" s="832" t="s">
        <v>2035</v>
      </c>
      <c r="C2640" s="832" t="s">
        <v>2042</v>
      </c>
      <c r="D2640" s="833" t="s">
        <v>4375</v>
      </c>
      <c r="E2640" s="834" t="s">
        <v>2069</v>
      </c>
      <c r="F2640" s="832" t="s">
        <v>2036</v>
      </c>
      <c r="G2640" s="832" t="s">
        <v>2129</v>
      </c>
      <c r="H2640" s="832" t="s">
        <v>601</v>
      </c>
      <c r="I2640" s="832" t="s">
        <v>2228</v>
      </c>
      <c r="J2640" s="832" t="s">
        <v>1328</v>
      </c>
      <c r="K2640" s="832" t="s">
        <v>2229</v>
      </c>
      <c r="L2640" s="835">
        <v>168.9</v>
      </c>
      <c r="M2640" s="835">
        <v>168.9</v>
      </c>
      <c r="N2640" s="832">
        <v>1</v>
      </c>
      <c r="O2640" s="836">
        <v>1</v>
      </c>
      <c r="P2640" s="835">
        <v>168.9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8</v>
      </c>
      <c r="B2641" s="832" t="s">
        <v>2035</v>
      </c>
      <c r="C2641" s="832" t="s">
        <v>2042</v>
      </c>
      <c r="D2641" s="833" t="s">
        <v>4375</v>
      </c>
      <c r="E2641" s="834" t="s">
        <v>2069</v>
      </c>
      <c r="F2641" s="832" t="s">
        <v>2036</v>
      </c>
      <c r="G2641" s="832" t="s">
        <v>2129</v>
      </c>
      <c r="H2641" s="832" t="s">
        <v>601</v>
      </c>
      <c r="I2641" s="832" t="s">
        <v>2130</v>
      </c>
      <c r="J2641" s="832" t="s">
        <v>1328</v>
      </c>
      <c r="K2641" s="832" t="s">
        <v>2131</v>
      </c>
      <c r="L2641" s="835">
        <v>112.6</v>
      </c>
      <c r="M2641" s="835">
        <v>112.6</v>
      </c>
      <c r="N2641" s="832">
        <v>1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8</v>
      </c>
      <c r="B2642" s="832" t="s">
        <v>2035</v>
      </c>
      <c r="C2642" s="832" t="s">
        <v>2042</v>
      </c>
      <c r="D2642" s="833" t="s">
        <v>4375</v>
      </c>
      <c r="E2642" s="834" t="s">
        <v>2069</v>
      </c>
      <c r="F2642" s="832" t="s">
        <v>2036</v>
      </c>
      <c r="G2642" s="832" t="s">
        <v>2444</v>
      </c>
      <c r="H2642" s="832" t="s">
        <v>660</v>
      </c>
      <c r="I2642" s="832" t="s">
        <v>2546</v>
      </c>
      <c r="J2642" s="832" t="s">
        <v>1667</v>
      </c>
      <c r="K2642" s="832" t="s">
        <v>2547</v>
      </c>
      <c r="L2642" s="835">
        <v>8.06</v>
      </c>
      <c r="M2642" s="835">
        <v>8.06</v>
      </c>
      <c r="N2642" s="832">
        <v>1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8</v>
      </c>
      <c r="B2643" s="832" t="s">
        <v>2035</v>
      </c>
      <c r="C2643" s="832" t="s">
        <v>2042</v>
      </c>
      <c r="D2643" s="833" t="s">
        <v>4375</v>
      </c>
      <c r="E2643" s="834" t="s">
        <v>2069</v>
      </c>
      <c r="F2643" s="832" t="s">
        <v>2036</v>
      </c>
      <c r="G2643" s="832" t="s">
        <v>2199</v>
      </c>
      <c r="H2643" s="832" t="s">
        <v>601</v>
      </c>
      <c r="I2643" s="832" t="s">
        <v>2200</v>
      </c>
      <c r="J2643" s="832" t="s">
        <v>1219</v>
      </c>
      <c r="K2643" s="832" t="s">
        <v>2201</v>
      </c>
      <c r="L2643" s="835">
        <v>130.36000000000001</v>
      </c>
      <c r="M2643" s="835">
        <v>782.16000000000008</v>
      </c>
      <c r="N2643" s="832">
        <v>6</v>
      </c>
      <c r="O2643" s="836">
        <v>4</v>
      </c>
      <c r="P2643" s="835">
        <v>260.72000000000003</v>
      </c>
      <c r="Q2643" s="837">
        <v>0.33333333333333331</v>
      </c>
      <c r="R2643" s="832">
        <v>2</v>
      </c>
      <c r="S2643" s="837">
        <v>0.33333333333333331</v>
      </c>
      <c r="T2643" s="836">
        <v>1.5</v>
      </c>
      <c r="U2643" s="838">
        <v>0.375</v>
      </c>
    </row>
    <row r="2644" spans="1:21" ht="14.4" customHeight="1" x14ac:dyDescent="0.3">
      <c r="A2644" s="831">
        <v>8</v>
      </c>
      <c r="B2644" s="832" t="s">
        <v>2035</v>
      </c>
      <c r="C2644" s="832" t="s">
        <v>2042</v>
      </c>
      <c r="D2644" s="833" t="s">
        <v>4375</v>
      </c>
      <c r="E2644" s="834" t="s">
        <v>2069</v>
      </c>
      <c r="F2644" s="832" t="s">
        <v>2036</v>
      </c>
      <c r="G2644" s="832" t="s">
        <v>2199</v>
      </c>
      <c r="H2644" s="832" t="s">
        <v>601</v>
      </c>
      <c r="I2644" s="832" t="s">
        <v>2202</v>
      </c>
      <c r="J2644" s="832" t="s">
        <v>1219</v>
      </c>
      <c r="K2644" s="832" t="s">
        <v>2201</v>
      </c>
      <c r="L2644" s="835">
        <v>130.36000000000001</v>
      </c>
      <c r="M2644" s="835">
        <v>130.36000000000001</v>
      </c>
      <c r="N2644" s="832">
        <v>1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8</v>
      </c>
      <c r="B2645" s="832" t="s">
        <v>2035</v>
      </c>
      <c r="C2645" s="832" t="s">
        <v>2042</v>
      </c>
      <c r="D2645" s="833" t="s">
        <v>4375</v>
      </c>
      <c r="E2645" s="834" t="s">
        <v>2069</v>
      </c>
      <c r="F2645" s="832" t="s">
        <v>2036</v>
      </c>
      <c r="G2645" s="832" t="s">
        <v>3464</v>
      </c>
      <c r="H2645" s="832" t="s">
        <v>601</v>
      </c>
      <c r="I2645" s="832" t="s">
        <v>3582</v>
      </c>
      <c r="J2645" s="832" t="s">
        <v>1575</v>
      </c>
      <c r="K2645" s="832" t="s">
        <v>3583</v>
      </c>
      <c r="L2645" s="835">
        <v>61.97</v>
      </c>
      <c r="M2645" s="835">
        <v>61.97</v>
      </c>
      <c r="N2645" s="832">
        <v>1</v>
      </c>
      <c r="O2645" s="836">
        <v>1</v>
      </c>
      <c r="P2645" s="835">
        <v>61.97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8</v>
      </c>
      <c r="B2646" s="832" t="s">
        <v>2035</v>
      </c>
      <c r="C2646" s="832" t="s">
        <v>2042</v>
      </c>
      <c r="D2646" s="833" t="s">
        <v>4375</v>
      </c>
      <c r="E2646" s="834" t="s">
        <v>2069</v>
      </c>
      <c r="F2646" s="832" t="s">
        <v>2036</v>
      </c>
      <c r="G2646" s="832" t="s">
        <v>2520</v>
      </c>
      <c r="H2646" s="832" t="s">
        <v>601</v>
      </c>
      <c r="I2646" s="832" t="s">
        <v>2928</v>
      </c>
      <c r="J2646" s="832" t="s">
        <v>2929</v>
      </c>
      <c r="K2646" s="832" t="s">
        <v>2930</v>
      </c>
      <c r="L2646" s="835">
        <v>0</v>
      </c>
      <c r="M2646" s="835">
        <v>0</v>
      </c>
      <c r="N2646" s="832">
        <v>1</v>
      </c>
      <c r="O2646" s="836">
        <v>1</v>
      </c>
      <c r="P2646" s="835">
        <v>0</v>
      </c>
      <c r="Q2646" s="837"/>
      <c r="R2646" s="832">
        <v>1</v>
      </c>
      <c r="S2646" s="837">
        <v>1</v>
      </c>
      <c r="T2646" s="836">
        <v>1</v>
      </c>
      <c r="U2646" s="838">
        <v>1</v>
      </c>
    </row>
    <row r="2647" spans="1:21" ht="14.4" customHeight="1" x14ac:dyDescent="0.3">
      <c r="A2647" s="831">
        <v>8</v>
      </c>
      <c r="B2647" s="832" t="s">
        <v>2035</v>
      </c>
      <c r="C2647" s="832" t="s">
        <v>2042</v>
      </c>
      <c r="D2647" s="833" t="s">
        <v>4375</v>
      </c>
      <c r="E2647" s="834" t="s">
        <v>2071</v>
      </c>
      <c r="F2647" s="832" t="s">
        <v>2036</v>
      </c>
      <c r="G2647" s="832" t="s">
        <v>2141</v>
      </c>
      <c r="H2647" s="832" t="s">
        <v>601</v>
      </c>
      <c r="I2647" s="832" t="s">
        <v>2142</v>
      </c>
      <c r="J2647" s="832" t="s">
        <v>847</v>
      </c>
      <c r="K2647" s="832" t="s">
        <v>2143</v>
      </c>
      <c r="L2647" s="835">
        <v>385.3</v>
      </c>
      <c r="M2647" s="835">
        <v>385.3</v>
      </c>
      <c r="N2647" s="832">
        <v>1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8</v>
      </c>
      <c r="B2648" s="832" t="s">
        <v>2035</v>
      </c>
      <c r="C2648" s="832" t="s">
        <v>2042</v>
      </c>
      <c r="D2648" s="833" t="s">
        <v>4375</v>
      </c>
      <c r="E2648" s="834" t="s">
        <v>2071</v>
      </c>
      <c r="F2648" s="832" t="s">
        <v>2036</v>
      </c>
      <c r="G2648" s="832" t="s">
        <v>2254</v>
      </c>
      <c r="H2648" s="832" t="s">
        <v>601</v>
      </c>
      <c r="I2648" s="832" t="s">
        <v>4190</v>
      </c>
      <c r="J2648" s="832" t="s">
        <v>4191</v>
      </c>
      <c r="K2648" s="832" t="s">
        <v>2021</v>
      </c>
      <c r="L2648" s="835">
        <v>36.270000000000003</v>
      </c>
      <c r="M2648" s="835">
        <v>72.540000000000006</v>
      </c>
      <c r="N2648" s="832">
        <v>2</v>
      </c>
      <c r="O2648" s="836">
        <v>1</v>
      </c>
      <c r="P2648" s="835">
        <v>72.540000000000006</v>
      </c>
      <c r="Q2648" s="837">
        <v>1</v>
      </c>
      <c r="R2648" s="832">
        <v>2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8</v>
      </c>
      <c r="B2649" s="832" t="s">
        <v>2035</v>
      </c>
      <c r="C2649" s="832" t="s">
        <v>2042</v>
      </c>
      <c r="D2649" s="833" t="s">
        <v>4375</v>
      </c>
      <c r="E2649" s="834" t="s">
        <v>2071</v>
      </c>
      <c r="F2649" s="832" t="s">
        <v>2036</v>
      </c>
      <c r="G2649" s="832" t="s">
        <v>2259</v>
      </c>
      <c r="H2649" s="832" t="s">
        <v>601</v>
      </c>
      <c r="I2649" s="832" t="s">
        <v>2260</v>
      </c>
      <c r="J2649" s="832" t="s">
        <v>2261</v>
      </c>
      <c r="K2649" s="832" t="s">
        <v>2169</v>
      </c>
      <c r="L2649" s="835">
        <v>46.09</v>
      </c>
      <c r="M2649" s="835">
        <v>46.09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8</v>
      </c>
      <c r="B2650" s="832" t="s">
        <v>2035</v>
      </c>
      <c r="C2650" s="832" t="s">
        <v>2042</v>
      </c>
      <c r="D2650" s="833" t="s">
        <v>4375</v>
      </c>
      <c r="E2650" s="834" t="s">
        <v>2071</v>
      </c>
      <c r="F2650" s="832" t="s">
        <v>2036</v>
      </c>
      <c r="G2650" s="832" t="s">
        <v>2259</v>
      </c>
      <c r="H2650" s="832" t="s">
        <v>601</v>
      </c>
      <c r="I2650" s="832" t="s">
        <v>4279</v>
      </c>
      <c r="J2650" s="832" t="s">
        <v>2261</v>
      </c>
      <c r="K2650" s="832" t="s">
        <v>4280</v>
      </c>
      <c r="L2650" s="835">
        <v>0</v>
      </c>
      <c r="M2650" s="835">
        <v>0</v>
      </c>
      <c r="N2650" s="832">
        <v>1</v>
      </c>
      <c r="O2650" s="836">
        <v>1</v>
      </c>
      <c r="P2650" s="835"/>
      <c r="Q2650" s="837"/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8</v>
      </c>
      <c r="B2651" s="832" t="s">
        <v>2035</v>
      </c>
      <c r="C2651" s="832" t="s">
        <v>2042</v>
      </c>
      <c r="D2651" s="833" t="s">
        <v>4375</v>
      </c>
      <c r="E2651" s="834" t="s">
        <v>2071</v>
      </c>
      <c r="F2651" s="832" t="s">
        <v>2036</v>
      </c>
      <c r="G2651" s="832" t="s">
        <v>2239</v>
      </c>
      <c r="H2651" s="832" t="s">
        <v>660</v>
      </c>
      <c r="I2651" s="832" t="s">
        <v>1880</v>
      </c>
      <c r="J2651" s="832" t="s">
        <v>1881</v>
      </c>
      <c r="K2651" s="832" t="s">
        <v>1882</v>
      </c>
      <c r="L2651" s="835">
        <v>70.540000000000006</v>
      </c>
      <c r="M2651" s="835">
        <v>141.08000000000001</v>
      </c>
      <c r="N2651" s="832">
        <v>2</v>
      </c>
      <c r="O2651" s="836">
        <v>0.5</v>
      </c>
      <c r="P2651" s="835">
        <v>141.08000000000001</v>
      </c>
      <c r="Q2651" s="837">
        <v>1</v>
      </c>
      <c r="R2651" s="832">
        <v>2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8</v>
      </c>
      <c r="B2652" s="832" t="s">
        <v>2035</v>
      </c>
      <c r="C2652" s="832" t="s">
        <v>2042</v>
      </c>
      <c r="D2652" s="833" t="s">
        <v>4375</v>
      </c>
      <c r="E2652" s="834" t="s">
        <v>2071</v>
      </c>
      <c r="F2652" s="832" t="s">
        <v>2036</v>
      </c>
      <c r="G2652" s="832" t="s">
        <v>2155</v>
      </c>
      <c r="H2652" s="832" t="s">
        <v>601</v>
      </c>
      <c r="I2652" s="832" t="s">
        <v>4281</v>
      </c>
      <c r="J2652" s="832" t="s">
        <v>1709</v>
      </c>
      <c r="K2652" s="832" t="s">
        <v>4282</v>
      </c>
      <c r="L2652" s="835">
        <v>0</v>
      </c>
      <c r="M2652" s="835">
        <v>0</v>
      </c>
      <c r="N2652" s="832">
        <v>1</v>
      </c>
      <c r="O2652" s="836">
        <v>1</v>
      </c>
      <c r="P2652" s="835"/>
      <c r="Q2652" s="837"/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8</v>
      </c>
      <c r="B2653" s="832" t="s">
        <v>2035</v>
      </c>
      <c r="C2653" s="832" t="s">
        <v>2042</v>
      </c>
      <c r="D2653" s="833" t="s">
        <v>4375</v>
      </c>
      <c r="E2653" s="834" t="s">
        <v>2071</v>
      </c>
      <c r="F2653" s="832" t="s">
        <v>2036</v>
      </c>
      <c r="G2653" s="832" t="s">
        <v>2155</v>
      </c>
      <c r="H2653" s="832" t="s">
        <v>660</v>
      </c>
      <c r="I2653" s="832" t="s">
        <v>1708</v>
      </c>
      <c r="J2653" s="832" t="s">
        <v>1709</v>
      </c>
      <c r="K2653" s="832" t="s">
        <v>1710</v>
      </c>
      <c r="L2653" s="835">
        <v>170.52</v>
      </c>
      <c r="M2653" s="835">
        <v>170.52</v>
      </c>
      <c r="N2653" s="832">
        <v>1</v>
      </c>
      <c r="O2653" s="836">
        <v>1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8</v>
      </c>
      <c r="B2654" s="832" t="s">
        <v>2035</v>
      </c>
      <c r="C2654" s="832" t="s">
        <v>2042</v>
      </c>
      <c r="D2654" s="833" t="s">
        <v>4375</v>
      </c>
      <c r="E2654" s="834" t="s">
        <v>2071</v>
      </c>
      <c r="F2654" s="832" t="s">
        <v>2036</v>
      </c>
      <c r="G2654" s="832" t="s">
        <v>2567</v>
      </c>
      <c r="H2654" s="832" t="s">
        <v>601</v>
      </c>
      <c r="I2654" s="832" t="s">
        <v>3878</v>
      </c>
      <c r="J2654" s="832" t="s">
        <v>2569</v>
      </c>
      <c r="K2654" s="832" t="s">
        <v>1807</v>
      </c>
      <c r="L2654" s="835">
        <v>207.45</v>
      </c>
      <c r="M2654" s="835">
        <v>207.45</v>
      </c>
      <c r="N2654" s="832">
        <v>1</v>
      </c>
      <c r="O2654" s="836">
        <v>0.5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8</v>
      </c>
      <c r="B2655" s="832" t="s">
        <v>2035</v>
      </c>
      <c r="C2655" s="832" t="s">
        <v>2042</v>
      </c>
      <c r="D2655" s="833" t="s">
        <v>4375</v>
      </c>
      <c r="E2655" s="834" t="s">
        <v>2071</v>
      </c>
      <c r="F2655" s="832" t="s">
        <v>2036</v>
      </c>
      <c r="G2655" s="832" t="s">
        <v>2567</v>
      </c>
      <c r="H2655" s="832" t="s">
        <v>601</v>
      </c>
      <c r="I2655" s="832" t="s">
        <v>4086</v>
      </c>
      <c r="J2655" s="832" t="s">
        <v>2569</v>
      </c>
      <c r="K2655" s="832" t="s">
        <v>4087</v>
      </c>
      <c r="L2655" s="835">
        <v>103.73</v>
      </c>
      <c r="M2655" s="835">
        <v>207.46</v>
      </c>
      <c r="N2655" s="832">
        <v>2</v>
      </c>
      <c r="O2655" s="836">
        <v>1</v>
      </c>
      <c r="P2655" s="835">
        <v>207.46</v>
      </c>
      <c r="Q2655" s="837">
        <v>1</v>
      </c>
      <c r="R2655" s="832">
        <v>2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8</v>
      </c>
      <c r="B2656" s="832" t="s">
        <v>2035</v>
      </c>
      <c r="C2656" s="832" t="s">
        <v>2042</v>
      </c>
      <c r="D2656" s="833" t="s">
        <v>4375</v>
      </c>
      <c r="E2656" s="834" t="s">
        <v>2071</v>
      </c>
      <c r="F2656" s="832" t="s">
        <v>2036</v>
      </c>
      <c r="G2656" s="832" t="s">
        <v>2674</v>
      </c>
      <c r="H2656" s="832" t="s">
        <v>601</v>
      </c>
      <c r="I2656" s="832" t="s">
        <v>2675</v>
      </c>
      <c r="J2656" s="832" t="s">
        <v>2676</v>
      </c>
      <c r="K2656" s="832" t="s">
        <v>2677</v>
      </c>
      <c r="L2656" s="835">
        <v>0</v>
      </c>
      <c r="M2656" s="835">
        <v>0</v>
      </c>
      <c r="N2656" s="832">
        <v>1</v>
      </c>
      <c r="O2656" s="836">
        <v>1</v>
      </c>
      <c r="P2656" s="835">
        <v>0</v>
      </c>
      <c r="Q2656" s="837"/>
      <c r="R2656" s="832">
        <v>1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8</v>
      </c>
      <c r="B2657" s="832" t="s">
        <v>2035</v>
      </c>
      <c r="C2657" s="832" t="s">
        <v>2042</v>
      </c>
      <c r="D2657" s="833" t="s">
        <v>4375</v>
      </c>
      <c r="E2657" s="834" t="s">
        <v>2071</v>
      </c>
      <c r="F2657" s="832" t="s">
        <v>2036</v>
      </c>
      <c r="G2657" s="832" t="s">
        <v>2102</v>
      </c>
      <c r="H2657" s="832" t="s">
        <v>601</v>
      </c>
      <c r="I2657" s="832" t="s">
        <v>2160</v>
      </c>
      <c r="J2657" s="832" t="s">
        <v>685</v>
      </c>
      <c r="K2657" s="832" t="s">
        <v>2161</v>
      </c>
      <c r="L2657" s="835">
        <v>45.56</v>
      </c>
      <c r="M2657" s="835">
        <v>91.12</v>
      </c>
      <c r="N2657" s="832">
        <v>2</v>
      </c>
      <c r="O2657" s="836">
        <v>2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8</v>
      </c>
      <c r="B2658" s="832" t="s">
        <v>2035</v>
      </c>
      <c r="C2658" s="832" t="s">
        <v>2042</v>
      </c>
      <c r="D2658" s="833" t="s">
        <v>4375</v>
      </c>
      <c r="E2658" s="834" t="s">
        <v>2071</v>
      </c>
      <c r="F2658" s="832" t="s">
        <v>2036</v>
      </c>
      <c r="G2658" s="832" t="s">
        <v>3794</v>
      </c>
      <c r="H2658" s="832" t="s">
        <v>601</v>
      </c>
      <c r="I2658" s="832" t="s">
        <v>3795</v>
      </c>
      <c r="J2658" s="832" t="s">
        <v>3796</v>
      </c>
      <c r="K2658" s="832" t="s">
        <v>3797</v>
      </c>
      <c r="L2658" s="835">
        <v>1080.9000000000001</v>
      </c>
      <c r="M2658" s="835">
        <v>1080.9000000000001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8</v>
      </c>
      <c r="B2659" s="832" t="s">
        <v>2035</v>
      </c>
      <c r="C2659" s="832" t="s">
        <v>2042</v>
      </c>
      <c r="D2659" s="833" t="s">
        <v>4375</v>
      </c>
      <c r="E2659" s="834" t="s">
        <v>2071</v>
      </c>
      <c r="F2659" s="832" t="s">
        <v>2036</v>
      </c>
      <c r="G2659" s="832" t="s">
        <v>2741</v>
      </c>
      <c r="H2659" s="832" t="s">
        <v>601</v>
      </c>
      <c r="I2659" s="832" t="s">
        <v>2748</v>
      </c>
      <c r="J2659" s="832" t="s">
        <v>2749</v>
      </c>
      <c r="K2659" s="832" t="s">
        <v>2750</v>
      </c>
      <c r="L2659" s="835">
        <v>0</v>
      </c>
      <c r="M2659" s="835">
        <v>0</v>
      </c>
      <c r="N2659" s="832">
        <v>4</v>
      </c>
      <c r="O2659" s="836">
        <v>3.5</v>
      </c>
      <c r="P2659" s="835">
        <v>0</v>
      </c>
      <c r="Q2659" s="837"/>
      <c r="R2659" s="832">
        <v>1</v>
      </c>
      <c r="S2659" s="837">
        <v>0.25</v>
      </c>
      <c r="T2659" s="836">
        <v>0.5</v>
      </c>
      <c r="U2659" s="838">
        <v>0.14285714285714285</v>
      </c>
    </row>
    <row r="2660" spans="1:21" ht="14.4" customHeight="1" x14ac:dyDescent="0.3">
      <c r="A2660" s="831">
        <v>8</v>
      </c>
      <c r="B2660" s="832" t="s">
        <v>2035</v>
      </c>
      <c r="C2660" s="832" t="s">
        <v>2042</v>
      </c>
      <c r="D2660" s="833" t="s">
        <v>4375</v>
      </c>
      <c r="E2660" s="834" t="s">
        <v>2071</v>
      </c>
      <c r="F2660" s="832" t="s">
        <v>2036</v>
      </c>
      <c r="G2660" s="832" t="s">
        <v>2741</v>
      </c>
      <c r="H2660" s="832" t="s">
        <v>601</v>
      </c>
      <c r="I2660" s="832" t="s">
        <v>3974</v>
      </c>
      <c r="J2660" s="832" t="s">
        <v>3975</v>
      </c>
      <c r="K2660" s="832" t="s">
        <v>3131</v>
      </c>
      <c r="L2660" s="835">
        <v>0</v>
      </c>
      <c r="M2660" s="835">
        <v>0</v>
      </c>
      <c r="N2660" s="832">
        <v>1</v>
      </c>
      <c r="O2660" s="836">
        <v>1</v>
      </c>
      <c r="P2660" s="835"/>
      <c r="Q2660" s="837"/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8</v>
      </c>
      <c r="B2661" s="832" t="s">
        <v>2035</v>
      </c>
      <c r="C2661" s="832" t="s">
        <v>2042</v>
      </c>
      <c r="D2661" s="833" t="s">
        <v>4375</v>
      </c>
      <c r="E2661" s="834" t="s">
        <v>2071</v>
      </c>
      <c r="F2661" s="832" t="s">
        <v>2036</v>
      </c>
      <c r="G2661" s="832" t="s">
        <v>2594</v>
      </c>
      <c r="H2661" s="832" t="s">
        <v>601</v>
      </c>
      <c r="I2661" s="832" t="s">
        <v>3709</v>
      </c>
      <c r="J2661" s="832" t="s">
        <v>3710</v>
      </c>
      <c r="K2661" s="832" t="s">
        <v>3539</v>
      </c>
      <c r="L2661" s="835">
        <v>0</v>
      </c>
      <c r="M2661" s="835">
        <v>0</v>
      </c>
      <c r="N2661" s="832">
        <v>1</v>
      </c>
      <c r="O2661" s="836">
        <v>1</v>
      </c>
      <c r="P2661" s="835"/>
      <c r="Q2661" s="837"/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8</v>
      </c>
      <c r="B2662" s="832" t="s">
        <v>2035</v>
      </c>
      <c r="C2662" s="832" t="s">
        <v>2042</v>
      </c>
      <c r="D2662" s="833" t="s">
        <v>4375</v>
      </c>
      <c r="E2662" s="834" t="s">
        <v>2071</v>
      </c>
      <c r="F2662" s="832" t="s">
        <v>2036</v>
      </c>
      <c r="G2662" s="832" t="s">
        <v>2288</v>
      </c>
      <c r="H2662" s="832" t="s">
        <v>601</v>
      </c>
      <c r="I2662" s="832" t="s">
        <v>2289</v>
      </c>
      <c r="J2662" s="832" t="s">
        <v>1104</v>
      </c>
      <c r="K2662" s="832" t="s">
        <v>2290</v>
      </c>
      <c r="L2662" s="835">
        <v>107.27</v>
      </c>
      <c r="M2662" s="835">
        <v>1287.24</v>
      </c>
      <c r="N2662" s="832">
        <v>12</v>
      </c>
      <c r="O2662" s="836">
        <v>5.5</v>
      </c>
      <c r="P2662" s="835">
        <v>965.43</v>
      </c>
      <c r="Q2662" s="837">
        <v>0.75</v>
      </c>
      <c r="R2662" s="832">
        <v>9</v>
      </c>
      <c r="S2662" s="837">
        <v>0.75</v>
      </c>
      <c r="T2662" s="836">
        <v>3.5</v>
      </c>
      <c r="U2662" s="838">
        <v>0.63636363636363635</v>
      </c>
    </row>
    <row r="2663" spans="1:21" ht="14.4" customHeight="1" x14ac:dyDescent="0.3">
      <c r="A2663" s="831">
        <v>8</v>
      </c>
      <c r="B2663" s="832" t="s">
        <v>2035</v>
      </c>
      <c r="C2663" s="832" t="s">
        <v>2042</v>
      </c>
      <c r="D2663" s="833" t="s">
        <v>4375</v>
      </c>
      <c r="E2663" s="834" t="s">
        <v>2071</v>
      </c>
      <c r="F2663" s="832" t="s">
        <v>2036</v>
      </c>
      <c r="G2663" s="832" t="s">
        <v>2410</v>
      </c>
      <c r="H2663" s="832" t="s">
        <v>601</v>
      </c>
      <c r="I2663" s="832" t="s">
        <v>2411</v>
      </c>
      <c r="J2663" s="832" t="s">
        <v>986</v>
      </c>
      <c r="K2663" s="832" t="s">
        <v>2412</v>
      </c>
      <c r="L2663" s="835">
        <v>27.28</v>
      </c>
      <c r="M2663" s="835">
        <v>27.28</v>
      </c>
      <c r="N2663" s="832">
        <v>1</v>
      </c>
      <c r="O2663" s="836">
        <v>0.5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8</v>
      </c>
      <c r="B2664" s="832" t="s">
        <v>2035</v>
      </c>
      <c r="C2664" s="832" t="s">
        <v>2042</v>
      </c>
      <c r="D2664" s="833" t="s">
        <v>4375</v>
      </c>
      <c r="E2664" s="834" t="s">
        <v>2071</v>
      </c>
      <c r="F2664" s="832" t="s">
        <v>2036</v>
      </c>
      <c r="G2664" s="832" t="s">
        <v>2789</v>
      </c>
      <c r="H2664" s="832" t="s">
        <v>601</v>
      </c>
      <c r="I2664" s="832" t="s">
        <v>4283</v>
      </c>
      <c r="J2664" s="832" t="s">
        <v>4284</v>
      </c>
      <c r="K2664" s="832" t="s">
        <v>4285</v>
      </c>
      <c r="L2664" s="835">
        <v>153.41999999999999</v>
      </c>
      <c r="M2664" s="835">
        <v>153.41999999999999</v>
      </c>
      <c r="N2664" s="832">
        <v>1</v>
      </c>
      <c r="O2664" s="836">
        <v>1</v>
      </c>
      <c r="P2664" s="835">
        <v>153.41999999999999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8</v>
      </c>
      <c r="B2665" s="832" t="s">
        <v>2035</v>
      </c>
      <c r="C2665" s="832" t="s">
        <v>2042</v>
      </c>
      <c r="D2665" s="833" t="s">
        <v>4375</v>
      </c>
      <c r="E2665" s="834" t="s">
        <v>2071</v>
      </c>
      <c r="F2665" s="832" t="s">
        <v>2036</v>
      </c>
      <c r="G2665" s="832" t="s">
        <v>2314</v>
      </c>
      <c r="H2665" s="832" t="s">
        <v>601</v>
      </c>
      <c r="I2665" s="832" t="s">
        <v>2315</v>
      </c>
      <c r="J2665" s="832" t="s">
        <v>2316</v>
      </c>
      <c r="K2665" s="832" t="s">
        <v>2317</v>
      </c>
      <c r="L2665" s="835">
        <v>88.76</v>
      </c>
      <c r="M2665" s="835">
        <v>177.52</v>
      </c>
      <c r="N2665" s="832">
        <v>2</v>
      </c>
      <c r="O2665" s="836">
        <v>1.5</v>
      </c>
      <c r="P2665" s="835">
        <v>177.52</v>
      </c>
      <c r="Q2665" s="837">
        <v>1</v>
      </c>
      <c r="R2665" s="832">
        <v>2</v>
      </c>
      <c r="S2665" s="837">
        <v>1</v>
      </c>
      <c r="T2665" s="836">
        <v>1.5</v>
      </c>
      <c r="U2665" s="838">
        <v>1</v>
      </c>
    </row>
    <row r="2666" spans="1:21" ht="14.4" customHeight="1" x14ac:dyDescent="0.3">
      <c r="A2666" s="831">
        <v>8</v>
      </c>
      <c r="B2666" s="832" t="s">
        <v>2035</v>
      </c>
      <c r="C2666" s="832" t="s">
        <v>2042</v>
      </c>
      <c r="D2666" s="833" t="s">
        <v>4375</v>
      </c>
      <c r="E2666" s="834" t="s">
        <v>2071</v>
      </c>
      <c r="F2666" s="832" t="s">
        <v>2036</v>
      </c>
      <c r="G2666" s="832" t="s">
        <v>2175</v>
      </c>
      <c r="H2666" s="832" t="s">
        <v>601</v>
      </c>
      <c r="I2666" s="832" t="s">
        <v>2176</v>
      </c>
      <c r="J2666" s="832" t="s">
        <v>850</v>
      </c>
      <c r="K2666" s="832" t="s">
        <v>2177</v>
      </c>
      <c r="L2666" s="835">
        <v>0</v>
      </c>
      <c r="M2666" s="835">
        <v>0</v>
      </c>
      <c r="N2666" s="832">
        <v>1</v>
      </c>
      <c r="O2666" s="836">
        <v>0.5</v>
      </c>
      <c r="P2666" s="835"/>
      <c r="Q2666" s="837"/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8</v>
      </c>
      <c r="B2667" s="832" t="s">
        <v>2035</v>
      </c>
      <c r="C2667" s="832" t="s">
        <v>2042</v>
      </c>
      <c r="D2667" s="833" t="s">
        <v>4375</v>
      </c>
      <c r="E2667" s="834" t="s">
        <v>2071</v>
      </c>
      <c r="F2667" s="832" t="s">
        <v>2036</v>
      </c>
      <c r="G2667" s="832" t="s">
        <v>2178</v>
      </c>
      <c r="H2667" s="832" t="s">
        <v>601</v>
      </c>
      <c r="I2667" s="832" t="s">
        <v>2179</v>
      </c>
      <c r="J2667" s="832" t="s">
        <v>716</v>
      </c>
      <c r="K2667" s="832" t="s">
        <v>2180</v>
      </c>
      <c r="L2667" s="835">
        <v>0</v>
      </c>
      <c r="M2667" s="835">
        <v>0</v>
      </c>
      <c r="N2667" s="832">
        <v>1</v>
      </c>
      <c r="O2667" s="836">
        <v>0.5</v>
      </c>
      <c r="P2667" s="835"/>
      <c r="Q2667" s="837"/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8</v>
      </c>
      <c r="B2668" s="832" t="s">
        <v>2035</v>
      </c>
      <c r="C2668" s="832" t="s">
        <v>2042</v>
      </c>
      <c r="D2668" s="833" t="s">
        <v>4375</v>
      </c>
      <c r="E2668" s="834" t="s">
        <v>2071</v>
      </c>
      <c r="F2668" s="832" t="s">
        <v>2036</v>
      </c>
      <c r="G2668" s="832" t="s">
        <v>2190</v>
      </c>
      <c r="H2668" s="832" t="s">
        <v>601</v>
      </c>
      <c r="I2668" s="832" t="s">
        <v>2191</v>
      </c>
      <c r="J2668" s="832" t="s">
        <v>773</v>
      </c>
      <c r="K2668" s="832" t="s">
        <v>2192</v>
      </c>
      <c r="L2668" s="835">
        <v>0</v>
      </c>
      <c r="M2668" s="835">
        <v>0</v>
      </c>
      <c r="N2668" s="832">
        <v>5</v>
      </c>
      <c r="O2668" s="836">
        <v>4.5</v>
      </c>
      <c r="P2668" s="835">
        <v>0</v>
      </c>
      <c r="Q2668" s="837"/>
      <c r="R2668" s="832">
        <v>1</v>
      </c>
      <c r="S2668" s="837">
        <v>0.2</v>
      </c>
      <c r="T2668" s="836">
        <v>1</v>
      </c>
      <c r="U2668" s="838">
        <v>0.22222222222222221</v>
      </c>
    </row>
    <row r="2669" spans="1:21" ht="14.4" customHeight="1" x14ac:dyDescent="0.3">
      <c r="A2669" s="831">
        <v>8</v>
      </c>
      <c r="B2669" s="832" t="s">
        <v>2035</v>
      </c>
      <c r="C2669" s="832" t="s">
        <v>2042</v>
      </c>
      <c r="D2669" s="833" t="s">
        <v>4375</v>
      </c>
      <c r="E2669" s="834" t="s">
        <v>2071</v>
      </c>
      <c r="F2669" s="832" t="s">
        <v>2036</v>
      </c>
      <c r="G2669" s="832" t="s">
        <v>2190</v>
      </c>
      <c r="H2669" s="832" t="s">
        <v>601</v>
      </c>
      <c r="I2669" s="832" t="s">
        <v>2193</v>
      </c>
      <c r="J2669" s="832" t="s">
        <v>773</v>
      </c>
      <c r="K2669" s="832" t="s">
        <v>2194</v>
      </c>
      <c r="L2669" s="835">
        <v>0</v>
      </c>
      <c r="M2669" s="835">
        <v>0</v>
      </c>
      <c r="N2669" s="832">
        <v>3</v>
      </c>
      <c r="O2669" s="836">
        <v>2</v>
      </c>
      <c r="P2669" s="835">
        <v>0</v>
      </c>
      <c r="Q2669" s="837"/>
      <c r="R2669" s="832">
        <v>1</v>
      </c>
      <c r="S2669" s="837">
        <v>0.33333333333333331</v>
      </c>
      <c r="T2669" s="836">
        <v>0.5</v>
      </c>
      <c r="U2669" s="838">
        <v>0.25</v>
      </c>
    </row>
    <row r="2670" spans="1:21" ht="14.4" customHeight="1" x14ac:dyDescent="0.3">
      <c r="A2670" s="831">
        <v>8</v>
      </c>
      <c r="B2670" s="832" t="s">
        <v>2035</v>
      </c>
      <c r="C2670" s="832" t="s">
        <v>2042</v>
      </c>
      <c r="D2670" s="833" t="s">
        <v>4375</v>
      </c>
      <c r="E2670" s="834" t="s">
        <v>2071</v>
      </c>
      <c r="F2670" s="832" t="s">
        <v>2036</v>
      </c>
      <c r="G2670" s="832" t="s">
        <v>2629</v>
      </c>
      <c r="H2670" s="832" t="s">
        <v>601</v>
      </c>
      <c r="I2670" s="832" t="s">
        <v>3394</v>
      </c>
      <c r="J2670" s="832" t="s">
        <v>3395</v>
      </c>
      <c r="K2670" s="832" t="s">
        <v>2632</v>
      </c>
      <c r="L2670" s="835">
        <v>38.56</v>
      </c>
      <c r="M2670" s="835">
        <v>38.56</v>
      </c>
      <c r="N2670" s="832">
        <v>1</v>
      </c>
      <c r="O2670" s="836">
        <v>1</v>
      </c>
      <c r="P2670" s="835">
        <v>38.56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8</v>
      </c>
      <c r="B2671" s="832" t="s">
        <v>2035</v>
      </c>
      <c r="C2671" s="832" t="s">
        <v>2042</v>
      </c>
      <c r="D2671" s="833" t="s">
        <v>4375</v>
      </c>
      <c r="E2671" s="834" t="s">
        <v>2071</v>
      </c>
      <c r="F2671" s="832" t="s">
        <v>2036</v>
      </c>
      <c r="G2671" s="832" t="s">
        <v>2144</v>
      </c>
      <c r="H2671" s="832" t="s">
        <v>601</v>
      </c>
      <c r="I2671" s="832" t="s">
        <v>2145</v>
      </c>
      <c r="J2671" s="832" t="s">
        <v>692</v>
      </c>
      <c r="K2671" s="832" t="s">
        <v>2146</v>
      </c>
      <c r="L2671" s="835">
        <v>158.76</v>
      </c>
      <c r="M2671" s="835">
        <v>635.04</v>
      </c>
      <c r="N2671" s="832">
        <v>4</v>
      </c>
      <c r="O2671" s="836">
        <v>4</v>
      </c>
      <c r="P2671" s="835">
        <v>158.76</v>
      </c>
      <c r="Q2671" s="837">
        <v>0.25</v>
      </c>
      <c r="R2671" s="832">
        <v>1</v>
      </c>
      <c r="S2671" s="837">
        <v>0.25</v>
      </c>
      <c r="T2671" s="836">
        <v>1</v>
      </c>
      <c r="U2671" s="838">
        <v>0.25</v>
      </c>
    </row>
    <row r="2672" spans="1:21" ht="14.4" customHeight="1" x14ac:dyDescent="0.3">
      <c r="A2672" s="831">
        <v>8</v>
      </c>
      <c r="B2672" s="832" t="s">
        <v>2035</v>
      </c>
      <c r="C2672" s="832" t="s">
        <v>2042</v>
      </c>
      <c r="D2672" s="833" t="s">
        <v>4375</v>
      </c>
      <c r="E2672" s="834" t="s">
        <v>2071</v>
      </c>
      <c r="F2672" s="832" t="s">
        <v>2036</v>
      </c>
      <c r="G2672" s="832" t="s">
        <v>2121</v>
      </c>
      <c r="H2672" s="832" t="s">
        <v>660</v>
      </c>
      <c r="I2672" s="832" t="s">
        <v>2195</v>
      </c>
      <c r="J2672" s="832" t="s">
        <v>735</v>
      </c>
      <c r="K2672" s="832" t="s">
        <v>1777</v>
      </c>
      <c r="L2672" s="835">
        <v>368.16</v>
      </c>
      <c r="M2672" s="835">
        <v>368.16</v>
      </c>
      <c r="N2672" s="832">
        <v>1</v>
      </c>
      <c r="O2672" s="836">
        <v>1</v>
      </c>
      <c r="P2672" s="835">
        <v>368.16</v>
      </c>
      <c r="Q2672" s="837">
        <v>1</v>
      </c>
      <c r="R2672" s="832">
        <v>1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8</v>
      </c>
      <c r="B2673" s="832" t="s">
        <v>2035</v>
      </c>
      <c r="C2673" s="832" t="s">
        <v>2042</v>
      </c>
      <c r="D2673" s="833" t="s">
        <v>4375</v>
      </c>
      <c r="E2673" s="834" t="s">
        <v>2071</v>
      </c>
      <c r="F2673" s="832" t="s">
        <v>2036</v>
      </c>
      <c r="G2673" s="832" t="s">
        <v>2121</v>
      </c>
      <c r="H2673" s="832" t="s">
        <v>660</v>
      </c>
      <c r="I2673" s="832" t="s">
        <v>2122</v>
      </c>
      <c r="J2673" s="832" t="s">
        <v>735</v>
      </c>
      <c r="K2673" s="832" t="s">
        <v>1680</v>
      </c>
      <c r="L2673" s="835">
        <v>490.89</v>
      </c>
      <c r="M2673" s="835">
        <v>490.89</v>
      </c>
      <c r="N2673" s="832">
        <v>1</v>
      </c>
      <c r="O2673" s="836">
        <v>1</v>
      </c>
      <c r="P2673" s="835">
        <v>490.89</v>
      </c>
      <c r="Q2673" s="837">
        <v>1</v>
      </c>
      <c r="R2673" s="832">
        <v>1</v>
      </c>
      <c r="S2673" s="837">
        <v>1</v>
      </c>
      <c r="T2673" s="836">
        <v>1</v>
      </c>
      <c r="U2673" s="838">
        <v>1</v>
      </c>
    </row>
    <row r="2674" spans="1:21" ht="14.4" customHeight="1" x14ac:dyDescent="0.3">
      <c r="A2674" s="831">
        <v>8</v>
      </c>
      <c r="B2674" s="832" t="s">
        <v>2035</v>
      </c>
      <c r="C2674" s="832" t="s">
        <v>2042</v>
      </c>
      <c r="D2674" s="833" t="s">
        <v>4375</v>
      </c>
      <c r="E2674" s="834" t="s">
        <v>2071</v>
      </c>
      <c r="F2674" s="832" t="s">
        <v>2036</v>
      </c>
      <c r="G2674" s="832" t="s">
        <v>2121</v>
      </c>
      <c r="H2674" s="832" t="s">
        <v>660</v>
      </c>
      <c r="I2674" s="832" t="s">
        <v>2123</v>
      </c>
      <c r="J2674" s="832" t="s">
        <v>735</v>
      </c>
      <c r="K2674" s="832" t="s">
        <v>1991</v>
      </c>
      <c r="L2674" s="835">
        <v>736.33</v>
      </c>
      <c r="M2674" s="835">
        <v>736.33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8</v>
      </c>
      <c r="B2675" s="832" t="s">
        <v>2035</v>
      </c>
      <c r="C2675" s="832" t="s">
        <v>2042</v>
      </c>
      <c r="D2675" s="833" t="s">
        <v>4375</v>
      </c>
      <c r="E2675" s="834" t="s">
        <v>2071</v>
      </c>
      <c r="F2675" s="832" t="s">
        <v>2036</v>
      </c>
      <c r="G2675" s="832" t="s">
        <v>2803</v>
      </c>
      <c r="H2675" s="832" t="s">
        <v>601</v>
      </c>
      <c r="I2675" s="832" t="s">
        <v>3260</v>
      </c>
      <c r="J2675" s="832" t="s">
        <v>3261</v>
      </c>
      <c r="K2675" s="832" t="s">
        <v>3262</v>
      </c>
      <c r="L2675" s="835">
        <v>48.42</v>
      </c>
      <c r="M2675" s="835">
        <v>48.42</v>
      </c>
      <c r="N2675" s="832">
        <v>1</v>
      </c>
      <c r="O2675" s="836">
        <v>0.5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8</v>
      </c>
      <c r="B2676" s="832" t="s">
        <v>2035</v>
      </c>
      <c r="C2676" s="832" t="s">
        <v>2042</v>
      </c>
      <c r="D2676" s="833" t="s">
        <v>4375</v>
      </c>
      <c r="E2676" s="834" t="s">
        <v>2071</v>
      </c>
      <c r="F2676" s="832" t="s">
        <v>2036</v>
      </c>
      <c r="G2676" s="832" t="s">
        <v>2129</v>
      </c>
      <c r="H2676" s="832" t="s">
        <v>601</v>
      </c>
      <c r="I2676" s="832" t="s">
        <v>3275</v>
      </c>
      <c r="J2676" s="832" t="s">
        <v>1326</v>
      </c>
      <c r="K2676" s="832" t="s">
        <v>3276</v>
      </c>
      <c r="L2676" s="835">
        <v>168.9</v>
      </c>
      <c r="M2676" s="835">
        <v>168.9</v>
      </c>
      <c r="N2676" s="832">
        <v>1</v>
      </c>
      <c r="O2676" s="836">
        <v>1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8</v>
      </c>
      <c r="B2677" s="832" t="s">
        <v>2035</v>
      </c>
      <c r="C2677" s="832" t="s">
        <v>2042</v>
      </c>
      <c r="D2677" s="833" t="s">
        <v>4375</v>
      </c>
      <c r="E2677" s="834" t="s">
        <v>2071</v>
      </c>
      <c r="F2677" s="832" t="s">
        <v>2036</v>
      </c>
      <c r="G2677" s="832" t="s">
        <v>2129</v>
      </c>
      <c r="H2677" s="832" t="s">
        <v>601</v>
      </c>
      <c r="I2677" s="832" t="s">
        <v>2130</v>
      </c>
      <c r="J2677" s="832" t="s">
        <v>1328</v>
      </c>
      <c r="K2677" s="832" t="s">
        <v>2131</v>
      </c>
      <c r="L2677" s="835">
        <v>112.6</v>
      </c>
      <c r="M2677" s="835">
        <v>337.79999999999995</v>
      </c>
      <c r="N2677" s="832">
        <v>3</v>
      </c>
      <c r="O2677" s="836">
        <v>2.5</v>
      </c>
      <c r="P2677" s="835">
        <v>112.6</v>
      </c>
      <c r="Q2677" s="837">
        <v>0.33333333333333337</v>
      </c>
      <c r="R2677" s="832">
        <v>1</v>
      </c>
      <c r="S2677" s="837">
        <v>0.33333333333333331</v>
      </c>
      <c r="T2677" s="836">
        <v>1</v>
      </c>
      <c r="U2677" s="838">
        <v>0.4</v>
      </c>
    </row>
    <row r="2678" spans="1:21" ht="14.4" customHeight="1" x14ac:dyDescent="0.3">
      <c r="A2678" s="831">
        <v>8</v>
      </c>
      <c r="B2678" s="832" t="s">
        <v>2035</v>
      </c>
      <c r="C2678" s="832" t="s">
        <v>2042</v>
      </c>
      <c r="D2678" s="833" t="s">
        <v>4375</v>
      </c>
      <c r="E2678" s="834" t="s">
        <v>2071</v>
      </c>
      <c r="F2678" s="832" t="s">
        <v>2036</v>
      </c>
      <c r="G2678" s="832" t="s">
        <v>2199</v>
      </c>
      <c r="H2678" s="832" t="s">
        <v>601</v>
      </c>
      <c r="I2678" s="832" t="s">
        <v>2200</v>
      </c>
      <c r="J2678" s="832" t="s">
        <v>1219</v>
      </c>
      <c r="K2678" s="832" t="s">
        <v>2201</v>
      </c>
      <c r="L2678" s="835">
        <v>130.36000000000001</v>
      </c>
      <c r="M2678" s="835">
        <v>130.36000000000001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8</v>
      </c>
      <c r="B2679" s="832" t="s">
        <v>2035</v>
      </c>
      <c r="C2679" s="832" t="s">
        <v>2042</v>
      </c>
      <c r="D2679" s="833" t="s">
        <v>4375</v>
      </c>
      <c r="E2679" s="834" t="s">
        <v>2071</v>
      </c>
      <c r="F2679" s="832" t="s">
        <v>2036</v>
      </c>
      <c r="G2679" s="832" t="s">
        <v>2214</v>
      </c>
      <c r="H2679" s="832" t="s">
        <v>601</v>
      </c>
      <c r="I2679" s="832" t="s">
        <v>2215</v>
      </c>
      <c r="J2679" s="832" t="s">
        <v>836</v>
      </c>
      <c r="K2679" s="832" t="s">
        <v>2216</v>
      </c>
      <c r="L2679" s="835">
        <v>77.14</v>
      </c>
      <c r="M2679" s="835">
        <v>231.42000000000002</v>
      </c>
      <c r="N2679" s="832">
        <v>3</v>
      </c>
      <c r="O2679" s="836">
        <v>2.5</v>
      </c>
      <c r="P2679" s="835">
        <v>77.14</v>
      </c>
      <c r="Q2679" s="837">
        <v>0.33333333333333331</v>
      </c>
      <c r="R2679" s="832">
        <v>1</v>
      </c>
      <c r="S2679" s="837">
        <v>0.33333333333333331</v>
      </c>
      <c r="T2679" s="836">
        <v>0.5</v>
      </c>
      <c r="U2679" s="838">
        <v>0.2</v>
      </c>
    </row>
    <row r="2680" spans="1:21" ht="14.4" customHeight="1" x14ac:dyDescent="0.3">
      <c r="A2680" s="831">
        <v>8</v>
      </c>
      <c r="B2680" s="832" t="s">
        <v>2035</v>
      </c>
      <c r="C2680" s="832" t="s">
        <v>2042</v>
      </c>
      <c r="D2680" s="833" t="s">
        <v>4375</v>
      </c>
      <c r="E2680" s="834" t="s">
        <v>2071</v>
      </c>
      <c r="F2680" s="832" t="s">
        <v>2036</v>
      </c>
      <c r="G2680" s="832" t="s">
        <v>2132</v>
      </c>
      <c r="H2680" s="832" t="s">
        <v>660</v>
      </c>
      <c r="I2680" s="832" t="s">
        <v>1731</v>
      </c>
      <c r="J2680" s="832" t="s">
        <v>1732</v>
      </c>
      <c r="K2680" s="832" t="s">
        <v>1733</v>
      </c>
      <c r="L2680" s="835">
        <v>0</v>
      </c>
      <c r="M2680" s="835">
        <v>0</v>
      </c>
      <c r="N2680" s="832">
        <v>1</v>
      </c>
      <c r="O2680" s="836">
        <v>1</v>
      </c>
      <c r="P2680" s="835"/>
      <c r="Q2680" s="837"/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8</v>
      </c>
      <c r="B2681" s="832" t="s">
        <v>2035</v>
      </c>
      <c r="C2681" s="832" t="s">
        <v>2042</v>
      </c>
      <c r="D2681" s="833" t="s">
        <v>4375</v>
      </c>
      <c r="E2681" s="834" t="s">
        <v>2071</v>
      </c>
      <c r="F2681" s="832" t="s">
        <v>2036</v>
      </c>
      <c r="G2681" s="832" t="s">
        <v>2924</v>
      </c>
      <c r="H2681" s="832" t="s">
        <v>660</v>
      </c>
      <c r="I2681" s="832" t="s">
        <v>1909</v>
      </c>
      <c r="J2681" s="832" t="s">
        <v>1236</v>
      </c>
      <c r="K2681" s="832" t="s">
        <v>1910</v>
      </c>
      <c r="L2681" s="835">
        <v>0</v>
      </c>
      <c r="M2681" s="835">
        <v>0</v>
      </c>
      <c r="N2681" s="832">
        <v>2</v>
      </c>
      <c r="O2681" s="836">
        <v>2</v>
      </c>
      <c r="P2681" s="835">
        <v>0</v>
      </c>
      <c r="Q2681" s="837"/>
      <c r="R2681" s="832">
        <v>2</v>
      </c>
      <c r="S2681" s="837">
        <v>1</v>
      </c>
      <c r="T2681" s="836">
        <v>2</v>
      </c>
      <c r="U2681" s="838">
        <v>1</v>
      </c>
    </row>
    <row r="2682" spans="1:21" ht="14.4" customHeight="1" x14ac:dyDescent="0.3">
      <c r="A2682" s="831">
        <v>8</v>
      </c>
      <c r="B2682" s="832" t="s">
        <v>2035</v>
      </c>
      <c r="C2682" s="832" t="s">
        <v>2042</v>
      </c>
      <c r="D2682" s="833" t="s">
        <v>4375</v>
      </c>
      <c r="E2682" s="834" t="s">
        <v>2071</v>
      </c>
      <c r="F2682" s="832" t="s">
        <v>2036</v>
      </c>
      <c r="G2682" s="832" t="s">
        <v>2520</v>
      </c>
      <c r="H2682" s="832" t="s">
        <v>601</v>
      </c>
      <c r="I2682" s="832" t="s">
        <v>3094</v>
      </c>
      <c r="J2682" s="832" t="s">
        <v>3095</v>
      </c>
      <c r="K2682" s="832" t="s">
        <v>2523</v>
      </c>
      <c r="L2682" s="835">
        <v>0</v>
      </c>
      <c r="M2682" s="835">
        <v>0</v>
      </c>
      <c r="N2682" s="832">
        <v>2</v>
      </c>
      <c r="O2682" s="836">
        <v>2</v>
      </c>
      <c r="P2682" s="835">
        <v>0</v>
      </c>
      <c r="Q2682" s="837"/>
      <c r="R2682" s="832">
        <v>1</v>
      </c>
      <c r="S2682" s="837">
        <v>0.5</v>
      </c>
      <c r="T2682" s="836">
        <v>1</v>
      </c>
      <c r="U2682" s="838">
        <v>0.5</v>
      </c>
    </row>
    <row r="2683" spans="1:21" ht="14.4" customHeight="1" x14ac:dyDescent="0.3">
      <c r="A2683" s="831">
        <v>8</v>
      </c>
      <c r="B2683" s="832" t="s">
        <v>2035</v>
      </c>
      <c r="C2683" s="832" t="s">
        <v>2042</v>
      </c>
      <c r="D2683" s="833" t="s">
        <v>4375</v>
      </c>
      <c r="E2683" s="834" t="s">
        <v>2071</v>
      </c>
      <c r="F2683" s="832" t="s">
        <v>2036</v>
      </c>
      <c r="G2683" s="832" t="s">
        <v>2520</v>
      </c>
      <c r="H2683" s="832" t="s">
        <v>601</v>
      </c>
      <c r="I2683" s="832" t="s">
        <v>2521</v>
      </c>
      <c r="J2683" s="832" t="s">
        <v>2522</v>
      </c>
      <c r="K2683" s="832" t="s">
        <v>2523</v>
      </c>
      <c r="L2683" s="835">
        <v>0</v>
      </c>
      <c r="M2683" s="835">
        <v>0</v>
      </c>
      <c r="N2683" s="832">
        <v>1</v>
      </c>
      <c r="O2683" s="836">
        <v>1</v>
      </c>
      <c r="P2683" s="835">
        <v>0</v>
      </c>
      <c r="Q2683" s="837"/>
      <c r="R2683" s="832">
        <v>1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8</v>
      </c>
      <c r="B2684" s="832" t="s">
        <v>2035</v>
      </c>
      <c r="C2684" s="832" t="s">
        <v>2042</v>
      </c>
      <c r="D2684" s="833" t="s">
        <v>4375</v>
      </c>
      <c r="E2684" s="834" t="s">
        <v>2071</v>
      </c>
      <c r="F2684" s="832" t="s">
        <v>2036</v>
      </c>
      <c r="G2684" s="832" t="s">
        <v>2852</v>
      </c>
      <c r="H2684" s="832" t="s">
        <v>660</v>
      </c>
      <c r="I2684" s="832" t="s">
        <v>4263</v>
      </c>
      <c r="J2684" s="832" t="s">
        <v>2854</v>
      </c>
      <c r="K2684" s="832" t="s">
        <v>4264</v>
      </c>
      <c r="L2684" s="835">
        <v>683.39</v>
      </c>
      <c r="M2684" s="835">
        <v>683.39</v>
      </c>
      <c r="N2684" s="832">
        <v>1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8</v>
      </c>
      <c r="B2685" s="832" t="s">
        <v>2035</v>
      </c>
      <c r="C2685" s="832" t="s">
        <v>2042</v>
      </c>
      <c r="D2685" s="833" t="s">
        <v>4375</v>
      </c>
      <c r="E2685" s="834" t="s">
        <v>2071</v>
      </c>
      <c r="F2685" s="832" t="s">
        <v>2036</v>
      </c>
      <c r="G2685" s="832" t="s">
        <v>2719</v>
      </c>
      <c r="H2685" s="832" t="s">
        <v>601</v>
      </c>
      <c r="I2685" s="832" t="s">
        <v>2720</v>
      </c>
      <c r="J2685" s="832" t="s">
        <v>2721</v>
      </c>
      <c r="K2685" s="832" t="s">
        <v>2722</v>
      </c>
      <c r="L2685" s="835">
        <v>0</v>
      </c>
      <c r="M2685" s="835">
        <v>0</v>
      </c>
      <c r="N2685" s="832">
        <v>1</v>
      </c>
      <c r="O2685" s="836">
        <v>1</v>
      </c>
      <c r="P2685" s="835">
        <v>0</v>
      </c>
      <c r="Q2685" s="837"/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8</v>
      </c>
      <c r="B2686" s="832" t="s">
        <v>2035</v>
      </c>
      <c r="C2686" s="832" t="s">
        <v>2042</v>
      </c>
      <c r="D2686" s="833" t="s">
        <v>4375</v>
      </c>
      <c r="E2686" s="834" t="s">
        <v>2071</v>
      </c>
      <c r="F2686" s="832" t="s">
        <v>2036</v>
      </c>
      <c r="G2686" s="832" t="s">
        <v>4048</v>
      </c>
      <c r="H2686" s="832" t="s">
        <v>601</v>
      </c>
      <c r="I2686" s="832" t="s">
        <v>4049</v>
      </c>
      <c r="J2686" s="832" t="s">
        <v>4050</v>
      </c>
      <c r="K2686" s="832" t="s">
        <v>4051</v>
      </c>
      <c r="L2686" s="835">
        <v>201.3</v>
      </c>
      <c r="M2686" s="835">
        <v>201.3</v>
      </c>
      <c r="N2686" s="832">
        <v>1</v>
      </c>
      <c r="O2686" s="836">
        <v>1</v>
      </c>
      <c r="P2686" s="835">
        <v>201.3</v>
      </c>
      <c r="Q2686" s="837">
        <v>1</v>
      </c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8</v>
      </c>
      <c r="B2687" s="832" t="s">
        <v>2035</v>
      </c>
      <c r="C2687" s="832" t="s">
        <v>2042</v>
      </c>
      <c r="D2687" s="833" t="s">
        <v>4375</v>
      </c>
      <c r="E2687" s="834" t="s">
        <v>2089</v>
      </c>
      <c r="F2687" s="832" t="s">
        <v>2036</v>
      </c>
      <c r="G2687" s="832" t="s">
        <v>2101</v>
      </c>
      <c r="H2687" s="832" t="s">
        <v>660</v>
      </c>
      <c r="I2687" s="832" t="s">
        <v>1858</v>
      </c>
      <c r="J2687" s="832" t="s">
        <v>867</v>
      </c>
      <c r="K2687" s="832" t="s">
        <v>1859</v>
      </c>
      <c r="L2687" s="835">
        <v>154.36000000000001</v>
      </c>
      <c r="M2687" s="835">
        <v>154.36000000000001</v>
      </c>
      <c r="N2687" s="832">
        <v>1</v>
      </c>
      <c r="O2687" s="836">
        <v>1</v>
      </c>
      <c r="P2687" s="835">
        <v>154.36000000000001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8</v>
      </c>
      <c r="B2688" s="832" t="s">
        <v>2035</v>
      </c>
      <c r="C2688" s="832" t="s">
        <v>2042</v>
      </c>
      <c r="D2688" s="833" t="s">
        <v>4375</v>
      </c>
      <c r="E2688" s="834" t="s">
        <v>2089</v>
      </c>
      <c r="F2688" s="832" t="s">
        <v>2036</v>
      </c>
      <c r="G2688" s="832" t="s">
        <v>3473</v>
      </c>
      <c r="H2688" s="832" t="s">
        <v>601</v>
      </c>
      <c r="I2688" s="832" t="s">
        <v>3474</v>
      </c>
      <c r="J2688" s="832" t="s">
        <v>3475</v>
      </c>
      <c r="K2688" s="832" t="s">
        <v>3476</v>
      </c>
      <c r="L2688" s="835">
        <v>86.02</v>
      </c>
      <c r="M2688" s="835">
        <v>86.02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8</v>
      </c>
      <c r="B2689" s="832" t="s">
        <v>2035</v>
      </c>
      <c r="C2689" s="832" t="s">
        <v>2042</v>
      </c>
      <c r="D2689" s="833" t="s">
        <v>4375</v>
      </c>
      <c r="E2689" s="834" t="s">
        <v>2089</v>
      </c>
      <c r="F2689" s="832" t="s">
        <v>2036</v>
      </c>
      <c r="G2689" s="832" t="s">
        <v>2567</v>
      </c>
      <c r="H2689" s="832" t="s">
        <v>601</v>
      </c>
      <c r="I2689" s="832" t="s">
        <v>4086</v>
      </c>
      <c r="J2689" s="832" t="s">
        <v>2569</v>
      </c>
      <c r="K2689" s="832" t="s">
        <v>4087</v>
      </c>
      <c r="L2689" s="835">
        <v>103.73</v>
      </c>
      <c r="M2689" s="835">
        <v>103.73</v>
      </c>
      <c r="N2689" s="832">
        <v>1</v>
      </c>
      <c r="O2689" s="836">
        <v>0.5</v>
      </c>
      <c r="P2689" s="835">
        <v>103.73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8</v>
      </c>
      <c r="B2690" s="832" t="s">
        <v>2035</v>
      </c>
      <c r="C2690" s="832" t="s">
        <v>2042</v>
      </c>
      <c r="D2690" s="833" t="s">
        <v>4375</v>
      </c>
      <c r="E2690" s="834" t="s">
        <v>2089</v>
      </c>
      <c r="F2690" s="832" t="s">
        <v>2036</v>
      </c>
      <c r="G2690" s="832" t="s">
        <v>2678</v>
      </c>
      <c r="H2690" s="832" t="s">
        <v>601</v>
      </c>
      <c r="I2690" s="832" t="s">
        <v>4286</v>
      </c>
      <c r="J2690" s="832" t="s">
        <v>4287</v>
      </c>
      <c r="K2690" s="832" t="s">
        <v>4288</v>
      </c>
      <c r="L2690" s="835">
        <v>64.56</v>
      </c>
      <c r="M2690" s="835">
        <v>129.12</v>
      </c>
      <c r="N2690" s="832">
        <v>2</v>
      </c>
      <c r="O2690" s="836">
        <v>0.5</v>
      </c>
      <c r="P2690" s="835">
        <v>129.12</v>
      </c>
      <c r="Q2690" s="837">
        <v>1</v>
      </c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8</v>
      </c>
      <c r="B2691" s="832" t="s">
        <v>2035</v>
      </c>
      <c r="C2691" s="832" t="s">
        <v>2042</v>
      </c>
      <c r="D2691" s="833" t="s">
        <v>4375</v>
      </c>
      <c r="E2691" s="834" t="s">
        <v>2089</v>
      </c>
      <c r="F2691" s="832" t="s">
        <v>2036</v>
      </c>
      <c r="G2691" s="832" t="s">
        <v>3126</v>
      </c>
      <c r="H2691" s="832" t="s">
        <v>601</v>
      </c>
      <c r="I2691" s="832" t="s">
        <v>3127</v>
      </c>
      <c r="J2691" s="832" t="s">
        <v>1176</v>
      </c>
      <c r="K2691" s="832" t="s">
        <v>3128</v>
      </c>
      <c r="L2691" s="835">
        <v>0</v>
      </c>
      <c r="M2691" s="835">
        <v>0</v>
      </c>
      <c r="N2691" s="832">
        <v>1</v>
      </c>
      <c r="O2691" s="836">
        <v>0.5</v>
      </c>
      <c r="P2691" s="835">
        <v>0</v>
      </c>
      <c r="Q2691" s="837"/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8</v>
      </c>
      <c r="B2692" s="832" t="s">
        <v>2035</v>
      </c>
      <c r="C2692" s="832" t="s">
        <v>2042</v>
      </c>
      <c r="D2692" s="833" t="s">
        <v>4375</v>
      </c>
      <c r="E2692" s="834" t="s">
        <v>2089</v>
      </c>
      <c r="F2692" s="832" t="s">
        <v>2036</v>
      </c>
      <c r="G2692" s="832" t="s">
        <v>2576</v>
      </c>
      <c r="H2692" s="832" t="s">
        <v>601</v>
      </c>
      <c r="I2692" s="832" t="s">
        <v>2577</v>
      </c>
      <c r="J2692" s="832" t="s">
        <v>2578</v>
      </c>
      <c r="K2692" s="832" t="s">
        <v>2014</v>
      </c>
      <c r="L2692" s="835">
        <v>88.97</v>
      </c>
      <c r="M2692" s="835">
        <v>266.90999999999997</v>
      </c>
      <c r="N2692" s="832">
        <v>3</v>
      </c>
      <c r="O2692" s="836">
        <v>1</v>
      </c>
      <c r="P2692" s="835">
        <v>266.90999999999997</v>
      </c>
      <c r="Q2692" s="837">
        <v>1</v>
      </c>
      <c r="R2692" s="832">
        <v>3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8</v>
      </c>
      <c r="B2693" s="832" t="s">
        <v>2035</v>
      </c>
      <c r="C2693" s="832" t="s">
        <v>2042</v>
      </c>
      <c r="D2693" s="833" t="s">
        <v>4375</v>
      </c>
      <c r="E2693" s="834" t="s">
        <v>2089</v>
      </c>
      <c r="F2693" s="832" t="s">
        <v>2036</v>
      </c>
      <c r="G2693" s="832" t="s">
        <v>2576</v>
      </c>
      <c r="H2693" s="832" t="s">
        <v>601</v>
      </c>
      <c r="I2693" s="832" t="s">
        <v>4123</v>
      </c>
      <c r="J2693" s="832" t="s">
        <v>2578</v>
      </c>
      <c r="K2693" s="832" t="s">
        <v>2014</v>
      </c>
      <c r="L2693" s="835">
        <v>88.97</v>
      </c>
      <c r="M2693" s="835">
        <v>177.94</v>
      </c>
      <c r="N2693" s="832">
        <v>2</v>
      </c>
      <c r="O2693" s="836">
        <v>0.5</v>
      </c>
      <c r="P2693" s="835">
        <v>177.94</v>
      </c>
      <c r="Q2693" s="837">
        <v>1</v>
      </c>
      <c r="R2693" s="832">
        <v>2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8</v>
      </c>
      <c r="B2694" s="832" t="s">
        <v>2035</v>
      </c>
      <c r="C2694" s="832" t="s">
        <v>2042</v>
      </c>
      <c r="D2694" s="833" t="s">
        <v>4375</v>
      </c>
      <c r="E2694" s="834" t="s">
        <v>2089</v>
      </c>
      <c r="F2694" s="832" t="s">
        <v>2036</v>
      </c>
      <c r="G2694" s="832" t="s">
        <v>2751</v>
      </c>
      <c r="H2694" s="832" t="s">
        <v>601</v>
      </c>
      <c r="I2694" s="832" t="s">
        <v>2980</v>
      </c>
      <c r="J2694" s="832" t="s">
        <v>1014</v>
      </c>
      <c r="K2694" s="832" t="s">
        <v>2981</v>
      </c>
      <c r="L2694" s="835">
        <v>159.16999999999999</v>
      </c>
      <c r="M2694" s="835">
        <v>159.16999999999999</v>
      </c>
      <c r="N2694" s="832">
        <v>1</v>
      </c>
      <c r="O2694" s="836">
        <v>1</v>
      </c>
      <c r="P2694" s="835">
        <v>159.16999999999999</v>
      </c>
      <c r="Q2694" s="837">
        <v>1</v>
      </c>
      <c r="R2694" s="832">
        <v>1</v>
      </c>
      <c r="S2694" s="837">
        <v>1</v>
      </c>
      <c r="T2694" s="836">
        <v>1</v>
      </c>
      <c r="U2694" s="838">
        <v>1</v>
      </c>
    </row>
    <row r="2695" spans="1:21" ht="14.4" customHeight="1" x14ac:dyDescent="0.3">
      <c r="A2695" s="831">
        <v>8</v>
      </c>
      <c r="B2695" s="832" t="s">
        <v>2035</v>
      </c>
      <c r="C2695" s="832" t="s">
        <v>2042</v>
      </c>
      <c r="D2695" s="833" t="s">
        <v>4375</v>
      </c>
      <c r="E2695" s="834" t="s">
        <v>2089</v>
      </c>
      <c r="F2695" s="832" t="s">
        <v>2036</v>
      </c>
      <c r="G2695" s="832" t="s">
        <v>2288</v>
      </c>
      <c r="H2695" s="832" t="s">
        <v>601</v>
      </c>
      <c r="I2695" s="832" t="s">
        <v>2289</v>
      </c>
      <c r="J2695" s="832" t="s">
        <v>1104</v>
      </c>
      <c r="K2695" s="832" t="s">
        <v>2290</v>
      </c>
      <c r="L2695" s="835">
        <v>107.27</v>
      </c>
      <c r="M2695" s="835">
        <v>1823.5900000000001</v>
      </c>
      <c r="N2695" s="832">
        <v>17</v>
      </c>
      <c r="O2695" s="836">
        <v>13</v>
      </c>
      <c r="P2695" s="835">
        <v>536.35</v>
      </c>
      <c r="Q2695" s="837">
        <v>0.29411764705882354</v>
      </c>
      <c r="R2695" s="832">
        <v>5</v>
      </c>
      <c r="S2695" s="837">
        <v>0.29411764705882354</v>
      </c>
      <c r="T2695" s="836">
        <v>4.5</v>
      </c>
      <c r="U2695" s="838">
        <v>0.34615384615384615</v>
      </c>
    </row>
    <row r="2696" spans="1:21" ht="14.4" customHeight="1" x14ac:dyDescent="0.3">
      <c r="A2696" s="831">
        <v>8</v>
      </c>
      <c r="B2696" s="832" t="s">
        <v>2035</v>
      </c>
      <c r="C2696" s="832" t="s">
        <v>2042</v>
      </c>
      <c r="D2696" s="833" t="s">
        <v>4375</v>
      </c>
      <c r="E2696" s="834" t="s">
        <v>2089</v>
      </c>
      <c r="F2696" s="832" t="s">
        <v>2036</v>
      </c>
      <c r="G2696" s="832" t="s">
        <v>2407</v>
      </c>
      <c r="H2696" s="832" t="s">
        <v>601</v>
      </c>
      <c r="I2696" s="832" t="s">
        <v>2408</v>
      </c>
      <c r="J2696" s="832" t="s">
        <v>883</v>
      </c>
      <c r="K2696" s="832" t="s">
        <v>2409</v>
      </c>
      <c r="L2696" s="835">
        <v>48.09</v>
      </c>
      <c r="M2696" s="835">
        <v>48.09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8</v>
      </c>
      <c r="B2697" s="832" t="s">
        <v>2035</v>
      </c>
      <c r="C2697" s="832" t="s">
        <v>2042</v>
      </c>
      <c r="D2697" s="833" t="s">
        <v>4375</v>
      </c>
      <c r="E2697" s="834" t="s">
        <v>2089</v>
      </c>
      <c r="F2697" s="832" t="s">
        <v>2036</v>
      </c>
      <c r="G2697" s="832" t="s">
        <v>2111</v>
      </c>
      <c r="H2697" s="832" t="s">
        <v>601</v>
      </c>
      <c r="I2697" s="832" t="s">
        <v>2112</v>
      </c>
      <c r="J2697" s="832" t="s">
        <v>1408</v>
      </c>
      <c r="K2697" s="832" t="s">
        <v>2113</v>
      </c>
      <c r="L2697" s="835">
        <v>72.47</v>
      </c>
      <c r="M2697" s="835">
        <v>217.41</v>
      </c>
      <c r="N2697" s="832">
        <v>3</v>
      </c>
      <c r="O2697" s="836">
        <v>1.5</v>
      </c>
      <c r="P2697" s="835">
        <v>144.94</v>
      </c>
      <c r="Q2697" s="837">
        <v>0.66666666666666663</v>
      </c>
      <c r="R2697" s="832">
        <v>2</v>
      </c>
      <c r="S2697" s="837">
        <v>0.66666666666666663</v>
      </c>
      <c r="T2697" s="836">
        <v>1</v>
      </c>
      <c r="U2697" s="838">
        <v>0.66666666666666663</v>
      </c>
    </row>
    <row r="2698" spans="1:21" ht="14.4" customHeight="1" x14ac:dyDescent="0.3">
      <c r="A2698" s="831">
        <v>8</v>
      </c>
      <c r="B2698" s="832" t="s">
        <v>2035</v>
      </c>
      <c r="C2698" s="832" t="s">
        <v>2042</v>
      </c>
      <c r="D2698" s="833" t="s">
        <v>4375</v>
      </c>
      <c r="E2698" s="834" t="s">
        <v>2089</v>
      </c>
      <c r="F2698" s="832" t="s">
        <v>2036</v>
      </c>
      <c r="G2698" s="832" t="s">
        <v>3888</v>
      </c>
      <c r="H2698" s="832" t="s">
        <v>601</v>
      </c>
      <c r="I2698" s="832" t="s">
        <v>4289</v>
      </c>
      <c r="J2698" s="832" t="s">
        <v>3890</v>
      </c>
      <c r="K2698" s="832" t="s">
        <v>4290</v>
      </c>
      <c r="L2698" s="835">
        <v>80.260000000000005</v>
      </c>
      <c r="M2698" s="835">
        <v>80.260000000000005</v>
      </c>
      <c r="N2698" s="832">
        <v>1</v>
      </c>
      <c r="O2698" s="836">
        <v>1</v>
      </c>
      <c r="P2698" s="835">
        <v>80.260000000000005</v>
      </c>
      <c r="Q2698" s="837">
        <v>1</v>
      </c>
      <c r="R2698" s="832">
        <v>1</v>
      </c>
      <c r="S2698" s="837">
        <v>1</v>
      </c>
      <c r="T2698" s="836">
        <v>1</v>
      </c>
      <c r="U2698" s="838">
        <v>1</v>
      </c>
    </row>
    <row r="2699" spans="1:21" ht="14.4" customHeight="1" x14ac:dyDescent="0.3">
      <c r="A2699" s="831">
        <v>8</v>
      </c>
      <c r="B2699" s="832" t="s">
        <v>2035</v>
      </c>
      <c r="C2699" s="832" t="s">
        <v>2042</v>
      </c>
      <c r="D2699" s="833" t="s">
        <v>4375</v>
      </c>
      <c r="E2699" s="834" t="s">
        <v>2089</v>
      </c>
      <c r="F2699" s="832" t="s">
        <v>2036</v>
      </c>
      <c r="G2699" s="832" t="s">
        <v>2611</v>
      </c>
      <c r="H2699" s="832" t="s">
        <v>601</v>
      </c>
      <c r="I2699" s="832" t="s">
        <v>4291</v>
      </c>
      <c r="J2699" s="832" t="s">
        <v>2613</v>
      </c>
      <c r="K2699" s="832" t="s">
        <v>3547</v>
      </c>
      <c r="L2699" s="835">
        <v>0</v>
      </c>
      <c r="M2699" s="835">
        <v>0</v>
      </c>
      <c r="N2699" s="832">
        <v>1</v>
      </c>
      <c r="O2699" s="836">
        <v>0.5</v>
      </c>
      <c r="P2699" s="835">
        <v>0</v>
      </c>
      <c r="Q2699" s="837"/>
      <c r="R2699" s="832">
        <v>1</v>
      </c>
      <c r="S2699" s="837">
        <v>1</v>
      </c>
      <c r="T2699" s="836">
        <v>0.5</v>
      </c>
      <c r="U2699" s="838">
        <v>1</v>
      </c>
    </row>
    <row r="2700" spans="1:21" ht="14.4" customHeight="1" x14ac:dyDescent="0.3">
      <c r="A2700" s="831">
        <v>8</v>
      </c>
      <c r="B2700" s="832" t="s">
        <v>2035</v>
      </c>
      <c r="C2700" s="832" t="s">
        <v>2042</v>
      </c>
      <c r="D2700" s="833" t="s">
        <v>4375</v>
      </c>
      <c r="E2700" s="834" t="s">
        <v>2089</v>
      </c>
      <c r="F2700" s="832" t="s">
        <v>2036</v>
      </c>
      <c r="G2700" s="832" t="s">
        <v>2469</v>
      </c>
      <c r="H2700" s="832" t="s">
        <v>601</v>
      </c>
      <c r="I2700" s="832" t="s">
        <v>2470</v>
      </c>
      <c r="J2700" s="832" t="s">
        <v>2471</v>
      </c>
      <c r="K2700" s="832" t="s">
        <v>2472</v>
      </c>
      <c r="L2700" s="835">
        <v>77.14</v>
      </c>
      <c r="M2700" s="835">
        <v>231.42000000000002</v>
      </c>
      <c r="N2700" s="832">
        <v>3</v>
      </c>
      <c r="O2700" s="836">
        <v>2.5</v>
      </c>
      <c r="P2700" s="835">
        <v>77.14</v>
      </c>
      <c r="Q2700" s="837">
        <v>0.33333333333333331</v>
      </c>
      <c r="R2700" s="832">
        <v>1</v>
      </c>
      <c r="S2700" s="837">
        <v>0.33333333333333331</v>
      </c>
      <c r="T2700" s="836">
        <v>1</v>
      </c>
      <c r="U2700" s="838">
        <v>0.4</v>
      </c>
    </row>
    <row r="2701" spans="1:21" ht="14.4" customHeight="1" x14ac:dyDescent="0.3">
      <c r="A2701" s="831">
        <v>8</v>
      </c>
      <c r="B2701" s="832" t="s">
        <v>2035</v>
      </c>
      <c r="C2701" s="832" t="s">
        <v>2042</v>
      </c>
      <c r="D2701" s="833" t="s">
        <v>4375</v>
      </c>
      <c r="E2701" s="834" t="s">
        <v>2089</v>
      </c>
      <c r="F2701" s="832" t="s">
        <v>2036</v>
      </c>
      <c r="G2701" s="832" t="s">
        <v>2469</v>
      </c>
      <c r="H2701" s="832" t="s">
        <v>601</v>
      </c>
      <c r="I2701" s="832" t="s">
        <v>3894</v>
      </c>
      <c r="J2701" s="832" t="s">
        <v>3895</v>
      </c>
      <c r="K2701" s="832" t="s">
        <v>3896</v>
      </c>
      <c r="L2701" s="835">
        <v>38.56</v>
      </c>
      <c r="M2701" s="835">
        <v>115.68</v>
      </c>
      <c r="N2701" s="832">
        <v>3</v>
      </c>
      <c r="O2701" s="836">
        <v>2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8</v>
      </c>
      <c r="B2702" s="832" t="s">
        <v>2035</v>
      </c>
      <c r="C2702" s="832" t="s">
        <v>2042</v>
      </c>
      <c r="D2702" s="833" t="s">
        <v>4375</v>
      </c>
      <c r="E2702" s="834" t="s">
        <v>2089</v>
      </c>
      <c r="F2702" s="832" t="s">
        <v>2036</v>
      </c>
      <c r="G2702" s="832" t="s">
        <v>2413</v>
      </c>
      <c r="H2702" s="832" t="s">
        <v>601</v>
      </c>
      <c r="I2702" s="832" t="s">
        <v>2700</v>
      </c>
      <c r="J2702" s="832" t="s">
        <v>2415</v>
      </c>
      <c r="K2702" s="832" t="s">
        <v>2701</v>
      </c>
      <c r="L2702" s="835">
        <v>35.18</v>
      </c>
      <c r="M2702" s="835">
        <v>844.31999999999994</v>
      </c>
      <c r="N2702" s="832">
        <v>24</v>
      </c>
      <c r="O2702" s="836">
        <v>22.5</v>
      </c>
      <c r="P2702" s="835">
        <v>211.08</v>
      </c>
      <c r="Q2702" s="837">
        <v>0.25000000000000006</v>
      </c>
      <c r="R2702" s="832">
        <v>6</v>
      </c>
      <c r="S2702" s="837">
        <v>0.25</v>
      </c>
      <c r="T2702" s="836">
        <v>5</v>
      </c>
      <c r="U2702" s="838">
        <v>0.22222222222222221</v>
      </c>
    </row>
    <row r="2703" spans="1:21" ht="14.4" customHeight="1" x14ac:dyDescent="0.3">
      <c r="A2703" s="831">
        <v>8</v>
      </c>
      <c r="B2703" s="832" t="s">
        <v>2035</v>
      </c>
      <c r="C2703" s="832" t="s">
        <v>2042</v>
      </c>
      <c r="D2703" s="833" t="s">
        <v>4375</v>
      </c>
      <c r="E2703" s="834" t="s">
        <v>2089</v>
      </c>
      <c r="F2703" s="832" t="s">
        <v>2036</v>
      </c>
      <c r="G2703" s="832" t="s">
        <v>2413</v>
      </c>
      <c r="H2703" s="832" t="s">
        <v>601</v>
      </c>
      <c r="I2703" s="832" t="s">
        <v>2414</v>
      </c>
      <c r="J2703" s="832" t="s">
        <v>2415</v>
      </c>
      <c r="K2703" s="832" t="s">
        <v>2416</v>
      </c>
      <c r="L2703" s="835">
        <v>58.62</v>
      </c>
      <c r="M2703" s="835">
        <v>58.62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8</v>
      </c>
      <c r="B2704" s="832" t="s">
        <v>2035</v>
      </c>
      <c r="C2704" s="832" t="s">
        <v>2042</v>
      </c>
      <c r="D2704" s="833" t="s">
        <v>4375</v>
      </c>
      <c r="E2704" s="834" t="s">
        <v>2089</v>
      </c>
      <c r="F2704" s="832" t="s">
        <v>2036</v>
      </c>
      <c r="G2704" s="832" t="s">
        <v>2184</v>
      </c>
      <c r="H2704" s="832" t="s">
        <v>660</v>
      </c>
      <c r="I2704" s="832" t="s">
        <v>4278</v>
      </c>
      <c r="J2704" s="832" t="s">
        <v>1852</v>
      </c>
      <c r="K2704" s="832" t="s">
        <v>1699</v>
      </c>
      <c r="L2704" s="835">
        <v>49.08</v>
      </c>
      <c r="M2704" s="835">
        <v>49.08</v>
      </c>
      <c r="N2704" s="832">
        <v>1</v>
      </c>
      <c r="O2704" s="836">
        <v>0.5</v>
      </c>
      <c r="P2704" s="835">
        <v>49.08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8</v>
      </c>
      <c r="B2705" s="832" t="s">
        <v>2035</v>
      </c>
      <c r="C2705" s="832" t="s">
        <v>2042</v>
      </c>
      <c r="D2705" s="833" t="s">
        <v>4375</v>
      </c>
      <c r="E2705" s="834" t="s">
        <v>2089</v>
      </c>
      <c r="F2705" s="832" t="s">
        <v>2036</v>
      </c>
      <c r="G2705" s="832" t="s">
        <v>2190</v>
      </c>
      <c r="H2705" s="832" t="s">
        <v>601</v>
      </c>
      <c r="I2705" s="832" t="s">
        <v>2191</v>
      </c>
      <c r="J2705" s="832" t="s">
        <v>773</v>
      </c>
      <c r="K2705" s="832" t="s">
        <v>2192</v>
      </c>
      <c r="L2705" s="835">
        <v>0</v>
      </c>
      <c r="M2705" s="835">
        <v>0</v>
      </c>
      <c r="N2705" s="832">
        <v>1</v>
      </c>
      <c r="O2705" s="836">
        <v>0.5</v>
      </c>
      <c r="P2705" s="835"/>
      <c r="Q2705" s="837"/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8</v>
      </c>
      <c r="B2706" s="832" t="s">
        <v>2035</v>
      </c>
      <c r="C2706" s="832" t="s">
        <v>2042</v>
      </c>
      <c r="D2706" s="833" t="s">
        <v>4375</v>
      </c>
      <c r="E2706" s="834" t="s">
        <v>2089</v>
      </c>
      <c r="F2706" s="832" t="s">
        <v>2036</v>
      </c>
      <c r="G2706" s="832" t="s">
        <v>2190</v>
      </c>
      <c r="H2706" s="832" t="s">
        <v>601</v>
      </c>
      <c r="I2706" s="832" t="s">
        <v>2193</v>
      </c>
      <c r="J2706" s="832" t="s">
        <v>773</v>
      </c>
      <c r="K2706" s="832" t="s">
        <v>2194</v>
      </c>
      <c r="L2706" s="835">
        <v>0</v>
      </c>
      <c r="M2706" s="835">
        <v>0</v>
      </c>
      <c r="N2706" s="832">
        <v>1</v>
      </c>
      <c r="O2706" s="836">
        <v>0.5</v>
      </c>
      <c r="P2706" s="835"/>
      <c r="Q2706" s="837"/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8</v>
      </c>
      <c r="B2707" s="832" t="s">
        <v>2035</v>
      </c>
      <c r="C2707" s="832" t="s">
        <v>2042</v>
      </c>
      <c r="D2707" s="833" t="s">
        <v>4375</v>
      </c>
      <c r="E2707" s="834" t="s">
        <v>2089</v>
      </c>
      <c r="F2707" s="832" t="s">
        <v>2036</v>
      </c>
      <c r="G2707" s="832" t="s">
        <v>2144</v>
      </c>
      <c r="H2707" s="832" t="s">
        <v>601</v>
      </c>
      <c r="I2707" s="832" t="s">
        <v>2145</v>
      </c>
      <c r="J2707" s="832" t="s">
        <v>692</v>
      </c>
      <c r="K2707" s="832" t="s">
        <v>2146</v>
      </c>
      <c r="L2707" s="835">
        <v>158.76</v>
      </c>
      <c r="M2707" s="835">
        <v>158.76</v>
      </c>
      <c r="N2707" s="832">
        <v>1</v>
      </c>
      <c r="O2707" s="836">
        <v>1</v>
      </c>
      <c r="P2707" s="835">
        <v>158.76</v>
      </c>
      <c r="Q2707" s="837">
        <v>1</v>
      </c>
      <c r="R2707" s="832">
        <v>1</v>
      </c>
      <c r="S2707" s="837">
        <v>1</v>
      </c>
      <c r="T2707" s="836">
        <v>1</v>
      </c>
      <c r="U2707" s="838">
        <v>1</v>
      </c>
    </row>
    <row r="2708" spans="1:21" ht="14.4" customHeight="1" x14ac:dyDescent="0.3">
      <c r="A2708" s="831">
        <v>8</v>
      </c>
      <c r="B2708" s="832" t="s">
        <v>2035</v>
      </c>
      <c r="C2708" s="832" t="s">
        <v>2042</v>
      </c>
      <c r="D2708" s="833" t="s">
        <v>4375</v>
      </c>
      <c r="E2708" s="834" t="s">
        <v>2089</v>
      </c>
      <c r="F2708" s="832" t="s">
        <v>2036</v>
      </c>
      <c r="G2708" s="832" t="s">
        <v>3247</v>
      </c>
      <c r="H2708" s="832" t="s">
        <v>601</v>
      </c>
      <c r="I2708" s="832" t="s">
        <v>3251</v>
      </c>
      <c r="J2708" s="832" t="s">
        <v>3252</v>
      </c>
      <c r="K2708" s="832" t="s">
        <v>3253</v>
      </c>
      <c r="L2708" s="835">
        <v>69.59</v>
      </c>
      <c r="M2708" s="835">
        <v>69.59</v>
      </c>
      <c r="N2708" s="832">
        <v>1</v>
      </c>
      <c r="O2708" s="836">
        <v>1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8</v>
      </c>
      <c r="B2709" s="832" t="s">
        <v>2035</v>
      </c>
      <c r="C2709" s="832" t="s">
        <v>2042</v>
      </c>
      <c r="D2709" s="833" t="s">
        <v>4375</v>
      </c>
      <c r="E2709" s="834" t="s">
        <v>2089</v>
      </c>
      <c r="F2709" s="832" t="s">
        <v>2036</v>
      </c>
      <c r="G2709" s="832" t="s">
        <v>3635</v>
      </c>
      <c r="H2709" s="832" t="s">
        <v>601</v>
      </c>
      <c r="I2709" s="832" t="s">
        <v>3665</v>
      </c>
      <c r="J2709" s="832" t="s">
        <v>3637</v>
      </c>
      <c r="K2709" s="832" t="s">
        <v>2507</v>
      </c>
      <c r="L2709" s="835">
        <v>32.76</v>
      </c>
      <c r="M2709" s="835">
        <v>32.76</v>
      </c>
      <c r="N2709" s="832">
        <v>1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8</v>
      </c>
      <c r="B2710" s="832" t="s">
        <v>2035</v>
      </c>
      <c r="C2710" s="832" t="s">
        <v>2042</v>
      </c>
      <c r="D2710" s="833" t="s">
        <v>4375</v>
      </c>
      <c r="E2710" s="834" t="s">
        <v>2089</v>
      </c>
      <c r="F2710" s="832" t="s">
        <v>2036</v>
      </c>
      <c r="G2710" s="832" t="s">
        <v>2440</v>
      </c>
      <c r="H2710" s="832" t="s">
        <v>601</v>
      </c>
      <c r="I2710" s="832" t="s">
        <v>2806</v>
      </c>
      <c r="J2710" s="832" t="s">
        <v>1431</v>
      </c>
      <c r="K2710" s="832" t="s">
        <v>2807</v>
      </c>
      <c r="L2710" s="835">
        <v>71.3</v>
      </c>
      <c r="M2710" s="835">
        <v>71.3</v>
      </c>
      <c r="N2710" s="832">
        <v>1</v>
      </c>
      <c r="O2710" s="836">
        <v>0.5</v>
      </c>
      <c r="P2710" s="835">
        <v>71.3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8</v>
      </c>
      <c r="B2711" s="832" t="s">
        <v>2035</v>
      </c>
      <c r="C2711" s="832" t="s">
        <v>2042</v>
      </c>
      <c r="D2711" s="833" t="s">
        <v>4375</v>
      </c>
      <c r="E2711" s="834" t="s">
        <v>2089</v>
      </c>
      <c r="F2711" s="832" t="s">
        <v>2036</v>
      </c>
      <c r="G2711" s="832" t="s">
        <v>2650</v>
      </c>
      <c r="H2711" s="832" t="s">
        <v>601</v>
      </c>
      <c r="I2711" s="832" t="s">
        <v>2651</v>
      </c>
      <c r="J2711" s="832" t="s">
        <v>1365</v>
      </c>
      <c r="K2711" s="832" t="s">
        <v>2652</v>
      </c>
      <c r="L2711" s="835">
        <v>108.44</v>
      </c>
      <c r="M2711" s="835">
        <v>108.44</v>
      </c>
      <c r="N2711" s="832">
        <v>1</v>
      </c>
      <c r="O2711" s="836">
        <v>1</v>
      </c>
      <c r="P2711" s="835">
        <v>108.44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8</v>
      </c>
      <c r="B2712" s="832" t="s">
        <v>2035</v>
      </c>
      <c r="C2712" s="832" t="s">
        <v>2042</v>
      </c>
      <c r="D2712" s="833" t="s">
        <v>4375</v>
      </c>
      <c r="E2712" s="834" t="s">
        <v>2089</v>
      </c>
      <c r="F2712" s="832" t="s">
        <v>2036</v>
      </c>
      <c r="G2712" s="832" t="s">
        <v>2199</v>
      </c>
      <c r="H2712" s="832" t="s">
        <v>601</v>
      </c>
      <c r="I2712" s="832" t="s">
        <v>2200</v>
      </c>
      <c r="J2712" s="832" t="s">
        <v>1219</v>
      </c>
      <c r="K2712" s="832" t="s">
        <v>2201</v>
      </c>
      <c r="L2712" s="835">
        <v>130.36000000000001</v>
      </c>
      <c r="M2712" s="835">
        <v>521.44000000000005</v>
      </c>
      <c r="N2712" s="832">
        <v>4</v>
      </c>
      <c r="O2712" s="836">
        <v>2.5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8</v>
      </c>
      <c r="B2713" s="832" t="s">
        <v>2035</v>
      </c>
      <c r="C2713" s="832" t="s">
        <v>2042</v>
      </c>
      <c r="D2713" s="833" t="s">
        <v>4375</v>
      </c>
      <c r="E2713" s="834" t="s">
        <v>2089</v>
      </c>
      <c r="F2713" s="832" t="s">
        <v>2036</v>
      </c>
      <c r="G2713" s="832" t="s">
        <v>2199</v>
      </c>
      <c r="H2713" s="832" t="s">
        <v>601</v>
      </c>
      <c r="I2713" s="832" t="s">
        <v>2202</v>
      </c>
      <c r="J2713" s="832" t="s">
        <v>1219</v>
      </c>
      <c r="K2713" s="832" t="s">
        <v>2201</v>
      </c>
      <c r="L2713" s="835">
        <v>130.36000000000001</v>
      </c>
      <c r="M2713" s="835">
        <v>521.44000000000005</v>
      </c>
      <c r="N2713" s="832">
        <v>4</v>
      </c>
      <c r="O2713" s="836">
        <v>1.5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8</v>
      </c>
      <c r="B2714" s="832" t="s">
        <v>2035</v>
      </c>
      <c r="C2714" s="832" t="s">
        <v>2042</v>
      </c>
      <c r="D2714" s="833" t="s">
        <v>4375</v>
      </c>
      <c r="E2714" s="834" t="s">
        <v>2089</v>
      </c>
      <c r="F2714" s="832" t="s">
        <v>2036</v>
      </c>
      <c r="G2714" s="832" t="s">
        <v>2147</v>
      </c>
      <c r="H2714" s="832" t="s">
        <v>601</v>
      </c>
      <c r="I2714" s="832" t="s">
        <v>2148</v>
      </c>
      <c r="J2714" s="832" t="s">
        <v>825</v>
      </c>
      <c r="K2714" s="832" t="s">
        <v>2149</v>
      </c>
      <c r="L2714" s="835">
        <v>0</v>
      </c>
      <c r="M2714" s="835">
        <v>0</v>
      </c>
      <c r="N2714" s="832">
        <v>2</v>
      </c>
      <c r="O2714" s="836">
        <v>2</v>
      </c>
      <c r="P2714" s="835">
        <v>0</v>
      </c>
      <c r="Q2714" s="837"/>
      <c r="R2714" s="832">
        <v>2</v>
      </c>
      <c r="S2714" s="837">
        <v>1</v>
      </c>
      <c r="T2714" s="836">
        <v>2</v>
      </c>
      <c r="U2714" s="838">
        <v>1</v>
      </c>
    </row>
    <row r="2715" spans="1:21" ht="14.4" customHeight="1" x14ac:dyDescent="0.3">
      <c r="A2715" s="831">
        <v>8</v>
      </c>
      <c r="B2715" s="832" t="s">
        <v>2035</v>
      </c>
      <c r="C2715" s="832" t="s">
        <v>2042</v>
      </c>
      <c r="D2715" s="833" t="s">
        <v>4375</v>
      </c>
      <c r="E2715" s="834" t="s">
        <v>2089</v>
      </c>
      <c r="F2715" s="832" t="s">
        <v>2036</v>
      </c>
      <c r="G2715" s="832" t="s">
        <v>2132</v>
      </c>
      <c r="H2715" s="832" t="s">
        <v>660</v>
      </c>
      <c r="I2715" s="832" t="s">
        <v>1731</v>
      </c>
      <c r="J2715" s="832" t="s">
        <v>1732</v>
      </c>
      <c r="K2715" s="832" t="s">
        <v>1733</v>
      </c>
      <c r="L2715" s="835">
        <v>0</v>
      </c>
      <c r="M2715" s="835">
        <v>0</v>
      </c>
      <c r="N2715" s="832">
        <v>1</v>
      </c>
      <c r="O2715" s="836">
        <v>0.5</v>
      </c>
      <c r="P2715" s="835">
        <v>0</v>
      </c>
      <c r="Q2715" s="837"/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8</v>
      </c>
      <c r="B2716" s="832" t="s">
        <v>2035</v>
      </c>
      <c r="C2716" s="832" t="s">
        <v>2042</v>
      </c>
      <c r="D2716" s="833" t="s">
        <v>4375</v>
      </c>
      <c r="E2716" s="834" t="s">
        <v>2089</v>
      </c>
      <c r="F2716" s="832" t="s">
        <v>2036</v>
      </c>
      <c r="G2716" s="832" t="s">
        <v>4292</v>
      </c>
      <c r="H2716" s="832" t="s">
        <v>601</v>
      </c>
      <c r="I2716" s="832" t="s">
        <v>4293</v>
      </c>
      <c r="J2716" s="832" t="s">
        <v>4294</v>
      </c>
      <c r="K2716" s="832" t="s">
        <v>4295</v>
      </c>
      <c r="L2716" s="835">
        <v>751.47</v>
      </c>
      <c r="M2716" s="835">
        <v>751.47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8</v>
      </c>
      <c r="B2717" s="832" t="s">
        <v>2035</v>
      </c>
      <c r="C2717" s="832" t="s">
        <v>2042</v>
      </c>
      <c r="D2717" s="833" t="s">
        <v>4375</v>
      </c>
      <c r="E2717" s="834" t="s">
        <v>2089</v>
      </c>
      <c r="F2717" s="832" t="s">
        <v>2036</v>
      </c>
      <c r="G2717" s="832" t="s">
        <v>2924</v>
      </c>
      <c r="H2717" s="832" t="s">
        <v>660</v>
      </c>
      <c r="I2717" s="832" t="s">
        <v>2013</v>
      </c>
      <c r="J2717" s="832" t="s">
        <v>1236</v>
      </c>
      <c r="K2717" s="832" t="s">
        <v>2014</v>
      </c>
      <c r="L2717" s="835">
        <v>0</v>
      </c>
      <c r="M2717" s="835">
        <v>0</v>
      </c>
      <c r="N2717" s="832">
        <v>1</v>
      </c>
      <c r="O2717" s="836">
        <v>1</v>
      </c>
      <c r="P2717" s="835">
        <v>0</v>
      </c>
      <c r="Q2717" s="837"/>
      <c r="R2717" s="832">
        <v>1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8</v>
      </c>
      <c r="B2718" s="832" t="s">
        <v>2035</v>
      </c>
      <c r="C2718" s="832" t="s">
        <v>2042</v>
      </c>
      <c r="D2718" s="833" t="s">
        <v>4375</v>
      </c>
      <c r="E2718" s="834" t="s">
        <v>2089</v>
      </c>
      <c r="F2718" s="832" t="s">
        <v>2036</v>
      </c>
      <c r="G2718" s="832" t="s">
        <v>2138</v>
      </c>
      <c r="H2718" s="832" t="s">
        <v>601</v>
      </c>
      <c r="I2718" s="832" t="s">
        <v>2139</v>
      </c>
      <c r="J2718" s="832" t="s">
        <v>1393</v>
      </c>
      <c r="K2718" s="832" t="s">
        <v>2140</v>
      </c>
      <c r="L2718" s="835">
        <v>55.54</v>
      </c>
      <c r="M2718" s="835">
        <v>55.54</v>
      </c>
      <c r="N2718" s="832">
        <v>1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8</v>
      </c>
      <c r="B2719" s="832" t="s">
        <v>2035</v>
      </c>
      <c r="C2719" s="832" t="s">
        <v>2042</v>
      </c>
      <c r="D2719" s="833" t="s">
        <v>4375</v>
      </c>
      <c r="E2719" s="834" t="s">
        <v>2089</v>
      </c>
      <c r="F2719" s="832" t="s">
        <v>2036</v>
      </c>
      <c r="G2719" s="832" t="s">
        <v>2424</v>
      </c>
      <c r="H2719" s="832" t="s">
        <v>601</v>
      </c>
      <c r="I2719" s="832" t="s">
        <v>2481</v>
      </c>
      <c r="J2719" s="832" t="s">
        <v>859</v>
      </c>
      <c r="K2719" s="832" t="s">
        <v>2482</v>
      </c>
      <c r="L2719" s="835">
        <v>33.549999999999997</v>
      </c>
      <c r="M2719" s="835">
        <v>33.549999999999997</v>
      </c>
      <c r="N2719" s="832">
        <v>1</v>
      </c>
      <c r="O2719" s="836">
        <v>0.5</v>
      </c>
      <c r="P2719" s="835">
        <v>33.549999999999997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8</v>
      </c>
      <c r="B2720" s="832" t="s">
        <v>2035</v>
      </c>
      <c r="C2720" s="832" t="s">
        <v>2042</v>
      </c>
      <c r="D2720" s="833" t="s">
        <v>4375</v>
      </c>
      <c r="E2720" s="834" t="s">
        <v>2100</v>
      </c>
      <c r="F2720" s="832" t="s">
        <v>2036</v>
      </c>
      <c r="G2720" s="832" t="s">
        <v>2101</v>
      </c>
      <c r="H2720" s="832" t="s">
        <v>660</v>
      </c>
      <c r="I2720" s="832" t="s">
        <v>1858</v>
      </c>
      <c r="J2720" s="832" t="s">
        <v>867</v>
      </c>
      <c r="K2720" s="832" t="s">
        <v>1859</v>
      </c>
      <c r="L2720" s="835">
        <v>154.36000000000001</v>
      </c>
      <c r="M2720" s="835">
        <v>308.72000000000003</v>
      </c>
      <c r="N2720" s="832">
        <v>2</v>
      </c>
      <c r="O2720" s="836">
        <v>2</v>
      </c>
      <c r="P2720" s="835">
        <v>308.72000000000003</v>
      </c>
      <c r="Q2720" s="837">
        <v>1</v>
      </c>
      <c r="R2720" s="832">
        <v>2</v>
      </c>
      <c r="S2720" s="837">
        <v>1</v>
      </c>
      <c r="T2720" s="836">
        <v>2</v>
      </c>
      <c r="U2720" s="838">
        <v>1</v>
      </c>
    </row>
    <row r="2721" spans="1:21" ht="14.4" customHeight="1" x14ac:dyDescent="0.3">
      <c r="A2721" s="831">
        <v>8</v>
      </c>
      <c r="B2721" s="832" t="s">
        <v>2035</v>
      </c>
      <c r="C2721" s="832" t="s">
        <v>2042</v>
      </c>
      <c r="D2721" s="833" t="s">
        <v>4375</v>
      </c>
      <c r="E2721" s="834" t="s">
        <v>2100</v>
      </c>
      <c r="F2721" s="832" t="s">
        <v>2036</v>
      </c>
      <c r="G2721" s="832" t="s">
        <v>2101</v>
      </c>
      <c r="H2721" s="832" t="s">
        <v>660</v>
      </c>
      <c r="I2721" s="832" t="s">
        <v>1860</v>
      </c>
      <c r="J2721" s="832" t="s">
        <v>1861</v>
      </c>
      <c r="K2721" s="832" t="s">
        <v>1862</v>
      </c>
      <c r="L2721" s="835">
        <v>149.52000000000001</v>
      </c>
      <c r="M2721" s="835">
        <v>149.52000000000001</v>
      </c>
      <c r="N2721" s="832">
        <v>1</v>
      </c>
      <c r="O2721" s="836">
        <v>1</v>
      </c>
      <c r="P2721" s="835">
        <v>149.52000000000001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8</v>
      </c>
      <c r="B2722" s="832" t="s">
        <v>2035</v>
      </c>
      <c r="C2722" s="832" t="s">
        <v>2042</v>
      </c>
      <c r="D2722" s="833" t="s">
        <v>4375</v>
      </c>
      <c r="E2722" s="834" t="s">
        <v>2100</v>
      </c>
      <c r="F2722" s="832" t="s">
        <v>2036</v>
      </c>
      <c r="G2722" s="832" t="s">
        <v>2567</v>
      </c>
      <c r="H2722" s="832" t="s">
        <v>601</v>
      </c>
      <c r="I2722" s="832" t="s">
        <v>4007</v>
      </c>
      <c r="J2722" s="832" t="s">
        <v>2569</v>
      </c>
      <c r="K2722" s="832" t="s">
        <v>4008</v>
      </c>
      <c r="L2722" s="835">
        <v>23.51</v>
      </c>
      <c r="M2722" s="835">
        <v>23.51</v>
      </c>
      <c r="N2722" s="832">
        <v>1</v>
      </c>
      <c r="O2722" s="836">
        <v>0.5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8</v>
      </c>
      <c r="B2723" s="832" t="s">
        <v>2035</v>
      </c>
      <c r="C2723" s="832" t="s">
        <v>2042</v>
      </c>
      <c r="D2723" s="833" t="s">
        <v>4375</v>
      </c>
      <c r="E2723" s="834" t="s">
        <v>2100</v>
      </c>
      <c r="F2723" s="832" t="s">
        <v>2036</v>
      </c>
      <c r="G2723" s="832" t="s">
        <v>2678</v>
      </c>
      <c r="H2723" s="832" t="s">
        <v>601</v>
      </c>
      <c r="I2723" s="832" t="s">
        <v>2679</v>
      </c>
      <c r="J2723" s="832" t="s">
        <v>2680</v>
      </c>
      <c r="K2723" s="832" t="s">
        <v>2681</v>
      </c>
      <c r="L2723" s="835">
        <v>161.4</v>
      </c>
      <c r="M2723" s="835">
        <v>161.4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8</v>
      </c>
      <c r="B2724" s="832" t="s">
        <v>2035</v>
      </c>
      <c r="C2724" s="832" t="s">
        <v>2042</v>
      </c>
      <c r="D2724" s="833" t="s">
        <v>4375</v>
      </c>
      <c r="E2724" s="834" t="s">
        <v>2100</v>
      </c>
      <c r="F2724" s="832" t="s">
        <v>2036</v>
      </c>
      <c r="G2724" s="832" t="s">
        <v>2576</v>
      </c>
      <c r="H2724" s="832" t="s">
        <v>601</v>
      </c>
      <c r="I2724" s="832" t="s">
        <v>2577</v>
      </c>
      <c r="J2724" s="832" t="s">
        <v>2578</v>
      </c>
      <c r="K2724" s="832" t="s">
        <v>2014</v>
      </c>
      <c r="L2724" s="835">
        <v>88.97</v>
      </c>
      <c r="M2724" s="835">
        <v>88.97</v>
      </c>
      <c r="N2724" s="832">
        <v>1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8</v>
      </c>
      <c r="B2725" s="832" t="s">
        <v>2035</v>
      </c>
      <c r="C2725" s="832" t="s">
        <v>2042</v>
      </c>
      <c r="D2725" s="833" t="s">
        <v>4375</v>
      </c>
      <c r="E2725" s="834" t="s">
        <v>2100</v>
      </c>
      <c r="F2725" s="832" t="s">
        <v>2036</v>
      </c>
      <c r="G2725" s="832" t="s">
        <v>2594</v>
      </c>
      <c r="H2725" s="832" t="s">
        <v>601</v>
      </c>
      <c r="I2725" s="832" t="s">
        <v>3709</v>
      </c>
      <c r="J2725" s="832" t="s">
        <v>3710</v>
      </c>
      <c r="K2725" s="832" t="s">
        <v>3539</v>
      </c>
      <c r="L2725" s="835">
        <v>0</v>
      </c>
      <c r="M2725" s="835">
        <v>0</v>
      </c>
      <c r="N2725" s="832">
        <v>1</v>
      </c>
      <c r="O2725" s="836">
        <v>1</v>
      </c>
      <c r="P2725" s="835"/>
      <c r="Q2725" s="837"/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8</v>
      </c>
      <c r="B2726" s="832" t="s">
        <v>2035</v>
      </c>
      <c r="C2726" s="832" t="s">
        <v>2042</v>
      </c>
      <c r="D2726" s="833" t="s">
        <v>4375</v>
      </c>
      <c r="E2726" s="834" t="s">
        <v>2100</v>
      </c>
      <c r="F2726" s="832" t="s">
        <v>2036</v>
      </c>
      <c r="G2726" s="832" t="s">
        <v>2594</v>
      </c>
      <c r="H2726" s="832" t="s">
        <v>601</v>
      </c>
      <c r="I2726" s="832" t="s">
        <v>3806</v>
      </c>
      <c r="J2726" s="832" t="s">
        <v>3807</v>
      </c>
      <c r="K2726" s="832" t="s">
        <v>3808</v>
      </c>
      <c r="L2726" s="835">
        <v>0</v>
      </c>
      <c r="M2726" s="835">
        <v>0</v>
      </c>
      <c r="N2726" s="832">
        <v>1</v>
      </c>
      <c r="O2726" s="836">
        <v>1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8</v>
      </c>
      <c r="B2727" s="832" t="s">
        <v>2035</v>
      </c>
      <c r="C2727" s="832" t="s">
        <v>2042</v>
      </c>
      <c r="D2727" s="833" t="s">
        <v>4375</v>
      </c>
      <c r="E2727" s="834" t="s">
        <v>2100</v>
      </c>
      <c r="F2727" s="832" t="s">
        <v>2036</v>
      </c>
      <c r="G2727" s="832" t="s">
        <v>2288</v>
      </c>
      <c r="H2727" s="832" t="s">
        <v>601</v>
      </c>
      <c r="I2727" s="832" t="s">
        <v>2289</v>
      </c>
      <c r="J2727" s="832" t="s">
        <v>1104</v>
      </c>
      <c r="K2727" s="832" t="s">
        <v>2290</v>
      </c>
      <c r="L2727" s="835">
        <v>107.27</v>
      </c>
      <c r="M2727" s="835">
        <v>1609.05</v>
      </c>
      <c r="N2727" s="832">
        <v>15</v>
      </c>
      <c r="O2727" s="836">
        <v>4.5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8</v>
      </c>
      <c r="B2728" s="832" t="s">
        <v>2035</v>
      </c>
      <c r="C2728" s="832" t="s">
        <v>2042</v>
      </c>
      <c r="D2728" s="833" t="s">
        <v>4375</v>
      </c>
      <c r="E2728" s="834" t="s">
        <v>2100</v>
      </c>
      <c r="F2728" s="832" t="s">
        <v>2036</v>
      </c>
      <c r="G2728" s="832" t="s">
        <v>2288</v>
      </c>
      <c r="H2728" s="832" t="s">
        <v>601</v>
      </c>
      <c r="I2728" s="832" t="s">
        <v>2498</v>
      </c>
      <c r="J2728" s="832" t="s">
        <v>1104</v>
      </c>
      <c r="K2728" s="832" t="s">
        <v>2290</v>
      </c>
      <c r="L2728" s="835">
        <v>107.27</v>
      </c>
      <c r="M2728" s="835">
        <v>643.62</v>
      </c>
      <c r="N2728" s="832">
        <v>6</v>
      </c>
      <c r="O2728" s="836">
        <v>1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8</v>
      </c>
      <c r="B2729" s="832" t="s">
        <v>2035</v>
      </c>
      <c r="C2729" s="832" t="s">
        <v>2042</v>
      </c>
      <c r="D2729" s="833" t="s">
        <v>4375</v>
      </c>
      <c r="E2729" s="834" t="s">
        <v>2100</v>
      </c>
      <c r="F2729" s="832" t="s">
        <v>2036</v>
      </c>
      <c r="G2729" s="832" t="s">
        <v>2457</v>
      </c>
      <c r="H2729" s="832" t="s">
        <v>601</v>
      </c>
      <c r="I2729" s="832" t="s">
        <v>2461</v>
      </c>
      <c r="J2729" s="832" t="s">
        <v>2459</v>
      </c>
      <c r="K2729" s="832" t="s">
        <v>2462</v>
      </c>
      <c r="L2729" s="835">
        <v>60.9</v>
      </c>
      <c r="M2729" s="835">
        <v>182.7</v>
      </c>
      <c r="N2729" s="832">
        <v>3</v>
      </c>
      <c r="O2729" s="836">
        <v>0.5</v>
      </c>
      <c r="P2729" s="835">
        <v>182.7</v>
      </c>
      <c r="Q2729" s="837">
        <v>1</v>
      </c>
      <c r="R2729" s="832">
        <v>3</v>
      </c>
      <c r="S2729" s="837">
        <v>1</v>
      </c>
      <c r="T2729" s="836">
        <v>0.5</v>
      </c>
      <c r="U2729" s="838">
        <v>1</v>
      </c>
    </row>
    <row r="2730" spans="1:21" ht="14.4" customHeight="1" x14ac:dyDescent="0.3">
      <c r="A2730" s="831">
        <v>8</v>
      </c>
      <c r="B2730" s="832" t="s">
        <v>2035</v>
      </c>
      <c r="C2730" s="832" t="s">
        <v>2042</v>
      </c>
      <c r="D2730" s="833" t="s">
        <v>4375</v>
      </c>
      <c r="E2730" s="834" t="s">
        <v>2100</v>
      </c>
      <c r="F2730" s="832" t="s">
        <v>2036</v>
      </c>
      <c r="G2730" s="832" t="s">
        <v>2410</v>
      </c>
      <c r="H2730" s="832" t="s">
        <v>601</v>
      </c>
      <c r="I2730" s="832" t="s">
        <v>2411</v>
      </c>
      <c r="J2730" s="832" t="s">
        <v>986</v>
      </c>
      <c r="K2730" s="832" t="s">
        <v>2412</v>
      </c>
      <c r="L2730" s="835">
        <v>27.28</v>
      </c>
      <c r="M2730" s="835">
        <v>27.28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8</v>
      </c>
      <c r="B2731" s="832" t="s">
        <v>2035</v>
      </c>
      <c r="C2731" s="832" t="s">
        <v>2042</v>
      </c>
      <c r="D2731" s="833" t="s">
        <v>4375</v>
      </c>
      <c r="E2731" s="834" t="s">
        <v>2100</v>
      </c>
      <c r="F2731" s="832" t="s">
        <v>2036</v>
      </c>
      <c r="G2731" s="832" t="s">
        <v>2170</v>
      </c>
      <c r="H2731" s="832" t="s">
        <v>601</v>
      </c>
      <c r="I2731" s="832" t="s">
        <v>2309</v>
      </c>
      <c r="J2731" s="832" t="s">
        <v>962</v>
      </c>
      <c r="K2731" s="832" t="s">
        <v>2310</v>
      </c>
      <c r="L2731" s="835">
        <v>0</v>
      </c>
      <c r="M2731" s="835">
        <v>0</v>
      </c>
      <c r="N2731" s="832">
        <v>1</v>
      </c>
      <c r="O2731" s="836">
        <v>0.5</v>
      </c>
      <c r="P2731" s="835"/>
      <c r="Q2731" s="837"/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8</v>
      </c>
      <c r="B2732" s="832" t="s">
        <v>2035</v>
      </c>
      <c r="C2732" s="832" t="s">
        <v>2042</v>
      </c>
      <c r="D2732" s="833" t="s">
        <v>4375</v>
      </c>
      <c r="E2732" s="834" t="s">
        <v>2100</v>
      </c>
      <c r="F2732" s="832" t="s">
        <v>2036</v>
      </c>
      <c r="G2732" s="832" t="s">
        <v>2170</v>
      </c>
      <c r="H2732" s="832" t="s">
        <v>601</v>
      </c>
      <c r="I2732" s="832" t="s">
        <v>2173</v>
      </c>
      <c r="J2732" s="832" t="s">
        <v>1356</v>
      </c>
      <c r="K2732" s="832" t="s">
        <v>2174</v>
      </c>
      <c r="L2732" s="835">
        <v>0</v>
      </c>
      <c r="M2732" s="835">
        <v>0</v>
      </c>
      <c r="N2732" s="832">
        <v>1</v>
      </c>
      <c r="O2732" s="836">
        <v>0.5</v>
      </c>
      <c r="P2732" s="835"/>
      <c r="Q2732" s="837"/>
      <c r="R2732" s="832"/>
      <c r="S2732" s="837">
        <v>0</v>
      </c>
      <c r="T2732" s="836"/>
      <c r="U2732" s="838">
        <v>0</v>
      </c>
    </row>
    <row r="2733" spans="1:21" ht="14.4" customHeight="1" x14ac:dyDescent="0.3">
      <c r="A2733" s="831">
        <v>8</v>
      </c>
      <c r="B2733" s="832" t="s">
        <v>2035</v>
      </c>
      <c r="C2733" s="832" t="s">
        <v>2042</v>
      </c>
      <c r="D2733" s="833" t="s">
        <v>4375</v>
      </c>
      <c r="E2733" s="834" t="s">
        <v>2100</v>
      </c>
      <c r="F2733" s="832" t="s">
        <v>2036</v>
      </c>
      <c r="G2733" s="832" t="s">
        <v>2170</v>
      </c>
      <c r="H2733" s="832" t="s">
        <v>601</v>
      </c>
      <c r="I2733" s="832" t="s">
        <v>3020</v>
      </c>
      <c r="J2733" s="832" t="s">
        <v>3021</v>
      </c>
      <c r="K2733" s="832" t="s">
        <v>3022</v>
      </c>
      <c r="L2733" s="835">
        <v>0</v>
      </c>
      <c r="M2733" s="835">
        <v>0</v>
      </c>
      <c r="N2733" s="832">
        <v>1</v>
      </c>
      <c r="O2733" s="836">
        <v>1</v>
      </c>
      <c r="P2733" s="835"/>
      <c r="Q2733" s="837"/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8</v>
      </c>
      <c r="B2734" s="832" t="s">
        <v>2035</v>
      </c>
      <c r="C2734" s="832" t="s">
        <v>2042</v>
      </c>
      <c r="D2734" s="833" t="s">
        <v>4375</v>
      </c>
      <c r="E2734" s="834" t="s">
        <v>2100</v>
      </c>
      <c r="F2734" s="832" t="s">
        <v>2036</v>
      </c>
      <c r="G2734" s="832" t="s">
        <v>2413</v>
      </c>
      <c r="H2734" s="832" t="s">
        <v>601</v>
      </c>
      <c r="I2734" s="832" t="s">
        <v>2700</v>
      </c>
      <c r="J2734" s="832" t="s">
        <v>2415</v>
      </c>
      <c r="K2734" s="832" t="s">
        <v>2701</v>
      </c>
      <c r="L2734" s="835">
        <v>35.18</v>
      </c>
      <c r="M2734" s="835">
        <v>527.70000000000005</v>
      </c>
      <c r="N2734" s="832">
        <v>15</v>
      </c>
      <c r="O2734" s="836">
        <v>15</v>
      </c>
      <c r="P2734" s="835">
        <v>140.72</v>
      </c>
      <c r="Q2734" s="837">
        <v>0.26666666666666666</v>
      </c>
      <c r="R2734" s="832">
        <v>4</v>
      </c>
      <c r="S2734" s="837">
        <v>0.26666666666666666</v>
      </c>
      <c r="T2734" s="836">
        <v>4</v>
      </c>
      <c r="U2734" s="838">
        <v>0.26666666666666666</v>
      </c>
    </row>
    <row r="2735" spans="1:21" ht="14.4" customHeight="1" x14ac:dyDescent="0.3">
      <c r="A2735" s="831">
        <v>8</v>
      </c>
      <c r="B2735" s="832" t="s">
        <v>2035</v>
      </c>
      <c r="C2735" s="832" t="s">
        <v>2042</v>
      </c>
      <c r="D2735" s="833" t="s">
        <v>4375</v>
      </c>
      <c r="E2735" s="834" t="s">
        <v>2100</v>
      </c>
      <c r="F2735" s="832" t="s">
        <v>2036</v>
      </c>
      <c r="G2735" s="832" t="s">
        <v>2413</v>
      </c>
      <c r="H2735" s="832" t="s">
        <v>601</v>
      </c>
      <c r="I2735" s="832" t="s">
        <v>2702</v>
      </c>
      <c r="J2735" s="832" t="s">
        <v>2415</v>
      </c>
      <c r="K2735" s="832" t="s">
        <v>1725</v>
      </c>
      <c r="L2735" s="835">
        <v>0</v>
      </c>
      <c r="M2735" s="835">
        <v>0</v>
      </c>
      <c r="N2735" s="832">
        <v>1</v>
      </c>
      <c r="O2735" s="836">
        <v>1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8</v>
      </c>
      <c r="B2736" s="832" t="s">
        <v>2035</v>
      </c>
      <c r="C2736" s="832" t="s">
        <v>2042</v>
      </c>
      <c r="D2736" s="833" t="s">
        <v>4375</v>
      </c>
      <c r="E2736" s="834" t="s">
        <v>2100</v>
      </c>
      <c r="F2736" s="832" t="s">
        <v>2036</v>
      </c>
      <c r="G2736" s="832" t="s">
        <v>2413</v>
      </c>
      <c r="H2736" s="832" t="s">
        <v>601</v>
      </c>
      <c r="I2736" s="832" t="s">
        <v>2510</v>
      </c>
      <c r="J2736" s="832" t="s">
        <v>2415</v>
      </c>
      <c r="K2736" s="832" t="s">
        <v>2511</v>
      </c>
      <c r="L2736" s="835">
        <v>11.73</v>
      </c>
      <c r="M2736" s="835">
        <v>445.74000000000018</v>
      </c>
      <c r="N2736" s="832">
        <v>38</v>
      </c>
      <c r="O2736" s="836">
        <v>38</v>
      </c>
      <c r="P2736" s="835">
        <v>46.92</v>
      </c>
      <c r="Q2736" s="837">
        <v>0.10526315789473681</v>
      </c>
      <c r="R2736" s="832">
        <v>4</v>
      </c>
      <c r="S2736" s="837">
        <v>0.10526315789473684</v>
      </c>
      <c r="T2736" s="836">
        <v>4</v>
      </c>
      <c r="U2736" s="838">
        <v>0.10526315789473684</v>
      </c>
    </row>
    <row r="2737" spans="1:21" ht="14.4" customHeight="1" x14ac:dyDescent="0.3">
      <c r="A2737" s="831">
        <v>8</v>
      </c>
      <c r="B2737" s="832" t="s">
        <v>2035</v>
      </c>
      <c r="C2737" s="832" t="s">
        <v>2042</v>
      </c>
      <c r="D2737" s="833" t="s">
        <v>4375</v>
      </c>
      <c r="E2737" s="834" t="s">
        <v>2100</v>
      </c>
      <c r="F2737" s="832" t="s">
        <v>2036</v>
      </c>
      <c r="G2737" s="832" t="s">
        <v>2413</v>
      </c>
      <c r="H2737" s="832" t="s">
        <v>601</v>
      </c>
      <c r="I2737" s="832" t="s">
        <v>2414</v>
      </c>
      <c r="J2737" s="832" t="s">
        <v>2415</v>
      </c>
      <c r="K2737" s="832" t="s">
        <v>2416</v>
      </c>
      <c r="L2737" s="835">
        <v>58.62</v>
      </c>
      <c r="M2737" s="835">
        <v>234.48</v>
      </c>
      <c r="N2737" s="832">
        <v>4</v>
      </c>
      <c r="O2737" s="836">
        <v>4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8</v>
      </c>
      <c r="B2738" s="832" t="s">
        <v>2035</v>
      </c>
      <c r="C2738" s="832" t="s">
        <v>2042</v>
      </c>
      <c r="D2738" s="833" t="s">
        <v>4375</v>
      </c>
      <c r="E2738" s="834" t="s">
        <v>2100</v>
      </c>
      <c r="F2738" s="832" t="s">
        <v>2036</v>
      </c>
      <c r="G2738" s="832" t="s">
        <v>2184</v>
      </c>
      <c r="H2738" s="832" t="s">
        <v>660</v>
      </c>
      <c r="I2738" s="832" t="s">
        <v>1695</v>
      </c>
      <c r="J2738" s="832" t="s">
        <v>1696</v>
      </c>
      <c r="K2738" s="832" t="s">
        <v>1697</v>
      </c>
      <c r="L2738" s="835">
        <v>63.14</v>
      </c>
      <c r="M2738" s="835">
        <v>63.14</v>
      </c>
      <c r="N2738" s="832">
        <v>1</v>
      </c>
      <c r="O2738" s="836">
        <v>0.5</v>
      </c>
      <c r="P2738" s="835">
        <v>63.14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8</v>
      </c>
      <c r="B2739" s="832" t="s">
        <v>2035</v>
      </c>
      <c r="C2739" s="832" t="s">
        <v>2042</v>
      </c>
      <c r="D2739" s="833" t="s">
        <v>4375</v>
      </c>
      <c r="E2739" s="834" t="s">
        <v>2100</v>
      </c>
      <c r="F2739" s="832" t="s">
        <v>2036</v>
      </c>
      <c r="G2739" s="832" t="s">
        <v>3106</v>
      </c>
      <c r="H2739" s="832" t="s">
        <v>601</v>
      </c>
      <c r="I2739" s="832" t="s">
        <v>3107</v>
      </c>
      <c r="J2739" s="832" t="s">
        <v>3108</v>
      </c>
      <c r="K2739" s="832" t="s">
        <v>3109</v>
      </c>
      <c r="L2739" s="835">
        <v>0</v>
      </c>
      <c r="M2739" s="835">
        <v>0</v>
      </c>
      <c r="N2739" s="832">
        <v>2</v>
      </c>
      <c r="O2739" s="836">
        <v>1</v>
      </c>
      <c r="P2739" s="835">
        <v>0</v>
      </c>
      <c r="Q2739" s="837"/>
      <c r="R2739" s="832">
        <v>2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8</v>
      </c>
      <c r="B2740" s="832" t="s">
        <v>2035</v>
      </c>
      <c r="C2740" s="832" t="s">
        <v>2042</v>
      </c>
      <c r="D2740" s="833" t="s">
        <v>4375</v>
      </c>
      <c r="E2740" s="834" t="s">
        <v>2100</v>
      </c>
      <c r="F2740" s="832" t="s">
        <v>2036</v>
      </c>
      <c r="G2740" s="832" t="s">
        <v>2129</v>
      </c>
      <c r="H2740" s="832" t="s">
        <v>601</v>
      </c>
      <c r="I2740" s="832" t="s">
        <v>3275</v>
      </c>
      <c r="J2740" s="832" t="s">
        <v>1326</v>
      </c>
      <c r="K2740" s="832" t="s">
        <v>3276</v>
      </c>
      <c r="L2740" s="835">
        <v>168.9</v>
      </c>
      <c r="M2740" s="835">
        <v>168.9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8</v>
      </c>
      <c r="B2741" s="832" t="s">
        <v>2035</v>
      </c>
      <c r="C2741" s="832" t="s">
        <v>2042</v>
      </c>
      <c r="D2741" s="833" t="s">
        <v>4375</v>
      </c>
      <c r="E2741" s="834" t="s">
        <v>2100</v>
      </c>
      <c r="F2741" s="832" t="s">
        <v>2036</v>
      </c>
      <c r="G2741" s="832" t="s">
        <v>2199</v>
      </c>
      <c r="H2741" s="832" t="s">
        <v>601</v>
      </c>
      <c r="I2741" s="832" t="s">
        <v>2200</v>
      </c>
      <c r="J2741" s="832" t="s">
        <v>1219</v>
      </c>
      <c r="K2741" s="832" t="s">
        <v>2201</v>
      </c>
      <c r="L2741" s="835">
        <v>130.36000000000001</v>
      </c>
      <c r="M2741" s="835">
        <v>130.36000000000001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8</v>
      </c>
      <c r="B2742" s="832" t="s">
        <v>2035</v>
      </c>
      <c r="C2742" s="832" t="s">
        <v>2042</v>
      </c>
      <c r="D2742" s="833" t="s">
        <v>4375</v>
      </c>
      <c r="E2742" s="834" t="s">
        <v>2100</v>
      </c>
      <c r="F2742" s="832" t="s">
        <v>2036</v>
      </c>
      <c r="G2742" s="832" t="s">
        <v>2206</v>
      </c>
      <c r="H2742" s="832" t="s">
        <v>601</v>
      </c>
      <c r="I2742" s="832" t="s">
        <v>3291</v>
      </c>
      <c r="J2742" s="832" t="s">
        <v>971</v>
      </c>
      <c r="K2742" s="832" t="s">
        <v>3292</v>
      </c>
      <c r="L2742" s="835">
        <v>0</v>
      </c>
      <c r="M2742" s="835">
        <v>0</v>
      </c>
      <c r="N2742" s="832">
        <v>3</v>
      </c>
      <c r="O2742" s="836">
        <v>0.5</v>
      </c>
      <c r="P2742" s="835"/>
      <c r="Q2742" s="837"/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8</v>
      </c>
      <c r="B2743" s="832" t="s">
        <v>2035</v>
      </c>
      <c r="C2743" s="832" t="s">
        <v>2042</v>
      </c>
      <c r="D2743" s="833" t="s">
        <v>4375</v>
      </c>
      <c r="E2743" s="834" t="s">
        <v>2100</v>
      </c>
      <c r="F2743" s="832" t="s">
        <v>2036</v>
      </c>
      <c r="G2743" s="832" t="s">
        <v>2375</v>
      </c>
      <c r="H2743" s="832" t="s">
        <v>601</v>
      </c>
      <c r="I2743" s="832" t="s">
        <v>2376</v>
      </c>
      <c r="J2743" s="832" t="s">
        <v>840</v>
      </c>
      <c r="K2743" s="832" t="s">
        <v>2377</v>
      </c>
      <c r="L2743" s="835">
        <v>55.16</v>
      </c>
      <c r="M2743" s="835">
        <v>110.32</v>
      </c>
      <c r="N2743" s="832">
        <v>2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8</v>
      </c>
      <c r="B2744" s="832" t="s">
        <v>2035</v>
      </c>
      <c r="C2744" s="832" t="s">
        <v>2042</v>
      </c>
      <c r="D2744" s="833" t="s">
        <v>4375</v>
      </c>
      <c r="E2744" s="834" t="s">
        <v>2100</v>
      </c>
      <c r="F2744" s="832" t="s">
        <v>2036</v>
      </c>
      <c r="G2744" s="832" t="s">
        <v>2520</v>
      </c>
      <c r="H2744" s="832" t="s">
        <v>601</v>
      </c>
      <c r="I2744" s="832" t="s">
        <v>2928</v>
      </c>
      <c r="J2744" s="832" t="s">
        <v>2929</v>
      </c>
      <c r="K2744" s="832" t="s">
        <v>2930</v>
      </c>
      <c r="L2744" s="835">
        <v>0</v>
      </c>
      <c r="M2744" s="835">
        <v>0</v>
      </c>
      <c r="N2744" s="832">
        <v>1</v>
      </c>
      <c r="O2744" s="836">
        <v>1</v>
      </c>
      <c r="P2744" s="835"/>
      <c r="Q2744" s="837"/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8</v>
      </c>
      <c r="B2745" s="832" t="s">
        <v>2035</v>
      </c>
      <c r="C2745" s="832" t="s">
        <v>2042</v>
      </c>
      <c r="D2745" s="833" t="s">
        <v>4375</v>
      </c>
      <c r="E2745" s="834" t="s">
        <v>2080</v>
      </c>
      <c r="F2745" s="832" t="s">
        <v>2036</v>
      </c>
      <c r="G2745" s="832" t="s">
        <v>4296</v>
      </c>
      <c r="H2745" s="832" t="s">
        <v>601</v>
      </c>
      <c r="I2745" s="832" t="s">
        <v>4297</v>
      </c>
      <c r="J2745" s="832" t="s">
        <v>782</v>
      </c>
      <c r="K2745" s="832" t="s">
        <v>4298</v>
      </c>
      <c r="L2745" s="835">
        <v>0</v>
      </c>
      <c r="M2745" s="835">
        <v>0</v>
      </c>
      <c r="N2745" s="832">
        <v>1</v>
      </c>
      <c r="O2745" s="836">
        <v>1</v>
      </c>
      <c r="P2745" s="835">
        <v>0</v>
      </c>
      <c r="Q2745" s="837"/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8</v>
      </c>
      <c r="B2746" s="832" t="s">
        <v>2035</v>
      </c>
      <c r="C2746" s="832" t="s">
        <v>2042</v>
      </c>
      <c r="D2746" s="833" t="s">
        <v>4375</v>
      </c>
      <c r="E2746" s="834" t="s">
        <v>2080</v>
      </c>
      <c r="F2746" s="832" t="s">
        <v>2036</v>
      </c>
      <c r="G2746" s="832" t="s">
        <v>2101</v>
      </c>
      <c r="H2746" s="832" t="s">
        <v>660</v>
      </c>
      <c r="I2746" s="832" t="s">
        <v>1858</v>
      </c>
      <c r="J2746" s="832" t="s">
        <v>867</v>
      </c>
      <c r="K2746" s="832" t="s">
        <v>1859</v>
      </c>
      <c r="L2746" s="835">
        <v>154.36000000000001</v>
      </c>
      <c r="M2746" s="835">
        <v>463.08000000000004</v>
      </c>
      <c r="N2746" s="832">
        <v>3</v>
      </c>
      <c r="O2746" s="836">
        <v>1.5</v>
      </c>
      <c r="P2746" s="835">
        <v>308.72000000000003</v>
      </c>
      <c r="Q2746" s="837">
        <v>0.66666666666666663</v>
      </c>
      <c r="R2746" s="832">
        <v>2</v>
      </c>
      <c r="S2746" s="837">
        <v>0.66666666666666663</v>
      </c>
      <c r="T2746" s="836">
        <v>1</v>
      </c>
      <c r="U2746" s="838">
        <v>0.66666666666666663</v>
      </c>
    </row>
    <row r="2747" spans="1:21" ht="14.4" customHeight="1" x14ac:dyDescent="0.3">
      <c r="A2747" s="831">
        <v>8</v>
      </c>
      <c r="B2747" s="832" t="s">
        <v>2035</v>
      </c>
      <c r="C2747" s="832" t="s">
        <v>2042</v>
      </c>
      <c r="D2747" s="833" t="s">
        <v>4375</v>
      </c>
      <c r="E2747" s="834" t="s">
        <v>2080</v>
      </c>
      <c r="F2747" s="832" t="s">
        <v>2036</v>
      </c>
      <c r="G2747" s="832" t="s">
        <v>2155</v>
      </c>
      <c r="H2747" s="832" t="s">
        <v>660</v>
      </c>
      <c r="I2747" s="832" t="s">
        <v>1708</v>
      </c>
      <c r="J2747" s="832" t="s">
        <v>1709</v>
      </c>
      <c r="K2747" s="832" t="s">
        <v>1710</v>
      </c>
      <c r="L2747" s="835">
        <v>170.52</v>
      </c>
      <c r="M2747" s="835">
        <v>170.52</v>
      </c>
      <c r="N2747" s="832">
        <v>1</v>
      </c>
      <c r="O2747" s="836">
        <v>0.5</v>
      </c>
      <c r="P2747" s="835">
        <v>170.52</v>
      </c>
      <c r="Q2747" s="837">
        <v>1</v>
      </c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8</v>
      </c>
      <c r="B2748" s="832" t="s">
        <v>2035</v>
      </c>
      <c r="C2748" s="832" t="s">
        <v>2042</v>
      </c>
      <c r="D2748" s="833" t="s">
        <v>4375</v>
      </c>
      <c r="E2748" s="834" t="s">
        <v>2080</v>
      </c>
      <c r="F2748" s="832" t="s">
        <v>2036</v>
      </c>
      <c r="G2748" s="832" t="s">
        <v>2155</v>
      </c>
      <c r="H2748" s="832" t="s">
        <v>660</v>
      </c>
      <c r="I2748" s="832" t="s">
        <v>2491</v>
      </c>
      <c r="J2748" s="832" t="s">
        <v>1709</v>
      </c>
      <c r="K2748" s="832" t="s">
        <v>2271</v>
      </c>
      <c r="L2748" s="835">
        <v>85.27</v>
      </c>
      <c r="M2748" s="835">
        <v>170.54</v>
      </c>
      <c r="N2748" s="832">
        <v>2</v>
      </c>
      <c r="O2748" s="836">
        <v>1</v>
      </c>
      <c r="P2748" s="835">
        <v>170.54</v>
      </c>
      <c r="Q2748" s="837">
        <v>1</v>
      </c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8</v>
      </c>
      <c r="B2749" s="832" t="s">
        <v>2035</v>
      </c>
      <c r="C2749" s="832" t="s">
        <v>2042</v>
      </c>
      <c r="D2749" s="833" t="s">
        <v>4375</v>
      </c>
      <c r="E2749" s="834" t="s">
        <v>2080</v>
      </c>
      <c r="F2749" s="832" t="s">
        <v>2036</v>
      </c>
      <c r="G2749" s="832" t="s">
        <v>2864</v>
      </c>
      <c r="H2749" s="832" t="s">
        <v>660</v>
      </c>
      <c r="I2749" s="832" t="s">
        <v>1944</v>
      </c>
      <c r="J2749" s="832" t="s">
        <v>861</v>
      </c>
      <c r="K2749" s="832" t="s">
        <v>939</v>
      </c>
      <c r="L2749" s="835">
        <v>58.77</v>
      </c>
      <c r="M2749" s="835">
        <v>58.77</v>
      </c>
      <c r="N2749" s="832">
        <v>1</v>
      </c>
      <c r="O2749" s="836">
        <v>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8</v>
      </c>
      <c r="B2750" s="832" t="s">
        <v>2035</v>
      </c>
      <c r="C2750" s="832" t="s">
        <v>2042</v>
      </c>
      <c r="D2750" s="833" t="s">
        <v>4375</v>
      </c>
      <c r="E2750" s="834" t="s">
        <v>2080</v>
      </c>
      <c r="F2750" s="832" t="s">
        <v>2036</v>
      </c>
      <c r="G2750" s="832" t="s">
        <v>4299</v>
      </c>
      <c r="H2750" s="832" t="s">
        <v>601</v>
      </c>
      <c r="I2750" s="832" t="s">
        <v>4300</v>
      </c>
      <c r="J2750" s="832" t="s">
        <v>4301</v>
      </c>
      <c r="K2750" s="832" t="s">
        <v>4302</v>
      </c>
      <c r="L2750" s="835">
        <v>0</v>
      </c>
      <c r="M2750" s="835">
        <v>0</v>
      </c>
      <c r="N2750" s="832">
        <v>1</v>
      </c>
      <c r="O2750" s="836">
        <v>0.5</v>
      </c>
      <c r="P2750" s="835"/>
      <c r="Q2750" s="837"/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8</v>
      </c>
      <c r="B2751" s="832" t="s">
        <v>2035</v>
      </c>
      <c r="C2751" s="832" t="s">
        <v>2042</v>
      </c>
      <c r="D2751" s="833" t="s">
        <v>4375</v>
      </c>
      <c r="E2751" s="834" t="s">
        <v>2080</v>
      </c>
      <c r="F2751" s="832" t="s">
        <v>2036</v>
      </c>
      <c r="G2751" s="832" t="s">
        <v>2678</v>
      </c>
      <c r="H2751" s="832" t="s">
        <v>601</v>
      </c>
      <c r="I2751" s="832" t="s">
        <v>4303</v>
      </c>
      <c r="J2751" s="832" t="s">
        <v>4304</v>
      </c>
      <c r="K2751" s="832" t="s">
        <v>4305</v>
      </c>
      <c r="L2751" s="835">
        <v>0</v>
      </c>
      <c r="M2751" s="835">
        <v>0</v>
      </c>
      <c r="N2751" s="832">
        <v>1</v>
      </c>
      <c r="O2751" s="836">
        <v>1</v>
      </c>
      <c r="P2751" s="835">
        <v>0</v>
      </c>
      <c r="Q2751" s="837"/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8</v>
      </c>
      <c r="B2752" s="832" t="s">
        <v>2035</v>
      </c>
      <c r="C2752" s="832" t="s">
        <v>2042</v>
      </c>
      <c r="D2752" s="833" t="s">
        <v>4375</v>
      </c>
      <c r="E2752" s="834" t="s">
        <v>2080</v>
      </c>
      <c r="F2752" s="832" t="s">
        <v>2036</v>
      </c>
      <c r="G2752" s="832" t="s">
        <v>2102</v>
      </c>
      <c r="H2752" s="832" t="s">
        <v>601</v>
      </c>
      <c r="I2752" s="832" t="s">
        <v>2103</v>
      </c>
      <c r="J2752" s="832" t="s">
        <v>685</v>
      </c>
      <c r="K2752" s="832" t="s">
        <v>2104</v>
      </c>
      <c r="L2752" s="835">
        <v>91.11</v>
      </c>
      <c r="M2752" s="835">
        <v>91.11</v>
      </c>
      <c r="N2752" s="832">
        <v>1</v>
      </c>
      <c r="O2752" s="836">
        <v>1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8</v>
      </c>
      <c r="B2753" s="832" t="s">
        <v>2035</v>
      </c>
      <c r="C2753" s="832" t="s">
        <v>2042</v>
      </c>
      <c r="D2753" s="833" t="s">
        <v>4375</v>
      </c>
      <c r="E2753" s="834" t="s">
        <v>2080</v>
      </c>
      <c r="F2753" s="832" t="s">
        <v>2036</v>
      </c>
      <c r="G2753" s="832" t="s">
        <v>2278</v>
      </c>
      <c r="H2753" s="832" t="s">
        <v>601</v>
      </c>
      <c r="I2753" s="832" t="s">
        <v>3174</v>
      </c>
      <c r="J2753" s="832" t="s">
        <v>2280</v>
      </c>
      <c r="K2753" s="832" t="s">
        <v>3175</v>
      </c>
      <c r="L2753" s="835">
        <v>46.75</v>
      </c>
      <c r="M2753" s="835">
        <v>93.5</v>
      </c>
      <c r="N2753" s="832">
        <v>2</v>
      </c>
      <c r="O2753" s="836">
        <v>1</v>
      </c>
      <c r="P2753" s="835">
        <v>93.5</v>
      </c>
      <c r="Q2753" s="837">
        <v>1</v>
      </c>
      <c r="R2753" s="832">
        <v>2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8</v>
      </c>
      <c r="B2754" s="832" t="s">
        <v>2035</v>
      </c>
      <c r="C2754" s="832" t="s">
        <v>2042</v>
      </c>
      <c r="D2754" s="833" t="s">
        <v>4375</v>
      </c>
      <c r="E2754" s="834" t="s">
        <v>2080</v>
      </c>
      <c r="F2754" s="832" t="s">
        <v>2036</v>
      </c>
      <c r="G2754" s="832" t="s">
        <v>2741</v>
      </c>
      <c r="H2754" s="832" t="s">
        <v>601</v>
      </c>
      <c r="I2754" s="832" t="s">
        <v>2745</v>
      </c>
      <c r="J2754" s="832" t="s">
        <v>2746</v>
      </c>
      <c r="K2754" s="832" t="s">
        <v>2747</v>
      </c>
      <c r="L2754" s="835">
        <v>0</v>
      </c>
      <c r="M2754" s="835">
        <v>0</v>
      </c>
      <c r="N2754" s="832">
        <v>1</v>
      </c>
      <c r="O2754" s="836">
        <v>1</v>
      </c>
      <c r="P2754" s="835">
        <v>0</v>
      </c>
      <c r="Q2754" s="837"/>
      <c r="R2754" s="832">
        <v>1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8</v>
      </c>
      <c r="B2755" s="832" t="s">
        <v>2035</v>
      </c>
      <c r="C2755" s="832" t="s">
        <v>2042</v>
      </c>
      <c r="D2755" s="833" t="s">
        <v>4375</v>
      </c>
      <c r="E2755" s="834" t="s">
        <v>2080</v>
      </c>
      <c r="F2755" s="832" t="s">
        <v>2036</v>
      </c>
      <c r="G2755" s="832" t="s">
        <v>2754</v>
      </c>
      <c r="H2755" s="832" t="s">
        <v>601</v>
      </c>
      <c r="I2755" s="832" t="s">
        <v>4306</v>
      </c>
      <c r="J2755" s="832" t="s">
        <v>2756</v>
      </c>
      <c r="K2755" s="832" t="s">
        <v>4307</v>
      </c>
      <c r="L2755" s="835">
        <v>422.19</v>
      </c>
      <c r="M2755" s="835">
        <v>422.19</v>
      </c>
      <c r="N2755" s="832">
        <v>1</v>
      </c>
      <c r="O2755" s="836">
        <v>1</v>
      </c>
      <c r="P2755" s="835">
        <v>422.19</v>
      </c>
      <c r="Q2755" s="837">
        <v>1</v>
      </c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8</v>
      </c>
      <c r="B2756" s="832" t="s">
        <v>2035</v>
      </c>
      <c r="C2756" s="832" t="s">
        <v>2042</v>
      </c>
      <c r="D2756" s="833" t="s">
        <v>4375</v>
      </c>
      <c r="E2756" s="834" t="s">
        <v>2080</v>
      </c>
      <c r="F2756" s="832" t="s">
        <v>2036</v>
      </c>
      <c r="G2756" s="832" t="s">
        <v>2594</v>
      </c>
      <c r="H2756" s="832" t="s">
        <v>601</v>
      </c>
      <c r="I2756" s="832" t="s">
        <v>2692</v>
      </c>
      <c r="J2756" s="832" t="s">
        <v>2693</v>
      </c>
      <c r="K2756" s="832" t="s">
        <v>2694</v>
      </c>
      <c r="L2756" s="835">
        <v>0</v>
      </c>
      <c r="M2756" s="835">
        <v>0</v>
      </c>
      <c r="N2756" s="832">
        <v>1</v>
      </c>
      <c r="O2756" s="836">
        <v>1</v>
      </c>
      <c r="P2756" s="835">
        <v>0</v>
      </c>
      <c r="Q2756" s="837"/>
      <c r="R2756" s="832">
        <v>1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8</v>
      </c>
      <c r="B2757" s="832" t="s">
        <v>2035</v>
      </c>
      <c r="C2757" s="832" t="s">
        <v>2042</v>
      </c>
      <c r="D2757" s="833" t="s">
        <v>4375</v>
      </c>
      <c r="E2757" s="834" t="s">
        <v>2080</v>
      </c>
      <c r="F2757" s="832" t="s">
        <v>2036</v>
      </c>
      <c r="G2757" s="832" t="s">
        <v>2114</v>
      </c>
      <c r="H2757" s="832" t="s">
        <v>601</v>
      </c>
      <c r="I2757" s="832" t="s">
        <v>2115</v>
      </c>
      <c r="J2757" s="832" t="s">
        <v>928</v>
      </c>
      <c r="K2757" s="832" t="s">
        <v>2116</v>
      </c>
      <c r="L2757" s="835">
        <v>132.19</v>
      </c>
      <c r="M2757" s="835">
        <v>132.19</v>
      </c>
      <c r="N2757" s="832">
        <v>1</v>
      </c>
      <c r="O2757" s="836">
        <v>1</v>
      </c>
      <c r="P2757" s="835">
        <v>132.19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8</v>
      </c>
      <c r="B2758" s="832" t="s">
        <v>2035</v>
      </c>
      <c r="C2758" s="832" t="s">
        <v>2042</v>
      </c>
      <c r="D2758" s="833" t="s">
        <v>4375</v>
      </c>
      <c r="E2758" s="834" t="s">
        <v>2080</v>
      </c>
      <c r="F2758" s="832" t="s">
        <v>2036</v>
      </c>
      <c r="G2758" s="832" t="s">
        <v>2167</v>
      </c>
      <c r="H2758" s="832" t="s">
        <v>601</v>
      </c>
      <c r="I2758" s="832" t="s">
        <v>2168</v>
      </c>
      <c r="J2758" s="832" t="s">
        <v>1322</v>
      </c>
      <c r="K2758" s="832" t="s">
        <v>2169</v>
      </c>
      <c r="L2758" s="835">
        <v>98.75</v>
      </c>
      <c r="M2758" s="835">
        <v>98.75</v>
      </c>
      <c r="N2758" s="832">
        <v>1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8</v>
      </c>
      <c r="B2759" s="832" t="s">
        <v>2035</v>
      </c>
      <c r="C2759" s="832" t="s">
        <v>2042</v>
      </c>
      <c r="D2759" s="833" t="s">
        <v>4375</v>
      </c>
      <c r="E2759" s="834" t="s">
        <v>2080</v>
      </c>
      <c r="F2759" s="832" t="s">
        <v>2036</v>
      </c>
      <c r="G2759" s="832" t="s">
        <v>2117</v>
      </c>
      <c r="H2759" s="832" t="s">
        <v>601</v>
      </c>
      <c r="I2759" s="832" t="s">
        <v>2301</v>
      </c>
      <c r="J2759" s="832" t="s">
        <v>2119</v>
      </c>
      <c r="K2759" s="832" t="s">
        <v>2120</v>
      </c>
      <c r="L2759" s="835">
        <v>132.97999999999999</v>
      </c>
      <c r="M2759" s="835">
        <v>664.9</v>
      </c>
      <c r="N2759" s="832">
        <v>5</v>
      </c>
      <c r="O2759" s="836">
        <v>1.5</v>
      </c>
      <c r="P2759" s="835">
        <v>531.91999999999996</v>
      </c>
      <c r="Q2759" s="837">
        <v>0.79999999999999993</v>
      </c>
      <c r="R2759" s="832">
        <v>4</v>
      </c>
      <c r="S2759" s="837">
        <v>0.8</v>
      </c>
      <c r="T2759" s="836">
        <v>1</v>
      </c>
      <c r="U2759" s="838">
        <v>0.66666666666666663</v>
      </c>
    </row>
    <row r="2760" spans="1:21" ht="14.4" customHeight="1" x14ac:dyDescent="0.3">
      <c r="A2760" s="831">
        <v>8</v>
      </c>
      <c r="B2760" s="832" t="s">
        <v>2035</v>
      </c>
      <c r="C2760" s="832" t="s">
        <v>2042</v>
      </c>
      <c r="D2760" s="833" t="s">
        <v>4375</v>
      </c>
      <c r="E2760" s="834" t="s">
        <v>2080</v>
      </c>
      <c r="F2760" s="832" t="s">
        <v>2036</v>
      </c>
      <c r="G2760" s="832" t="s">
        <v>2170</v>
      </c>
      <c r="H2760" s="832" t="s">
        <v>601</v>
      </c>
      <c r="I2760" s="832" t="s">
        <v>2171</v>
      </c>
      <c r="J2760" s="832" t="s">
        <v>964</v>
      </c>
      <c r="K2760" s="832" t="s">
        <v>2172</v>
      </c>
      <c r="L2760" s="835">
        <v>0</v>
      </c>
      <c r="M2760" s="835">
        <v>0</v>
      </c>
      <c r="N2760" s="832">
        <v>3</v>
      </c>
      <c r="O2760" s="836">
        <v>3</v>
      </c>
      <c r="P2760" s="835">
        <v>0</v>
      </c>
      <c r="Q2760" s="837"/>
      <c r="R2760" s="832">
        <v>1</v>
      </c>
      <c r="S2760" s="837">
        <v>0.33333333333333331</v>
      </c>
      <c r="T2760" s="836">
        <v>1</v>
      </c>
      <c r="U2760" s="838">
        <v>0.33333333333333331</v>
      </c>
    </row>
    <row r="2761" spans="1:21" ht="14.4" customHeight="1" x14ac:dyDescent="0.3">
      <c r="A2761" s="831">
        <v>8</v>
      </c>
      <c r="B2761" s="832" t="s">
        <v>2035</v>
      </c>
      <c r="C2761" s="832" t="s">
        <v>2042</v>
      </c>
      <c r="D2761" s="833" t="s">
        <v>4375</v>
      </c>
      <c r="E2761" s="834" t="s">
        <v>2080</v>
      </c>
      <c r="F2761" s="832" t="s">
        <v>2036</v>
      </c>
      <c r="G2761" s="832" t="s">
        <v>2184</v>
      </c>
      <c r="H2761" s="832" t="s">
        <v>660</v>
      </c>
      <c r="I2761" s="832" t="s">
        <v>1698</v>
      </c>
      <c r="J2761" s="832" t="s">
        <v>1696</v>
      </c>
      <c r="K2761" s="832" t="s">
        <v>1699</v>
      </c>
      <c r="L2761" s="835">
        <v>49.08</v>
      </c>
      <c r="M2761" s="835">
        <v>49.08</v>
      </c>
      <c r="N2761" s="832">
        <v>1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8</v>
      </c>
      <c r="B2762" s="832" t="s">
        <v>2035</v>
      </c>
      <c r="C2762" s="832" t="s">
        <v>2042</v>
      </c>
      <c r="D2762" s="833" t="s">
        <v>4375</v>
      </c>
      <c r="E2762" s="834" t="s">
        <v>2080</v>
      </c>
      <c r="F2762" s="832" t="s">
        <v>2036</v>
      </c>
      <c r="G2762" s="832" t="s">
        <v>2476</v>
      </c>
      <c r="H2762" s="832" t="s">
        <v>601</v>
      </c>
      <c r="I2762" s="832" t="s">
        <v>2477</v>
      </c>
      <c r="J2762" s="832" t="s">
        <v>1029</v>
      </c>
      <c r="K2762" s="832" t="s">
        <v>2478</v>
      </c>
      <c r="L2762" s="835">
        <v>256.67</v>
      </c>
      <c r="M2762" s="835">
        <v>770.01</v>
      </c>
      <c r="N2762" s="832">
        <v>3</v>
      </c>
      <c r="O2762" s="836">
        <v>3</v>
      </c>
      <c r="P2762" s="835">
        <v>770.01</v>
      </c>
      <c r="Q2762" s="837">
        <v>1</v>
      </c>
      <c r="R2762" s="832">
        <v>3</v>
      </c>
      <c r="S2762" s="837">
        <v>1</v>
      </c>
      <c r="T2762" s="836">
        <v>3</v>
      </c>
      <c r="U2762" s="838">
        <v>1</v>
      </c>
    </row>
    <row r="2763" spans="1:21" ht="14.4" customHeight="1" x14ac:dyDescent="0.3">
      <c r="A2763" s="831">
        <v>8</v>
      </c>
      <c r="B2763" s="832" t="s">
        <v>2035</v>
      </c>
      <c r="C2763" s="832" t="s">
        <v>2042</v>
      </c>
      <c r="D2763" s="833" t="s">
        <v>4375</v>
      </c>
      <c r="E2763" s="834" t="s">
        <v>2080</v>
      </c>
      <c r="F2763" s="832" t="s">
        <v>2036</v>
      </c>
      <c r="G2763" s="832" t="s">
        <v>2331</v>
      </c>
      <c r="H2763" s="832" t="s">
        <v>601</v>
      </c>
      <c r="I2763" s="832" t="s">
        <v>2332</v>
      </c>
      <c r="J2763" s="832" t="s">
        <v>973</v>
      </c>
      <c r="K2763" s="832" t="s">
        <v>2333</v>
      </c>
      <c r="L2763" s="835">
        <v>53.57</v>
      </c>
      <c r="M2763" s="835">
        <v>107.14</v>
      </c>
      <c r="N2763" s="832">
        <v>2</v>
      </c>
      <c r="O2763" s="836">
        <v>2</v>
      </c>
      <c r="P2763" s="835">
        <v>107.14</v>
      </c>
      <c r="Q2763" s="837">
        <v>1</v>
      </c>
      <c r="R2763" s="832">
        <v>2</v>
      </c>
      <c r="S2763" s="837">
        <v>1</v>
      </c>
      <c r="T2763" s="836">
        <v>2</v>
      </c>
      <c r="U2763" s="838">
        <v>1</v>
      </c>
    </row>
    <row r="2764" spans="1:21" ht="14.4" customHeight="1" x14ac:dyDescent="0.3">
      <c r="A2764" s="831">
        <v>8</v>
      </c>
      <c r="B2764" s="832" t="s">
        <v>2035</v>
      </c>
      <c r="C2764" s="832" t="s">
        <v>2042</v>
      </c>
      <c r="D2764" s="833" t="s">
        <v>4375</v>
      </c>
      <c r="E2764" s="834" t="s">
        <v>2080</v>
      </c>
      <c r="F2764" s="832" t="s">
        <v>2036</v>
      </c>
      <c r="G2764" s="832" t="s">
        <v>2331</v>
      </c>
      <c r="H2764" s="832" t="s">
        <v>601</v>
      </c>
      <c r="I2764" s="832" t="s">
        <v>4308</v>
      </c>
      <c r="J2764" s="832" t="s">
        <v>4309</v>
      </c>
      <c r="K2764" s="832" t="s">
        <v>4310</v>
      </c>
      <c r="L2764" s="835">
        <v>276.85000000000002</v>
      </c>
      <c r="M2764" s="835">
        <v>276.85000000000002</v>
      </c>
      <c r="N2764" s="832">
        <v>1</v>
      </c>
      <c r="O2764" s="836">
        <v>0.5</v>
      </c>
      <c r="P2764" s="835">
        <v>276.85000000000002</v>
      </c>
      <c r="Q2764" s="837">
        <v>1</v>
      </c>
      <c r="R2764" s="832">
        <v>1</v>
      </c>
      <c r="S2764" s="837">
        <v>1</v>
      </c>
      <c r="T2764" s="836">
        <v>0.5</v>
      </c>
      <c r="U2764" s="838">
        <v>1</v>
      </c>
    </row>
    <row r="2765" spans="1:21" ht="14.4" customHeight="1" x14ac:dyDescent="0.3">
      <c r="A2765" s="831">
        <v>8</v>
      </c>
      <c r="B2765" s="832" t="s">
        <v>2035</v>
      </c>
      <c r="C2765" s="832" t="s">
        <v>2042</v>
      </c>
      <c r="D2765" s="833" t="s">
        <v>4375</v>
      </c>
      <c r="E2765" s="834" t="s">
        <v>2080</v>
      </c>
      <c r="F2765" s="832" t="s">
        <v>2036</v>
      </c>
      <c r="G2765" s="832" t="s">
        <v>2121</v>
      </c>
      <c r="H2765" s="832" t="s">
        <v>660</v>
      </c>
      <c r="I2765" s="832" t="s">
        <v>2122</v>
      </c>
      <c r="J2765" s="832" t="s">
        <v>735</v>
      </c>
      <c r="K2765" s="832" t="s">
        <v>1680</v>
      </c>
      <c r="L2765" s="835">
        <v>490.89</v>
      </c>
      <c r="M2765" s="835">
        <v>490.89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8</v>
      </c>
      <c r="B2766" s="832" t="s">
        <v>2035</v>
      </c>
      <c r="C2766" s="832" t="s">
        <v>2042</v>
      </c>
      <c r="D2766" s="833" t="s">
        <v>4375</v>
      </c>
      <c r="E2766" s="834" t="s">
        <v>2080</v>
      </c>
      <c r="F2766" s="832" t="s">
        <v>2036</v>
      </c>
      <c r="G2766" s="832" t="s">
        <v>2803</v>
      </c>
      <c r="H2766" s="832" t="s">
        <v>660</v>
      </c>
      <c r="I2766" s="832" t="s">
        <v>1724</v>
      </c>
      <c r="J2766" s="832" t="s">
        <v>672</v>
      </c>
      <c r="K2766" s="832" t="s">
        <v>1725</v>
      </c>
      <c r="L2766" s="835">
        <v>48.42</v>
      </c>
      <c r="M2766" s="835">
        <v>48.42</v>
      </c>
      <c r="N2766" s="832">
        <v>1</v>
      </c>
      <c r="O2766" s="836">
        <v>1</v>
      </c>
      <c r="P2766" s="835">
        <v>48.42</v>
      </c>
      <c r="Q2766" s="837">
        <v>1</v>
      </c>
      <c r="R2766" s="832">
        <v>1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8</v>
      </c>
      <c r="B2767" s="832" t="s">
        <v>2035</v>
      </c>
      <c r="C2767" s="832" t="s">
        <v>2042</v>
      </c>
      <c r="D2767" s="833" t="s">
        <v>4375</v>
      </c>
      <c r="E2767" s="834" t="s">
        <v>2080</v>
      </c>
      <c r="F2767" s="832" t="s">
        <v>2036</v>
      </c>
      <c r="G2767" s="832" t="s">
        <v>2126</v>
      </c>
      <c r="H2767" s="832" t="s">
        <v>601</v>
      </c>
      <c r="I2767" s="832" t="s">
        <v>2127</v>
      </c>
      <c r="J2767" s="832" t="s">
        <v>2128</v>
      </c>
      <c r="K2767" s="832" t="s">
        <v>1725</v>
      </c>
      <c r="L2767" s="835">
        <v>88.1</v>
      </c>
      <c r="M2767" s="835">
        <v>88.1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8</v>
      </c>
      <c r="B2768" s="832" t="s">
        <v>2035</v>
      </c>
      <c r="C2768" s="832" t="s">
        <v>2042</v>
      </c>
      <c r="D2768" s="833" t="s">
        <v>4375</v>
      </c>
      <c r="E2768" s="834" t="s">
        <v>2080</v>
      </c>
      <c r="F2768" s="832" t="s">
        <v>2036</v>
      </c>
      <c r="G2768" s="832" t="s">
        <v>2129</v>
      </c>
      <c r="H2768" s="832" t="s">
        <v>601</v>
      </c>
      <c r="I2768" s="832" t="s">
        <v>2130</v>
      </c>
      <c r="J2768" s="832" t="s">
        <v>1328</v>
      </c>
      <c r="K2768" s="832" t="s">
        <v>2131</v>
      </c>
      <c r="L2768" s="835">
        <v>112.6</v>
      </c>
      <c r="M2768" s="835">
        <v>337.79999999999995</v>
      </c>
      <c r="N2768" s="832">
        <v>3</v>
      </c>
      <c r="O2768" s="836">
        <v>3</v>
      </c>
      <c r="P2768" s="835">
        <v>337.79999999999995</v>
      </c>
      <c r="Q2768" s="837">
        <v>1</v>
      </c>
      <c r="R2768" s="832">
        <v>3</v>
      </c>
      <c r="S2768" s="837">
        <v>1</v>
      </c>
      <c r="T2768" s="836">
        <v>3</v>
      </c>
      <c r="U2768" s="838">
        <v>1</v>
      </c>
    </row>
    <row r="2769" spans="1:21" ht="14.4" customHeight="1" x14ac:dyDescent="0.3">
      <c r="A2769" s="831">
        <v>8</v>
      </c>
      <c r="B2769" s="832" t="s">
        <v>2035</v>
      </c>
      <c r="C2769" s="832" t="s">
        <v>2042</v>
      </c>
      <c r="D2769" s="833" t="s">
        <v>4375</v>
      </c>
      <c r="E2769" s="834" t="s">
        <v>2080</v>
      </c>
      <c r="F2769" s="832" t="s">
        <v>2036</v>
      </c>
      <c r="G2769" s="832" t="s">
        <v>2543</v>
      </c>
      <c r="H2769" s="832" t="s">
        <v>601</v>
      </c>
      <c r="I2769" s="832" t="s">
        <v>2544</v>
      </c>
      <c r="J2769" s="832" t="s">
        <v>1054</v>
      </c>
      <c r="K2769" s="832" t="s">
        <v>2545</v>
      </c>
      <c r="L2769" s="835">
        <v>0</v>
      </c>
      <c r="M2769" s="835">
        <v>0</v>
      </c>
      <c r="N2769" s="832">
        <v>1</v>
      </c>
      <c r="O2769" s="836">
        <v>0.5</v>
      </c>
      <c r="P2769" s="835"/>
      <c r="Q2769" s="837"/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8</v>
      </c>
      <c r="B2770" s="832" t="s">
        <v>2035</v>
      </c>
      <c r="C2770" s="832" t="s">
        <v>2042</v>
      </c>
      <c r="D2770" s="833" t="s">
        <v>4375</v>
      </c>
      <c r="E2770" s="834" t="s">
        <v>2080</v>
      </c>
      <c r="F2770" s="832" t="s">
        <v>2036</v>
      </c>
      <c r="G2770" s="832" t="s">
        <v>2646</v>
      </c>
      <c r="H2770" s="832" t="s">
        <v>601</v>
      </c>
      <c r="I2770" s="832" t="s">
        <v>2811</v>
      </c>
      <c r="J2770" s="832" t="s">
        <v>2812</v>
      </c>
      <c r="K2770" s="832" t="s">
        <v>2813</v>
      </c>
      <c r="L2770" s="835">
        <v>256.67</v>
      </c>
      <c r="M2770" s="835">
        <v>513.34</v>
      </c>
      <c r="N2770" s="832">
        <v>2</v>
      </c>
      <c r="O2770" s="836">
        <v>2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8</v>
      </c>
      <c r="B2771" s="832" t="s">
        <v>2035</v>
      </c>
      <c r="C2771" s="832" t="s">
        <v>2042</v>
      </c>
      <c r="D2771" s="833" t="s">
        <v>4375</v>
      </c>
      <c r="E2771" s="834" t="s">
        <v>2080</v>
      </c>
      <c r="F2771" s="832" t="s">
        <v>2036</v>
      </c>
      <c r="G2771" s="832" t="s">
        <v>2199</v>
      </c>
      <c r="H2771" s="832" t="s">
        <v>601</v>
      </c>
      <c r="I2771" s="832" t="s">
        <v>2200</v>
      </c>
      <c r="J2771" s="832" t="s">
        <v>1219</v>
      </c>
      <c r="K2771" s="832" t="s">
        <v>2201</v>
      </c>
      <c r="L2771" s="835">
        <v>130.36000000000001</v>
      </c>
      <c r="M2771" s="835">
        <v>130.36000000000001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8</v>
      </c>
      <c r="B2772" s="832" t="s">
        <v>2035</v>
      </c>
      <c r="C2772" s="832" t="s">
        <v>2042</v>
      </c>
      <c r="D2772" s="833" t="s">
        <v>4375</v>
      </c>
      <c r="E2772" s="834" t="s">
        <v>2080</v>
      </c>
      <c r="F2772" s="832" t="s">
        <v>2036</v>
      </c>
      <c r="G2772" s="832" t="s">
        <v>2421</v>
      </c>
      <c r="H2772" s="832" t="s">
        <v>601</v>
      </c>
      <c r="I2772" s="832" t="s">
        <v>2422</v>
      </c>
      <c r="J2772" s="832" t="s">
        <v>891</v>
      </c>
      <c r="K2772" s="832" t="s">
        <v>2423</v>
      </c>
      <c r="L2772" s="835">
        <v>219.37</v>
      </c>
      <c r="M2772" s="835">
        <v>438.74</v>
      </c>
      <c r="N2772" s="832">
        <v>2</v>
      </c>
      <c r="O2772" s="836">
        <v>1</v>
      </c>
      <c r="P2772" s="835">
        <v>438.74</v>
      </c>
      <c r="Q2772" s="837">
        <v>1</v>
      </c>
      <c r="R2772" s="832">
        <v>2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8</v>
      </c>
      <c r="B2773" s="832" t="s">
        <v>2035</v>
      </c>
      <c r="C2773" s="832" t="s">
        <v>2042</v>
      </c>
      <c r="D2773" s="833" t="s">
        <v>4375</v>
      </c>
      <c r="E2773" s="834" t="s">
        <v>2080</v>
      </c>
      <c r="F2773" s="832" t="s">
        <v>2036</v>
      </c>
      <c r="G2773" s="832" t="s">
        <v>2719</v>
      </c>
      <c r="H2773" s="832" t="s">
        <v>601</v>
      </c>
      <c r="I2773" s="832" t="s">
        <v>2720</v>
      </c>
      <c r="J2773" s="832" t="s">
        <v>2721</v>
      </c>
      <c r="K2773" s="832" t="s">
        <v>2722</v>
      </c>
      <c r="L2773" s="835">
        <v>0</v>
      </c>
      <c r="M2773" s="835">
        <v>0</v>
      </c>
      <c r="N2773" s="832">
        <v>1</v>
      </c>
      <c r="O2773" s="836">
        <v>1</v>
      </c>
      <c r="P2773" s="835">
        <v>0</v>
      </c>
      <c r="Q2773" s="837"/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8</v>
      </c>
      <c r="B2774" s="832" t="s">
        <v>2035</v>
      </c>
      <c r="C2774" s="832" t="s">
        <v>2042</v>
      </c>
      <c r="D2774" s="833" t="s">
        <v>4375</v>
      </c>
      <c r="E2774" s="834" t="s">
        <v>2091</v>
      </c>
      <c r="F2774" s="832" t="s">
        <v>2036</v>
      </c>
      <c r="G2774" s="832" t="s">
        <v>2155</v>
      </c>
      <c r="H2774" s="832" t="s">
        <v>660</v>
      </c>
      <c r="I2774" s="832" t="s">
        <v>1708</v>
      </c>
      <c r="J2774" s="832" t="s">
        <v>1709</v>
      </c>
      <c r="K2774" s="832" t="s">
        <v>1710</v>
      </c>
      <c r="L2774" s="835">
        <v>170.52</v>
      </c>
      <c r="M2774" s="835">
        <v>170.52</v>
      </c>
      <c r="N2774" s="832">
        <v>1</v>
      </c>
      <c r="O2774" s="836">
        <v>0.5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8</v>
      </c>
      <c r="B2775" s="832" t="s">
        <v>2035</v>
      </c>
      <c r="C2775" s="832" t="s">
        <v>2042</v>
      </c>
      <c r="D2775" s="833" t="s">
        <v>4375</v>
      </c>
      <c r="E2775" s="834" t="s">
        <v>2091</v>
      </c>
      <c r="F2775" s="832" t="s">
        <v>2036</v>
      </c>
      <c r="G2775" s="832" t="s">
        <v>2871</v>
      </c>
      <c r="H2775" s="832" t="s">
        <v>601</v>
      </c>
      <c r="I2775" s="832" t="s">
        <v>4311</v>
      </c>
      <c r="J2775" s="832" t="s">
        <v>4312</v>
      </c>
      <c r="K2775" s="832" t="s">
        <v>4313</v>
      </c>
      <c r="L2775" s="835">
        <v>47.47</v>
      </c>
      <c r="M2775" s="835">
        <v>47.47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8</v>
      </c>
      <c r="B2776" s="832" t="s">
        <v>2035</v>
      </c>
      <c r="C2776" s="832" t="s">
        <v>2042</v>
      </c>
      <c r="D2776" s="833" t="s">
        <v>4375</v>
      </c>
      <c r="E2776" s="834" t="s">
        <v>2091</v>
      </c>
      <c r="F2776" s="832" t="s">
        <v>2036</v>
      </c>
      <c r="G2776" s="832" t="s">
        <v>2871</v>
      </c>
      <c r="H2776" s="832" t="s">
        <v>601</v>
      </c>
      <c r="I2776" s="832" t="s">
        <v>4314</v>
      </c>
      <c r="J2776" s="832" t="s">
        <v>4312</v>
      </c>
      <c r="K2776" s="832" t="s">
        <v>4315</v>
      </c>
      <c r="L2776" s="835">
        <v>47.47</v>
      </c>
      <c r="M2776" s="835">
        <v>47.47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8</v>
      </c>
      <c r="B2777" s="832" t="s">
        <v>2035</v>
      </c>
      <c r="C2777" s="832" t="s">
        <v>2042</v>
      </c>
      <c r="D2777" s="833" t="s">
        <v>4375</v>
      </c>
      <c r="E2777" s="834" t="s">
        <v>2091</v>
      </c>
      <c r="F2777" s="832" t="s">
        <v>2036</v>
      </c>
      <c r="G2777" s="832" t="s">
        <v>2102</v>
      </c>
      <c r="H2777" s="832" t="s">
        <v>601</v>
      </c>
      <c r="I2777" s="832" t="s">
        <v>2103</v>
      </c>
      <c r="J2777" s="832" t="s">
        <v>685</v>
      </c>
      <c r="K2777" s="832" t="s">
        <v>2104</v>
      </c>
      <c r="L2777" s="835">
        <v>91.11</v>
      </c>
      <c r="M2777" s="835">
        <v>91.11</v>
      </c>
      <c r="N2777" s="832">
        <v>1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8</v>
      </c>
      <c r="B2778" s="832" t="s">
        <v>2035</v>
      </c>
      <c r="C2778" s="832" t="s">
        <v>2042</v>
      </c>
      <c r="D2778" s="833" t="s">
        <v>4375</v>
      </c>
      <c r="E2778" s="834" t="s">
        <v>2091</v>
      </c>
      <c r="F2778" s="832" t="s">
        <v>2036</v>
      </c>
      <c r="G2778" s="832" t="s">
        <v>2560</v>
      </c>
      <c r="H2778" s="832" t="s">
        <v>601</v>
      </c>
      <c r="I2778" s="832" t="s">
        <v>4316</v>
      </c>
      <c r="J2778" s="832" t="s">
        <v>3882</v>
      </c>
      <c r="K2778" s="832" t="s">
        <v>4317</v>
      </c>
      <c r="L2778" s="835">
        <v>93.98</v>
      </c>
      <c r="M2778" s="835">
        <v>93.98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8</v>
      </c>
      <c r="B2779" s="832" t="s">
        <v>2035</v>
      </c>
      <c r="C2779" s="832" t="s">
        <v>2042</v>
      </c>
      <c r="D2779" s="833" t="s">
        <v>4375</v>
      </c>
      <c r="E2779" s="834" t="s">
        <v>2091</v>
      </c>
      <c r="F2779" s="832" t="s">
        <v>2036</v>
      </c>
      <c r="G2779" s="832" t="s">
        <v>2560</v>
      </c>
      <c r="H2779" s="832" t="s">
        <v>601</v>
      </c>
      <c r="I2779" s="832" t="s">
        <v>4318</v>
      </c>
      <c r="J2779" s="832" t="s">
        <v>2562</v>
      </c>
      <c r="K2779" s="832" t="s">
        <v>4317</v>
      </c>
      <c r="L2779" s="835">
        <v>93.98</v>
      </c>
      <c r="M2779" s="835">
        <v>93.98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8</v>
      </c>
      <c r="B2780" s="832" t="s">
        <v>2035</v>
      </c>
      <c r="C2780" s="832" t="s">
        <v>2042</v>
      </c>
      <c r="D2780" s="833" t="s">
        <v>4375</v>
      </c>
      <c r="E2780" s="834" t="s">
        <v>2091</v>
      </c>
      <c r="F2780" s="832" t="s">
        <v>2036</v>
      </c>
      <c r="G2780" s="832" t="s">
        <v>2560</v>
      </c>
      <c r="H2780" s="832" t="s">
        <v>601</v>
      </c>
      <c r="I2780" s="832" t="s">
        <v>2561</v>
      </c>
      <c r="J2780" s="832" t="s">
        <v>2562</v>
      </c>
      <c r="K2780" s="832" t="s">
        <v>2563</v>
      </c>
      <c r="L2780" s="835">
        <v>98.68</v>
      </c>
      <c r="M2780" s="835">
        <v>98.68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8</v>
      </c>
      <c r="B2781" s="832" t="s">
        <v>2035</v>
      </c>
      <c r="C2781" s="832" t="s">
        <v>2042</v>
      </c>
      <c r="D2781" s="833" t="s">
        <v>4375</v>
      </c>
      <c r="E2781" s="834" t="s">
        <v>2091</v>
      </c>
      <c r="F2781" s="832" t="s">
        <v>2036</v>
      </c>
      <c r="G2781" s="832" t="s">
        <v>2288</v>
      </c>
      <c r="H2781" s="832" t="s">
        <v>601</v>
      </c>
      <c r="I2781" s="832" t="s">
        <v>2289</v>
      </c>
      <c r="J2781" s="832" t="s">
        <v>1104</v>
      </c>
      <c r="K2781" s="832" t="s">
        <v>2290</v>
      </c>
      <c r="L2781" s="835">
        <v>107.27</v>
      </c>
      <c r="M2781" s="835">
        <v>2467.21</v>
      </c>
      <c r="N2781" s="832">
        <v>23</v>
      </c>
      <c r="O2781" s="836">
        <v>7</v>
      </c>
      <c r="P2781" s="835">
        <v>429.08</v>
      </c>
      <c r="Q2781" s="837">
        <v>0.17391304347826086</v>
      </c>
      <c r="R2781" s="832">
        <v>4</v>
      </c>
      <c r="S2781" s="837">
        <v>0.17391304347826086</v>
      </c>
      <c r="T2781" s="836">
        <v>2</v>
      </c>
      <c r="U2781" s="838">
        <v>0.2857142857142857</v>
      </c>
    </row>
    <row r="2782" spans="1:21" ht="14.4" customHeight="1" x14ac:dyDescent="0.3">
      <c r="A2782" s="831">
        <v>8</v>
      </c>
      <c r="B2782" s="832" t="s">
        <v>2035</v>
      </c>
      <c r="C2782" s="832" t="s">
        <v>2042</v>
      </c>
      <c r="D2782" s="833" t="s">
        <v>4375</v>
      </c>
      <c r="E2782" s="834" t="s">
        <v>2091</v>
      </c>
      <c r="F2782" s="832" t="s">
        <v>2036</v>
      </c>
      <c r="G2782" s="832" t="s">
        <v>2117</v>
      </c>
      <c r="H2782" s="832" t="s">
        <v>601</v>
      </c>
      <c r="I2782" s="832" t="s">
        <v>2301</v>
      </c>
      <c r="J2782" s="832" t="s">
        <v>2119</v>
      </c>
      <c r="K2782" s="832" t="s">
        <v>2120</v>
      </c>
      <c r="L2782" s="835">
        <v>132.97999999999999</v>
      </c>
      <c r="M2782" s="835">
        <v>132.97999999999999</v>
      </c>
      <c r="N2782" s="832">
        <v>1</v>
      </c>
      <c r="O2782" s="836">
        <v>0.5</v>
      </c>
      <c r="P2782" s="835">
        <v>132.97999999999999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8</v>
      </c>
      <c r="B2783" s="832" t="s">
        <v>2035</v>
      </c>
      <c r="C2783" s="832" t="s">
        <v>2042</v>
      </c>
      <c r="D2783" s="833" t="s">
        <v>4375</v>
      </c>
      <c r="E2783" s="834" t="s">
        <v>2091</v>
      </c>
      <c r="F2783" s="832" t="s">
        <v>2036</v>
      </c>
      <c r="G2783" s="832" t="s">
        <v>2170</v>
      </c>
      <c r="H2783" s="832" t="s">
        <v>601</v>
      </c>
      <c r="I2783" s="832" t="s">
        <v>2306</v>
      </c>
      <c r="J2783" s="832" t="s">
        <v>2307</v>
      </c>
      <c r="K2783" s="832" t="s">
        <v>2308</v>
      </c>
      <c r="L2783" s="835">
        <v>0</v>
      </c>
      <c r="M2783" s="835">
        <v>0</v>
      </c>
      <c r="N2783" s="832">
        <v>1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8</v>
      </c>
      <c r="B2784" s="832" t="s">
        <v>2035</v>
      </c>
      <c r="C2784" s="832" t="s">
        <v>2042</v>
      </c>
      <c r="D2784" s="833" t="s">
        <v>4375</v>
      </c>
      <c r="E2784" s="834" t="s">
        <v>2091</v>
      </c>
      <c r="F2784" s="832" t="s">
        <v>2036</v>
      </c>
      <c r="G2784" s="832" t="s">
        <v>2894</v>
      </c>
      <c r="H2784" s="832" t="s">
        <v>601</v>
      </c>
      <c r="I2784" s="832" t="s">
        <v>2895</v>
      </c>
      <c r="J2784" s="832" t="s">
        <v>2896</v>
      </c>
      <c r="K2784" s="832" t="s">
        <v>2897</v>
      </c>
      <c r="L2784" s="835">
        <v>73.989999999999995</v>
      </c>
      <c r="M2784" s="835">
        <v>73.989999999999995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8</v>
      </c>
      <c r="B2785" s="832" t="s">
        <v>2035</v>
      </c>
      <c r="C2785" s="832" t="s">
        <v>2042</v>
      </c>
      <c r="D2785" s="833" t="s">
        <v>4375</v>
      </c>
      <c r="E2785" s="834" t="s">
        <v>2091</v>
      </c>
      <c r="F2785" s="832" t="s">
        <v>2036</v>
      </c>
      <c r="G2785" s="832" t="s">
        <v>2413</v>
      </c>
      <c r="H2785" s="832" t="s">
        <v>601</v>
      </c>
      <c r="I2785" s="832" t="s">
        <v>2700</v>
      </c>
      <c r="J2785" s="832" t="s">
        <v>2415</v>
      </c>
      <c r="K2785" s="832" t="s">
        <v>2701</v>
      </c>
      <c r="L2785" s="835">
        <v>35.18</v>
      </c>
      <c r="M2785" s="835">
        <v>246.26000000000002</v>
      </c>
      <c r="N2785" s="832">
        <v>7</v>
      </c>
      <c r="O2785" s="836">
        <v>7</v>
      </c>
      <c r="P2785" s="835">
        <v>35.18</v>
      </c>
      <c r="Q2785" s="837">
        <v>0.14285714285714285</v>
      </c>
      <c r="R2785" s="832">
        <v>1</v>
      </c>
      <c r="S2785" s="837">
        <v>0.14285714285714285</v>
      </c>
      <c r="T2785" s="836">
        <v>1</v>
      </c>
      <c r="U2785" s="838">
        <v>0.14285714285714285</v>
      </c>
    </row>
    <row r="2786" spans="1:21" ht="14.4" customHeight="1" x14ac:dyDescent="0.3">
      <c r="A2786" s="831">
        <v>8</v>
      </c>
      <c r="B2786" s="832" t="s">
        <v>2035</v>
      </c>
      <c r="C2786" s="832" t="s">
        <v>2042</v>
      </c>
      <c r="D2786" s="833" t="s">
        <v>4375</v>
      </c>
      <c r="E2786" s="834" t="s">
        <v>2091</v>
      </c>
      <c r="F2786" s="832" t="s">
        <v>2036</v>
      </c>
      <c r="G2786" s="832" t="s">
        <v>2413</v>
      </c>
      <c r="H2786" s="832" t="s">
        <v>601</v>
      </c>
      <c r="I2786" s="832" t="s">
        <v>3376</v>
      </c>
      <c r="J2786" s="832" t="s">
        <v>2899</v>
      </c>
      <c r="K2786" s="832" t="s">
        <v>3377</v>
      </c>
      <c r="L2786" s="835">
        <v>29.31</v>
      </c>
      <c r="M2786" s="835">
        <v>29.31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8</v>
      </c>
      <c r="B2787" s="832" t="s">
        <v>2035</v>
      </c>
      <c r="C2787" s="832" t="s">
        <v>2042</v>
      </c>
      <c r="D2787" s="833" t="s">
        <v>4375</v>
      </c>
      <c r="E2787" s="834" t="s">
        <v>2091</v>
      </c>
      <c r="F2787" s="832" t="s">
        <v>2036</v>
      </c>
      <c r="G2787" s="832" t="s">
        <v>2322</v>
      </c>
      <c r="H2787" s="832" t="s">
        <v>601</v>
      </c>
      <c r="I2787" s="832" t="s">
        <v>2323</v>
      </c>
      <c r="J2787" s="832" t="s">
        <v>1062</v>
      </c>
      <c r="K2787" s="832" t="s">
        <v>1063</v>
      </c>
      <c r="L2787" s="835">
        <v>0</v>
      </c>
      <c r="M2787" s="835">
        <v>0</v>
      </c>
      <c r="N2787" s="832">
        <v>2</v>
      </c>
      <c r="O2787" s="836">
        <v>0.5</v>
      </c>
      <c r="P2787" s="835"/>
      <c r="Q2787" s="837"/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8</v>
      </c>
      <c r="B2788" s="832" t="s">
        <v>2035</v>
      </c>
      <c r="C2788" s="832" t="s">
        <v>2042</v>
      </c>
      <c r="D2788" s="833" t="s">
        <v>4375</v>
      </c>
      <c r="E2788" s="834" t="s">
        <v>2091</v>
      </c>
      <c r="F2788" s="832" t="s">
        <v>2036</v>
      </c>
      <c r="G2788" s="832" t="s">
        <v>2190</v>
      </c>
      <c r="H2788" s="832" t="s">
        <v>601</v>
      </c>
      <c r="I2788" s="832" t="s">
        <v>2191</v>
      </c>
      <c r="J2788" s="832" t="s">
        <v>773</v>
      </c>
      <c r="K2788" s="832" t="s">
        <v>2192</v>
      </c>
      <c r="L2788" s="835">
        <v>0</v>
      </c>
      <c r="M2788" s="835">
        <v>0</v>
      </c>
      <c r="N2788" s="832">
        <v>1</v>
      </c>
      <c r="O2788" s="836">
        <v>1</v>
      </c>
      <c r="P2788" s="835"/>
      <c r="Q2788" s="837"/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8</v>
      </c>
      <c r="B2789" s="832" t="s">
        <v>2035</v>
      </c>
      <c r="C2789" s="832" t="s">
        <v>2042</v>
      </c>
      <c r="D2789" s="833" t="s">
        <v>4375</v>
      </c>
      <c r="E2789" s="834" t="s">
        <v>2091</v>
      </c>
      <c r="F2789" s="832" t="s">
        <v>2036</v>
      </c>
      <c r="G2789" s="832" t="s">
        <v>2144</v>
      </c>
      <c r="H2789" s="832" t="s">
        <v>601</v>
      </c>
      <c r="I2789" s="832" t="s">
        <v>2145</v>
      </c>
      <c r="J2789" s="832" t="s">
        <v>692</v>
      </c>
      <c r="K2789" s="832" t="s">
        <v>2146</v>
      </c>
      <c r="L2789" s="835">
        <v>158.76</v>
      </c>
      <c r="M2789" s="835">
        <v>952.56</v>
      </c>
      <c r="N2789" s="832">
        <v>6</v>
      </c>
      <c r="O2789" s="836">
        <v>4</v>
      </c>
      <c r="P2789" s="835">
        <v>635.04</v>
      </c>
      <c r="Q2789" s="837">
        <v>0.66666666666666663</v>
      </c>
      <c r="R2789" s="832">
        <v>4</v>
      </c>
      <c r="S2789" s="837">
        <v>0.66666666666666663</v>
      </c>
      <c r="T2789" s="836">
        <v>3</v>
      </c>
      <c r="U2789" s="838">
        <v>0.75</v>
      </c>
    </row>
    <row r="2790" spans="1:21" ht="14.4" customHeight="1" x14ac:dyDescent="0.3">
      <c r="A2790" s="831">
        <v>8</v>
      </c>
      <c r="B2790" s="832" t="s">
        <v>2035</v>
      </c>
      <c r="C2790" s="832" t="s">
        <v>2042</v>
      </c>
      <c r="D2790" s="833" t="s">
        <v>4375</v>
      </c>
      <c r="E2790" s="834" t="s">
        <v>2091</v>
      </c>
      <c r="F2790" s="832" t="s">
        <v>2036</v>
      </c>
      <c r="G2790" s="832" t="s">
        <v>3048</v>
      </c>
      <c r="H2790" s="832" t="s">
        <v>660</v>
      </c>
      <c r="I2790" s="832" t="s">
        <v>1836</v>
      </c>
      <c r="J2790" s="832" t="s">
        <v>1837</v>
      </c>
      <c r="K2790" s="832" t="s">
        <v>1838</v>
      </c>
      <c r="L2790" s="835">
        <v>32.869999999999997</v>
      </c>
      <c r="M2790" s="835">
        <v>32.869999999999997</v>
      </c>
      <c r="N2790" s="832">
        <v>1</v>
      </c>
      <c r="O2790" s="836">
        <v>0.5</v>
      </c>
      <c r="P2790" s="835">
        <v>32.869999999999997</v>
      </c>
      <c r="Q2790" s="837">
        <v>1</v>
      </c>
      <c r="R2790" s="832">
        <v>1</v>
      </c>
      <c r="S2790" s="837">
        <v>1</v>
      </c>
      <c r="T2790" s="836">
        <v>0.5</v>
      </c>
      <c r="U2790" s="838">
        <v>1</v>
      </c>
    </row>
    <row r="2791" spans="1:21" ht="14.4" customHeight="1" x14ac:dyDescent="0.3">
      <c r="A2791" s="831">
        <v>8</v>
      </c>
      <c r="B2791" s="832" t="s">
        <v>2035</v>
      </c>
      <c r="C2791" s="832" t="s">
        <v>2042</v>
      </c>
      <c r="D2791" s="833" t="s">
        <v>4375</v>
      </c>
      <c r="E2791" s="834" t="s">
        <v>2091</v>
      </c>
      <c r="F2791" s="832" t="s">
        <v>2036</v>
      </c>
      <c r="G2791" s="832" t="s">
        <v>2538</v>
      </c>
      <c r="H2791" s="832" t="s">
        <v>601</v>
      </c>
      <c r="I2791" s="832" t="s">
        <v>4163</v>
      </c>
      <c r="J2791" s="832" t="s">
        <v>1007</v>
      </c>
      <c r="K2791" s="832" t="s">
        <v>4164</v>
      </c>
      <c r="L2791" s="835">
        <v>92.04</v>
      </c>
      <c r="M2791" s="835">
        <v>92.04</v>
      </c>
      <c r="N2791" s="832">
        <v>1</v>
      </c>
      <c r="O2791" s="836">
        <v>0.5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8</v>
      </c>
      <c r="B2792" s="832" t="s">
        <v>2035</v>
      </c>
      <c r="C2792" s="832" t="s">
        <v>2042</v>
      </c>
      <c r="D2792" s="833" t="s">
        <v>4375</v>
      </c>
      <c r="E2792" s="834" t="s">
        <v>2091</v>
      </c>
      <c r="F2792" s="832" t="s">
        <v>2036</v>
      </c>
      <c r="G2792" s="832" t="s">
        <v>2121</v>
      </c>
      <c r="H2792" s="832" t="s">
        <v>660</v>
      </c>
      <c r="I2792" s="832" t="s">
        <v>2122</v>
      </c>
      <c r="J2792" s="832" t="s">
        <v>735</v>
      </c>
      <c r="K2792" s="832" t="s">
        <v>1680</v>
      </c>
      <c r="L2792" s="835">
        <v>490.89</v>
      </c>
      <c r="M2792" s="835">
        <v>490.89</v>
      </c>
      <c r="N2792" s="832">
        <v>1</v>
      </c>
      <c r="O2792" s="836">
        <v>1</v>
      </c>
      <c r="P2792" s="835">
        <v>490.89</v>
      </c>
      <c r="Q2792" s="837">
        <v>1</v>
      </c>
      <c r="R2792" s="832">
        <v>1</v>
      </c>
      <c r="S2792" s="837">
        <v>1</v>
      </c>
      <c r="T2792" s="836">
        <v>1</v>
      </c>
      <c r="U2792" s="838">
        <v>1</v>
      </c>
    </row>
    <row r="2793" spans="1:21" ht="14.4" customHeight="1" x14ac:dyDescent="0.3">
      <c r="A2793" s="831">
        <v>8</v>
      </c>
      <c r="B2793" s="832" t="s">
        <v>2035</v>
      </c>
      <c r="C2793" s="832" t="s">
        <v>2042</v>
      </c>
      <c r="D2793" s="833" t="s">
        <v>4375</v>
      </c>
      <c r="E2793" s="834" t="s">
        <v>2091</v>
      </c>
      <c r="F2793" s="832" t="s">
        <v>2036</v>
      </c>
      <c r="G2793" s="832" t="s">
        <v>3106</v>
      </c>
      <c r="H2793" s="832" t="s">
        <v>601</v>
      </c>
      <c r="I2793" s="832" t="s">
        <v>3107</v>
      </c>
      <c r="J2793" s="832" t="s">
        <v>3108</v>
      </c>
      <c r="K2793" s="832" t="s">
        <v>3109</v>
      </c>
      <c r="L2793" s="835">
        <v>0</v>
      </c>
      <c r="M2793" s="835">
        <v>0</v>
      </c>
      <c r="N2793" s="832">
        <v>6</v>
      </c>
      <c r="O2793" s="836">
        <v>1.5</v>
      </c>
      <c r="P2793" s="835"/>
      <c r="Q2793" s="837"/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8</v>
      </c>
      <c r="B2794" s="832" t="s">
        <v>2035</v>
      </c>
      <c r="C2794" s="832" t="s">
        <v>2042</v>
      </c>
      <c r="D2794" s="833" t="s">
        <v>4375</v>
      </c>
      <c r="E2794" s="834" t="s">
        <v>2091</v>
      </c>
      <c r="F2794" s="832" t="s">
        <v>2036</v>
      </c>
      <c r="G2794" s="832" t="s">
        <v>2440</v>
      </c>
      <c r="H2794" s="832" t="s">
        <v>601</v>
      </c>
      <c r="I2794" s="832" t="s">
        <v>2441</v>
      </c>
      <c r="J2794" s="832" t="s">
        <v>1431</v>
      </c>
      <c r="K2794" s="832" t="s">
        <v>1813</v>
      </c>
      <c r="L2794" s="835">
        <v>0</v>
      </c>
      <c r="M2794" s="835">
        <v>0</v>
      </c>
      <c r="N2794" s="832">
        <v>1</v>
      </c>
      <c r="O2794" s="836">
        <v>0.5</v>
      </c>
      <c r="P2794" s="835"/>
      <c r="Q2794" s="837"/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8</v>
      </c>
      <c r="B2795" s="832" t="s">
        <v>2035</v>
      </c>
      <c r="C2795" s="832" t="s">
        <v>2042</v>
      </c>
      <c r="D2795" s="833" t="s">
        <v>4375</v>
      </c>
      <c r="E2795" s="834" t="s">
        <v>2091</v>
      </c>
      <c r="F2795" s="832" t="s">
        <v>2036</v>
      </c>
      <c r="G2795" s="832" t="s">
        <v>2247</v>
      </c>
      <c r="H2795" s="832" t="s">
        <v>601</v>
      </c>
      <c r="I2795" s="832" t="s">
        <v>2353</v>
      </c>
      <c r="J2795" s="832" t="s">
        <v>1047</v>
      </c>
      <c r="K2795" s="832" t="s">
        <v>2354</v>
      </c>
      <c r="L2795" s="835">
        <v>32.25</v>
      </c>
      <c r="M2795" s="835">
        <v>32.25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8</v>
      </c>
      <c r="B2796" s="832" t="s">
        <v>2035</v>
      </c>
      <c r="C2796" s="832" t="s">
        <v>2042</v>
      </c>
      <c r="D2796" s="833" t="s">
        <v>4375</v>
      </c>
      <c r="E2796" s="834" t="s">
        <v>2091</v>
      </c>
      <c r="F2796" s="832" t="s">
        <v>2036</v>
      </c>
      <c r="G2796" s="832" t="s">
        <v>2199</v>
      </c>
      <c r="H2796" s="832" t="s">
        <v>601</v>
      </c>
      <c r="I2796" s="832" t="s">
        <v>2200</v>
      </c>
      <c r="J2796" s="832" t="s">
        <v>1219</v>
      </c>
      <c r="K2796" s="832" t="s">
        <v>2201</v>
      </c>
      <c r="L2796" s="835">
        <v>130.36000000000001</v>
      </c>
      <c r="M2796" s="835">
        <v>391.08000000000004</v>
      </c>
      <c r="N2796" s="832">
        <v>3</v>
      </c>
      <c r="O2796" s="836">
        <v>2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8</v>
      </c>
      <c r="B2797" s="832" t="s">
        <v>2035</v>
      </c>
      <c r="C2797" s="832" t="s">
        <v>2042</v>
      </c>
      <c r="D2797" s="833" t="s">
        <v>4375</v>
      </c>
      <c r="E2797" s="834" t="s">
        <v>2091</v>
      </c>
      <c r="F2797" s="832" t="s">
        <v>2036</v>
      </c>
      <c r="G2797" s="832" t="s">
        <v>2147</v>
      </c>
      <c r="H2797" s="832" t="s">
        <v>601</v>
      </c>
      <c r="I2797" s="832" t="s">
        <v>2224</v>
      </c>
      <c r="J2797" s="832" t="s">
        <v>825</v>
      </c>
      <c r="K2797" s="832" t="s">
        <v>2225</v>
      </c>
      <c r="L2797" s="835">
        <v>181.04</v>
      </c>
      <c r="M2797" s="835">
        <v>181.04</v>
      </c>
      <c r="N2797" s="832">
        <v>1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8</v>
      </c>
      <c r="B2798" s="832" t="s">
        <v>2035</v>
      </c>
      <c r="C2798" s="832" t="s">
        <v>2042</v>
      </c>
      <c r="D2798" s="833" t="s">
        <v>4375</v>
      </c>
      <c r="E2798" s="834" t="s">
        <v>2091</v>
      </c>
      <c r="F2798" s="832" t="s">
        <v>2036</v>
      </c>
      <c r="G2798" s="832" t="s">
        <v>2133</v>
      </c>
      <c r="H2798" s="832" t="s">
        <v>601</v>
      </c>
      <c r="I2798" s="832" t="s">
        <v>2707</v>
      </c>
      <c r="J2798" s="832" t="s">
        <v>1379</v>
      </c>
      <c r="K2798" s="832" t="s">
        <v>2135</v>
      </c>
      <c r="L2798" s="835">
        <v>42.54</v>
      </c>
      <c r="M2798" s="835">
        <v>42.54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8</v>
      </c>
      <c r="B2799" s="832" t="s">
        <v>2035</v>
      </c>
      <c r="C2799" s="832" t="s">
        <v>2042</v>
      </c>
      <c r="D2799" s="833" t="s">
        <v>4375</v>
      </c>
      <c r="E2799" s="834" t="s">
        <v>2091</v>
      </c>
      <c r="F2799" s="832" t="s">
        <v>2036</v>
      </c>
      <c r="G2799" s="832" t="s">
        <v>2133</v>
      </c>
      <c r="H2799" s="832" t="s">
        <v>601</v>
      </c>
      <c r="I2799" s="832" t="s">
        <v>3462</v>
      </c>
      <c r="J2799" s="832" t="s">
        <v>1379</v>
      </c>
      <c r="K2799" s="832" t="s">
        <v>3463</v>
      </c>
      <c r="L2799" s="835">
        <v>59.56</v>
      </c>
      <c r="M2799" s="835">
        <v>59.56</v>
      </c>
      <c r="N2799" s="832">
        <v>1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8</v>
      </c>
      <c r="B2800" s="832" t="s">
        <v>2035</v>
      </c>
      <c r="C2800" s="832" t="s">
        <v>2042</v>
      </c>
      <c r="D2800" s="833" t="s">
        <v>4375</v>
      </c>
      <c r="E2800" s="834" t="s">
        <v>2091</v>
      </c>
      <c r="F2800" s="832" t="s">
        <v>2036</v>
      </c>
      <c r="G2800" s="832" t="s">
        <v>2924</v>
      </c>
      <c r="H2800" s="832" t="s">
        <v>660</v>
      </c>
      <c r="I2800" s="832" t="s">
        <v>1909</v>
      </c>
      <c r="J2800" s="832" t="s">
        <v>1236</v>
      </c>
      <c r="K2800" s="832" t="s">
        <v>1910</v>
      </c>
      <c r="L2800" s="835">
        <v>0</v>
      </c>
      <c r="M2800" s="835">
        <v>0</v>
      </c>
      <c r="N2800" s="832">
        <v>2</v>
      </c>
      <c r="O2800" s="836">
        <v>1.5</v>
      </c>
      <c r="P2800" s="835"/>
      <c r="Q2800" s="837"/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8</v>
      </c>
      <c r="B2801" s="832" t="s">
        <v>2035</v>
      </c>
      <c r="C2801" s="832" t="s">
        <v>2042</v>
      </c>
      <c r="D2801" s="833" t="s">
        <v>4375</v>
      </c>
      <c r="E2801" s="834" t="s">
        <v>2091</v>
      </c>
      <c r="F2801" s="832" t="s">
        <v>2036</v>
      </c>
      <c r="G2801" s="832" t="s">
        <v>2138</v>
      </c>
      <c r="H2801" s="832" t="s">
        <v>601</v>
      </c>
      <c r="I2801" s="832" t="s">
        <v>2139</v>
      </c>
      <c r="J2801" s="832" t="s">
        <v>1393</v>
      </c>
      <c r="K2801" s="832" t="s">
        <v>2140</v>
      </c>
      <c r="L2801" s="835">
        <v>55.54</v>
      </c>
      <c r="M2801" s="835">
        <v>55.54</v>
      </c>
      <c r="N2801" s="832">
        <v>1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8</v>
      </c>
      <c r="B2802" s="832" t="s">
        <v>2035</v>
      </c>
      <c r="C2802" s="832" t="s">
        <v>2042</v>
      </c>
      <c r="D2802" s="833" t="s">
        <v>4375</v>
      </c>
      <c r="E2802" s="834" t="s">
        <v>2091</v>
      </c>
      <c r="F2802" s="832" t="s">
        <v>2036</v>
      </c>
      <c r="G2802" s="832" t="s">
        <v>3768</v>
      </c>
      <c r="H2802" s="832" t="s">
        <v>660</v>
      </c>
      <c r="I2802" s="832" t="s">
        <v>4319</v>
      </c>
      <c r="J2802" s="832" t="s">
        <v>3770</v>
      </c>
      <c r="K2802" s="832" t="s">
        <v>4320</v>
      </c>
      <c r="L2802" s="835">
        <v>21.79</v>
      </c>
      <c r="M2802" s="835">
        <v>21.79</v>
      </c>
      <c r="N2802" s="832">
        <v>1</v>
      </c>
      <c r="O2802" s="836">
        <v>0.5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8</v>
      </c>
      <c r="B2803" s="832" t="s">
        <v>2035</v>
      </c>
      <c r="C2803" s="832" t="s">
        <v>2042</v>
      </c>
      <c r="D2803" s="833" t="s">
        <v>4375</v>
      </c>
      <c r="E2803" s="834" t="s">
        <v>2093</v>
      </c>
      <c r="F2803" s="832" t="s">
        <v>2036</v>
      </c>
      <c r="G2803" s="832" t="s">
        <v>2239</v>
      </c>
      <c r="H2803" s="832" t="s">
        <v>660</v>
      </c>
      <c r="I2803" s="832" t="s">
        <v>3118</v>
      </c>
      <c r="J2803" s="832" t="s">
        <v>1881</v>
      </c>
      <c r="K2803" s="832" t="s">
        <v>3119</v>
      </c>
      <c r="L2803" s="835">
        <v>70.540000000000006</v>
      </c>
      <c r="M2803" s="835">
        <v>70.540000000000006</v>
      </c>
      <c r="N2803" s="832">
        <v>1</v>
      </c>
      <c r="O2803" s="836">
        <v>1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8</v>
      </c>
      <c r="B2804" s="832" t="s">
        <v>2035</v>
      </c>
      <c r="C2804" s="832" t="s">
        <v>2042</v>
      </c>
      <c r="D2804" s="833" t="s">
        <v>4375</v>
      </c>
      <c r="E2804" s="834" t="s">
        <v>2093</v>
      </c>
      <c r="F2804" s="832" t="s">
        <v>2036</v>
      </c>
      <c r="G2804" s="832" t="s">
        <v>2102</v>
      </c>
      <c r="H2804" s="832" t="s">
        <v>601</v>
      </c>
      <c r="I2804" s="832" t="s">
        <v>2220</v>
      </c>
      <c r="J2804" s="832" t="s">
        <v>685</v>
      </c>
      <c r="K2804" s="832" t="s">
        <v>2221</v>
      </c>
      <c r="L2804" s="835">
        <v>182.22</v>
      </c>
      <c r="M2804" s="835">
        <v>182.22</v>
      </c>
      <c r="N2804" s="832">
        <v>1</v>
      </c>
      <c r="O2804" s="836">
        <v>1</v>
      </c>
      <c r="P2804" s="835">
        <v>182.22</v>
      </c>
      <c r="Q2804" s="837">
        <v>1</v>
      </c>
      <c r="R2804" s="832">
        <v>1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8</v>
      </c>
      <c r="B2805" s="832" t="s">
        <v>2035</v>
      </c>
      <c r="C2805" s="832" t="s">
        <v>2042</v>
      </c>
      <c r="D2805" s="833" t="s">
        <v>4375</v>
      </c>
      <c r="E2805" s="834" t="s">
        <v>2093</v>
      </c>
      <c r="F2805" s="832" t="s">
        <v>2036</v>
      </c>
      <c r="G2805" s="832" t="s">
        <v>2288</v>
      </c>
      <c r="H2805" s="832" t="s">
        <v>601</v>
      </c>
      <c r="I2805" s="832" t="s">
        <v>2289</v>
      </c>
      <c r="J2805" s="832" t="s">
        <v>1104</v>
      </c>
      <c r="K2805" s="832" t="s">
        <v>2290</v>
      </c>
      <c r="L2805" s="835">
        <v>107.27</v>
      </c>
      <c r="M2805" s="835">
        <v>321.81</v>
      </c>
      <c r="N2805" s="832">
        <v>3</v>
      </c>
      <c r="O2805" s="836">
        <v>2</v>
      </c>
      <c r="P2805" s="835">
        <v>214.54</v>
      </c>
      <c r="Q2805" s="837">
        <v>0.66666666666666663</v>
      </c>
      <c r="R2805" s="832">
        <v>2</v>
      </c>
      <c r="S2805" s="837">
        <v>0.66666666666666663</v>
      </c>
      <c r="T2805" s="836">
        <v>1</v>
      </c>
      <c r="U2805" s="838">
        <v>0.5</v>
      </c>
    </row>
    <row r="2806" spans="1:21" ht="14.4" customHeight="1" x14ac:dyDescent="0.3">
      <c r="A2806" s="831">
        <v>8</v>
      </c>
      <c r="B2806" s="832" t="s">
        <v>2035</v>
      </c>
      <c r="C2806" s="832" t="s">
        <v>2042</v>
      </c>
      <c r="D2806" s="833" t="s">
        <v>4375</v>
      </c>
      <c r="E2806" s="834" t="s">
        <v>2093</v>
      </c>
      <c r="F2806" s="832" t="s">
        <v>2036</v>
      </c>
      <c r="G2806" s="832" t="s">
        <v>2144</v>
      </c>
      <c r="H2806" s="832" t="s">
        <v>601</v>
      </c>
      <c r="I2806" s="832" t="s">
        <v>2145</v>
      </c>
      <c r="J2806" s="832" t="s">
        <v>692</v>
      </c>
      <c r="K2806" s="832" t="s">
        <v>2146</v>
      </c>
      <c r="L2806" s="835">
        <v>158.76</v>
      </c>
      <c r="M2806" s="835">
        <v>158.76</v>
      </c>
      <c r="N2806" s="832">
        <v>1</v>
      </c>
      <c r="O2806" s="836">
        <v>1</v>
      </c>
      <c r="P2806" s="835">
        <v>158.76</v>
      </c>
      <c r="Q2806" s="837">
        <v>1</v>
      </c>
      <c r="R2806" s="832">
        <v>1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8</v>
      </c>
      <c r="B2807" s="832" t="s">
        <v>2035</v>
      </c>
      <c r="C2807" s="832" t="s">
        <v>2042</v>
      </c>
      <c r="D2807" s="833" t="s">
        <v>4375</v>
      </c>
      <c r="E2807" s="834" t="s">
        <v>2093</v>
      </c>
      <c r="F2807" s="832" t="s">
        <v>2036</v>
      </c>
      <c r="G2807" s="832" t="s">
        <v>2199</v>
      </c>
      <c r="H2807" s="832" t="s">
        <v>601</v>
      </c>
      <c r="I2807" s="832" t="s">
        <v>2200</v>
      </c>
      <c r="J2807" s="832" t="s">
        <v>1219</v>
      </c>
      <c r="K2807" s="832" t="s">
        <v>2201</v>
      </c>
      <c r="L2807" s="835">
        <v>130.36000000000001</v>
      </c>
      <c r="M2807" s="835">
        <v>130.36000000000001</v>
      </c>
      <c r="N2807" s="832">
        <v>1</v>
      </c>
      <c r="O2807" s="836">
        <v>0.5</v>
      </c>
      <c r="P2807" s="835">
        <v>130.36000000000001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8</v>
      </c>
      <c r="B2808" s="832" t="s">
        <v>2035</v>
      </c>
      <c r="C2808" s="832" t="s">
        <v>2042</v>
      </c>
      <c r="D2808" s="833" t="s">
        <v>4375</v>
      </c>
      <c r="E2808" s="834" t="s">
        <v>2093</v>
      </c>
      <c r="F2808" s="832" t="s">
        <v>2036</v>
      </c>
      <c r="G2808" s="832" t="s">
        <v>2147</v>
      </c>
      <c r="H2808" s="832" t="s">
        <v>601</v>
      </c>
      <c r="I2808" s="832" t="s">
        <v>2148</v>
      </c>
      <c r="J2808" s="832" t="s">
        <v>825</v>
      </c>
      <c r="K2808" s="832" t="s">
        <v>2149</v>
      </c>
      <c r="L2808" s="835">
        <v>0</v>
      </c>
      <c r="M2808" s="835">
        <v>0</v>
      </c>
      <c r="N2808" s="832">
        <v>1</v>
      </c>
      <c r="O2808" s="836">
        <v>0.5</v>
      </c>
      <c r="P2808" s="835">
        <v>0</v>
      </c>
      <c r="Q2808" s="837"/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8</v>
      </c>
      <c r="B2809" s="832" t="s">
        <v>2035</v>
      </c>
      <c r="C2809" s="832" t="s">
        <v>2042</v>
      </c>
      <c r="D2809" s="833" t="s">
        <v>4375</v>
      </c>
      <c r="E2809" s="834" t="s">
        <v>2055</v>
      </c>
      <c r="F2809" s="832" t="s">
        <v>2036</v>
      </c>
      <c r="G2809" s="832" t="s">
        <v>2141</v>
      </c>
      <c r="H2809" s="832" t="s">
        <v>601</v>
      </c>
      <c r="I2809" s="832" t="s">
        <v>2142</v>
      </c>
      <c r="J2809" s="832" t="s">
        <v>847</v>
      </c>
      <c r="K2809" s="832" t="s">
        <v>2143</v>
      </c>
      <c r="L2809" s="835">
        <v>385.3</v>
      </c>
      <c r="M2809" s="835">
        <v>385.3</v>
      </c>
      <c r="N2809" s="832">
        <v>1</v>
      </c>
      <c r="O2809" s="836">
        <v>0.5</v>
      </c>
      <c r="P2809" s="835">
        <v>385.3</v>
      </c>
      <c r="Q2809" s="837">
        <v>1</v>
      </c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8</v>
      </c>
      <c r="B2810" s="832" t="s">
        <v>2035</v>
      </c>
      <c r="C2810" s="832" t="s">
        <v>2042</v>
      </c>
      <c r="D2810" s="833" t="s">
        <v>4375</v>
      </c>
      <c r="E2810" s="834" t="s">
        <v>2055</v>
      </c>
      <c r="F2810" s="832" t="s">
        <v>2036</v>
      </c>
      <c r="G2810" s="832" t="s">
        <v>2141</v>
      </c>
      <c r="H2810" s="832" t="s">
        <v>601</v>
      </c>
      <c r="I2810" s="832" t="s">
        <v>3325</v>
      </c>
      <c r="J2810" s="832" t="s">
        <v>847</v>
      </c>
      <c r="K2810" s="832" t="s">
        <v>2143</v>
      </c>
      <c r="L2810" s="835">
        <v>385.3</v>
      </c>
      <c r="M2810" s="835">
        <v>385.3</v>
      </c>
      <c r="N2810" s="832">
        <v>1</v>
      </c>
      <c r="O2810" s="836">
        <v>0.5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8</v>
      </c>
      <c r="B2811" s="832" t="s">
        <v>2035</v>
      </c>
      <c r="C2811" s="832" t="s">
        <v>2042</v>
      </c>
      <c r="D2811" s="833" t="s">
        <v>4375</v>
      </c>
      <c r="E2811" s="834" t="s">
        <v>2055</v>
      </c>
      <c r="F2811" s="832" t="s">
        <v>2036</v>
      </c>
      <c r="G2811" s="832" t="s">
        <v>2259</v>
      </c>
      <c r="H2811" s="832" t="s">
        <v>601</v>
      </c>
      <c r="I2811" s="832" t="s">
        <v>2260</v>
      </c>
      <c r="J2811" s="832" t="s">
        <v>2261</v>
      </c>
      <c r="K2811" s="832" t="s">
        <v>2169</v>
      </c>
      <c r="L2811" s="835">
        <v>46.09</v>
      </c>
      <c r="M2811" s="835">
        <v>138.27000000000001</v>
      </c>
      <c r="N2811" s="832">
        <v>3</v>
      </c>
      <c r="O2811" s="836">
        <v>1.5</v>
      </c>
      <c r="P2811" s="835">
        <v>46.09</v>
      </c>
      <c r="Q2811" s="837">
        <v>0.33333333333333331</v>
      </c>
      <c r="R2811" s="832">
        <v>1</v>
      </c>
      <c r="S2811" s="837">
        <v>0.33333333333333331</v>
      </c>
      <c r="T2811" s="836">
        <v>0.5</v>
      </c>
      <c r="U2811" s="838">
        <v>0.33333333333333331</v>
      </c>
    </row>
    <row r="2812" spans="1:21" ht="14.4" customHeight="1" x14ac:dyDescent="0.3">
      <c r="A2812" s="831">
        <v>8</v>
      </c>
      <c r="B2812" s="832" t="s">
        <v>2035</v>
      </c>
      <c r="C2812" s="832" t="s">
        <v>2042</v>
      </c>
      <c r="D2812" s="833" t="s">
        <v>4375</v>
      </c>
      <c r="E2812" s="834" t="s">
        <v>2055</v>
      </c>
      <c r="F2812" s="832" t="s">
        <v>2036</v>
      </c>
      <c r="G2812" s="832" t="s">
        <v>2101</v>
      </c>
      <c r="H2812" s="832" t="s">
        <v>660</v>
      </c>
      <c r="I2812" s="832" t="s">
        <v>1701</v>
      </c>
      <c r="J2812" s="832" t="s">
        <v>867</v>
      </c>
      <c r="K2812" s="832" t="s">
        <v>1702</v>
      </c>
      <c r="L2812" s="835">
        <v>225.06</v>
      </c>
      <c r="M2812" s="835">
        <v>450.12</v>
      </c>
      <c r="N2812" s="832">
        <v>2</v>
      </c>
      <c r="O2812" s="836">
        <v>2</v>
      </c>
      <c r="P2812" s="835">
        <v>450.12</v>
      </c>
      <c r="Q2812" s="837">
        <v>1</v>
      </c>
      <c r="R2812" s="832">
        <v>2</v>
      </c>
      <c r="S2812" s="837">
        <v>1</v>
      </c>
      <c r="T2812" s="836">
        <v>2</v>
      </c>
      <c r="U2812" s="838">
        <v>1</v>
      </c>
    </row>
    <row r="2813" spans="1:21" ht="14.4" customHeight="1" x14ac:dyDescent="0.3">
      <c r="A2813" s="831">
        <v>8</v>
      </c>
      <c r="B2813" s="832" t="s">
        <v>2035</v>
      </c>
      <c r="C2813" s="832" t="s">
        <v>2042</v>
      </c>
      <c r="D2813" s="833" t="s">
        <v>4375</v>
      </c>
      <c r="E2813" s="834" t="s">
        <v>2055</v>
      </c>
      <c r="F2813" s="832" t="s">
        <v>2036</v>
      </c>
      <c r="G2813" s="832" t="s">
        <v>2155</v>
      </c>
      <c r="H2813" s="832" t="s">
        <v>660</v>
      </c>
      <c r="I2813" s="832" t="s">
        <v>1708</v>
      </c>
      <c r="J2813" s="832" t="s">
        <v>1709</v>
      </c>
      <c r="K2813" s="832" t="s">
        <v>1710</v>
      </c>
      <c r="L2813" s="835">
        <v>170.52</v>
      </c>
      <c r="M2813" s="835">
        <v>170.52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8</v>
      </c>
      <c r="B2814" s="832" t="s">
        <v>2035</v>
      </c>
      <c r="C2814" s="832" t="s">
        <v>2042</v>
      </c>
      <c r="D2814" s="833" t="s">
        <v>4375</v>
      </c>
      <c r="E2814" s="834" t="s">
        <v>2055</v>
      </c>
      <c r="F2814" s="832" t="s">
        <v>2036</v>
      </c>
      <c r="G2814" s="832" t="s">
        <v>2567</v>
      </c>
      <c r="H2814" s="832" t="s">
        <v>601</v>
      </c>
      <c r="I2814" s="832" t="s">
        <v>3878</v>
      </c>
      <c r="J2814" s="832" t="s">
        <v>2569</v>
      </c>
      <c r="K2814" s="832" t="s">
        <v>1807</v>
      </c>
      <c r="L2814" s="835">
        <v>176.32</v>
      </c>
      <c r="M2814" s="835">
        <v>176.32</v>
      </c>
      <c r="N2814" s="832">
        <v>1</v>
      </c>
      <c r="O2814" s="836">
        <v>1</v>
      </c>
      <c r="P2814" s="835">
        <v>176.32</v>
      </c>
      <c r="Q2814" s="837">
        <v>1</v>
      </c>
      <c r="R2814" s="832">
        <v>1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8</v>
      </c>
      <c r="B2815" s="832" t="s">
        <v>2035</v>
      </c>
      <c r="C2815" s="832" t="s">
        <v>2042</v>
      </c>
      <c r="D2815" s="833" t="s">
        <v>4375</v>
      </c>
      <c r="E2815" s="834" t="s">
        <v>2055</v>
      </c>
      <c r="F2815" s="832" t="s">
        <v>2036</v>
      </c>
      <c r="G2815" s="832" t="s">
        <v>2102</v>
      </c>
      <c r="H2815" s="832" t="s">
        <v>601</v>
      </c>
      <c r="I2815" s="832" t="s">
        <v>2103</v>
      </c>
      <c r="J2815" s="832" t="s">
        <v>685</v>
      </c>
      <c r="K2815" s="832" t="s">
        <v>2104</v>
      </c>
      <c r="L2815" s="835">
        <v>91.11</v>
      </c>
      <c r="M2815" s="835">
        <v>91.11</v>
      </c>
      <c r="N2815" s="832">
        <v>1</v>
      </c>
      <c r="O2815" s="836">
        <v>0.5</v>
      </c>
      <c r="P2815" s="835">
        <v>91.11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8</v>
      </c>
      <c r="B2816" s="832" t="s">
        <v>2035</v>
      </c>
      <c r="C2816" s="832" t="s">
        <v>2042</v>
      </c>
      <c r="D2816" s="833" t="s">
        <v>4375</v>
      </c>
      <c r="E2816" s="834" t="s">
        <v>2055</v>
      </c>
      <c r="F2816" s="832" t="s">
        <v>2036</v>
      </c>
      <c r="G2816" s="832" t="s">
        <v>2162</v>
      </c>
      <c r="H2816" s="832" t="s">
        <v>601</v>
      </c>
      <c r="I2816" s="832" t="s">
        <v>2494</v>
      </c>
      <c r="J2816" s="832" t="s">
        <v>2495</v>
      </c>
      <c r="K2816" s="832" t="s">
        <v>2496</v>
      </c>
      <c r="L2816" s="835">
        <v>1847.49</v>
      </c>
      <c r="M2816" s="835">
        <v>1847.49</v>
      </c>
      <c r="N2816" s="832">
        <v>1</v>
      </c>
      <c r="O2816" s="836">
        <v>1</v>
      </c>
      <c r="P2816" s="835">
        <v>1847.49</v>
      </c>
      <c r="Q2816" s="837">
        <v>1</v>
      </c>
      <c r="R2816" s="832">
        <v>1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8</v>
      </c>
      <c r="B2817" s="832" t="s">
        <v>2035</v>
      </c>
      <c r="C2817" s="832" t="s">
        <v>2042</v>
      </c>
      <c r="D2817" s="833" t="s">
        <v>4375</v>
      </c>
      <c r="E2817" s="834" t="s">
        <v>2055</v>
      </c>
      <c r="F2817" s="832" t="s">
        <v>2036</v>
      </c>
      <c r="G2817" s="832" t="s">
        <v>2111</v>
      </c>
      <c r="H2817" s="832" t="s">
        <v>601</v>
      </c>
      <c r="I2817" s="832" t="s">
        <v>2112</v>
      </c>
      <c r="J2817" s="832" t="s">
        <v>1408</v>
      </c>
      <c r="K2817" s="832" t="s">
        <v>2113</v>
      </c>
      <c r="L2817" s="835">
        <v>72.47</v>
      </c>
      <c r="M2817" s="835">
        <v>72.47</v>
      </c>
      <c r="N2817" s="832">
        <v>1</v>
      </c>
      <c r="O2817" s="836">
        <v>0.5</v>
      </c>
      <c r="P2817" s="835">
        <v>72.47</v>
      </c>
      <c r="Q2817" s="837">
        <v>1</v>
      </c>
      <c r="R2817" s="832">
        <v>1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8</v>
      </c>
      <c r="B2818" s="832" t="s">
        <v>2035</v>
      </c>
      <c r="C2818" s="832" t="s">
        <v>2042</v>
      </c>
      <c r="D2818" s="833" t="s">
        <v>4375</v>
      </c>
      <c r="E2818" s="834" t="s">
        <v>2055</v>
      </c>
      <c r="F2818" s="832" t="s">
        <v>2036</v>
      </c>
      <c r="G2818" s="832" t="s">
        <v>2175</v>
      </c>
      <c r="H2818" s="832" t="s">
        <v>601</v>
      </c>
      <c r="I2818" s="832" t="s">
        <v>2234</v>
      </c>
      <c r="J2818" s="832" t="s">
        <v>850</v>
      </c>
      <c r="K2818" s="832" t="s">
        <v>2235</v>
      </c>
      <c r="L2818" s="835">
        <v>760.22</v>
      </c>
      <c r="M2818" s="835">
        <v>760.22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8</v>
      </c>
      <c r="B2819" s="832" t="s">
        <v>2035</v>
      </c>
      <c r="C2819" s="832" t="s">
        <v>2042</v>
      </c>
      <c r="D2819" s="833" t="s">
        <v>4375</v>
      </c>
      <c r="E2819" s="834" t="s">
        <v>2055</v>
      </c>
      <c r="F2819" s="832" t="s">
        <v>2036</v>
      </c>
      <c r="G2819" s="832" t="s">
        <v>2175</v>
      </c>
      <c r="H2819" s="832" t="s">
        <v>601</v>
      </c>
      <c r="I2819" s="832" t="s">
        <v>2176</v>
      </c>
      <c r="J2819" s="832" t="s">
        <v>850</v>
      </c>
      <c r="K2819" s="832" t="s">
        <v>2177</v>
      </c>
      <c r="L2819" s="835">
        <v>0</v>
      </c>
      <c r="M2819" s="835">
        <v>0</v>
      </c>
      <c r="N2819" s="832">
        <v>2</v>
      </c>
      <c r="O2819" s="836">
        <v>1.5</v>
      </c>
      <c r="P2819" s="835"/>
      <c r="Q2819" s="837"/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8</v>
      </c>
      <c r="B2820" s="832" t="s">
        <v>2035</v>
      </c>
      <c r="C2820" s="832" t="s">
        <v>2042</v>
      </c>
      <c r="D2820" s="833" t="s">
        <v>4375</v>
      </c>
      <c r="E2820" s="834" t="s">
        <v>2055</v>
      </c>
      <c r="F2820" s="832" t="s">
        <v>2036</v>
      </c>
      <c r="G2820" s="832" t="s">
        <v>2178</v>
      </c>
      <c r="H2820" s="832" t="s">
        <v>601</v>
      </c>
      <c r="I2820" s="832" t="s">
        <v>2179</v>
      </c>
      <c r="J2820" s="832" t="s">
        <v>716</v>
      </c>
      <c r="K2820" s="832" t="s">
        <v>2180</v>
      </c>
      <c r="L2820" s="835">
        <v>0</v>
      </c>
      <c r="M2820" s="835">
        <v>0</v>
      </c>
      <c r="N2820" s="832">
        <v>2</v>
      </c>
      <c r="O2820" s="836">
        <v>1</v>
      </c>
      <c r="P2820" s="835">
        <v>0</v>
      </c>
      <c r="Q2820" s="837"/>
      <c r="R2820" s="832">
        <v>1</v>
      </c>
      <c r="S2820" s="837">
        <v>0.5</v>
      </c>
      <c r="T2820" s="836">
        <v>0.5</v>
      </c>
      <c r="U2820" s="838">
        <v>0.5</v>
      </c>
    </row>
    <row r="2821" spans="1:21" ht="14.4" customHeight="1" x14ac:dyDescent="0.3">
      <c r="A2821" s="831">
        <v>8</v>
      </c>
      <c r="B2821" s="832" t="s">
        <v>2035</v>
      </c>
      <c r="C2821" s="832" t="s">
        <v>2042</v>
      </c>
      <c r="D2821" s="833" t="s">
        <v>4375</v>
      </c>
      <c r="E2821" s="834" t="s">
        <v>2055</v>
      </c>
      <c r="F2821" s="832" t="s">
        <v>2036</v>
      </c>
      <c r="G2821" s="832" t="s">
        <v>2178</v>
      </c>
      <c r="H2821" s="832" t="s">
        <v>601</v>
      </c>
      <c r="I2821" s="832" t="s">
        <v>2181</v>
      </c>
      <c r="J2821" s="832" t="s">
        <v>2182</v>
      </c>
      <c r="K2821" s="832" t="s">
        <v>2183</v>
      </c>
      <c r="L2821" s="835">
        <v>0</v>
      </c>
      <c r="M2821" s="835">
        <v>0</v>
      </c>
      <c r="N2821" s="832">
        <v>2</v>
      </c>
      <c r="O2821" s="836">
        <v>1.5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8</v>
      </c>
      <c r="B2822" s="832" t="s">
        <v>2035</v>
      </c>
      <c r="C2822" s="832" t="s">
        <v>2042</v>
      </c>
      <c r="D2822" s="833" t="s">
        <v>4375</v>
      </c>
      <c r="E2822" s="834" t="s">
        <v>2055</v>
      </c>
      <c r="F2822" s="832" t="s">
        <v>2036</v>
      </c>
      <c r="G2822" s="832" t="s">
        <v>2144</v>
      </c>
      <c r="H2822" s="832" t="s">
        <v>601</v>
      </c>
      <c r="I2822" s="832" t="s">
        <v>2145</v>
      </c>
      <c r="J2822" s="832" t="s">
        <v>692</v>
      </c>
      <c r="K2822" s="832" t="s">
        <v>2146</v>
      </c>
      <c r="L2822" s="835">
        <v>158.76</v>
      </c>
      <c r="M2822" s="835">
        <v>1111.32</v>
      </c>
      <c r="N2822" s="832">
        <v>7</v>
      </c>
      <c r="O2822" s="836">
        <v>5.5</v>
      </c>
      <c r="P2822" s="835">
        <v>635.04</v>
      </c>
      <c r="Q2822" s="837">
        <v>0.5714285714285714</v>
      </c>
      <c r="R2822" s="832">
        <v>4</v>
      </c>
      <c r="S2822" s="837">
        <v>0.5714285714285714</v>
      </c>
      <c r="T2822" s="836">
        <v>3</v>
      </c>
      <c r="U2822" s="838">
        <v>0.54545454545454541</v>
      </c>
    </row>
    <row r="2823" spans="1:21" ht="14.4" customHeight="1" x14ac:dyDescent="0.3">
      <c r="A2823" s="831">
        <v>8</v>
      </c>
      <c r="B2823" s="832" t="s">
        <v>2035</v>
      </c>
      <c r="C2823" s="832" t="s">
        <v>2042</v>
      </c>
      <c r="D2823" s="833" t="s">
        <v>4375</v>
      </c>
      <c r="E2823" s="834" t="s">
        <v>2055</v>
      </c>
      <c r="F2823" s="832" t="s">
        <v>2036</v>
      </c>
      <c r="G2823" s="832" t="s">
        <v>2222</v>
      </c>
      <c r="H2823" s="832" t="s">
        <v>601</v>
      </c>
      <c r="I2823" s="832" t="s">
        <v>2242</v>
      </c>
      <c r="J2823" s="832" t="s">
        <v>855</v>
      </c>
      <c r="K2823" s="832" t="s">
        <v>1686</v>
      </c>
      <c r="L2823" s="835">
        <v>27.5</v>
      </c>
      <c r="M2823" s="835">
        <v>27.5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8</v>
      </c>
      <c r="B2824" s="832" t="s">
        <v>2035</v>
      </c>
      <c r="C2824" s="832" t="s">
        <v>2042</v>
      </c>
      <c r="D2824" s="833" t="s">
        <v>4375</v>
      </c>
      <c r="E2824" s="834" t="s">
        <v>2055</v>
      </c>
      <c r="F2824" s="832" t="s">
        <v>2036</v>
      </c>
      <c r="G2824" s="832" t="s">
        <v>2121</v>
      </c>
      <c r="H2824" s="832" t="s">
        <v>660</v>
      </c>
      <c r="I2824" s="832" t="s">
        <v>2122</v>
      </c>
      <c r="J2824" s="832" t="s">
        <v>735</v>
      </c>
      <c r="K2824" s="832" t="s">
        <v>1680</v>
      </c>
      <c r="L2824" s="835">
        <v>490.89</v>
      </c>
      <c r="M2824" s="835">
        <v>2454.4499999999998</v>
      </c>
      <c r="N2824" s="832">
        <v>5</v>
      </c>
      <c r="O2824" s="836">
        <v>4.5</v>
      </c>
      <c r="P2824" s="835">
        <v>1472.67</v>
      </c>
      <c r="Q2824" s="837">
        <v>0.60000000000000009</v>
      </c>
      <c r="R2824" s="832">
        <v>3</v>
      </c>
      <c r="S2824" s="837">
        <v>0.6</v>
      </c>
      <c r="T2824" s="836">
        <v>2.5</v>
      </c>
      <c r="U2824" s="838">
        <v>0.55555555555555558</v>
      </c>
    </row>
    <row r="2825" spans="1:21" ht="14.4" customHeight="1" x14ac:dyDescent="0.3">
      <c r="A2825" s="831">
        <v>8</v>
      </c>
      <c r="B2825" s="832" t="s">
        <v>2035</v>
      </c>
      <c r="C2825" s="832" t="s">
        <v>2042</v>
      </c>
      <c r="D2825" s="833" t="s">
        <v>4375</v>
      </c>
      <c r="E2825" s="834" t="s">
        <v>2055</v>
      </c>
      <c r="F2825" s="832" t="s">
        <v>2036</v>
      </c>
      <c r="G2825" s="832" t="s">
        <v>2121</v>
      </c>
      <c r="H2825" s="832" t="s">
        <v>660</v>
      </c>
      <c r="I2825" s="832" t="s">
        <v>2123</v>
      </c>
      <c r="J2825" s="832" t="s">
        <v>735</v>
      </c>
      <c r="K2825" s="832" t="s">
        <v>1991</v>
      </c>
      <c r="L2825" s="835">
        <v>736.33</v>
      </c>
      <c r="M2825" s="835">
        <v>1472.66</v>
      </c>
      <c r="N2825" s="832">
        <v>2</v>
      </c>
      <c r="O2825" s="836">
        <v>1.5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8</v>
      </c>
      <c r="B2826" s="832" t="s">
        <v>2035</v>
      </c>
      <c r="C2826" s="832" t="s">
        <v>2042</v>
      </c>
      <c r="D2826" s="833" t="s">
        <v>4375</v>
      </c>
      <c r="E2826" s="834" t="s">
        <v>2055</v>
      </c>
      <c r="F2826" s="832" t="s">
        <v>2036</v>
      </c>
      <c r="G2826" s="832" t="s">
        <v>2440</v>
      </c>
      <c r="H2826" s="832" t="s">
        <v>601</v>
      </c>
      <c r="I2826" s="832" t="s">
        <v>2806</v>
      </c>
      <c r="J2826" s="832" t="s">
        <v>1431</v>
      </c>
      <c r="K2826" s="832" t="s">
        <v>2807</v>
      </c>
      <c r="L2826" s="835">
        <v>71.3</v>
      </c>
      <c r="M2826" s="835">
        <v>142.6</v>
      </c>
      <c r="N2826" s="832">
        <v>2</v>
      </c>
      <c r="O2826" s="836">
        <v>2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8</v>
      </c>
      <c r="B2827" s="832" t="s">
        <v>2035</v>
      </c>
      <c r="C2827" s="832" t="s">
        <v>2042</v>
      </c>
      <c r="D2827" s="833" t="s">
        <v>4375</v>
      </c>
      <c r="E2827" s="834" t="s">
        <v>2055</v>
      </c>
      <c r="F2827" s="832" t="s">
        <v>2036</v>
      </c>
      <c r="G2827" s="832" t="s">
        <v>2129</v>
      </c>
      <c r="H2827" s="832" t="s">
        <v>601</v>
      </c>
      <c r="I2827" s="832" t="s">
        <v>2228</v>
      </c>
      <c r="J2827" s="832" t="s">
        <v>1328</v>
      </c>
      <c r="K2827" s="832" t="s">
        <v>2229</v>
      </c>
      <c r="L2827" s="835">
        <v>168.9</v>
      </c>
      <c r="M2827" s="835">
        <v>506.70000000000005</v>
      </c>
      <c r="N2827" s="832">
        <v>3</v>
      </c>
      <c r="O2827" s="836">
        <v>2</v>
      </c>
      <c r="P2827" s="835">
        <v>506.70000000000005</v>
      </c>
      <c r="Q2827" s="837">
        <v>1</v>
      </c>
      <c r="R2827" s="832">
        <v>3</v>
      </c>
      <c r="S2827" s="837">
        <v>1</v>
      </c>
      <c r="T2827" s="836">
        <v>2</v>
      </c>
      <c r="U2827" s="838">
        <v>1</v>
      </c>
    </row>
    <row r="2828" spans="1:21" ht="14.4" customHeight="1" x14ac:dyDescent="0.3">
      <c r="A2828" s="831">
        <v>8</v>
      </c>
      <c r="B2828" s="832" t="s">
        <v>2035</v>
      </c>
      <c r="C2828" s="832" t="s">
        <v>2042</v>
      </c>
      <c r="D2828" s="833" t="s">
        <v>4375</v>
      </c>
      <c r="E2828" s="834" t="s">
        <v>2055</v>
      </c>
      <c r="F2828" s="832" t="s">
        <v>2036</v>
      </c>
      <c r="G2828" s="832" t="s">
        <v>2199</v>
      </c>
      <c r="H2828" s="832" t="s">
        <v>601</v>
      </c>
      <c r="I2828" s="832" t="s">
        <v>2200</v>
      </c>
      <c r="J2828" s="832" t="s">
        <v>1219</v>
      </c>
      <c r="K2828" s="832" t="s">
        <v>2201</v>
      </c>
      <c r="L2828" s="835">
        <v>130.36000000000001</v>
      </c>
      <c r="M2828" s="835">
        <v>130.36000000000001</v>
      </c>
      <c r="N2828" s="832">
        <v>1</v>
      </c>
      <c r="O2828" s="836">
        <v>1</v>
      </c>
      <c r="P2828" s="835">
        <v>130.36000000000001</v>
      </c>
      <c r="Q2828" s="837">
        <v>1</v>
      </c>
      <c r="R2828" s="832">
        <v>1</v>
      </c>
      <c r="S2828" s="837">
        <v>1</v>
      </c>
      <c r="T2828" s="836">
        <v>1</v>
      </c>
      <c r="U2828" s="838">
        <v>1</v>
      </c>
    </row>
    <row r="2829" spans="1:21" ht="14.4" customHeight="1" x14ac:dyDescent="0.3">
      <c r="A2829" s="831">
        <v>8</v>
      </c>
      <c r="B2829" s="832" t="s">
        <v>2035</v>
      </c>
      <c r="C2829" s="832" t="s">
        <v>2042</v>
      </c>
      <c r="D2829" s="833" t="s">
        <v>4375</v>
      </c>
      <c r="E2829" s="834" t="s">
        <v>2055</v>
      </c>
      <c r="F2829" s="832" t="s">
        <v>2036</v>
      </c>
      <c r="G2829" s="832" t="s">
        <v>2147</v>
      </c>
      <c r="H2829" s="832" t="s">
        <v>601</v>
      </c>
      <c r="I2829" s="832" t="s">
        <v>2148</v>
      </c>
      <c r="J2829" s="832" t="s">
        <v>825</v>
      </c>
      <c r="K2829" s="832" t="s">
        <v>2149</v>
      </c>
      <c r="L2829" s="835">
        <v>0</v>
      </c>
      <c r="M2829" s="835">
        <v>0</v>
      </c>
      <c r="N2829" s="832">
        <v>2</v>
      </c>
      <c r="O2829" s="836">
        <v>2</v>
      </c>
      <c r="P2829" s="835"/>
      <c r="Q2829" s="837"/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8</v>
      </c>
      <c r="B2830" s="832" t="s">
        <v>2035</v>
      </c>
      <c r="C2830" s="832" t="s">
        <v>2042</v>
      </c>
      <c r="D2830" s="833" t="s">
        <v>4375</v>
      </c>
      <c r="E2830" s="834" t="s">
        <v>2055</v>
      </c>
      <c r="F2830" s="832" t="s">
        <v>2036</v>
      </c>
      <c r="G2830" s="832" t="s">
        <v>2132</v>
      </c>
      <c r="H2830" s="832" t="s">
        <v>660</v>
      </c>
      <c r="I2830" s="832" t="s">
        <v>1731</v>
      </c>
      <c r="J2830" s="832" t="s">
        <v>1732</v>
      </c>
      <c r="K2830" s="832" t="s">
        <v>1733</v>
      </c>
      <c r="L2830" s="835">
        <v>0</v>
      </c>
      <c r="M2830" s="835">
        <v>0</v>
      </c>
      <c r="N2830" s="832">
        <v>2</v>
      </c>
      <c r="O2830" s="836">
        <v>1.5</v>
      </c>
      <c r="P2830" s="835"/>
      <c r="Q2830" s="837"/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8</v>
      </c>
      <c r="B2831" s="832" t="s">
        <v>2035</v>
      </c>
      <c r="C2831" s="832" t="s">
        <v>2042</v>
      </c>
      <c r="D2831" s="833" t="s">
        <v>4375</v>
      </c>
      <c r="E2831" s="834" t="s">
        <v>2055</v>
      </c>
      <c r="F2831" s="832" t="s">
        <v>2036</v>
      </c>
      <c r="G2831" s="832" t="s">
        <v>2520</v>
      </c>
      <c r="H2831" s="832" t="s">
        <v>601</v>
      </c>
      <c r="I2831" s="832" t="s">
        <v>3094</v>
      </c>
      <c r="J2831" s="832" t="s">
        <v>3095</v>
      </c>
      <c r="K2831" s="832" t="s">
        <v>2523</v>
      </c>
      <c r="L2831" s="835">
        <v>0</v>
      </c>
      <c r="M2831" s="835">
        <v>0</v>
      </c>
      <c r="N2831" s="832">
        <v>1</v>
      </c>
      <c r="O2831" s="836">
        <v>1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8</v>
      </c>
      <c r="B2832" s="832" t="s">
        <v>2035</v>
      </c>
      <c r="C2832" s="832" t="s">
        <v>2042</v>
      </c>
      <c r="D2832" s="833" t="s">
        <v>4375</v>
      </c>
      <c r="E2832" s="834" t="s">
        <v>2055</v>
      </c>
      <c r="F2832" s="832" t="s">
        <v>2036</v>
      </c>
      <c r="G2832" s="832" t="s">
        <v>2852</v>
      </c>
      <c r="H2832" s="832" t="s">
        <v>660</v>
      </c>
      <c r="I2832" s="832" t="s">
        <v>4263</v>
      </c>
      <c r="J2832" s="832" t="s">
        <v>2854</v>
      </c>
      <c r="K2832" s="832" t="s">
        <v>4264</v>
      </c>
      <c r="L2832" s="835">
        <v>544.38</v>
      </c>
      <c r="M2832" s="835">
        <v>544.38</v>
      </c>
      <c r="N2832" s="832">
        <v>1</v>
      </c>
      <c r="O2832" s="836">
        <v>1</v>
      </c>
      <c r="P2832" s="835">
        <v>544.38</v>
      </c>
      <c r="Q2832" s="837">
        <v>1</v>
      </c>
      <c r="R2832" s="832">
        <v>1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8</v>
      </c>
      <c r="B2833" s="832" t="s">
        <v>2035</v>
      </c>
      <c r="C2833" s="832" t="s">
        <v>2044</v>
      </c>
      <c r="D2833" s="833" t="s">
        <v>4376</v>
      </c>
      <c r="E2833" s="834" t="s">
        <v>2086</v>
      </c>
      <c r="F2833" s="832" t="s">
        <v>2036</v>
      </c>
      <c r="G2833" s="832" t="s">
        <v>2101</v>
      </c>
      <c r="H2833" s="832" t="s">
        <v>601</v>
      </c>
      <c r="I2833" s="832" t="s">
        <v>3678</v>
      </c>
      <c r="J2833" s="832" t="s">
        <v>867</v>
      </c>
      <c r="K2833" s="832" t="s">
        <v>3679</v>
      </c>
      <c r="L2833" s="835">
        <v>0</v>
      </c>
      <c r="M2833" s="835">
        <v>0</v>
      </c>
      <c r="N2833" s="832">
        <v>3</v>
      </c>
      <c r="O2833" s="836">
        <v>1.5</v>
      </c>
      <c r="P2833" s="835">
        <v>0</v>
      </c>
      <c r="Q2833" s="837"/>
      <c r="R2833" s="832">
        <v>1</v>
      </c>
      <c r="S2833" s="837">
        <v>0.33333333333333331</v>
      </c>
      <c r="T2833" s="836">
        <v>0.5</v>
      </c>
      <c r="U2833" s="838">
        <v>0.33333333333333331</v>
      </c>
    </row>
    <row r="2834" spans="1:21" ht="14.4" customHeight="1" x14ac:dyDescent="0.3">
      <c r="A2834" s="831">
        <v>8</v>
      </c>
      <c r="B2834" s="832" t="s">
        <v>2035</v>
      </c>
      <c r="C2834" s="832" t="s">
        <v>2044</v>
      </c>
      <c r="D2834" s="833" t="s">
        <v>4376</v>
      </c>
      <c r="E2834" s="834" t="s">
        <v>2086</v>
      </c>
      <c r="F2834" s="832" t="s">
        <v>2036</v>
      </c>
      <c r="G2834" s="832" t="s">
        <v>2239</v>
      </c>
      <c r="H2834" s="832" t="s">
        <v>601</v>
      </c>
      <c r="I2834" s="832" t="s">
        <v>2943</v>
      </c>
      <c r="J2834" s="832" t="s">
        <v>1878</v>
      </c>
      <c r="K2834" s="832" t="s">
        <v>1882</v>
      </c>
      <c r="L2834" s="835">
        <v>119.7</v>
      </c>
      <c r="M2834" s="835">
        <v>718.2</v>
      </c>
      <c r="N2834" s="832">
        <v>6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8</v>
      </c>
      <c r="B2835" s="832" t="s">
        <v>2035</v>
      </c>
      <c r="C2835" s="832" t="s">
        <v>2044</v>
      </c>
      <c r="D2835" s="833" t="s">
        <v>4376</v>
      </c>
      <c r="E2835" s="834" t="s">
        <v>2086</v>
      </c>
      <c r="F2835" s="832" t="s">
        <v>2036</v>
      </c>
      <c r="G2835" s="832" t="s">
        <v>3772</v>
      </c>
      <c r="H2835" s="832" t="s">
        <v>601</v>
      </c>
      <c r="I2835" s="832" t="s">
        <v>4198</v>
      </c>
      <c r="J2835" s="832" t="s">
        <v>3789</v>
      </c>
      <c r="K2835" s="832" t="s">
        <v>3775</v>
      </c>
      <c r="L2835" s="835">
        <v>0</v>
      </c>
      <c r="M2835" s="835">
        <v>0</v>
      </c>
      <c r="N2835" s="832">
        <v>2</v>
      </c>
      <c r="O2835" s="836">
        <v>1</v>
      </c>
      <c r="P2835" s="835"/>
      <c r="Q2835" s="837"/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8</v>
      </c>
      <c r="B2836" s="832" t="s">
        <v>2035</v>
      </c>
      <c r="C2836" s="832" t="s">
        <v>2044</v>
      </c>
      <c r="D2836" s="833" t="s">
        <v>4376</v>
      </c>
      <c r="E2836" s="834" t="s">
        <v>2086</v>
      </c>
      <c r="F2836" s="832" t="s">
        <v>2036</v>
      </c>
      <c r="G2836" s="832" t="s">
        <v>2950</v>
      </c>
      <c r="H2836" s="832" t="s">
        <v>601</v>
      </c>
      <c r="I2836" s="832" t="s">
        <v>3689</v>
      </c>
      <c r="J2836" s="832" t="s">
        <v>2952</v>
      </c>
      <c r="K2836" s="832" t="s">
        <v>3690</v>
      </c>
      <c r="L2836" s="835">
        <v>1154.81</v>
      </c>
      <c r="M2836" s="835">
        <v>3464.43</v>
      </c>
      <c r="N2836" s="832">
        <v>3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8</v>
      </c>
      <c r="B2837" s="832" t="s">
        <v>2035</v>
      </c>
      <c r="C2837" s="832" t="s">
        <v>2044</v>
      </c>
      <c r="D2837" s="833" t="s">
        <v>4376</v>
      </c>
      <c r="E2837" s="834" t="s">
        <v>2086</v>
      </c>
      <c r="F2837" s="832" t="s">
        <v>2036</v>
      </c>
      <c r="G2837" s="832" t="s">
        <v>2272</v>
      </c>
      <c r="H2837" s="832" t="s">
        <v>601</v>
      </c>
      <c r="I2837" s="832" t="s">
        <v>2273</v>
      </c>
      <c r="J2837" s="832" t="s">
        <v>2274</v>
      </c>
      <c r="K2837" s="832" t="s">
        <v>2275</v>
      </c>
      <c r="L2837" s="835">
        <v>1135.05</v>
      </c>
      <c r="M2837" s="835">
        <v>3405.1499999999996</v>
      </c>
      <c r="N2837" s="832">
        <v>3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8</v>
      </c>
      <c r="B2838" s="832" t="s">
        <v>2035</v>
      </c>
      <c r="C2838" s="832" t="s">
        <v>2044</v>
      </c>
      <c r="D2838" s="833" t="s">
        <v>4376</v>
      </c>
      <c r="E2838" s="834" t="s">
        <v>2086</v>
      </c>
      <c r="F2838" s="832" t="s">
        <v>2036</v>
      </c>
      <c r="G2838" s="832" t="s">
        <v>2272</v>
      </c>
      <c r="H2838" s="832" t="s">
        <v>601</v>
      </c>
      <c r="I2838" s="832" t="s">
        <v>2433</v>
      </c>
      <c r="J2838" s="832" t="s">
        <v>2274</v>
      </c>
      <c r="K2838" s="832" t="s">
        <v>2434</v>
      </c>
      <c r="L2838" s="835">
        <v>3405.16</v>
      </c>
      <c r="M2838" s="835">
        <v>13620.64</v>
      </c>
      <c r="N2838" s="832">
        <v>4</v>
      </c>
      <c r="O2838" s="836">
        <v>3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8</v>
      </c>
      <c r="B2839" s="832" t="s">
        <v>2035</v>
      </c>
      <c r="C2839" s="832" t="s">
        <v>2044</v>
      </c>
      <c r="D2839" s="833" t="s">
        <v>4376</v>
      </c>
      <c r="E2839" s="834" t="s">
        <v>2086</v>
      </c>
      <c r="F2839" s="832" t="s">
        <v>2036</v>
      </c>
      <c r="G2839" s="832" t="s">
        <v>2573</v>
      </c>
      <c r="H2839" s="832" t="s">
        <v>601</v>
      </c>
      <c r="I2839" s="832" t="s">
        <v>3702</v>
      </c>
      <c r="J2839" s="832" t="s">
        <v>789</v>
      </c>
      <c r="K2839" s="832" t="s">
        <v>3362</v>
      </c>
      <c r="L2839" s="835">
        <v>0</v>
      </c>
      <c r="M2839" s="835">
        <v>0</v>
      </c>
      <c r="N2839" s="832">
        <v>1</v>
      </c>
      <c r="O2839" s="836">
        <v>0.5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8</v>
      </c>
      <c r="B2840" s="832" t="s">
        <v>2035</v>
      </c>
      <c r="C2840" s="832" t="s">
        <v>2044</v>
      </c>
      <c r="D2840" s="833" t="s">
        <v>4376</v>
      </c>
      <c r="E2840" s="834" t="s">
        <v>2086</v>
      </c>
      <c r="F2840" s="832" t="s">
        <v>2036</v>
      </c>
      <c r="G2840" s="832" t="s">
        <v>2581</v>
      </c>
      <c r="H2840" s="832" t="s">
        <v>601</v>
      </c>
      <c r="I2840" s="832" t="s">
        <v>2984</v>
      </c>
      <c r="J2840" s="832" t="s">
        <v>2583</v>
      </c>
      <c r="K2840" s="832" t="s">
        <v>2985</v>
      </c>
      <c r="L2840" s="835">
        <v>0</v>
      </c>
      <c r="M2840" s="835">
        <v>0</v>
      </c>
      <c r="N2840" s="832">
        <v>3</v>
      </c>
      <c r="O2840" s="836">
        <v>1</v>
      </c>
      <c r="P2840" s="835"/>
      <c r="Q2840" s="837"/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8</v>
      </c>
      <c r="B2841" s="832" t="s">
        <v>2035</v>
      </c>
      <c r="C2841" s="832" t="s">
        <v>2044</v>
      </c>
      <c r="D2841" s="833" t="s">
        <v>4376</v>
      </c>
      <c r="E2841" s="834" t="s">
        <v>2086</v>
      </c>
      <c r="F2841" s="832" t="s">
        <v>2036</v>
      </c>
      <c r="G2841" s="832" t="s">
        <v>2581</v>
      </c>
      <c r="H2841" s="832" t="s">
        <v>601</v>
      </c>
      <c r="I2841" s="832" t="s">
        <v>2582</v>
      </c>
      <c r="J2841" s="832" t="s">
        <v>2583</v>
      </c>
      <c r="K2841" s="832" t="s">
        <v>2584</v>
      </c>
      <c r="L2841" s="835">
        <v>113.81</v>
      </c>
      <c r="M2841" s="835">
        <v>341.43</v>
      </c>
      <c r="N2841" s="832">
        <v>3</v>
      </c>
      <c r="O2841" s="836">
        <v>2</v>
      </c>
      <c r="P2841" s="835">
        <v>227.62</v>
      </c>
      <c r="Q2841" s="837">
        <v>0.66666666666666663</v>
      </c>
      <c r="R2841" s="832">
        <v>2</v>
      </c>
      <c r="S2841" s="837">
        <v>0.66666666666666663</v>
      </c>
      <c r="T2841" s="836">
        <v>1.5</v>
      </c>
      <c r="U2841" s="838">
        <v>0.75</v>
      </c>
    </row>
    <row r="2842" spans="1:21" ht="14.4" customHeight="1" x14ac:dyDescent="0.3">
      <c r="A2842" s="831">
        <v>8</v>
      </c>
      <c r="B2842" s="832" t="s">
        <v>2035</v>
      </c>
      <c r="C2842" s="832" t="s">
        <v>2044</v>
      </c>
      <c r="D2842" s="833" t="s">
        <v>4376</v>
      </c>
      <c r="E2842" s="834" t="s">
        <v>2086</v>
      </c>
      <c r="F2842" s="832" t="s">
        <v>2036</v>
      </c>
      <c r="G2842" s="832" t="s">
        <v>3326</v>
      </c>
      <c r="H2842" s="832" t="s">
        <v>601</v>
      </c>
      <c r="I2842" s="832" t="s">
        <v>3327</v>
      </c>
      <c r="J2842" s="832" t="s">
        <v>3328</v>
      </c>
      <c r="K2842" s="832" t="s">
        <v>3329</v>
      </c>
      <c r="L2842" s="835">
        <v>0</v>
      </c>
      <c r="M2842" s="835">
        <v>0</v>
      </c>
      <c r="N2842" s="832">
        <v>2</v>
      </c>
      <c r="O2842" s="836">
        <v>1</v>
      </c>
      <c r="P2842" s="835"/>
      <c r="Q2842" s="837"/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8</v>
      </c>
      <c r="B2843" s="832" t="s">
        <v>2035</v>
      </c>
      <c r="C2843" s="832" t="s">
        <v>2044</v>
      </c>
      <c r="D2843" s="833" t="s">
        <v>4376</v>
      </c>
      <c r="E2843" s="834" t="s">
        <v>2086</v>
      </c>
      <c r="F2843" s="832" t="s">
        <v>2036</v>
      </c>
      <c r="G2843" s="832" t="s">
        <v>2288</v>
      </c>
      <c r="H2843" s="832" t="s">
        <v>601</v>
      </c>
      <c r="I2843" s="832" t="s">
        <v>2289</v>
      </c>
      <c r="J2843" s="832" t="s">
        <v>1104</v>
      </c>
      <c r="K2843" s="832" t="s">
        <v>2290</v>
      </c>
      <c r="L2843" s="835">
        <v>107.27</v>
      </c>
      <c r="M2843" s="835">
        <v>321.81</v>
      </c>
      <c r="N2843" s="832">
        <v>3</v>
      </c>
      <c r="O2843" s="836">
        <v>1</v>
      </c>
      <c r="P2843" s="835">
        <v>321.81</v>
      </c>
      <c r="Q2843" s="837">
        <v>1</v>
      </c>
      <c r="R2843" s="832">
        <v>3</v>
      </c>
      <c r="S2843" s="837">
        <v>1</v>
      </c>
      <c r="T2843" s="836">
        <v>1</v>
      </c>
      <c r="U2843" s="838">
        <v>1</v>
      </c>
    </row>
    <row r="2844" spans="1:21" ht="14.4" customHeight="1" x14ac:dyDescent="0.3">
      <c r="A2844" s="831">
        <v>8</v>
      </c>
      <c r="B2844" s="832" t="s">
        <v>2035</v>
      </c>
      <c r="C2844" s="832" t="s">
        <v>2044</v>
      </c>
      <c r="D2844" s="833" t="s">
        <v>4376</v>
      </c>
      <c r="E2844" s="834" t="s">
        <v>2086</v>
      </c>
      <c r="F2844" s="832" t="s">
        <v>2036</v>
      </c>
      <c r="G2844" s="832" t="s">
        <v>2288</v>
      </c>
      <c r="H2844" s="832" t="s">
        <v>601</v>
      </c>
      <c r="I2844" s="832" t="s">
        <v>2498</v>
      </c>
      <c r="J2844" s="832" t="s">
        <v>1104</v>
      </c>
      <c r="K2844" s="832" t="s">
        <v>2290</v>
      </c>
      <c r="L2844" s="835">
        <v>107.27</v>
      </c>
      <c r="M2844" s="835">
        <v>321.81</v>
      </c>
      <c r="N2844" s="832">
        <v>3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8</v>
      </c>
      <c r="B2845" s="832" t="s">
        <v>2035</v>
      </c>
      <c r="C2845" s="832" t="s">
        <v>2044</v>
      </c>
      <c r="D2845" s="833" t="s">
        <v>4376</v>
      </c>
      <c r="E2845" s="834" t="s">
        <v>2086</v>
      </c>
      <c r="F2845" s="832" t="s">
        <v>2036</v>
      </c>
      <c r="G2845" s="832" t="s">
        <v>3811</v>
      </c>
      <c r="H2845" s="832" t="s">
        <v>601</v>
      </c>
      <c r="I2845" s="832" t="s">
        <v>3812</v>
      </c>
      <c r="J2845" s="832" t="s">
        <v>3813</v>
      </c>
      <c r="K2845" s="832" t="s">
        <v>3814</v>
      </c>
      <c r="L2845" s="835">
        <v>0</v>
      </c>
      <c r="M2845" s="835">
        <v>0</v>
      </c>
      <c r="N2845" s="832">
        <v>1</v>
      </c>
      <c r="O2845" s="836">
        <v>1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8</v>
      </c>
      <c r="B2846" s="832" t="s">
        <v>2035</v>
      </c>
      <c r="C2846" s="832" t="s">
        <v>2044</v>
      </c>
      <c r="D2846" s="833" t="s">
        <v>4376</v>
      </c>
      <c r="E2846" s="834" t="s">
        <v>2086</v>
      </c>
      <c r="F2846" s="832" t="s">
        <v>2036</v>
      </c>
      <c r="G2846" s="832" t="s">
        <v>2167</v>
      </c>
      <c r="H2846" s="832" t="s">
        <v>601</v>
      </c>
      <c r="I2846" s="832" t="s">
        <v>2168</v>
      </c>
      <c r="J2846" s="832" t="s">
        <v>1322</v>
      </c>
      <c r="K2846" s="832" t="s">
        <v>2169</v>
      </c>
      <c r="L2846" s="835">
        <v>98.75</v>
      </c>
      <c r="M2846" s="835">
        <v>197.5</v>
      </c>
      <c r="N2846" s="832">
        <v>2</v>
      </c>
      <c r="O2846" s="836">
        <v>1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8</v>
      </c>
      <c r="B2847" s="832" t="s">
        <v>2035</v>
      </c>
      <c r="C2847" s="832" t="s">
        <v>2044</v>
      </c>
      <c r="D2847" s="833" t="s">
        <v>4376</v>
      </c>
      <c r="E2847" s="834" t="s">
        <v>2086</v>
      </c>
      <c r="F2847" s="832" t="s">
        <v>2036</v>
      </c>
      <c r="G2847" s="832" t="s">
        <v>2117</v>
      </c>
      <c r="H2847" s="832" t="s">
        <v>601</v>
      </c>
      <c r="I2847" s="832" t="s">
        <v>4321</v>
      </c>
      <c r="J2847" s="832" t="s">
        <v>2467</v>
      </c>
      <c r="K2847" s="832" t="s">
        <v>4322</v>
      </c>
      <c r="L2847" s="835">
        <v>0</v>
      </c>
      <c r="M2847" s="835">
        <v>0</v>
      </c>
      <c r="N2847" s="832">
        <v>1</v>
      </c>
      <c r="O2847" s="836">
        <v>1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8</v>
      </c>
      <c r="B2848" s="832" t="s">
        <v>2035</v>
      </c>
      <c r="C2848" s="832" t="s">
        <v>2044</v>
      </c>
      <c r="D2848" s="833" t="s">
        <v>4376</v>
      </c>
      <c r="E2848" s="834" t="s">
        <v>2086</v>
      </c>
      <c r="F2848" s="832" t="s">
        <v>2036</v>
      </c>
      <c r="G2848" s="832" t="s">
        <v>2117</v>
      </c>
      <c r="H2848" s="832" t="s">
        <v>601</v>
      </c>
      <c r="I2848" s="832" t="s">
        <v>4323</v>
      </c>
      <c r="J2848" s="832" t="s">
        <v>2467</v>
      </c>
      <c r="K2848" s="832" t="s">
        <v>4324</v>
      </c>
      <c r="L2848" s="835">
        <v>0</v>
      </c>
      <c r="M2848" s="835">
        <v>0</v>
      </c>
      <c r="N2848" s="832">
        <v>5</v>
      </c>
      <c r="O2848" s="836">
        <v>3</v>
      </c>
      <c r="P2848" s="835">
        <v>0</v>
      </c>
      <c r="Q2848" s="837"/>
      <c r="R2848" s="832">
        <v>3</v>
      </c>
      <c r="S2848" s="837">
        <v>0.6</v>
      </c>
      <c r="T2848" s="836">
        <v>1.5</v>
      </c>
      <c r="U2848" s="838">
        <v>0.5</v>
      </c>
    </row>
    <row r="2849" spans="1:21" ht="14.4" customHeight="1" x14ac:dyDescent="0.3">
      <c r="A2849" s="831">
        <v>8</v>
      </c>
      <c r="B2849" s="832" t="s">
        <v>2035</v>
      </c>
      <c r="C2849" s="832" t="s">
        <v>2044</v>
      </c>
      <c r="D2849" s="833" t="s">
        <v>4376</v>
      </c>
      <c r="E2849" s="834" t="s">
        <v>2086</v>
      </c>
      <c r="F2849" s="832" t="s">
        <v>2036</v>
      </c>
      <c r="G2849" s="832" t="s">
        <v>2117</v>
      </c>
      <c r="H2849" s="832" t="s">
        <v>601</v>
      </c>
      <c r="I2849" s="832" t="s">
        <v>2466</v>
      </c>
      <c r="J2849" s="832" t="s">
        <v>2467</v>
      </c>
      <c r="K2849" s="832" t="s">
        <v>2468</v>
      </c>
      <c r="L2849" s="835">
        <v>129.47</v>
      </c>
      <c r="M2849" s="835">
        <v>258.94</v>
      </c>
      <c r="N2849" s="832">
        <v>2</v>
      </c>
      <c r="O2849" s="836">
        <v>1.5</v>
      </c>
      <c r="P2849" s="835">
        <v>129.47</v>
      </c>
      <c r="Q2849" s="837">
        <v>0.5</v>
      </c>
      <c r="R2849" s="832">
        <v>1</v>
      </c>
      <c r="S2849" s="837">
        <v>0.5</v>
      </c>
      <c r="T2849" s="836">
        <v>0.5</v>
      </c>
      <c r="U2849" s="838">
        <v>0.33333333333333331</v>
      </c>
    </row>
    <row r="2850" spans="1:21" ht="14.4" customHeight="1" x14ac:dyDescent="0.3">
      <c r="A2850" s="831">
        <v>8</v>
      </c>
      <c r="B2850" s="832" t="s">
        <v>2035</v>
      </c>
      <c r="C2850" s="832" t="s">
        <v>2044</v>
      </c>
      <c r="D2850" s="833" t="s">
        <v>4376</v>
      </c>
      <c r="E2850" s="834" t="s">
        <v>2086</v>
      </c>
      <c r="F2850" s="832" t="s">
        <v>2036</v>
      </c>
      <c r="G2850" s="832" t="s">
        <v>2117</v>
      </c>
      <c r="H2850" s="832" t="s">
        <v>601</v>
      </c>
      <c r="I2850" s="832" t="s">
        <v>2466</v>
      </c>
      <c r="J2850" s="832" t="s">
        <v>2467</v>
      </c>
      <c r="K2850" s="832" t="s">
        <v>2468</v>
      </c>
      <c r="L2850" s="835">
        <v>117.98</v>
      </c>
      <c r="M2850" s="835">
        <v>1179.8</v>
      </c>
      <c r="N2850" s="832">
        <v>10</v>
      </c>
      <c r="O2850" s="836">
        <v>9</v>
      </c>
      <c r="P2850" s="835">
        <v>117.98</v>
      </c>
      <c r="Q2850" s="837">
        <v>0.1</v>
      </c>
      <c r="R2850" s="832">
        <v>1</v>
      </c>
      <c r="S2850" s="837">
        <v>0.1</v>
      </c>
      <c r="T2850" s="836">
        <v>0.5</v>
      </c>
      <c r="U2850" s="838">
        <v>5.5555555555555552E-2</v>
      </c>
    </row>
    <row r="2851" spans="1:21" ht="14.4" customHeight="1" x14ac:dyDescent="0.3">
      <c r="A2851" s="831">
        <v>8</v>
      </c>
      <c r="B2851" s="832" t="s">
        <v>2035</v>
      </c>
      <c r="C2851" s="832" t="s">
        <v>2044</v>
      </c>
      <c r="D2851" s="833" t="s">
        <v>4376</v>
      </c>
      <c r="E2851" s="834" t="s">
        <v>2086</v>
      </c>
      <c r="F2851" s="832" t="s">
        <v>2036</v>
      </c>
      <c r="G2851" s="832" t="s">
        <v>2314</v>
      </c>
      <c r="H2851" s="832" t="s">
        <v>601</v>
      </c>
      <c r="I2851" s="832" t="s">
        <v>2315</v>
      </c>
      <c r="J2851" s="832" t="s">
        <v>2316</v>
      </c>
      <c r="K2851" s="832" t="s">
        <v>2317</v>
      </c>
      <c r="L2851" s="835">
        <v>88.76</v>
      </c>
      <c r="M2851" s="835">
        <v>177.52</v>
      </c>
      <c r="N2851" s="832">
        <v>2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8</v>
      </c>
      <c r="B2852" s="832" t="s">
        <v>2035</v>
      </c>
      <c r="C2852" s="832" t="s">
        <v>2044</v>
      </c>
      <c r="D2852" s="833" t="s">
        <v>4376</v>
      </c>
      <c r="E2852" s="834" t="s">
        <v>2086</v>
      </c>
      <c r="F2852" s="832" t="s">
        <v>2036</v>
      </c>
      <c r="G2852" s="832" t="s">
        <v>3390</v>
      </c>
      <c r="H2852" s="832" t="s">
        <v>601</v>
      </c>
      <c r="I2852" s="832" t="s">
        <v>4325</v>
      </c>
      <c r="J2852" s="832" t="s">
        <v>3392</v>
      </c>
      <c r="K2852" s="832" t="s">
        <v>2107</v>
      </c>
      <c r="L2852" s="835">
        <v>0</v>
      </c>
      <c r="M2852" s="835">
        <v>0</v>
      </c>
      <c r="N2852" s="832">
        <v>3</v>
      </c>
      <c r="O2852" s="836">
        <v>1</v>
      </c>
      <c r="P2852" s="835"/>
      <c r="Q2852" s="837"/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8</v>
      </c>
      <c r="B2853" s="832" t="s">
        <v>2035</v>
      </c>
      <c r="C2853" s="832" t="s">
        <v>2044</v>
      </c>
      <c r="D2853" s="833" t="s">
        <v>4376</v>
      </c>
      <c r="E2853" s="834" t="s">
        <v>2086</v>
      </c>
      <c r="F2853" s="832" t="s">
        <v>2036</v>
      </c>
      <c r="G2853" s="832" t="s">
        <v>3390</v>
      </c>
      <c r="H2853" s="832" t="s">
        <v>601</v>
      </c>
      <c r="I2853" s="832" t="s">
        <v>3391</v>
      </c>
      <c r="J2853" s="832" t="s">
        <v>3392</v>
      </c>
      <c r="K2853" s="832" t="s">
        <v>3393</v>
      </c>
      <c r="L2853" s="835">
        <v>0</v>
      </c>
      <c r="M2853" s="835">
        <v>0</v>
      </c>
      <c r="N2853" s="832">
        <v>23</v>
      </c>
      <c r="O2853" s="836">
        <v>8</v>
      </c>
      <c r="P2853" s="835">
        <v>0</v>
      </c>
      <c r="Q2853" s="837"/>
      <c r="R2853" s="832">
        <v>5</v>
      </c>
      <c r="S2853" s="837">
        <v>0.21739130434782608</v>
      </c>
      <c r="T2853" s="836">
        <v>2</v>
      </c>
      <c r="U2853" s="838">
        <v>0.25</v>
      </c>
    </row>
    <row r="2854" spans="1:21" ht="14.4" customHeight="1" x14ac:dyDescent="0.3">
      <c r="A2854" s="831">
        <v>8</v>
      </c>
      <c r="B2854" s="832" t="s">
        <v>2035</v>
      </c>
      <c r="C2854" s="832" t="s">
        <v>2044</v>
      </c>
      <c r="D2854" s="833" t="s">
        <v>4376</v>
      </c>
      <c r="E2854" s="834" t="s">
        <v>2086</v>
      </c>
      <c r="F2854" s="832" t="s">
        <v>2036</v>
      </c>
      <c r="G2854" s="832" t="s">
        <v>3390</v>
      </c>
      <c r="H2854" s="832" t="s">
        <v>601</v>
      </c>
      <c r="I2854" s="832" t="s">
        <v>3391</v>
      </c>
      <c r="J2854" s="832" t="s">
        <v>3392</v>
      </c>
      <c r="K2854" s="832" t="s">
        <v>3393</v>
      </c>
      <c r="L2854" s="835">
        <v>38.020000000000003</v>
      </c>
      <c r="M2854" s="835">
        <v>646.34000000000015</v>
      </c>
      <c r="N2854" s="832">
        <v>17</v>
      </c>
      <c r="O2854" s="836">
        <v>5</v>
      </c>
      <c r="P2854" s="835">
        <v>190.10000000000002</v>
      </c>
      <c r="Q2854" s="837">
        <v>0.29411764705882348</v>
      </c>
      <c r="R2854" s="832">
        <v>5</v>
      </c>
      <c r="S2854" s="837">
        <v>0.29411764705882354</v>
      </c>
      <c r="T2854" s="836">
        <v>1.5</v>
      </c>
      <c r="U2854" s="838">
        <v>0.3</v>
      </c>
    </row>
    <row r="2855" spans="1:21" ht="14.4" customHeight="1" x14ac:dyDescent="0.3">
      <c r="A2855" s="831">
        <v>8</v>
      </c>
      <c r="B2855" s="832" t="s">
        <v>2035</v>
      </c>
      <c r="C2855" s="832" t="s">
        <v>2044</v>
      </c>
      <c r="D2855" s="833" t="s">
        <v>4376</v>
      </c>
      <c r="E2855" s="834" t="s">
        <v>2086</v>
      </c>
      <c r="F2855" s="832" t="s">
        <v>2036</v>
      </c>
      <c r="G2855" s="832" t="s">
        <v>2703</v>
      </c>
      <c r="H2855" s="832" t="s">
        <v>601</v>
      </c>
      <c r="I2855" s="832" t="s">
        <v>3570</v>
      </c>
      <c r="J2855" s="832" t="s">
        <v>2705</v>
      </c>
      <c r="K2855" s="832" t="s">
        <v>2706</v>
      </c>
      <c r="L2855" s="835">
        <v>0</v>
      </c>
      <c r="M2855" s="835">
        <v>0</v>
      </c>
      <c r="N2855" s="832">
        <v>2</v>
      </c>
      <c r="O2855" s="836">
        <v>1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8</v>
      </c>
      <c r="B2856" s="832" t="s">
        <v>2035</v>
      </c>
      <c r="C2856" s="832" t="s">
        <v>2044</v>
      </c>
      <c r="D2856" s="833" t="s">
        <v>4376</v>
      </c>
      <c r="E2856" s="834" t="s">
        <v>2086</v>
      </c>
      <c r="F2856" s="832" t="s">
        <v>2036</v>
      </c>
      <c r="G2856" s="832" t="s">
        <v>2129</v>
      </c>
      <c r="H2856" s="832" t="s">
        <v>601</v>
      </c>
      <c r="I2856" s="832" t="s">
        <v>3275</v>
      </c>
      <c r="J2856" s="832" t="s">
        <v>1326</v>
      </c>
      <c r="K2856" s="832" t="s">
        <v>3276</v>
      </c>
      <c r="L2856" s="835">
        <v>168.9</v>
      </c>
      <c r="M2856" s="835">
        <v>2871.3</v>
      </c>
      <c r="N2856" s="832">
        <v>17</v>
      </c>
      <c r="O2856" s="836">
        <v>14.5</v>
      </c>
      <c r="P2856" s="835">
        <v>1013.4</v>
      </c>
      <c r="Q2856" s="837">
        <v>0.3529411764705882</v>
      </c>
      <c r="R2856" s="832">
        <v>6</v>
      </c>
      <c r="S2856" s="837">
        <v>0.35294117647058826</v>
      </c>
      <c r="T2856" s="836">
        <v>4</v>
      </c>
      <c r="U2856" s="838">
        <v>0.27586206896551724</v>
      </c>
    </row>
    <row r="2857" spans="1:21" ht="14.4" customHeight="1" x14ac:dyDescent="0.3">
      <c r="A2857" s="831">
        <v>8</v>
      </c>
      <c r="B2857" s="832" t="s">
        <v>2035</v>
      </c>
      <c r="C2857" s="832" t="s">
        <v>2044</v>
      </c>
      <c r="D2857" s="833" t="s">
        <v>4376</v>
      </c>
      <c r="E2857" s="834" t="s">
        <v>2086</v>
      </c>
      <c r="F2857" s="832" t="s">
        <v>2036</v>
      </c>
      <c r="G2857" s="832" t="s">
        <v>2129</v>
      </c>
      <c r="H2857" s="832" t="s">
        <v>601</v>
      </c>
      <c r="I2857" s="832" t="s">
        <v>2228</v>
      </c>
      <c r="J2857" s="832" t="s">
        <v>1328</v>
      </c>
      <c r="K2857" s="832" t="s">
        <v>2229</v>
      </c>
      <c r="L2857" s="835">
        <v>168.9</v>
      </c>
      <c r="M2857" s="835">
        <v>506.70000000000005</v>
      </c>
      <c r="N2857" s="832">
        <v>3</v>
      </c>
      <c r="O2857" s="836">
        <v>2</v>
      </c>
      <c r="P2857" s="835">
        <v>168.9</v>
      </c>
      <c r="Q2857" s="837">
        <v>0.33333333333333331</v>
      </c>
      <c r="R2857" s="832">
        <v>1</v>
      </c>
      <c r="S2857" s="837">
        <v>0.33333333333333331</v>
      </c>
      <c r="T2857" s="836">
        <v>0.5</v>
      </c>
      <c r="U2857" s="838">
        <v>0.25</v>
      </c>
    </row>
    <row r="2858" spans="1:21" ht="14.4" customHeight="1" x14ac:dyDescent="0.3">
      <c r="A2858" s="831">
        <v>8</v>
      </c>
      <c r="B2858" s="832" t="s">
        <v>2035</v>
      </c>
      <c r="C2858" s="832" t="s">
        <v>2044</v>
      </c>
      <c r="D2858" s="833" t="s">
        <v>4376</v>
      </c>
      <c r="E2858" s="834" t="s">
        <v>2086</v>
      </c>
      <c r="F2858" s="832" t="s">
        <v>2036</v>
      </c>
      <c r="G2858" s="832" t="s">
        <v>2129</v>
      </c>
      <c r="H2858" s="832" t="s">
        <v>601</v>
      </c>
      <c r="I2858" s="832" t="s">
        <v>2130</v>
      </c>
      <c r="J2858" s="832" t="s">
        <v>1328</v>
      </c>
      <c r="K2858" s="832" t="s">
        <v>2131</v>
      </c>
      <c r="L2858" s="835">
        <v>112.6</v>
      </c>
      <c r="M2858" s="835">
        <v>225.2</v>
      </c>
      <c r="N2858" s="832">
        <v>2</v>
      </c>
      <c r="O2858" s="836">
        <v>2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8</v>
      </c>
      <c r="B2859" s="832" t="s">
        <v>2035</v>
      </c>
      <c r="C2859" s="832" t="s">
        <v>2044</v>
      </c>
      <c r="D2859" s="833" t="s">
        <v>4376</v>
      </c>
      <c r="E2859" s="834" t="s">
        <v>2086</v>
      </c>
      <c r="F2859" s="832" t="s">
        <v>2036</v>
      </c>
      <c r="G2859" s="832" t="s">
        <v>2646</v>
      </c>
      <c r="H2859" s="832" t="s">
        <v>601</v>
      </c>
      <c r="I2859" s="832" t="s">
        <v>2811</v>
      </c>
      <c r="J2859" s="832" t="s">
        <v>2812</v>
      </c>
      <c r="K2859" s="832" t="s">
        <v>2813</v>
      </c>
      <c r="L2859" s="835">
        <v>256.67</v>
      </c>
      <c r="M2859" s="835">
        <v>256.67</v>
      </c>
      <c r="N2859" s="832">
        <v>1</v>
      </c>
      <c r="O2859" s="836">
        <v>1</v>
      </c>
      <c r="P2859" s="835">
        <v>256.67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8</v>
      </c>
      <c r="B2860" s="832" t="s">
        <v>2035</v>
      </c>
      <c r="C2860" s="832" t="s">
        <v>2044</v>
      </c>
      <c r="D2860" s="833" t="s">
        <v>4376</v>
      </c>
      <c r="E2860" s="834" t="s">
        <v>2086</v>
      </c>
      <c r="F2860" s="832" t="s">
        <v>2036</v>
      </c>
      <c r="G2860" s="832" t="s">
        <v>3726</v>
      </c>
      <c r="H2860" s="832" t="s">
        <v>601</v>
      </c>
      <c r="I2860" s="832" t="s">
        <v>3727</v>
      </c>
      <c r="J2860" s="832" t="s">
        <v>3728</v>
      </c>
      <c r="K2860" s="832" t="s">
        <v>3729</v>
      </c>
      <c r="L2860" s="835">
        <v>79.099999999999994</v>
      </c>
      <c r="M2860" s="835">
        <v>79.099999999999994</v>
      </c>
      <c r="N2860" s="832">
        <v>1</v>
      </c>
      <c r="O2860" s="836">
        <v>0.5</v>
      </c>
      <c r="P2860" s="835">
        <v>79.099999999999994</v>
      </c>
      <c r="Q2860" s="837">
        <v>1</v>
      </c>
      <c r="R2860" s="832">
        <v>1</v>
      </c>
      <c r="S2860" s="837">
        <v>1</v>
      </c>
      <c r="T2860" s="836">
        <v>0.5</v>
      </c>
      <c r="U2860" s="838">
        <v>1</v>
      </c>
    </row>
    <row r="2861" spans="1:21" ht="14.4" customHeight="1" x14ac:dyDescent="0.3">
      <c r="A2861" s="831">
        <v>8</v>
      </c>
      <c r="B2861" s="832" t="s">
        <v>2035</v>
      </c>
      <c r="C2861" s="832" t="s">
        <v>2044</v>
      </c>
      <c r="D2861" s="833" t="s">
        <v>4376</v>
      </c>
      <c r="E2861" s="834" t="s">
        <v>2086</v>
      </c>
      <c r="F2861" s="832" t="s">
        <v>2036</v>
      </c>
      <c r="G2861" s="832" t="s">
        <v>2916</v>
      </c>
      <c r="H2861" s="832" t="s">
        <v>601</v>
      </c>
      <c r="I2861" s="832" t="s">
        <v>3644</v>
      </c>
      <c r="J2861" s="832" t="s">
        <v>2918</v>
      </c>
      <c r="K2861" s="832" t="s">
        <v>3311</v>
      </c>
      <c r="L2861" s="835">
        <v>1708.55</v>
      </c>
      <c r="M2861" s="835">
        <v>1708.55</v>
      </c>
      <c r="N2861" s="832">
        <v>1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8</v>
      </c>
      <c r="B2862" s="832" t="s">
        <v>2035</v>
      </c>
      <c r="C2862" s="832" t="s">
        <v>2044</v>
      </c>
      <c r="D2862" s="833" t="s">
        <v>4376</v>
      </c>
      <c r="E2862" s="834" t="s">
        <v>2086</v>
      </c>
      <c r="F2862" s="832" t="s">
        <v>2036</v>
      </c>
      <c r="G2862" s="832" t="s">
        <v>2520</v>
      </c>
      <c r="H2862" s="832" t="s">
        <v>601</v>
      </c>
      <c r="I2862" s="832" t="s">
        <v>3591</v>
      </c>
      <c r="J2862" s="832" t="s">
        <v>2929</v>
      </c>
      <c r="K2862" s="832" t="s">
        <v>3592</v>
      </c>
      <c r="L2862" s="835">
        <v>0</v>
      </c>
      <c r="M2862" s="835">
        <v>0</v>
      </c>
      <c r="N2862" s="832">
        <v>3</v>
      </c>
      <c r="O2862" s="836">
        <v>3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8</v>
      </c>
      <c r="B2863" s="832" t="s">
        <v>2035</v>
      </c>
      <c r="C2863" s="832" t="s">
        <v>2044</v>
      </c>
      <c r="D2863" s="833" t="s">
        <v>4376</v>
      </c>
      <c r="E2863" s="834" t="s">
        <v>2086</v>
      </c>
      <c r="F2863" s="832" t="s">
        <v>2036</v>
      </c>
      <c r="G2863" s="832" t="s">
        <v>2520</v>
      </c>
      <c r="H2863" s="832" t="s">
        <v>601</v>
      </c>
      <c r="I2863" s="832" t="s">
        <v>2928</v>
      </c>
      <c r="J2863" s="832" t="s">
        <v>2929</v>
      </c>
      <c r="K2863" s="832" t="s">
        <v>2930</v>
      </c>
      <c r="L2863" s="835">
        <v>0</v>
      </c>
      <c r="M2863" s="835">
        <v>0</v>
      </c>
      <c r="N2863" s="832">
        <v>9</v>
      </c>
      <c r="O2863" s="836">
        <v>8</v>
      </c>
      <c r="P2863" s="835">
        <v>0</v>
      </c>
      <c r="Q2863" s="837"/>
      <c r="R2863" s="832">
        <v>1</v>
      </c>
      <c r="S2863" s="837">
        <v>0.1111111111111111</v>
      </c>
      <c r="T2863" s="836">
        <v>1</v>
      </c>
      <c r="U2863" s="838">
        <v>0.125</v>
      </c>
    </row>
    <row r="2864" spans="1:21" ht="14.4" customHeight="1" x14ac:dyDescent="0.3">
      <c r="A2864" s="831">
        <v>8</v>
      </c>
      <c r="B2864" s="832" t="s">
        <v>2035</v>
      </c>
      <c r="C2864" s="832" t="s">
        <v>2044</v>
      </c>
      <c r="D2864" s="833" t="s">
        <v>4376</v>
      </c>
      <c r="E2864" s="834" t="s">
        <v>2086</v>
      </c>
      <c r="F2864" s="832" t="s">
        <v>2036</v>
      </c>
      <c r="G2864" s="832" t="s">
        <v>2520</v>
      </c>
      <c r="H2864" s="832" t="s">
        <v>601</v>
      </c>
      <c r="I2864" s="832" t="s">
        <v>3096</v>
      </c>
      <c r="J2864" s="832" t="s">
        <v>3097</v>
      </c>
      <c r="K2864" s="832" t="s">
        <v>2523</v>
      </c>
      <c r="L2864" s="835">
        <v>0</v>
      </c>
      <c r="M2864" s="835">
        <v>0</v>
      </c>
      <c r="N2864" s="832">
        <v>8</v>
      </c>
      <c r="O2864" s="836">
        <v>8</v>
      </c>
      <c r="P2864" s="835">
        <v>0</v>
      </c>
      <c r="Q2864" s="837"/>
      <c r="R2864" s="832">
        <v>3</v>
      </c>
      <c r="S2864" s="837">
        <v>0.375</v>
      </c>
      <c r="T2864" s="836">
        <v>3</v>
      </c>
      <c r="U2864" s="838">
        <v>0.375</v>
      </c>
    </row>
    <row r="2865" spans="1:21" ht="14.4" customHeight="1" x14ac:dyDescent="0.3">
      <c r="A2865" s="831">
        <v>8</v>
      </c>
      <c r="B2865" s="832" t="s">
        <v>2035</v>
      </c>
      <c r="C2865" s="832" t="s">
        <v>2044</v>
      </c>
      <c r="D2865" s="833" t="s">
        <v>4376</v>
      </c>
      <c r="E2865" s="834" t="s">
        <v>2086</v>
      </c>
      <c r="F2865" s="832" t="s">
        <v>2036</v>
      </c>
      <c r="G2865" s="832" t="s">
        <v>2520</v>
      </c>
      <c r="H2865" s="832" t="s">
        <v>601</v>
      </c>
      <c r="I2865" s="832" t="s">
        <v>3758</v>
      </c>
      <c r="J2865" s="832" t="s">
        <v>3097</v>
      </c>
      <c r="K2865" s="832" t="s">
        <v>3759</v>
      </c>
      <c r="L2865" s="835">
        <v>0</v>
      </c>
      <c r="M2865" s="835">
        <v>0</v>
      </c>
      <c r="N2865" s="832">
        <v>2</v>
      </c>
      <c r="O2865" s="836">
        <v>2</v>
      </c>
      <c r="P2865" s="835"/>
      <c r="Q2865" s="837"/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8</v>
      </c>
      <c r="B2866" s="832" t="s">
        <v>2035</v>
      </c>
      <c r="C2866" s="832" t="s">
        <v>2044</v>
      </c>
      <c r="D2866" s="833" t="s">
        <v>4376</v>
      </c>
      <c r="E2866" s="834" t="s">
        <v>2086</v>
      </c>
      <c r="F2866" s="832" t="s">
        <v>2036</v>
      </c>
      <c r="G2866" s="832" t="s">
        <v>2520</v>
      </c>
      <c r="H2866" s="832" t="s">
        <v>601</v>
      </c>
      <c r="I2866" s="832" t="s">
        <v>2931</v>
      </c>
      <c r="J2866" s="832" t="s">
        <v>2929</v>
      </c>
      <c r="K2866" s="832" t="s">
        <v>2930</v>
      </c>
      <c r="L2866" s="835">
        <v>0</v>
      </c>
      <c r="M2866" s="835">
        <v>0</v>
      </c>
      <c r="N2866" s="832">
        <v>6</v>
      </c>
      <c r="O2866" s="836">
        <v>5</v>
      </c>
      <c r="P2866" s="835"/>
      <c r="Q2866" s="837"/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8</v>
      </c>
      <c r="B2867" s="832" t="s">
        <v>2035</v>
      </c>
      <c r="C2867" s="832" t="s">
        <v>2044</v>
      </c>
      <c r="D2867" s="833" t="s">
        <v>4376</v>
      </c>
      <c r="E2867" s="834" t="s">
        <v>2086</v>
      </c>
      <c r="F2867" s="832" t="s">
        <v>2036</v>
      </c>
      <c r="G2867" s="832" t="s">
        <v>3760</v>
      </c>
      <c r="H2867" s="832" t="s">
        <v>601</v>
      </c>
      <c r="I2867" s="832" t="s">
        <v>3761</v>
      </c>
      <c r="J2867" s="832" t="s">
        <v>3762</v>
      </c>
      <c r="K2867" s="832" t="s">
        <v>3763</v>
      </c>
      <c r="L2867" s="835">
        <v>0</v>
      </c>
      <c r="M2867" s="835">
        <v>0</v>
      </c>
      <c r="N2867" s="832">
        <v>3</v>
      </c>
      <c r="O2867" s="836">
        <v>1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8</v>
      </c>
      <c r="B2868" s="832" t="s">
        <v>2035</v>
      </c>
      <c r="C2868" s="832" t="s">
        <v>2050</v>
      </c>
      <c r="D2868" s="833" t="s">
        <v>4377</v>
      </c>
      <c r="E2868" s="834" t="s">
        <v>2058</v>
      </c>
      <c r="F2868" s="832" t="s">
        <v>2036</v>
      </c>
      <c r="G2868" s="832" t="s">
        <v>2934</v>
      </c>
      <c r="H2868" s="832" t="s">
        <v>601</v>
      </c>
      <c r="I2868" s="832" t="s">
        <v>3661</v>
      </c>
      <c r="J2868" s="832" t="s">
        <v>2936</v>
      </c>
      <c r="K2868" s="832" t="s">
        <v>3662</v>
      </c>
      <c r="L2868" s="835">
        <v>263.26</v>
      </c>
      <c r="M2868" s="835">
        <v>263.26</v>
      </c>
      <c r="N2868" s="832">
        <v>1</v>
      </c>
      <c r="O2868" s="836">
        <v>0.5</v>
      </c>
      <c r="P2868" s="835">
        <v>263.26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8</v>
      </c>
      <c r="B2869" s="832" t="s">
        <v>2035</v>
      </c>
      <c r="C2869" s="832" t="s">
        <v>2050</v>
      </c>
      <c r="D2869" s="833" t="s">
        <v>4377</v>
      </c>
      <c r="E2869" s="834" t="s">
        <v>2058</v>
      </c>
      <c r="F2869" s="832" t="s">
        <v>2036</v>
      </c>
      <c r="G2869" s="832" t="s">
        <v>2934</v>
      </c>
      <c r="H2869" s="832" t="s">
        <v>601</v>
      </c>
      <c r="I2869" s="832" t="s">
        <v>4326</v>
      </c>
      <c r="J2869" s="832" t="s">
        <v>4327</v>
      </c>
      <c r="K2869" s="832" t="s">
        <v>3662</v>
      </c>
      <c r="L2869" s="835">
        <v>263.26</v>
      </c>
      <c r="M2869" s="835">
        <v>526.52</v>
      </c>
      <c r="N2869" s="832">
        <v>2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8</v>
      </c>
      <c r="B2870" s="832" t="s">
        <v>2035</v>
      </c>
      <c r="C2870" s="832" t="s">
        <v>2050</v>
      </c>
      <c r="D2870" s="833" t="s">
        <v>4377</v>
      </c>
      <c r="E2870" s="834" t="s">
        <v>2058</v>
      </c>
      <c r="F2870" s="832" t="s">
        <v>2036</v>
      </c>
      <c r="G2870" s="832" t="s">
        <v>2101</v>
      </c>
      <c r="H2870" s="832" t="s">
        <v>660</v>
      </c>
      <c r="I2870" s="832" t="s">
        <v>1858</v>
      </c>
      <c r="J2870" s="832" t="s">
        <v>867</v>
      </c>
      <c r="K2870" s="832" t="s">
        <v>1859</v>
      </c>
      <c r="L2870" s="835">
        <v>154.36000000000001</v>
      </c>
      <c r="M2870" s="835">
        <v>154.36000000000001</v>
      </c>
      <c r="N2870" s="832">
        <v>1</v>
      </c>
      <c r="O2870" s="836">
        <v>1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8</v>
      </c>
      <c r="B2871" s="832" t="s">
        <v>2035</v>
      </c>
      <c r="C2871" s="832" t="s">
        <v>2050</v>
      </c>
      <c r="D2871" s="833" t="s">
        <v>4377</v>
      </c>
      <c r="E2871" s="834" t="s">
        <v>2058</v>
      </c>
      <c r="F2871" s="832" t="s">
        <v>2036</v>
      </c>
      <c r="G2871" s="832" t="s">
        <v>2101</v>
      </c>
      <c r="H2871" s="832" t="s">
        <v>660</v>
      </c>
      <c r="I2871" s="832" t="s">
        <v>1860</v>
      </c>
      <c r="J2871" s="832" t="s">
        <v>1861</v>
      </c>
      <c r="K2871" s="832" t="s">
        <v>1862</v>
      </c>
      <c r="L2871" s="835">
        <v>149.52000000000001</v>
      </c>
      <c r="M2871" s="835">
        <v>1495.2</v>
      </c>
      <c r="N2871" s="832">
        <v>10</v>
      </c>
      <c r="O2871" s="836">
        <v>8</v>
      </c>
      <c r="P2871" s="835">
        <v>598.08000000000004</v>
      </c>
      <c r="Q2871" s="837">
        <v>0.4</v>
      </c>
      <c r="R2871" s="832">
        <v>4</v>
      </c>
      <c r="S2871" s="837">
        <v>0.4</v>
      </c>
      <c r="T2871" s="836">
        <v>3</v>
      </c>
      <c r="U2871" s="838">
        <v>0.375</v>
      </c>
    </row>
    <row r="2872" spans="1:21" ht="14.4" customHeight="1" x14ac:dyDescent="0.3">
      <c r="A2872" s="831">
        <v>8</v>
      </c>
      <c r="B2872" s="832" t="s">
        <v>2035</v>
      </c>
      <c r="C2872" s="832" t="s">
        <v>2050</v>
      </c>
      <c r="D2872" s="833" t="s">
        <v>4377</v>
      </c>
      <c r="E2872" s="834" t="s">
        <v>2058</v>
      </c>
      <c r="F2872" s="832" t="s">
        <v>2036</v>
      </c>
      <c r="G2872" s="832" t="s">
        <v>2101</v>
      </c>
      <c r="H2872" s="832" t="s">
        <v>660</v>
      </c>
      <c r="I2872" s="832" t="s">
        <v>1701</v>
      </c>
      <c r="J2872" s="832" t="s">
        <v>867</v>
      </c>
      <c r="K2872" s="832" t="s">
        <v>1702</v>
      </c>
      <c r="L2872" s="835">
        <v>225.06</v>
      </c>
      <c r="M2872" s="835">
        <v>225.06</v>
      </c>
      <c r="N2872" s="832">
        <v>1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8</v>
      </c>
      <c r="B2873" s="832" t="s">
        <v>2035</v>
      </c>
      <c r="C2873" s="832" t="s">
        <v>2050</v>
      </c>
      <c r="D2873" s="833" t="s">
        <v>4377</v>
      </c>
      <c r="E2873" s="834" t="s">
        <v>2058</v>
      </c>
      <c r="F2873" s="832" t="s">
        <v>2036</v>
      </c>
      <c r="G2873" s="832" t="s">
        <v>4328</v>
      </c>
      <c r="H2873" s="832" t="s">
        <v>601</v>
      </c>
      <c r="I2873" s="832" t="s">
        <v>4329</v>
      </c>
      <c r="J2873" s="832" t="s">
        <v>4330</v>
      </c>
      <c r="K2873" s="832" t="s">
        <v>4331</v>
      </c>
      <c r="L2873" s="835">
        <v>77.02</v>
      </c>
      <c r="M2873" s="835">
        <v>77.02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8</v>
      </c>
      <c r="B2874" s="832" t="s">
        <v>2035</v>
      </c>
      <c r="C2874" s="832" t="s">
        <v>2050</v>
      </c>
      <c r="D2874" s="833" t="s">
        <v>4377</v>
      </c>
      <c r="E2874" s="834" t="s">
        <v>2058</v>
      </c>
      <c r="F2874" s="832" t="s">
        <v>2036</v>
      </c>
      <c r="G2874" s="832" t="s">
        <v>2155</v>
      </c>
      <c r="H2874" s="832" t="s">
        <v>660</v>
      </c>
      <c r="I2874" s="832" t="s">
        <v>1708</v>
      </c>
      <c r="J2874" s="832" t="s">
        <v>1709</v>
      </c>
      <c r="K2874" s="832" t="s">
        <v>1710</v>
      </c>
      <c r="L2874" s="835">
        <v>170.52</v>
      </c>
      <c r="M2874" s="835">
        <v>341.04</v>
      </c>
      <c r="N2874" s="832">
        <v>2</v>
      </c>
      <c r="O2874" s="836">
        <v>1</v>
      </c>
      <c r="P2874" s="835">
        <v>341.04</v>
      </c>
      <c r="Q2874" s="837">
        <v>1</v>
      </c>
      <c r="R2874" s="832">
        <v>2</v>
      </c>
      <c r="S2874" s="837">
        <v>1</v>
      </c>
      <c r="T2874" s="836">
        <v>1</v>
      </c>
      <c r="U2874" s="838">
        <v>1</v>
      </c>
    </row>
    <row r="2875" spans="1:21" ht="14.4" customHeight="1" x14ac:dyDescent="0.3">
      <c r="A2875" s="831">
        <v>8</v>
      </c>
      <c r="B2875" s="832" t="s">
        <v>2035</v>
      </c>
      <c r="C2875" s="832" t="s">
        <v>2050</v>
      </c>
      <c r="D2875" s="833" t="s">
        <v>4377</v>
      </c>
      <c r="E2875" s="834" t="s">
        <v>2058</v>
      </c>
      <c r="F2875" s="832" t="s">
        <v>2036</v>
      </c>
      <c r="G2875" s="832" t="s">
        <v>2155</v>
      </c>
      <c r="H2875" s="832" t="s">
        <v>660</v>
      </c>
      <c r="I2875" s="832" t="s">
        <v>2491</v>
      </c>
      <c r="J2875" s="832" t="s">
        <v>1709</v>
      </c>
      <c r="K2875" s="832" t="s">
        <v>2271</v>
      </c>
      <c r="L2875" s="835">
        <v>85.27</v>
      </c>
      <c r="M2875" s="835">
        <v>170.54</v>
      </c>
      <c r="N2875" s="832">
        <v>2</v>
      </c>
      <c r="O2875" s="836">
        <v>1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8</v>
      </c>
      <c r="B2876" s="832" t="s">
        <v>2035</v>
      </c>
      <c r="C2876" s="832" t="s">
        <v>2050</v>
      </c>
      <c r="D2876" s="833" t="s">
        <v>4377</v>
      </c>
      <c r="E2876" s="834" t="s">
        <v>2058</v>
      </c>
      <c r="F2876" s="832" t="s">
        <v>2036</v>
      </c>
      <c r="G2876" s="832" t="s">
        <v>2567</v>
      </c>
      <c r="H2876" s="832" t="s">
        <v>660</v>
      </c>
      <c r="I2876" s="832" t="s">
        <v>4332</v>
      </c>
      <c r="J2876" s="832" t="s">
        <v>4333</v>
      </c>
      <c r="K2876" s="832" t="s">
        <v>4334</v>
      </c>
      <c r="L2876" s="835">
        <v>19.59</v>
      </c>
      <c r="M2876" s="835">
        <v>19.59</v>
      </c>
      <c r="N2876" s="832">
        <v>1</v>
      </c>
      <c r="O2876" s="836">
        <v>0.5</v>
      </c>
      <c r="P2876" s="835">
        <v>19.59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8</v>
      </c>
      <c r="B2877" s="832" t="s">
        <v>2035</v>
      </c>
      <c r="C2877" s="832" t="s">
        <v>2050</v>
      </c>
      <c r="D2877" s="833" t="s">
        <v>4377</v>
      </c>
      <c r="E2877" s="834" t="s">
        <v>2058</v>
      </c>
      <c r="F2877" s="832" t="s">
        <v>2036</v>
      </c>
      <c r="G2877" s="832" t="s">
        <v>2567</v>
      </c>
      <c r="H2877" s="832" t="s">
        <v>601</v>
      </c>
      <c r="I2877" s="832" t="s">
        <v>4005</v>
      </c>
      <c r="J2877" s="832" t="s">
        <v>2569</v>
      </c>
      <c r="K2877" s="832" t="s">
        <v>4006</v>
      </c>
      <c r="L2877" s="835">
        <v>29.39</v>
      </c>
      <c r="M2877" s="835">
        <v>29.39</v>
      </c>
      <c r="N2877" s="832">
        <v>1</v>
      </c>
      <c r="O2877" s="836">
        <v>0.5</v>
      </c>
      <c r="P2877" s="835">
        <v>29.39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8</v>
      </c>
      <c r="B2878" s="832" t="s">
        <v>2035</v>
      </c>
      <c r="C2878" s="832" t="s">
        <v>2050</v>
      </c>
      <c r="D2878" s="833" t="s">
        <v>4377</v>
      </c>
      <c r="E2878" s="834" t="s">
        <v>2058</v>
      </c>
      <c r="F2878" s="832" t="s">
        <v>2036</v>
      </c>
      <c r="G2878" s="832" t="s">
        <v>2278</v>
      </c>
      <c r="H2878" s="832" t="s">
        <v>601</v>
      </c>
      <c r="I2878" s="832" t="s">
        <v>3174</v>
      </c>
      <c r="J2878" s="832" t="s">
        <v>2280</v>
      </c>
      <c r="K2878" s="832" t="s">
        <v>3175</v>
      </c>
      <c r="L2878" s="835">
        <v>46.75</v>
      </c>
      <c r="M2878" s="835">
        <v>46.75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8</v>
      </c>
      <c r="B2879" s="832" t="s">
        <v>2035</v>
      </c>
      <c r="C2879" s="832" t="s">
        <v>2050</v>
      </c>
      <c r="D2879" s="833" t="s">
        <v>4377</v>
      </c>
      <c r="E2879" s="834" t="s">
        <v>2058</v>
      </c>
      <c r="F2879" s="832" t="s">
        <v>2036</v>
      </c>
      <c r="G2879" s="832" t="s">
        <v>2288</v>
      </c>
      <c r="H2879" s="832" t="s">
        <v>601</v>
      </c>
      <c r="I2879" s="832" t="s">
        <v>2289</v>
      </c>
      <c r="J2879" s="832" t="s">
        <v>1104</v>
      </c>
      <c r="K2879" s="832" t="s">
        <v>2290</v>
      </c>
      <c r="L2879" s="835">
        <v>107.27</v>
      </c>
      <c r="M2879" s="835">
        <v>321.81</v>
      </c>
      <c r="N2879" s="832">
        <v>3</v>
      </c>
      <c r="O2879" s="836">
        <v>3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8</v>
      </c>
      <c r="B2880" s="832" t="s">
        <v>2035</v>
      </c>
      <c r="C2880" s="832" t="s">
        <v>2050</v>
      </c>
      <c r="D2880" s="833" t="s">
        <v>4377</v>
      </c>
      <c r="E2880" s="834" t="s">
        <v>2058</v>
      </c>
      <c r="F2880" s="832" t="s">
        <v>2036</v>
      </c>
      <c r="G2880" s="832" t="s">
        <v>2457</v>
      </c>
      <c r="H2880" s="832" t="s">
        <v>601</v>
      </c>
      <c r="I2880" s="832" t="s">
        <v>2458</v>
      </c>
      <c r="J2880" s="832" t="s">
        <v>2459</v>
      </c>
      <c r="K2880" s="832" t="s">
        <v>2460</v>
      </c>
      <c r="L2880" s="835">
        <v>30.46</v>
      </c>
      <c r="M2880" s="835">
        <v>30.46</v>
      </c>
      <c r="N2880" s="832">
        <v>1</v>
      </c>
      <c r="O2880" s="836">
        <v>1</v>
      </c>
      <c r="P2880" s="835">
        <v>30.46</v>
      </c>
      <c r="Q2880" s="837">
        <v>1</v>
      </c>
      <c r="R2880" s="832">
        <v>1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8</v>
      </c>
      <c r="B2881" s="832" t="s">
        <v>2035</v>
      </c>
      <c r="C2881" s="832" t="s">
        <v>2050</v>
      </c>
      <c r="D2881" s="833" t="s">
        <v>4377</v>
      </c>
      <c r="E2881" s="834" t="s">
        <v>2058</v>
      </c>
      <c r="F2881" s="832" t="s">
        <v>2036</v>
      </c>
      <c r="G2881" s="832" t="s">
        <v>2457</v>
      </c>
      <c r="H2881" s="832" t="s">
        <v>601</v>
      </c>
      <c r="I2881" s="832" t="s">
        <v>2461</v>
      </c>
      <c r="J2881" s="832" t="s">
        <v>2459</v>
      </c>
      <c r="K2881" s="832" t="s">
        <v>2462</v>
      </c>
      <c r="L2881" s="835">
        <v>60.9</v>
      </c>
      <c r="M2881" s="835">
        <v>60.9</v>
      </c>
      <c r="N2881" s="832">
        <v>1</v>
      </c>
      <c r="O2881" s="836">
        <v>0.5</v>
      </c>
      <c r="P2881" s="835">
        <v>60.9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8</v>
      </c>
      <c r="B2882" s="832" t="s">
        <v>2035</v>
      </c>
      <c r="C2882" s="832" t="s">
        <v>2050</v>
      </c>
      <c r="D2882" s="833" t="s">
        <v>4377</v>
      </c>
      <c r="E2882" s="834" t="s">
        <v>2058</v>
      </c>
      <c r="F2882" s="832" t="s">
        <v>2036</v>
      </c>
      <c r="G2882" s="832" t="s">
        <v>2108</v>
      </c>
      <c r="H2882" s="832" t="s">
        <v>601</v>
      </c>
      <c r="I2882" s="832" t="s">
        <v>2109</v>
      </c>
      <c r="J2882" s="832" t="s">
        <v>657</v>
      </c>
      <c r="K2882" s="832" t="s">
        <v>2110</v>
      </c>
      <c r="L2882" s="835">
        <v>0</v>
      </c>
      <c r="M2882" s="835">
        <v>0</v>
      </c>
      <c r="N2882" s="832">
        <v>1</v>
      </c>
      <c r="O2882" s="836">
        <v>0.5</v>
      </c>
      <c r="P2882" s="835">
        <v>0</v>
      </c>
      <c r="Q2882" s="837"/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8</v>
      </c>
      <c r="B2883" s="832" t="s">
        <v>2035</v>
      </c>
      <c r="C2883" s="832" t="s">
        <v>2050</v>
      </c>
      <c r="D2883" s="833" t="s">
        <v>4377</v>
      </c>
      <c r="E2883" s="834" t="s">
        <v>2058</v>
      </c>
      <c r="F2883" s="832" t="s">
        <v>2036</v>
      </c>
      <c r="G2883" s="832" t="s">
        <v>2114</v>
      </c>
      <c r="H2883" s="832" t="s">
        <v>601</v>
      </c>
      <c r="I2883" s="832" t="s">
        <v>2165</v>
      </c>
      <c r="J2883" s="832" t="s">
        <v>928</v>
      </c>
      <c r="K2883" s="832" t="s">
        <v>2166</v>
      </c>
      <c r="L2883" s="835">
        <v>0</v>
      </c>
      <c r="M2883" s="835">
        <v>0</v>
      </c>
      <c r="N2883" s="832">
        <v>2</v>
      </c>
      <c r="O2883" s="836">
        <v>1</v>
      </c>
      <c r="P2883" s="835">
        <v>0</v>
      </c>
      <c r="Q2883" s="837"/>
      <c r="R2883" s="832">
        <v>1</v>
      </c>
      <c r="S2883" s="837">
        <v>0.5</v>
      </c>
      <c r="T2883" s="836">
        <v>0.5</v>
      </c>
      <c r="U2883" s="838">
        <v>0.5</v>
      </c>
    </row>
    <row r="2884" spans="1:21" ht="14.4" customHeight="1" x14ac:dyDescent="0.3">
      <c r="A2884" s="831">
        <v>8</v>
      </c>
      <c r="B2884" s="832" t="s">
        <v>2035</v>
      </c>
      <c r="C2884" s="832" t="s">
        <v>2050</v>
      </c>
      <c r="D2884" s="833" t="s">
        <v>4377</v>
      </c>
      <c r="E2884" s="834" t="s">
        <v>2058</v>
      </c>
      <c r="F2884" s="832" t="s">
        <v>2036</v>
      </c>
      <c r="G2884" s="832" t="s">
        <v>2611</v>
      </c>
      <c r="H2884" s="832" t="s">
        <v>601</v>
      </c>
      <c r="I2884" s="832" t="s">
        <v>2612</v>
      </c>
      <c r="J2884" s="832" t="s">
        <v>2613</v>
      </c>
      <c r="K2884" s="832" t="s">
        <v>2614</v>
      </c>
      <c r="L2884" s="835">
        <v>130.69999999999999</v>
      </c>
      <c r="M2884" s="835">
        <v>130.69999999999999</v>
      </c>
      <c r="N2884" s="832">
        <v>1</v>
      </c>
      <c r="O2884" s="836">
        <v>1</v>
      </c>
      <c r="P2884" s="835">
        <v>130.69999999999999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8</v>
      </c>
      <c r="B2885" s="832" t="s">
        <v>2035</v>
      </c>
      <c r="C2885" s="832" t="s">
        <v>2050</v>
      </c>
      <c r="D2885" s="833" t="s">
        <v>4377</v>
      </c>
      <c r="E2885" s="834" t="s">
        <v>2058</v>
      </c>
      <c r="F2885" s="832" t="s">
        <v>2036</v>
      </c>
      <c r="G2885" s="832" t="s">
        <v>2170</v>
      </c>
      <c r="H2885" s="832" t="s">
        <v>601</v>
      </c>
      <c r="I2885" s="832" t="s">
        <v>2309</v>
      </c>
      <c r="J2885" s="832" t="s">
        <v>962</v>
      </c>
      <c r="K2885" s="832" t="s">
        <v>2310</v>
      </c>
      <c r="L2885" s="835">
        <v>0</v>
      </c>
      <c r="M2885" s="835">
        <v>0</v>
      </c>
      <c r="N2885" s="832">
        <v>2</v>
      </c>
      <c r="O2885" s="836">
        <v>1</v>
      </c>
      <c r="P2885" s="835"/>
      <c r="Q2885" s="837"/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8</v>
      </c>
      <c r="B2886" s="832" t="s">
        <v>2035</v>
      </c>
      <c r="C2886" s="832" t="s">
        <v>2050</v>
      </c>
      <c r="D2886" s="833" t="s">
        <v>4377</v>
      </c>
      <c r="E2886" s="834" t="s">
        <v>2058</v>
      </c>
      <c r="F2886" s="832" t="s">
        <v>2036</v>
      </c>
      <c r="G2886" s="832" t="s">
        <v>2170</v>
      </c>
      <c r="H2886" s="832" t="s">
        <v>601</v>
      </c>
      <c r="I2886" s="832" t="s">
        <v>2615</v>
      </c>
      <c r="J2886" s="832" t="s">
        <v>1356</v>
      </c>
      <c r="K2886" s="832" t="s">
        <v>2616</v>
      </c>
      <c r="L2886" s="835">
        <v>0</v>
      </c>
      <c r="M2886" s="835">
        <v>0</v>
      </c>
      <c r="N2886" s="832">
        <v>1</v>
      </c>
      <c r="O2886" s="836">
        <v>0.5</v>
      </c>
      <c r="P2886" s="835"/>
      <c r="Q2886" s="837"/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8</v>
      </c>
      <c r="B2887" s="832" t="s">
        <v>2035</v>
      </c>
      <c r="C2887" s="832" t="s">
        <v>2050</v>
      </c>
      <c r="D2887" s="833" t="s">
        <v>4377</v>
      </c>
      <c r="E2887" s="834" t="s">
        <v>2058</v>
      </c>
      <c r="F2887" s="832" t="s">
        <v>2036</v>
      </c>
      <c r="G2887" s="832" t="s">
        <v>2803</v>
      </c>
      <c r="H2887" s="832" t="s">
        <v>601</v>
      </c>
      <c r="I2887" s="832" t="s">
        <v>4335</v>
      </c>
      <c r="J2887" s="832" t="s">
        <v>672</v>
      </c>
      <c r="K2887" s="832" t="s">
        <v>4336</v>
      </c>
      <c r="L2887" s="835">
        <v>24.22</v>
      </c>
      <c r="M2887" s="835">
        <v>24.22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8</v>
      </c>
      <c r="B2888" s="832" t="s">
        <v>2035</v>
      </c>
      <c r="C2888" s="832" t="s">
        <v>2050</v>
      </c>
      <c r="D2888" s="833" t="s">
        <v>4377</v>
      </c>
      <c r="E2888" s="834" t="s">
        <v>2058</v>
      </c>
      <c r="F2888" s="832" t="s">
        <v>2036</v>
      </c>
      <c r="G2888" s="832" t="s">
        <v>2440</v>
      </c>
      <c r="H2888" s="832" t="s">
        <v>601</v>
      </c>
      <c r="I2888" s="832" t="s">
        <v>2441</v>
      </c>
      <c r="J2888" s="832" t="s">
        <v>1431</v>
      </c>
      <c r="K2888" s="832" t="s">
        <v>1813</v>
      </c>
      <c r="L2888" s="835">
        <v>0</v>
      </c>
      <c r="M2888" s="835">
        <v>0</v>
      </c>
      <c r="N2888" s="832">
        <v>1</v>
      </c>
      <c r="O2888" s="836">
        <v>1</v>
      </c>
      <c r="P2888" s="835"/>
      <c r="Q2888" s="837"/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8</v>
      </c>
      <c r="B2889" s="832" t="s">
        <v>2035</v>
      </c>
      <c r="C2889" s="832" t="s">
        <v>2050</v>
      </c>
      <c r="D2889" s="833" t="s">
        <v>4377</v>
      </c>
      <c r="E2889" s="834" t="s">
        <v>2058</v>
      </c>
      <c r="F2889" s="832" t="s">
        <v>2036</v>
      </c>
      <c r="G2889" s="832" t="s">
        <v>2129</v>
      </c>
      <c r="H2889" s="832" t="s">
        <v>601</v>
      </c>
      <c r="I2889" s="832" t="s">
        <v>2130</v>
      </c>
      <c r="J2889" s="832" t="s">
        <v>1328</v>
      </c>
      <c r="K2889" s="832" t="s">
        <v>2131</v>
      </c>
      <c r="L2889" s="835">
        <v>112.6</v>
      </c>
      <c r="M2889" s="835">
        <v>1126</v>
      </c>
      <c r="N2889" s="832">
        <v>10</v>
      </c>
      <c r="O2889" s="836">
        <v>7.5</v>
      </c>
      <c r="P2889" s="835">
        <v>112.6</v>
      </c>
      <c r="Q2889" s="837">
        <v>9.9999999999999992E-2</v>
      </c>
      <c r="R2889" s="832">
        <v>1</v>
      </c>
      <c r="S2889" s="837">
        <v>0.1</v>
      </c>
      <c r="T2889" s="836">
        <v>0.5</v>
      </c>
      <c r="U2889" s="838">
        <v>6.6666666666666666E-2</v>
      </c>
    </row>
    <row r="2890" spans="1:21" ht="14.4" customHeight="1" x14ac:dyDescent="0.3">
      <c r="A2890" s="831">
        <v>8</v>
      </c>
      <c r="B2890" s="832" t="s">
        <v>2035</v>
      </c>
      <c r="C2890" s="832" t="s">
        <v>2050</v>
      </c>
      <c r="D2890" s="833" t="s">
        <v>4377</v>
      </c>
      <c r="E2890" s="834" t="s">
        <v>2058</v>
      </c>
      <c r="F2890" s="832" t="s">
        <v>2036</v>
      </c>
      <c r="G2890" s="832" t="s">
        <v>2356</v>
      </c>
      <c r="H2890" s="832" t="s">
        <v>660</v>
      </c>
      <c r="I2890" s="832" t="s">
        <v>1793</v>
      </c>
      <c r="J2890" s="832" t="s">
        <v>1050</v>
      </c>
      <c r="K2890" s="832" t="s">
        <v>1794</v>
      </c>
      <c r="L2890" s="835">
        <v>0</v>
      </c>
      <c r="M2890" s="835">
        <v>0</v>
      </c>
      <c r="N2890" s="832">
        <v>1</v>
      </c>
      <c r="O2890" s="836">
        <v>1</v>
      </c>
      <c r="P2890" s="835"/>
      <c r="Q2890" s="837"/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8</v>
      </c>
      <c r="B2891" s="832" t="s">
        <v>2035</v>
      </c>
      <c r="C2891" s="832" t="s">
        <v>2050</v>
      </c>
      <c r="D2891" s="833" t="s">
        <v>4377</v>
      </c>
      <c r="E2891" s="834" t="s">
        <v>2058</v>
      </c>
      <c r="F2891" s="832" t="s">
        <v>2036</v>
      </c>
      <c r="G2891" s="832" t="s">
        <v>2199</v>
      </c>
      <c r="H2891" s="832" t="s">
        <v>601</v>
      </c>
      <c r="I2891" s="832" t="s">
        <v>2200</v>
      </c>
      <c r="J2891" s="832" t="s">
        <v>1219</v>
      </c>
      <c r="K2891" s="832" t="s">
        <v>2201</v>
      </c>
      <c r="L2891" s="835">
        <v>130.36000000000001</v>
      </c>
      <c r="M2891" s="835">
        <v>130.36000000000001</v>
      </c>
      <c r="N2891" s="832">
        <v>1</v>
      </c>
      <c r="O2891" s="836">
        <v>1</v>
      </c>
      <c r="P2891" s="835">
        <v>130.36000000000001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8</v>
      </c>
      <c r="B2892" s="832" t="s">
        <v>2035</v>
      </c>
      <c r="C2892" s="832" t="s">
        <v>2050</v>
      </c>
      <c r="D2892" s="833" t="s">
        <v>4377</v>
      </c>
      <c r="E2892" s="834" t="s">
        <v>2058</v>
      </c>
      <c r="F2892" s="832" t="s">
        <v>2036</v>
      </c>
      <c r="G2892" s="832" t="s">
        <v>2132</v>
      </c>
      <c r="H2892" s="832" t="s">
        <v>660</v>
      </c>
      <c r="I2892" s="832" t="s">
        <v>1731</v>
      </c>
      <c r="J2892" s="832" t="s">
        <v>1732</v>
      </c>
      <c r="K2892" s="832" t="s">
        <v>1733</v>
      </c>
      <c r="L2892" s="835">
        <v>0</v>
      </c>
      <c r="M2892" s="835">
        <v>0</v>
      </c>
      <c r="N2892" s="832">
        <v>4</v>
      </c>
      <c r="O2892" s="836">
        <v>2</v>
      </c>
      <c r="P2892" s="835">
        <v>0</v>
      </c>
      <c r="Q2892" s="837"/>
      <c r="R2892" s="832">
        <v>1</v>
      </c>
      <c r="S2892" s="837">
        <v>0.25</v>
      </c>
      <c r="T2892" s="836">
        <v>0.5</v>
      </c>
      <c r="U2892" s="838">
        <v>0.25</v>
      </c>
    </row>
    <row r="2893" spans="1:21" ht="14.4" customHeight="1" x14ac:dyDescent="0.3">
      <c r="A2893" s="831">
        <v>8</v>
      </c>
      <c r="B2893" s="832" t="s">
        <v>2035</v>
      </c>
      <c r="C2893" s="832" t="s">
        <v>2050</v>
      </c>
      <c r="D2893" s="833" t="s">
        <v>4377</v>
      </c>
      <c r="E2893" s="834" t="s">
        <v>2058</v>
      </c>
      <c r="F2893" s="832" t="s">
        <v>2036</v>
      </c>
      <c r="G2893" s="832" t="s">
        <v>2133</v>
      </c>
      <c r="H2893" s="832" t="s">
        <v>601</v>
      </c>
      <c r="I2893" s="832" t="s">
        <v>3462</v>
      </c>
      <c r="J2893" s="832" t="s">
        <v>1379</v>
      </c>
      <c r="K2893" s="832" t="s">
        <v>3463</v>
      </c>
      <c r="L2893" s="835">
        <v>59.56</v>
      </c>
      <c r="M2893" s="835">
        <v>119.12</v>
      </c>
      <c r="N2893" s="832">
        <v>2</v>
      </c>
      <c r="O2893" s="836">
        <v>1.5</v>
      </c>
      <c r="P2893" s="835">
        <v>59.56</v>
      </c>
      <c r="Q2893" s="837">
        <v>0.5</v>
      </c>
      <c r="R2893" s="832">
        <v>1</v>
      </c>
      <c r="S2893" s="837">
        <v>0.5</v>
      </c>
      <c r="T2893" s="836">
        <v>1</v>
      </c>
      <c r="U2893" s="838">
        <v>0.66666666666666663</v>
      </c>
    </row>
    <row r="2894" spans="1:21" ht="14.4" customHeight="1" x14ac:dyDescent="0.3">
      <c r="A2894" s="831">
        <v>8</v>
      </c>
      <c r="B2894" s="832" t="s">
        <v>2035</v>
      </c>
      <c r="C2894" s="832" t="s">
        <v>2050</v>
      </c>
      <c r="D2894" s="833" t="s">
        <v>4377</v>
      </c>
      <c r="E2894" s="834" t="s">
        <v>2058</v>
      </c>
      <c r="F2894" s="832" t="s">
        <v>2036</v>
      </c>
      <c r="G2894" s="832" t="s">
        <v>2375</v>
      </c>
      <c r="H2894" s="832" t="s">
        <v>601</v>
      </c>
      <c r="I2894" s="832" t="s">
        <v>2376</v>
      </c>
      <c r="J2894" s="832" t="s">
        <v>840</v>
      </c>
      <c r="K2894" s="832" t="s">
        <v>2377</v>
      </c>
      <c r="L2894" s="835">
        <v>55.16</v>
      </c>
      <c r="M2894" s="835">
        <v>110.32</v>
      </c>
      <c r="N2894" s="832">
        <v>2</v>
      </c>
      <c r="O2894" s="836">
        <v>2</v>
      </c>
      <c r="P2894" s="835">
        <v>55.16</v>
      </c>
      <c r="Q2894" s="837">
        <v>0.5</v>
      </c>
      <c r="R2894" s="832">
        <v>1</v>
      </c>
      <c r="S2894" s="837">
        <v>0.5</v>
      </c>
      <c r="T2894" s="836">
        <v>1</v>
      </c>
      <c r="U2894" s="838">
        <v>0.5</v>
      </c>
    </row>
    <row r="2895" spans="1:21" ht="14.4" customHeight="1" x14ac:dyDescent="0.3">
      <c r="A2895" s="831">
        <v>8</v>
      </c>
      <c r="B2895" s="832" t="s">
        <v>2035</v>
      </c>
      <c r="C2895" s="832" t="s">
        <v>2050</v>
      </c>
      <c r="D2895" s="833" t="s">
        <v>4377</v>
      </c>
      <c r="E2895" s="834" t="s">
        <v>2058</v>
      </c>
      <c r="F2895" s="832" t="s">
        <v>2036</v>
      </c>
      <c r="G2895" s="832" t="s">
        <v>3657</v>
      </c>
      <c r="H2895" s="832" t="s">
        <v>601</v>
      </c>
      <c r="I2895" s="832" t="s">
        <v>3658</v>
      </c>
      <c r="J2895" s="832" t="s">
        <v>3659</v>
      </c>
      <c r="K2895" s="832" t="s">
        <v>3660</v>
      </c>
      <c r="L2895" s="835">
        <v>92.12</v>
      </c>
      <c r="M2895" s="835">
        <v>184.24</v>
      </c>
      <c r="N2895" s="832">
        <v>2</v>
      </c>
      <c r="O2895" s="836">
        <v>2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8</v>
      </c>
      <c r="B2896" s="832" t="s">
        <v>2035</v>
      </c>
      <c r="C2896" s="832" t="s">
        <v>2050</v>
      </c>
      <c r="D2896" s="833" t="s">
        <v>4377</v>
      </c>
      <c r="E2896" s="834" t="s">
        <v>2059</v>
      </c>
      <c r="F2896" s="832" t="s">
        <v>2036</v>
      </c>
      <c r="G2896" s="832" t="s">
        <v>2730</v>
      </c>
      <c r="H2896" s="832" t="s">
        <v>601</v>
      </c>
      <c r="I2896" s="832" t="s">
        <v>2731</v>
      </c>
      <c r="J2896" s="832" t="s">
        <v>2732</v>
      </c>
      <c r="K2896" s="832" t="s">
        <v>2733</v>
      </c>
      <c r="L2896" s="835">
        <v>0</v>
      </c>
      <c r="M2896" s="835">
        <v>0</v>
      </c>
      <c r="N2896" s="832">
        <v>1</v>
      </c>
      <c r="O2896" s="836">
        <v>1</v>
      </c>
      <c r="P2896" s="835"/>
      <c r="Q2896" s="837"/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8</v>
      </c>
      <c r="B2897" s="832" t="s">
        <v>2035</v>
      </c>
      <c r="C2897" s="832" t="s">
        <v>2050</v>
      </c>
      <c r="D2897" s="833" t="s">
        <v>4377</v>
      </c>
      <c r="E2897" s="834" t="s">
        <v>2059</v>
      </c>
      <c r="F2897" s="832" t="s">
        <v>2036</v>
      </c>
      <c r="G2897" s="832" t="s">
        <v>2573</v>
      </c>
      <c r="H2897" s="832" t="s">
        <v>601</v>
      </c>
      <c r="I2897" s="832" t="s">
        <v>2574</v>
      </c>
      <c r="J2897" s="832" t="s">
        <v>789</v>
      </c>
      <c r="K2897" s="832" t="s">
        <v>2575</v>
      </c>
      <c r="L2897" s="835">
        <v>37.520000000000003</v>
      </c>
      <c r="M2897" s="835">
        <v>37.520000000000003</v>
      </c>
      <c r="N2897" s="832">
        <v>1</v>
      </c>
      <c r="O2897" s="836">
        <v>1</v>
      </c>
      <c r="P2897" s="835">
        <v>37.520000000000003</v>
      </c>
      <c r="Q2897" s="837">
        <v>1</v>
      </c>
      <c r="R2897" s="832">
        <v>1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8</v>
      </c>
      <c r="B2898" s="832" t="s">
        <v>2035</v>
      </c>
      <c r="C2898" s="832" t="s">
        <v>2050</v>
      </c>
      <c r="D2898" s="833" t="s">
        <v>4377</v>
      </c>
      <c r="E2898" s="834" t="s">
        <v>2059</v>
      </c>
      <c r="F2898" s="832" t="s">
        <v>2036</v>
      </c>
      <c r="G2898" s="832" t="s">
        <v>2497</v>
      </c>
      <c r="H2898" s="832" t="s">
        <v>601</v>
      </c>
      <c r="I2898" s="832" t="s">
        <v>2768</v>
      </c>
      <c r="J2898" s="832" t="s">
        <v>2769</v>
      </c>
      <c r="K2898" s="832" t="s">
        <v>2770</v>
      </c>
      <c r="L2898" s="835">
        <v>136.04</v>
      </c>
      <c r="M2898" s="835">
        <v>272.08</v>
      </c>
      <c r="N2898" s="832">
        <v>2</v>
      </c>
      <c r="O2898" s="836">
        <v>1</v>
      </c>
      <c r="P2898" s="835">
        <v>272.08</v>
      </c>
      <c r="Q2898" s="837">
        <v>1</v>
      </c>
      <c r="R2898" s="832">
        <v>2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8</v>
      </c>
      <c r="B2899" s="832" t="s">
        <v>2035</v>
      </c>
      <c r="C2899" s="832" t="s">
        <v>2050</v>
      </c>
      <c r="D2899" s="833" t="s">
        <v>4377</v>
      </c>
      <c r="E2899" s="834" t="s">
        <v>2059</v>
      </c>
      <c r="F2899" s="832" t="s">
        <v>2036</v>
      </c>
      <c r="G2899" s="832" t="s">
        <v>2775</v>
      </c>
      <c r="H2899" s="832" t="s">
        <v>601</v>
      </c>
      <c r="I2899" s="832" t="s">
        <v>2776</v>
      </c>
      <c r="J2899" s="832" t="s">
        <v>1455</v>
      </c>
      <c r="K2899" s="832" t="s">
        <v>2777</v>
      </c>
      <c r="L2899" s="835">
        <v>0</v>
      </c>
      <c r="M2899" s="835">
        <v>0</v>
      </c>
      <c r="N2899" s="832">
        <v>3</v>
      </c>
      <c r="O2899" s="836">
        <v>1</v>
      </c>
      <c r="P2899" s="835">
        <v>0</v>
      </c>
      <c r="Q2899" s="837"/>
      <c r="R2899" s="832">
        <v>2</v>
      </c>
      <c r="S2899" s="837">
        <v>0.66666666666666663</v>
      </c>
      <c r="T2899" s="836">
        <v>0.5</v>
      </c>
      <c r="U2899" s="838">
        <v>0.5</v>
      </c>
    </row>
    <row r="2900" spans="1:21" ht="14.4" customHeight="1" x14ac:dyDescent="0.3">
      <c r="A2900" s="831">
        <v>8</v>
      </c>
      <c r="B2900" s="832" t="s">
        <v>2035</v>
      </c>
      <c r="C2900" s="832" t="s">
        <v>2050</v>
      </c>
      <c r="D2900" s="833" t="s">
        <v>4377</v>
      </c>
      <c r="E2900" s="834" t="s">
        <v>2059</v>
      </c>
      <c r="F2900" s="832" t="s">
        <v>2036</v>
      </c>
      <c r="G2900" s="832" t="s">
        <v>2642</v>
      </c>
      <c r="H2900" s="832" t="s">
        <v>601</v>
      </c>
      <c r="I2900" s="832" t="s">
        <v>2802</v>
      </c>
      <c r="J2900" s="832" t="s">
        <v>2644</v>
      </c>
      <c r="K2900" s="832" t="s">
        <v>2645</v>
      </c>
      <c r="L2900" s="835">
        <v>0</v>
      </c>
      <c r="M2900" s="835">
        <v>0</v>
      </c>
      <c r="N2900" s="832">
        <v>2</v>
      </c>
      <c r="O2900" s="836">
        <v>1</v>
      </c>
      <c r="P2900" s="835">
        <v>0</v>
      </c>
      <c r="Q2900" s="837"/>
      <c r="R2900" s="832">
        <v>2</v>
      </c>
      <c r="S2900" s="837">
        <v>1</v>
      </c>
      <c r="T2900" s="836">
        <v>1</v>
      </c>
      <c r="U2900" s="838">
        <v>1</v>
      </c>
    </row>
    <row r="2901" spans="1:21" ht="14.4" customHeight="1" x14ac:dyDescent="0.3">
      <c r="A2901" s="831">
        <v>8</v>
      </c>
      <c r="B2901" s="832" t="s">
        <v>2035</v>
      </c>
      <c r="C2901" s="832" t="s">
        <v>2050</v>
      </c>
      <c r="D2901" s="833" t="s">
        <v>4377</v>
      </c>
      <c r="E2901" s="834" t="s">
        <v>2059</v>
      </c>
      <c r="F2901" s="832" t="s">
        <v>2036</v>
      </c>
      <c r="G2901" s="832" t="s">
        <v>2129</v>
      </c>
      <c r="H2901" s="832" t="s">
        <v>601</v>
      </c>
      <c r="I2901" s="832" t="s">
        <v>2808</v>
      </c>
      <c r="J2901" s="832" t="s">
        <v>2809</v>
      </c>
      <c r="K2901" s="832" t="s">
        <v>2810</v>
      </c>
      <c r="L2901" s="835">
        <v>84.45</v>
      </c>
      <c r="M2901" s="835">
        <v>506.70000000000005</v>
      </c>
      <c r="N2901" s="832">
        <v>6</v>
      </c>
      <c r="O2901" s="836">
        <v>2</v>
      </c>
      <c r="P2901" s="835">
        <v>168.9</v>
      </c>
      <c r="Q2901" s="837">
        <v>0.33333333333333331</v>
      </c>
      <c r="R2901" s="832">
        <v>2</v>
      </c>
      <c r="S2901" s="837">
        <v>0.33333333333333331</v>
      </c>
      <c r="T2901" s="836">
        <v>0.5</v>
      </c>
      <c r="U2901" s="838">
        <v>0.25</v>
      </c>
    </row>
    <row r="2902" spans="1:21" ht="14.4" customHeight="1" x14ac:dyDescent="0.3">
      <c r="A2902" s="831">
        <v>8</v>
      </c>
      <c r="B2902" s="832" t="s">
        <v>2035</v>
      </c>
      <c r="C2902" s="832" t="s">
        <v>2050</v>
      </c>
      <c r="D2902" s="833" t="s">
        <v>4377</v>
      </c>
      <c r="E2902" s="834" t="s">
        <v>2059</v>
      </c>
      <c r="F2902" s="832" t="s">
        <v>2036</v>
      </c>
      <c r="G2902" s="832" t="s">
        <v>2199</v>
      </c>
      <c r="H2902" s="832" t="s">
        <v>601</v>
      </c>
      <c r="I2902" s="832" t="s">
        <v>2200</v>
      </c>
      <c r="J2902" s="832" t="s">
        <v>1219</v>
      </c>
      <c r="K2902" s="832" t="s">
        <v>2201</v>
      </c>
      <c r="L2902" s="835">
        <v>130.36000000000001</v>
      </c>
      <c r="M2902" s="835">
        <v>130.36000000000001</v>
      </c>
      <c r="N2902" s="832">
        <v>1</v>
      </c>
      <c r="O2902" s="836">
        <v>1</v>
      </c>
      <c r="P2902" s="835">
        <v>130.36000000000001</v>
      </c>
      <c r="Q2902" s="837">
        <v>1</v>
      </c>
      <c r="R2902" s="832">
        <v>1</v>
      </c>
      <c r="S2902" s="837">
        <v>1</v>
      </c>
      <c r="T2902" s="836">
        <v>1</v>
      </c>
      <c r="U2902" s="838">
        <v>1</v>
      </c>
    </row>
    <row r="2903" spans="1:21" ht="14.4" customHeight="1" x14ac:dyDescent="0.3">
      <c r="A2903" s="831">
        <v>8</v>
      </c>
      <c r="B2903" s="832" t="s">
        <v>2035</v>
      </c>
      <c r="C2903" s="832" t="s">
        <v>2050</v>
      </c>
      <c r="D2903" s="833" t="s">
        <v>4377</v>
      </c>
      <c r="E2903" s="834" t="s">
        <v>2059</v>
      </c>
      <c r="F2903" s="832" t="s">
        <v>2036</v>
      </c>
      <c r="G2903" s="832" t="s">
        <v>2206</v>
      </c>
      <c r="H2903" s="832" t="s">
        <v>601</v>
      </c>
      <c r="I2903" s="832" t="s">
        <v>2207</v>
      </c>
      <c r="J2903" s="832" t="s">
        <v>2208</v>
      </c>
      <c r="K2903" s="832" t="s">
        <v>2209</v>
      </c>
      <c r="L2903" s="835">
        <v>0</v>
      </c>
      <c r="M2903" s="835">
        <v>0</v>
      </c>
      <c r="N2903" s="832">
        <v>2</v>
      </c>
      <c r="O2903" s="836">
        <v>0.5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8</v>
      </c>
      <c r="B2904" s="832" t="s">
        <v>2035</v>
      </c>
      <c r="C2904" s="832" t="s">
        <v>2050</v>
      </c>
      <c r="D2904" s="833" t="s">
        <v>4377</v>
      </c>
      <c r="E2904" s="834" t="s">
        <v>2059</v>
      </c>
      <c r="F2904" s="832" t="s">
        <v>2036</v>
      </c>
      <c r="G2904" s="832" t="s">
        <v>2217</v>
      </c>
      <c r="H2904" s="832" t="s">
        <v>601</v>
      </c>
      <c r="I2904" s="832" t="s">
        <v>2218</v>
      </c>
      <c r="J2904" s="832" t="s">
        <v>838</v>
      </c>
      <c r="K2904" s="832" t="s">
        <v>2219</v>
      </c>
      <c r="L2904" s="835">
        <v>83.68</v>
      </c>
      <c r="M2904" s="835">
        <v>167.36</v>
      </c>
      <c r="N2904" s="832">
        <v>2</v>
      </c>
      <c r="O2904" s="836">
        <v>0.5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8</v>
      </c>
      <c r="B2905" s="832" t="s">
        <v>2035</v>
      </c>
      <c r="C2905" s="832" t="s">
        <v>2050</v>
      </c>
      <c r="D2905" s="833" t="s">
        <v>4377</v>
      </c>
      <c r="E2905" s="834" t="s">
        <v>2062</v>
      </c>
      <c r="F2905" s="832" t="s">
        <v>2036</v>
      </c>
      <c r="G2905" s="832" t="s">
        <v>2101</v>
      </c>
      <c r="H2905" s="832" t="s">
        <v>660</v>
      </c>
      <c r="I2905" s="832" t="s">
        <v>1858</v>
      </c>
      <c r="J2905" s="832" t="s">
        <v>867</v>
      </c>
      <c r="K2905" s="832" t="s">
        <v>1859</v>
      </c>
      <c r="L2905" s="835">
        <v>154.36000000000001</v>
      </c>
      <c r="M2905" s="835">
        <v>154.36000000000001</v>
      </c>
      <c r="N2905" s="832">
        <v>1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8</v>
      </c>
      <c r="B2906" s="832" t="s">
        <v>2035</v>
      </c>
      <c r="C2906" s="832" t="s">
        <v>2050</v>
      </c>
      <c r="D2906" s="833" t="s">
        <v>4377</v>
      </c>
      <c r="E2906" s="834" t="s">
        <v>2062</v>
      </c>
      <c r="F2906" s="832" t="s">
        <v>2036</v>
      </c>
      <c r="G2906" s="832" t="s">
        <v>2101</v>
      </c>
      <c r="H2906" s="832" t="s">
        <v>660</v>
      </c>
      <c r="I2906" s="832" t="s">
        <v>1860</v>
      </c>
      <c r="J2906" s="832" t="s">
        <v>1861</v>
      </c>
      <c r="K2906" s="832" t="s">
        <v>1862</v>
      </c>
      <c r="L2906" s="835">
        <v>149.52000000000001</v>
      </c>
      <c r="M2906" s="835">
        <v>149.52000000000001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8</v>
      </c>
      <c r="B2907" s="832" t="s">
        <v>2035</v>
      </c>
      <c r="C2907" s="832" t="s">
        <v>2050</v>
      </c>
      <c r="D2907" s="833" t="s">
        <v>4377</v>
      </c>
      <c r="E2907" s="834" t="s">
        <v>2062</v>
      </c>
      <c r="F2907" s="832" t="s">
        <v>2036</v>
      </c>
      <c r="G2907" s="832" t="s">
        <v>2101</v>
      </c>
      <c r="H2907" s="832" t="s">
        <v>601</v>
      </c>
      <c r="I2907" s="832" t="s">
        <v>2398</v>
      </c>
      <c r="J2907" s="832" t="s">
        <v>867</v>
      </c>
      <c r="K2907" s="832" t="s">
        <v>1859</v>
      </c>
      <c r="L2907" s="835">
        <v>154.36000000000001</v>
      </c>
      <c r="M2907" s="835">
        <v>154.36000000000001</v>
      </c>
      <c r="N2907" s="832">
        <v>1</v>
      </c>
      <c r="O2907" s="836">
        <v>0.5</v>
      </c>
      <c r="P2907" s="835">
        <v>154.36000000000001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8</v>
      </c>
      <c r="B2908" s="832" t="s">
        <v>2035</v>
      </c>
      <c r="C2908" s="832" t="s">
        <v>2050</v>
      </c>
      <c r="D2908" s="833" t="s">
        <v>4377</v>
      </c>
      <c r="E2908" s="834" t="s">
        <v>2062</v>
      </c>
      <c r="F2908" s="832" t="s">
        <v>2036</v>
      </c>
      <c r="G2908" s="832" t="s">
        <v>2883</v>
      </c>
      <c r="H2908" s="832" t="s">
        <v>601</v>
      </c>
      <c r="I2908" s="832" t="s">
        <v>2887</v>
      </c>
      <c r="J2908" s="832" t="s">
        <v>2888</v>
      </c>
      <c r="K2908" s="832" t="s">
        <v>2889</v>
      </c>
      <c r="L2908" s="835">
        <v>0</v>
      </c>
      <c r="M2908" s="835">
        <v>0</v>
      </c>
      <c r="N2908" s="832">
        <v>2</v>
      </c>
      <c r="O2908" s="836">
        <v>2</v>
      </c>
      <c r="P2908" s="835"/>
      <c r="Q2908" s="837"/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8</v>
      </c>
      <c r="B2909" s="832" t="s">
        <v>2035</v>
      </c>
      <c r="C2909" s="832" t="s">
        <v>2050</v>
      </c>
      <c r="D2909" s="833" t="s">
        <v>4377</v>
      </c>
      <c r="E2909" s="834" t="s">
        <v>2062</v>
      </c>
      <c r="F2909" s="832" t="s">
        <v>2036</v>
      </c>
      <c r="G2909" s="832" t="s">
        <v>2288</v>
      </c>
      <c r="H2909" s="832" t="s">
        <v>601</v>
      </c>
      <c r="I2909" s="832" t="s">
        <v>2289</v>
      </c>
      <c r="J2909" s="832" t="s">
        <v>1104</v>
      </c>
      <c r="K2909" s="832" t="s">
        <v>2290</v>
      </c>
      <c r="L2909" s="835">
        <v>107.27</v>
      </c>
      <c r="M2909" s="835">
        <v>321.81</v>
      </c>
      <c r="N2909" s="832">
        <v>3</v>
      </c>
      <c r="O2909" s="836">
        <v>1.5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8</v>
      </c>
      <c r="B2910" s="832" t="s">
        <v>2035</v>
      </c>
      <c r="C2910" s="832" t="s">
        <v>2050</v>
      </c>
      <c r="D2910" s="833" t="s">
        <v>4377</v>
      </c>
      <c r="E2910" s="834" t="s">
        <v>2062</v>
      </c>
      <c r="F2910" s="832" t="s">
        <v>2036</v>
      </c>
      <c r="G2910" s="832" t="s">
        <v>2407</v>
      </c>
      <c r="H2910" s="832" t="s">
        <v>601</v>
      </c>
      <c r="I2910" s="832" t="s">
        <v>3810</v>
      </c>
      <c r="J2910" s="832" t="s">
        <v>883</v>
      </c>
      <c r="K2910" s="832" t="s">
        <v>3016</v>
      </c>
      <c r="L2910" s="835">
        <v>64.36</v>
      </c>
      <c r="M2910" s="835">
        <v>128.72</v>
      </c>
      <c r="N2910" s="832">
        <v>2</v>
      </c>
      <c r="O2910" s="836">
        <v>1.5</v>
      </c>
      <c r="P2910" s="835">
        <v>64.36</v>
      </c>
      <c r="Q2910" s="837">
        <v>0.5</v>
      </c>
      <c r="R2910" s="832">
        <v>1</v>
      </c>
      <c r="S2910" s="837">
        <v>0.5</v>
      </c>
      <c r="T2910" s="836">
        <v>0.5</v>
      </c>
      <c r="U2910" s="838">
        <v>0.33333333333333331</v>
      </c>
    </row>
    <row r="2911" spans="1:21" ht="14.4" customHeight="1" x14ac:dyDescent="0.3">
      <c r="A2911" s="831">
        <v>8</v>
      </c>
      <c r="B2911" s="832" t="s">
        <v>2035</v>
      </c>
      <c r="C2911" s="832" t="s">
        <v>2050</v>
      </c>
      <c r="D2911" s="833" t="s">
        <v>4377</v>
      </c>
      <c r="E2911" s="834" t="s">
        <v>2062</v>
      </c>
      <c r="F2911" s="832" t="s">
        <v>2036</v>
      </c>
      <c r="G2911" s="832" t="s">
        <v>2167</v>
      </c>
      <c r="H2911" s="832" t="s">
        <v>601</v>
      </c>
      <c r="I2911" s="832" t="s">
        <v>2168</v>
      </c>
      <c r="J2911" s="832" t="s">
        <v>1322</v>
      </c>
      <c r="K2911" s="832" t="s">
        <v>2169</v>
      </c>
      <c r="L2911" s="835">
        <v>98.75</v>
      </c>
      <c r="M2911" s="835">
        <v>98.75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8</v>
      </c>
      <c r="B2912" s="832" t="s">
        <v>2035</v>
      </c>
      <c r="C2912" s="832" t="s">
        <v>2050</v>
      </c>
      <c r="D2912" s="833" t="s">
        <v>4377</v>
      </c>
      <c r="E2912" s="834" t="s">
        <v>2062</v>
      </c>
      <c r="F2912" s="832" t="s">
        <v>2036</v>
      </c>
      <c r="G2912" s="832" t="s">
        <v>2170</v>
      </c>
      <c r="H2912" s="832" t="s">
        <v>601</v>
      </c>
      <c r="I2912" s="832" t="s">
        <v>2309</v>
      </c>
      <c r="J2912" s="832" t="s">
        <v>962</v>
      </c>
      <c r="K2912" s="832" t="s">
        <v>2310</v>
      </c>
      <c r="L2912" s="835">
        <v>0</v>
      </c>
      <c r="M2912" s="835">
        <v>0</v>
      </c>
      <c r="N2912" s="832">
        <v>1</v>
      </c>
      <c r="O2912" s="836">
        <v>1</v>
      </c>
      <c r="P2912" s="835"/>
      <c r="Q2912" s="837"/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8</v>
      </c>
      <c r="B2913" s="832" t="s">
        <v>2035</v>
      </c>
      <c r="C2913" s="832" t="s">
        <v>2050</v>
      </c>
      <c r="D2913" s="833" t="s">
        <v>4377</v>
      </c>
      <c r="E2913" s="834" t="s">
        <v>2062</v>
      </c>
      <c r="F2913" s="832" t="s">
        <v>2036</v>
      </c>
      <c r="G2913" s="832" t="s">
        <v>2144</v>
      </c>
      <c r="H2913" s="832" t="s">
        <v>601</v>
      </c>
      <c r="I2913" s="832" t="s">
        <v>2145</v>
      </c>
      <c r="J2913" s="832" t="s">
        <v>692</v>
      </c>
      <c r="K2913" s="832" t="s">
        <v>2146</v>
      </c>
      <c r="L2913" s="835">
        <v>158.76</v>
      </c>
      <c r="M2913" s="835">
        <v>158.76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8</v>
      </c>
      <c r="B2914" s="832" t="s">
        <v>2035</v>
      </c>
      <c r="C2914" s="832" t="s">
        <v>2050</v>
      </c>
      <c r="D2914" s="833" t="s">
        <v>4377</v>
      </c>
      <c r="E2914" s="834" t="s">
        <v>2062</v>
      </c>
      <c r="F2914" s="832" t="s">
        <v>2036</v>
      </c>
      <c r="G2914" s="832" t="s">
        <v>2440</v>
      </c>
      <c r="H2914" s="832" t="s">
        <v>601</v>
      </c>
      <c r="I2914" s="832" t="s">
        <v>2441</v>
      </c>
      <c r="J2914" s="832" t="s">
        <v>1431</v>
      </c>
      <c r="K2914" s="832" t="s">
        <v>1813</v>
      </c>
      <c r="L2914" s="835">
        <v>0</v>
      </c>
      <c r="M2914" s="835">
        <v>0</v>
      </c>
      <c r="N2914" s="832">
        <v>1</v>
      </c>
      <c r="O2914" s="836">
        <v>0.5</v>
      </c>
      <c r="P2914" s="835"/>
      <c r="Q2914" s="837"/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8</v>
      </c>
      <c r="B2915" s="832" t="s">
        <v>2035</v>
      </c>
      <c r="C2915" s="832" t="s">
        <v>2050</v>
      </c>
      <c r="D2915" s="833" t="s">
        <v>4377</v>
      </c>
      <c r="E2915" s="834" t="s">
        <v>2062</v>
      </c>
      <c r="F2915" s="832" t="s">
        <v>2036</v>
      </c>
      <c r="G2915" s="832" t="s">
        <v>2387</v>
      </c>
      <c r="H2915" s="832" t="s">
        <v>601</v>
      </c>
      <c r="I2915" s="832" t="s">
        <v>4337</v>
      </c>
      <c r="J2915" s="832" t="s">
        <v>4338</v>
      </c>
      <c r="K2915" s="832" t="s">
        <v>4339</v>
      </c>
      <c r="L2915" s="835">
        <v>0</v>
      </c>
      <c r="M2915" s="835">
        <v>0</v>
      </c>
      <c r="N2915" s="832">
        <v>1</v>
      </c>
      <c r="O2915" s="836">
        <v>1</v>
      </c>
      <c r="P2915" s="835">
        <v>0</v>
      </c>
      <c r="Q2915" s="837"/>
      <c r="R2915" s="832">
        <v>1</v>
      </c>
      <c r="S2915" s="837">
        <v>1</v>
      </c>
      <c r="T2915" s="836">
        <v>1</v>
      </c>
      <c r="U2915" s="838">
        <v>1</v>
      </c>
    </row>
    <row r="2916" spans="1:21" ht="14.4" customHeight="1" x14ac:dyDescent="0.3">
      <c r="A2916" s="831">
        <v>8</v>
      </c>
      <c r="B2916" s="832" t="s">
        <v>2035</v>
      </c>
      <c r="C2916" s="832" t="s">
        <v>2050</v>
      </c>
      <c r="D2916" s="833" t="s">
        <v>4377</v>
      </c>
      <c r="E2916" s="834" t="s">
        <v>2062</v>
      </c>
      <c r="F2916" s="832" t="s">
        <v>2036</v>
      </c>
      <c r="G2916" s="832" t="s">
        <v>2650</v>
      </c>
      <c r="H2916" s="832" t="s">
        <v>601</v>
      </c>
      <c r="I2916" s="832" t="s">
        <v>3415</v>
      </c>
      <c r="J2916" s="832" t="s">
        <v>901</v>
      </c>
      <c r="K2916" s="832" t="s">
        <v>3416</v>
      </c>
      <c r="L2916" s="835">
        <v>42.09</v>
      </c>
      <c r="M2916" s="835">
        <v>84.18</v>
      </c>
      <c r="N2916" s="832">
        <v>2</v>
      </c>
      <c r="O2916" s="836">
        <v>1</v>
      </c>
      <c r="P2916" s="835">
        <v>84.18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" customHeight="1" x14ac:dyDescent="0.3">
      <c r="A2917" s="831">
        <v>8</v>
      </c>
      <c r="B2917" s="832" t="s">
        <v>2035</v>
      </c>
      <c r="C2917" s="832" t="s">
        <v>2050</v>
      </c>
      <c r="D2917" s="833" t="s">
        <v>4377</v>
      </c>
      <c r="E2917" s="834" t="s">
        <v>2062</v>
      </c>
      <c r="F2917" s="832" t="s">
        <v>2036</v>
      </c>
      <c r="G2917" s="832" t="s">
        <v>2199</v>
      </c>
      <c r="H2917" s="832" t="s">
        <v>601</v>
      </c>
      <c r="I2917" s="832" t="s">
        <v>2200</v>
      </c>
      <c r="J2917" s="832" t="s">
        <v>1219</v>
      </c>
      <c r="K2917" s="832" t="s">
        <v>2201</v>
      </c>
      <c r="L2917" s="835">
        <v>130.36000000000001</v>
      </c>
      <c r="M2917" s="835">
        <v>130.36000000000001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8</v>
      </c>
      <c r="B2918" s="832" t="s">
        <v>2035</v>
      </c>
      <c r="C2918" s="832" t="s">
        <v>2050</v>
      </c>
      <c r="D2918" s="833" t="s">
        <v>4377</v>
      </c>
      <c r="E2918" s="834" t="s">
        <v>2062</v>
      </c>
      <c r="F2918" s="832" t="s">
        <v>2036</v>
      </c>
      <c r="G2918" s="832" t="s">
        <v>2206</v>
      </c>
      <c r="H2918" s="832" t="s">
        <v>601</v>
      </c>
      <c r="I2918" s="832" t="s">
        <v>2207</v>
      </c>
      <c r="J2918" s="832" t="s">
        <v>2208</v>
      </c>
      <c r="K2918" s="832" t="s">
        <v>2209</v>
      </c>
      <c r="L2918" s="835">
        <v>0</v>
      </c>
      <c r="M2918" s="835">
        <v>0</v>
      </c>
      <c r="N2918" s="832">
        <v>2</v>
      </c>
      <c r="O2918" s="836">
        <v>1.5</v>
      </c>
      <c r="P2918" s="835">
        <v>0</v>
      </c>
      <c r="Q2918" s="837"/>
      <c r="R2918" s="832">
        <v>1</v>
      </c>
      <c r="S2918" s="837">
        <v>0.5</v>
      </c>
      <c r="T2918" s="836">
        <v>1</v>
      </c>
      <c r="U2918" s="838">
        <v>0.66666666666666663</v>
      </c>
    </row>
    <row r="2919" spans="1:21" ht="14.4" customHeight="1" x14ac:dyDescent="0.3">
      <c r="A2919" s="831">
        <v>8</v>
      </c>
      <c r="B2919" s="832" t="s">
        <v>2035</v>
      </c>
      <c r="C2919" s="832" t="s">
        <v>2050</v>
      </c>
      <c r="D2919" s="833" t="s">
        <v>4377</v>
      </c>
      <c r="E2919" s="834" t="s">
        <v>2062</v>
      </c>
      <c r="F2919" s="832" t="s">
        <v>2036</v>
      </c>
      <c r="G2919" s="832" t="s">
        <v>2132</v>
      </c>
      <c r="H2919" s="832" t="s">
        <v>660</v>
      </c>
      <c r="I2919" s="832" t="s">
        <v>1731</v>
      </c>
      <c r="J2919" s="832" t="s">
        <v>1732</v>
      </c>
      <c r="K2919" s="832" t="s">
        <v>1733</v>
      </c>
      <c r="L2919" s="835">
        <v>0</v>
      </c>
      <c r="M2919" s="835">
        <v>0</v>
      </c>
      <c r="N2919" s="832">
        <v>2</v>
      </c>
      <c r="O2919" s="836">
        <v>1</v>
      </c>
      <c r="P2919" s="835">
        <v>0</v>
      </c>
      <c r="Q2919" s="837"/>
      <c r="R2919" s="832">
        <v>2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8</v>
      </c>
      <c r="B2920" s="832" t="s">
        <v>2035</v>
      </c>
      <c r="C2920" s="832" t="s">
        <v>2050</v>
      </c>
      <c r="D2920" s="833" t="s">
        <v>4377</v>
      </c>
      <c r="E2920" s="834" t="s">
        <v>2062</v>
      </c>
      <c r="F2920" s="832" t="s">
        <v>2036</v>
      </c>
      <c r="G2920" s="832" t="s">
        <v>2375</v>
      </c>
      <c r="H2920" s="832" t="s">
        <v>601</v>
      </c>
      <c r="I2920" s="832" t="s">
        <v>2376</v>
      </c>
      <c r="J2920" s="832" t="s">
        <v>840</v>
      </c>
      <c r="K2920" s="832" t="s">
        <v>2377</v>
      </c>
      <c r="L2920" s="835">
        <v>55.16</v>
      </c>
      <c r="M2920" s="835">
        <v>220.64</v>
      </c>
      <c r="N2920" s="832">
        <v>4</v>
      </c>
      <c r="O2920" s="836">
        <v>2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8</v>
      </c>
      <c r="B2921" s="832" t="s">
        <v>2035</v>
      </c>
      <c r="C2921" s="832" t="s">
        <v>2050</v>
      </c>
      <c r="D2921" s="833" t="s">
        <v>4377</v>
      </c>
      <c r="E2921" s="834" t="s">
        <v>2063</v>
      </c>
      <c r="F2921" s="832" t="s">
        <v>2036</v>
      </c>
      <c r="G2921" s="832" t="s">
        <v>2101</v>
      </c>
      <c r="H2921" s="832" t="s">
        <v>601</v>
      </c>
      <c r="I2921" s="832" t="s">
        <v>2398</v>
      </c>
      <c r="J2921" s="832" t="s">
        <v>867</v>
      </c>
      <c r="K2921" s="832" t="s">
        <v>1859</v>
      </c>
      <c r="L2921" s="835">
        <v>154.36000000000001</v>
      </c>
      <c r="M2921" s="835">
        <v>308.72000000000003</v>
      </c>
      <c r="N2921" s="832">
        <v>2</v>
      </c>
      <c r="O2921" s="836">
        <v>2</v>
      </c>
      <c r="P2921" s="835">
        <v>154.36000000000001</v>
      </c>
      <c r="Q2921" s="837">
        <v>0.5</v>
      </c>
      <c r="R2921" s="832">
        <v>1</v>
      </c>
      <c r="S2921" s="837">
        <v>0.5</v>
      </c>
      <c r="T2921" s="836">
        <v>1</v>
      </c>
      <c r="U2921" s="838">
        <v>0.5</v>
      </c>
    </row>
    <row r="2922" spans="1:21" ht="14.4" customHeight="1" x14ac:dyDescent="0.3">
      <c r="A2922" s="831">
        <v>8</v>
      </c>
      <c r="B2922" s="832" t="s">
        <v>2035</v>
      </c>
      <c r="C2922" s="832" t="s">
        <v>2050</v>
      </c>
      <c r="D2922" s="833" t="s">
        <v>4377</v>
      </c>
      <c r="E2922" s="834" t="s">
        <v>2063</v>
      </c>
      <c r="F2922" s="832" t="s">
        <v>2036</v>
      </c>
      <c r="G2922" s="832" t="s">
        <v>2576</v>
      </c>
      <c r="H2922" s="832" t="s">
        <v>601</v>
      </c>
      <c r="I2922" s="832" t="s">
        <v>4123</v>
      </c>
      <c r="J2922" s="832" t="s">
        <v>2578</v>
      </c>
      <c r="K2922" s="832" t="s">
        <v>2014</v>
      </c>
      <c r="L2922" s="835">
        <v>88.97</v>
      </c>
      <c r="M2922" s="835">
        <v>177.94</v>
      </c>
      <c r="N2922" s="832">
        <v>2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8</v>
      </c>
      <c r="B2923" s="832" t="s">
        <v>2035</v>
      </c>
      <c r="C2923" s="832" t="s">
        <v>2050</v>
      </c>
      <c r="D2923" s="833" t="s">
        <v>4377</v>
      </c>
      <c r="E2923" s="834" t="s">
        <v>2063</v>
      </c>
      <c r="F2923" s="832" t="s">
        <v>2036</v>
      </c>
      <c r="G2923" s="832" t="s">
        <v>2610</v>
      </c>
      <c r="H2923" s="832" t="s">
        <v>660</v>
      </c>
      <c r="I2923" s="832" t="s">
        <v>3487</v>
      </c>
      <c r="J2923" s="832" t="s">
        <v>1692</v>
      </c>
      <c r="K2923" s="832" t="s">
        <v>3488</v>
      </c>
      <c r="L2923" s="835">
        <v>163.66</v>
      </c>
      <c r="M2923" s="835">
        <v>163.66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8</v>
      </c>
      <c r="B2924" s="832" t="s">
        <v>2035</v>
      </c>
      <c r="C2924" s="832" t="s">
        <v>2050</v>
      </c>
      <c r="D2924" s="833" t="s">
        <v>4377</v>
      </c>
      <c r="E2924" s="834" t="s">
        <v>2063</v>
      </c>
      <c r="F2924" s="832" t="s">
        <v>2036</v>
      </c>
      <c r="G2924" s="832" t="s">
        <v>2129</v>
      </c>
      <c r="H2924" s="832" t="s">
        <v>601</v>
      </c>
      <c r="I2924" s="832" t="s">
        <v>2130</v>
      </c>
      <c r="J2924" s="832" t="s">
        <v>1328</v>
      </c>
      <c r="K2924" s="832" t="s">
        <v>2131</v>
      </c>
      <c r="L2924" s="835">
        <v>112.6</v>
      </c>
      <c r="M2924" s="835">
        <v>225.2</v>
      </c>
      <c r="N2924" s="832">
        <v>2</v>
      </c>
      <c r="O2924" s="836">
        <v>2</v>
      </c>
      <c r="P2924" s="835">
        <v>112.6</v>
      </c>
      <c r="Q2924" s="837">
        <v>0.5</v>
      </c>
      <c r="R2924" s="832">
        <v>1</v>
      </c>
      <c r="S2924" s="837">
        <v>0.5</v>
      </c>
      <c r="T2924" s="836">
        <v>1</v>
      </c>
      <c r="U2924" s="838">
        <v>0.5</v>
      </c>
    </row>
    <row r="2925" spans="1:21" ht="14.4" customHeight="1" x14ac:dyDescent="0.3">
      <c r="A2925" s="831">
        <v>8</v>
      </c>
      <c r="B2925" s="832" t="s">
        <v>2035</v>
      </c>
      <c r="C2925" s="832" t="s">
        <v>2050</v>
      </c>
      <c r="D2925" s="833" t="s">
        <v>4377</v>
      </c>
      <c r="E2925" s="834" t="s">
        <v>2063</v>
      </c>
      <c r="F2925" s="832" t="s">
        <v>2036</v>
      </c>
      <c r="G2925" s="832" t="s">
        <v>2206</v>
      </c>
      <c r="H2925" s="832" t="s">
        <v>601</v>
      </c>
      <c r="I2925" s="832" t="s">
        <v>2207</v>
      </c>
      <c r="J2925" s="832" t="s">
        <v>2208</v>
      </c>
      <c r="K2925" s="832" t="s">
        <v>2209</v>
      </c>
      <c r="L2925" s="835">
        <v>0</v>
      </c>
      <c r="M2925" s="835">
        <v>0</v>
      </c>
      <c r="N2925" s="832">
        <v>1</v>
      </c>
      <c r="O2925" s="836">
        <v>1</v>
      </c>
      <c r="P2925" s="835"/>
      <c r="Q2925" s="837"/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8</v>
      </c>
      <c r="B2926" s="832" t="s">
        <v>2035</v>
      </c>
      <c r="C2926" s="832" t="s">
        <v>2050</v>
      </c>
      <c r="D2926" s="833" t="s">
        <v>4377</v>
      </c>
      <c r="E2926" s="834" t="s">
        <v>2063</v>
      </c>
      <c r="F2926" s="832" t="s">
        <v>2036</v>
      </c>
      <c r="G2926" s="832" t="s">
        <v>2133</v>
      </c>
      <c r="H2926" s="832" t="s">
        <v>601</v>
      </c>
      <c r="I2926" s="832" t="s">
        <v>2707</v>
      </c>
      <c r="J2926" s="832" t="s">
        <v>1379</v>
      </c>
      <c r="K2926" s="832" t="s">
        <v>2135</v>
      </c>
      <c r="L2926" s="835">
        <v>42.54</v>
      </c>
      <c r="M2926" s="835">
        <v>42.54</v>
      </c>
      <c r="N2926" s="832">
        <v>1</v>
      </c>
      <c r="O2926" s="836">
        <v>1</v>
      </c>
      <c r="P2926" s="835">
        <v>42.54</v>
      </c>
      <c r="Q2926" s="837">
        <v>1</v>
      </c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8</v>
      </c>
      <c r="B2927" s="832" t="s">
        <v>2035</v>
      </c>
      <c r="C2927" s="832" t="s">
        <v>2050</v>
      </c>
      <c r="D2927" s="833" t="s">
        <v>4377</v>
      </c>
      <c r="E2927" s="834" t="s">
        <v>2063</v>
      </c>
      <c r="F2927" s="832" t="s">
        <v>2036</v>
      </c>
      <c r="G2927" s="832" t="s">
        <v>2375</v>
      </c>
      <c r="H2927" s="832" t="s">
        <v>601</v>
      </c>
      <c r="I2927" s="832" t="s">
        <v>2376</v>
      </c>
      <c r="J2927" s="832" t="s">
        <v>840</v>
      </c>
      <c r="K2927" s="832" t="s">
        <v>2377</v>
      </c>
      <c r="L2927" s="835">
        <v>55.16</v>
      </c>
      <c r="M2927" s="835">
        <v>55.16</v>
      </c>
      <c r="N2927" s="832">
        <v>1</v>
      </c>
      <c r="O2927" s="836">
        <v>1</v>
      </c>
      <c r="P2927" s="835">
        <v>55.16</v>
      </c>
      <c r="Q2927" s="837">
        <v>1</v>
      </c>
      <c r="R2927" s="832">
        <v>1</v>
      </c>
      <c r="S2927" s="837">
        <v>1</v>
      </c>
      <c r="T2927" s="836">
        <v>1</v>
      </c>
      <c r="U2927" s="838">
        <v>1</v>
      </c>
    </row>
    <row r="2928" spans="1:21" ht="14.4" customHeight="1" x14ac:dyDescent="0.3">
      <c r="A2928" s="831">
        <v>8</v>
      </c>
      <c r="B2928" s="832" t="s">
        <v>2035</v>
      </c>
      <c r="C2928" s="832" t="s">
        <v>2050</v>
      </c>
      <c r="D2928" s="833" t="s">
        <v>4377</v>
      </c>
      <c r="E2928" s="834" t="s">
        <v>2067</v>
      </c>
      <c r="F2928" s="832" t="s">
        <v>2036</v>
      </c>
      <c r="G2928" s="832" t="s">
        <v>2934</v>
      </c>
      <c r="H2928" s="832" t="s">
        <v>601</v>
      </c>
      <c r="I2928" s="832" t="s">
        <v>4072</v>
      </c>
      <c r="J2928" s="832" t="s">
        <v>4073</v>
      </c>
      <c r="K2928" s="832" t="s">
        <v>4074</v>
      </c>
      <c r="L2928" s="835">
        <v>462.73</v>
      </c>
      <c r="M2928" s="835">
        <v>462.73</v>
      </c>
      <c r="N2928" s="832">
        <v>1</v>
      </c>
      <c r="O2928" s="836">
        <v>0.5</v>
      </c>
      <c r="P2928" s="835">
        <v>462.73</v>
      </c>
      <c r="Q2928" s="837">
        <v>1</v>
      </c>
      <c r="R2928" s="832">
        <v>1</v>
      </c>
      <c r="S2928" s="837">
        <v>1</v>
      </c>
      <c r="T2928" s="836">
        <v>0.5</v>
      </c>
      <c r="U2928" s="838">
        <v>1</v>
      </c>
    </row>
    <row r="2929" spans="1:21" ht="14.4" customHeight="1" x14ac:dyDescent="0.3">
      <c r="A2929" s="831">
        <v>8</v>
      </c>
      <c r="B2929" s="832" t="s">
        <v>2035</v>
      </c>
      <c r="C2929" s="832" t="s">
        <v>2050</v>
      </c>
      <c r="D2929" s="833" t="s">
        <v>4377</v>
      </c>
      <c r="E2929" s="834" t="s">
        <v>2067</v>
      </c>
      <c r="F2929" s="832" t="s">
        <v>2036</v>
      </c>
      <c r="G2929" s="832" t="s">
        <v>2934</v>
      </c>
      <c r="H2929" s="832" t="s">
        <v>601</v>
      </c>
      <c r="I2929" s="832" t="s">
        <v>3668</v>
      </c>
      <c r="J2929" s="832" t="s">
        <v>3669</v>
      </c>
      <c r="K2929" s="832" t="s">
        <v>3670</v>
      </c>
      <c r="L2929" s="835">
        <v>0</v>
      </c>
      <c r="M2929" s="835">
        <v>0</v>
      </c>
      <c r="N2929" s="832">
        <v>1</v>
      </c>
      <c r="O2929" s="836">
        <v>0.5</v>
      </c>
      <c r="P2929" s="835">
        <v>0</v>
      </c>
      <c r="Q2929" s="837"/>
      <c r="R2929" s="832">
        <v>1</v>
      </c>
      <c r="S2929" s="837">
        <v>1</v>
      </c>
      <c r="T2929" s="836">
        <v>0.5</v>
      </c>
      <c r="U2929" s="838">
        <v>1</v>
      </c>
    </row>
    <row r="2930" spans="1:21" ht="14.4" customHeight="1" x14ac:dyDescent="0.3">
      <c r="A2930" s="831">
        <v>8</v>
      </c>
      <c r="B2930" s="832" t="s">
        <v>2035</v>
      </c>
      <c r="C2930" s="832" t="s">
        <v>2050</v>
      </c>
      <c r="D2930" s="833" t="s">
        <v>4377</v>
      </c>
      <c r="E2930" s="834" t="s">
        <v>2067</v>
      </c>
      <c r="F2930" s="832" t="s">
        <v>2036</v>
      </c>
      <c r="G2930" s="832" t="s">
        <v>2101</v>
      </c>
      <c r="H2930" s="832" t="s">
        <v>660</v>
      </c>
      <c r="I2930" s="832" t="s">
        <v>3859</v>
      </c>
      <c r="J2930" s="832" t="s">
        <v>3860</v>
      </c>
      <c r="K2930" s="832" t="s">
        <v>3861</v>
      </c>
      <c r="L2930" s="835">
        <v>111.22</v>
      </c>
      <c r="M2930" s="835">
        <v>444.88</v>
      </c>
      <c r="N2930" s="832">
        <v>4</v>
      </c>
      <c r="O2930" s="836">
        <v>4</v>
      </c>
      <c r="P2930" s="835">
        <v>222.44</v>
      </c>
      <c r="Q2930" s="837">
        <v>0.5</v>
      </c>
      <c r="R2930" s="832">
        <v>2</v>
      </c>
      <c r="S2930" s="837">
        <v>0.5</v>
      </c>
      <c r="T2930" s="836">
        <v>2</v>
      </c>
      <c r="U2930" s="838">
        <v>0.5</v>
      </c>
    </row>
    <row r="2931" spans="1:21" ht="14.4" customHeight="1" x14ac:dyDescent="0.3">
      <c r="A2931" s="831">
        <v>8</v>
      </c>
      <c r="B2931" s="832" t="s">
        <v>2035</v>
      </c>
      <c r="C2931" s="832" t="s">
        <v>2050</v>
      </c>
      <c r="D2931" s="833" t="s">
        <v>4377</v>
      </c>
      <c r="E2931" s="834" t="s">
        <v>2067</v>
      </c>
      <c r="F2931" s="832" t="s">
        <v>2036</v>
      </c>
      <c r="G2931" s="832" t="s">
        <v>2101</v>
      </c>
      <c r="H2931" s="832" t="s">
        <v>660</v>
      </c>
      <c r="I2931" s="832" t="s">
        <v>1860</v>
      </c>
      <c r="J2931" s="832" t="s">
        <v>1861</v>
      </c>
      <c r="K2931" s="832" t="s">
        <v>1862</v>
      </c>
      <c r="L2931" s="835">
        <v>149.52000000000001</v>
      </c>
      <c r="M2931" s="835">
        <v>1196.1600000000001</v>
      </c>
      <c r="N2931" s="832">
        <v>8</v>
      </c>
      <c r="O2931" s="836">
        <v>8</v>
      </c>
      <c r="P2931" s="835">
        <v>448.56000000000006</v>
      </c>
      <c r="Q2931" s="837">
        <v>0.375</v>
      </c>
      <c r="R2931" s="832">
        <v>3</v>
      </c>
      <c r="S2931" s="837">
        <v>0.375</v>
      </c>
      <c r="T2931" s="836">
        <v>3</v>
      </c>
      <c r="U2931" s="838">
        <v>0.375</v>
      </c>
    </row>
    <row r="2932" spans="1:21" ht="14.4" customHeight="1" x14ac:dyDescent="0.3">
      <c r="A2932" s="831">
        <v>8</v>
      </c>
      <c r="B2932" s="832" t="s">
        <v>2035</v>
      </c>
      <c r="C2932" s="832" t="s">
        <v>2050</v>
      </c>
      <c r="D2932" s="833" t="s">
        <v>4377</v>
      </c>
      <c r="E2932" s="834" t="s">
        <v>2067</v>
      </c>
      <c r="F2932" s="832" t="s">
        <v>2036</v>
      </c>
      <c r="G2932" s="832" t="s">
        <v>2375</v>
      </c>
      <c r="H2932" s="832" t="s">
        <v>601</v>
      </c>
      <c r="I2932" s="832" t="s">
        <v>2376</v>
      </c>
      <c r="J2932" s="832" t="s">
        <v>840</v>
      </c>
      <c r="K2932" s="832" t="s">
        <v>2377</v>
      </c>
      <c r="L2932" s="835">
        <v>55.16</v>
      </c>
      <c r="M2932" s="835">
        <v>55.16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8</v>
      </c>
      <c r="B2933" s="832" t="s">
        <v>2035</v>
      </c>
      <c r="C2933" s="832" t="s">
        <v>2050</v>
      </c>
      <c r="D2933" s="833" t="s">
        <v>4377</v>
      </c>
      <c r="E2933" s="834" t="s">
        <v>2074</v>
      </c>
      <c r="F2933" s="832" t="s">
        <v>2036</v>
      </c>
      <c r="G2933" s="832" t="s">
        <v>2155</v>
      </c>
      <c r="H2933" s="832" t="s">
        <v>601</v>
      </c>
      <c r="I2933" s="832" t="s">
        <v>2490</v>
      </c>
      <c r="J2933" s="832" t="s">
        <v>1712</v>
      </c>
      <c r="K2933" s="832" t="s">
        <v>2271</v>
      </c>
      <c r="L2933" s="835">
        <v>85.27</v>
      </c>
      <c r="M2933" s="835">
        <v>85.27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8</v>
      </c>
      <c r="B2934" s="832" t="s">
        <v>2035</v>
      </c>
      <c r="C2934" s="832" t="s">
        <v>2050</v>
      </c>
      <c r="D2934" s="833" t="s">
        <v>4377</v>
      </c>
      <c r="E2934" s="834" t="s">
        <v>2074</v>
      </c>
      <c r="F2934" s="832" t="s">
        <v>2036</v>
      </c>
      <c r="G2934" s="832" t="s">
        <v>2407</v>
      </c>
      <c r="H2934" s="832" t="s">
        <v>601</v>
      </c>
      <c r="I2934" s="832" t="s">
        <v>3015</v>
      </c>
      <c r="J2934" s="832" t="s">
        <v>883</v>
      </c>
      <c r="K2934" s="832" t="s">
        <v>3016</v>
      </c>
      <c r="L2934" s="835">
        <v>16.09</v>
      </c>
      <c r="M2934" s="835">
        <v>16.09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8</v>
      </c>
      <c r="B2935" s="832" t="s">
        <v>2035</v>
      </c>
      <c r="C2935" s="832" t="s">
        <v>2050</v>
      </c>
      <c r="D2935" s="833" t="s">
        <v>4377</v>
      </c>
      <c r="E2935" s="834" t="s">
        <v>2074</v>
      </c>
      <c r="F2935" s="832" t="s">
        <v>2036</v>
      </c>
      <c r="G2935" s="832" t="s">
        <v>2114</v>
      </c>
      <c r="H2935" s="832" t="s">
        <v>601</v>
      </c>
      <c r="I2935" s="832" t="s">
        <v>2299</v>
      </c>
      <c r="J2935" s="832" t="s">
        <v>928</v>
      </c>
      <c r="K2935" s="832" t="s">
        <v>2300</v>
      </c>
      <c r="L2935" s="835">
        <v>0</v>
      </c>
      <c r="M2935" s="835">
        <v>0</v>
      </c>
      <c r="N2935" s="832">
        <v>1</v>
      </c>
      <c r="O2935" s="836">
        <v>0.5</v>
      </c>
      <c r="P2935" s="835"/>
      <c r="Q2935" s="837"/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8</v>
      </c>
      <c r="B2936" s="832" t="s">
        <v>2035</v>
      </c>
      <c r="C2936" s="832" t="s">
        <v>2050</v>
      </c>
      <c r="D2936" s="833" t="s">
        <v>4377</v>
      </c>
      <c r="E2936" s="834" t="s">
        <v>2074</v>
      </c>
      <c r="F2936" s="832" t="s">
        <v>2036</v>
      </c>
      <c r="G2936" s="832" t="s">
        <v>2190</v>
      </c>
      <c r="H2936" s="832" t="s">
        <v>601</v>
      </c>
      <c r="I2936" s="832" t="s">
        <v>2193</v>
      </c>
      <c r="J2936" s="832" t="s">
        <v>773</v>
      </c>
      <c r="K2936" s="832" t="s">
        <v>2194</v>
      </c>
      <c r="L2936" s="835">
        <v>0</v>
      </c>
      <c r="M2936" s="835">
        <v>0</v>
      </c>
      <c r="N2936" s="832">
        <v>2</v>
      </c>
      <c r="O2936" s="836">
        <v>2</v>
      </c>
      <c r="P2936" s="835">
        <v>0</v>
      </c>
      <c r="Q2936" s="837"/>
      <c r="R2936" s="832">
        <v>2</v>
      </c>
      <c r="S2936" s="837">
        <v>1</v>
      </c>
      <c r="T2936" s="836">
        <v>2</v>
      </c>
      <c r="U2936" s="838">
        <v>1</v>
      </c>
    </row>
    <row r="2937" spans="1:21" ht="14.4" customHeight="1" x14ac:dyDescent="0.3">
      <c r="A2937" s="831">
        <v>8</v>
      </c>
      <c r="B2937" s="832" t="s">
        <v>2035</v>
      </c>
      <c r="C2937" s="832" t="s">
        <v>2050</v>
      </c>
      <c r="D2937" s="833" t="s">
        <v>4377</v>
      </c>
      <c r="E2937" s="834" t="s">
        <v>2074</v>
      </c>
      <c r="F2937" s="832" t="s">
        <v>2036</v>
      </c>
      <c r="G2937" s="832" t="s">
        <v>2199</v>
      </c>
      <c r="H2937" s="832" t="s">
        <v>601</v>
      </c>
      <c r="I2937" s="832" t="s">
        <v>2200</v>
      </c>
      <c r="J2937" s="832" t="s">
        <v>1219</v>
      </c>
      <c r="K2937" s="832" t="s">
        <v>2201</v>
      </c>
      <c r="L2937" s="835">
        <v>130.36000000000001</v>
      </c>
      <c r="M2937" s="835">
        <v>130.36000000000001</v>
      </c>
      <c r="N2937" s="832">
        <v>1</v>
      </c>
      <c r="O2937" s="836">
        <v>0.5</v>
      </c>
      <c r="P2937" s="835">
        <v>130.36000000000001</v>
      </c>
      <c r="Q2937" s="837">
        <v>1</v>
      </c>
      <c r="R2937" s="832">
        <v>1</v>
      </c>
      <c r="S2937" s="837">
        <v>1</v>
      </c>
      <c r="T2937" s="836">
        <v>0.5</v>
      </c>
      <c r="U2937" s="838">
        <v>1</v>
      </c>
    </row>
    <row r="2938" spans="1:21" ht="14.4" customHeight="1" x14ac:dyDescent="0.3">
      <c r="A2938" s="831">
        <v>8</v>
      </c>
      <c r="B2938" s="832" t="s">
        <v>2035</v>
      </c>
      <c r="C2938" s="832" t="s">
        <v>2050</v>
      </c>
      <c r="D2938" s="833" t="s">
        <v>4377</v>
      </c>
      <c r="E2938" s="834" t="s">
        <v>2074</v>
      </c>
      <c r="F2938" s="832" t="s">
        <v>2036</v>
      </c>
      <c r="G2938" s="832" t="s">
        <v>2206</v>
      </c>
      <c r="H2938" s="832" t="s">
        <v>601</v>
      </c>
      <c r="I2938" s="832" t="s">
        <v>2207</v>
      </c>
      <c r="J2938" s="832" t="s">
        <v>2208</v>
      </c>
      <c r="K2938" s="832" t="s">
        <v>2209</v>
      </c>
      <c r="L2938" s="835">
        <v>0</v>
      </c>
      <c r="M2938" s="835">
        <v>0</v>
      </c>
      <c r="N2938" s="832">
        <v>1</v>
      </c>
      <c r="O2938" s="836">
        <v>0.5</v>
      </c>
      <c r="P2938" s="835">
        <v>0</v>
      </c>
      <c r="Q2938" s="837"/>
      <c r="R2938" s="832">
        <v>1</v>
      </c>
      <c r="S2938" s="837">
        <v>1</v>
      </c>
      <c r="T2938" s="836">
        <v>0.5</v>
      </c>
      <c r="U2938" s="838">
        <v>1</v>
      </c>
    </row>
    <row r="2939" spans="1:21" ht="14.4" customHeight="1" x14ac:dyDescent="0.3">
      <c r="A2939" s="831">
        <v>8</v>
      </c>
      <c r="B2939" s="832" t="s">
        <v>2035</v>
      </c>
      <c r="C2939" s="832" t="s">
        <v>2050</v>
      </c>
      <c r="D2939" s="833" t="s">
        <v>4377</v>
      </c>
      <c r="E2939" s="834" t="s">
        <v>2075</v>
      </c>
      <c r="F2939" s="832" t="s">
        <v>2036</v>
      </c>
      <c r="G2939" s="832" t="s">
        <v>2101</v>
      </c>
      <c r="H2939" s="832" t="s">
        <v>660</v>
      </c>
      <c r="I2939" s="832" t="s">
        <v>1860</v>
      </c>
      <c r="J2939" s="832" t="s">
        <v>1861</v>
      </c>
      <c r="K2939" s="832" t="s">
        <v>1862</v>
      </c>
      <c r="L2939" s="835">
        <v>149.52000000000001</v>
      </c>
      <c r="M2939" s="835">
        <v>149.52000000000001</v>
      </c>
      <c r="N2939" s="832">
        <v>1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8</v>
      </c>
      <c r="B2940" s="832" t="s">
        <v>2035</v>
      </c>
      <c r="C2940" s="832" t="s">
        <v>2050</v>
      </c>
      <c r="D2940" s="833" t="s">
        <v>4377</v>
      </c>
      <c r="E2940" s="834" t="s">
        <v>2075</v>
      </c>
      <c r="F2940" s="832" t="s">
        <v>2036</v>
      </c>
      <c r="G2940" s="832" t="s">
        <v>2407</v>
      </c>
      <c r="H2940" s="832" t="s">
        <v>601</v>
      </c>
      <c r="I2940" s="832" t="s">
        <v>3810</v>
      </c>
      <c r="J2940" s="832" t="s">
        <v>883</v>
      </c>
      <c r="K2940" s="832" t="s">
        <v>3016</v>
      </c>
      <c r="L2940" s="835">
        <v>64.36</v>
      </c>
      <c r="M2940" s="835">
        <v>64.36</v>
      </c>
      <c r="N2940" s="832">
        <v>1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8</v>
      </c>
      <c r="B2941" s="832" t="s">
        <v>2035</v>
      </c>
      <c r="C2941" s="832" t="s">
        <v>2050</v>
      </c>
      <c r="D2941" s="833" t="s">
        <v>4377</v>
      </c>
      <c r="E2941" s="834" t="s">
        <v>2075</v>
      </c>
      <c r="F2941" s="832" t="s">
        <v>2036</v>
      </c>
      <c r="G2941" s="832" t="s">
        <v>2170</v>
      </c>
      <c r="H2941" s="832" t="s">
        <v>601</v>
      </c>
      <c r="I2941" s="832" t="s">
        <v>2309</v>
      </c>
      <c r="J2941" s="832" t="s">
        <v>962</v>
      </c>
      <c r="K2941" s="832" t="s">
        <v>2310</v>
      </c>
      <c r="L2941" s="835">
        <v>0</v>
      </c>
      <c r="M2941" s="835">
        <v>0</v>
      </c>
      <c r="N2941" s="832">
        <v>1</v>
      </c>
      <c r="O2941" s="836">
        <v>1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8</v>
      </c>
      <c r="B2942" s="832" t="s">
        <v>2035</v>
      </c>
      <c r="C2942" s="832" t="s">
        <v>2050</v>
      </c>
      <c r="D2942" s="833" t="s">
        <v>4377</v>
      </c>
      <c r="E2942" s="834" t="s">
        <v>2075</v>
      </c>
      <c r="F2942" s="832" t="s">
        <v>2036</v>
      </c>
      <c r="G2942" s="832" t="s">
        <v>2803</v>
      </c>
      <c r="H2942" s="832" t="s">
        <v>601</v>
      </c>
      <c r="I2942" s="832" t="s">
        <v>3260</v>
      </c>
      <c r="J2942" s="832" t="s">
        <v>3261</v>
      </c>
      <c r="K2942" s="832" t="s">
        <v>3262</v>
      </c>
      <c r="L2942" s="835">
        <v>48.42</v>
      </c>
      <c r="M2942" s="835">
        <v>48.42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8</v>
      </c>
      <c r="B2943" s="832" t="s">
        <v>2035</v>
      </c>
      <c r="C2943" s="832" t="s">
        <v>2050</v>
      </c>
      <c r="D2943" s="833" t="s">
        <v>4377</v>
      </c>
      <c r="E2943" s="834" t="s">
        <v>2075</v>
      </c>
      <c r="F2943" s="832" t="s">
        <v>2036</v>
      </c>
      <c r="G2943" s="832" t="s">
        <v>2375</v>
      </c>
      <c r="H2943" s="832" t="s">
        <v>601</v>
      </c>
      <c r="I2943" s="832" t="s">
        <v>2376</v>
      </c>
      <c r="J2943" s="832" t="s">
        <v>840</v>
      </c>
      <c r="K2943" s="832" t="s">
        <v>2377</v>
      </c>
      <c r="L2943" s="835">
        <v>55.16</v>
      </c>
      <c r="M2943" s="835">
        <v>110.32</v>
      </c>
      <c r="N2943" s="832">
        <v>2</v>
      </c>
      <c r="O2943" s="836">
        <v>1</v>
      </c>
      <c r="P2943" s="835">
        <v>110.32</v>
      </c>
      <c r="Q2943" s="837">
        <v>1</v>
      </c>
      <c r="R2943" s="832">
        <v>2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8</v>
      </c>
      <c r="B2944" s="832" t="s">
        <v>2035</v>
      </c>
      <c r="C2944" s="832" t="s">
        <v>2050</v>
      </c>
      <c r="D2944" s="833" t="s">
        <v>4377</v>
      </c>
      <c r="E2944" s="834" t="s">
        <v>2081</v>
      </c>
      <c r="F2944" s="832" t="s">
        <v>2036</v>
      </c>
      <c r="G2944" s="832" t="s">
        <v>2934</v>
      </c>
      <c r="H2944" s="832" t="s">
        <v>601</v>
      </c>
      <c r="I2944" s="832" t="s">
        <v>4326</v>
      </c>
      <c r="J2944" s="832" t="s">
        <v>4327</v>
      </c>
      <c r="K2944" s="832" t="s">
        <v>3662</v>
      </c>
      <c r="L2944" s="835">
        <v>263.26</v>
      </c>
      <c r="M2944" s="835">
        <v>263.26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8</v>
      </c>
      <c r="B2945" s="832" t="s">
        <v>2035</v>
      </c>
      <c r="C2945" s="832" t="s">
        <v>2050</v>
      </c>
      <c r="D2945" s="833" t="s">
        <v>4377</v>
      </c>
      <c r="E2945" s="834" t="s">
        <v>2081</v>
      </c>
      <c r="F2945" s="832" t="s">
        <v>2036</v>
      </c>
      <c r="G2945" s="832" t="s">
        <v>2101</v>
      </c>
      <c r="H2945" s="832" t="s">
        <v>660</v>
      </c>
      <c r="I2945" s="832" t="s">
        <v>1858</v>
      </c>
      <c r="J2945" s="832" t="s">
        <v>867</v>
      </c>
      <c r="K2945" s="832" t="s">
        <v>1859</v>
      </c>
      <c r="L2945" s="835">
        <v>154.36000000000001</v>
      </c>
      <c r="M2945" s="835">
        <v>308.72000000000003</v>
      </c>
      <c r="N2945" s="832">
        <v>2</v>
      </c>
      <c r="O2945" s="836">
        <v>1.5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8</v>
      </c>
      <c r="B2946" s="832" t="s">
        <v>2035</v>
      </c>
      <c r="C2946" s="832" t="s">
        <v>2050</v>
      </c>
      <c r="D2946" s="833" t="s">
        <v>4377</v>
      </c>
      <c r="E2946" s="834" t="s">
        <v>2081</v>
      </c>
      <c r="F2946" s="832" t="s">
        <v>2036</v>
      </c>
      <c r="G2946" s="832" t="s">
        <v>2101</v>
      </c>
      <c r="H2946" s="832" t="s">
        <v>660</v>
      </c>
      <c r="I2946" s="832" t="s">
        <v>1701</v>
      </c>
      <c r="J2946" s="832" t="s">
        <v>867</v>
      </c>
      <c r="K2946" s="832" t="s">
        <v>1702</v>
      </c>
      <c r="L2946" s="835">
        <v>225.06</v>
      </c>
      <c r="M2946" s="835">
        <v>225.06</v>
      </c>
      <c r="N2946" s="832">
        <v>1</v>
      </c>
      <c r="O2946" s="836">
        <v>1</v>
      </c>
      <c r="P2946" s="835">
        <v>225.06</v>
      </c>
      <c r="Q2946" s="837">
        <v>1</v>
      </c>
      <c r="R2946" s="832">
        <v>1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8</v>
      </c>
      <c r="B2947" s="832" t="s">
        <v>2035</v>
      </c>
      <c r="C2947" s="832" t="s">
        <v>2050</v>
      </c>
      <c r="D2947" s="833" t="s">
        <v>4377</v>
      </c>
      <c r="E2947" s="834" t="s">
        <v>2081</v>
      </c>
      <c r="F2947" s="832" t="s">
        <v>2036</v>
      </c>
      <c r="G2947" s="832" t="s">
        <v>2399</v>
      </c>
      <c r="H2947" s="832" t="s">
        <v>601</v>
      </c>
      <c r="I2947" s="832" t="s">
        <v>4340</v>
      </c>
      <c r="J2947" s="832" t="s">
        <v>822</v>
      </c>
      <c r="K2947" s="832" t="s">
        <v>2401</v>
      </c>
      <c r="L2947" s="835">
        <v>0</v>
      </c>
      <c r="M2947" s="835">
        <v>0</v>
      </c>
      <c r="N2947" s="832">
        <v>1</v>
      </c>
      <c r="O2947" s="836">
        <v>0.5</v>
      </c>
      <c r="P2947" s="835"/>
      <c r="Q2947" s="837"/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8</v>
      </c>
      <c r="B2948" s="832" t="s">
        <v>2035</v>
      </c>
      <c r="C2948" s="832" t="s">
        <v>2050</v>
      </c>
      <c r="D2948" s="833" t="s">
        <v>4377</v>
      </c>
      <c r="E2948" s="834" t="s">
        <v>2081</v>
      </c>
      <c r="F2948" s="832" t="s">
        <v>2036</v>
      </c>
      <c r="G2948" s="832" t="s">
        <v>2399</v>
      </c>
      <c r="H2948" s="832" t="s">
        <v>601</v>
      </c>
      <c r="I2948" s="832" t="s">
        <v>4341</v>
      </c>
      <c r="J2948" s="832" t="s">
        <v>822</v>
      </c>
      <c r="K2948" s="832" t="s">
        <v>2401</v>
      </c>
      <c r="L2948" s="835">
        <v>0</v>
      </c>
      <c r="M2948" s="835">
        <v>0</v>
      </c>
      <c r="N2948" s="832">
        <v>1</v>
      </c>
      <c r="O2948" s="836">
        <v>0.5</v>
      </c>
      <c r="P2948" s="835"/>
      <c r="Q2948" s="837"/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8</v>
      </c>
      <c r="B2949" s="832" t="s">
        <v>2035</v>
      </c>
      <c r="C2949" s="832" t="s">
        <v>2050</v>
      </c>
      <c r="D2949" s="833" t="s">
        <v>4377</v>
      </c>
      <c r="E2949" s="834" t="s">
        <v>2081</v>
      </c>
      <c r="F2949" s="832" t="s">
        <v>2036</v>
      </c>
      <c r="G2949" s="832" t="s">
        <v>4328</v>
      </c>
      <c r="H2949" s="832" t="s">
        <v>601</v>
      </c>
      <c r="I2949" s="832" t="s">
        <v>4329</v>
      </c>
      <c r="J2949" s="832" t="s">
        <v>4330</v>
      </c>
      <c r="K2949" s="832" t="s">
        <v>4331</v>
      </c>
      <c r="L2949" s="835">
        <v>77.02</v>
      </c>
      <c r="M2949" s="835">
        <v>462.12</v>
      </c>
      <c r="N2949" s="832">
        <v>6</v>
      </c>
      <c r="O2949" s="836">
        <v>1.5</v>
      </c>
      <c r="P2949" s="835">
        <v>154.04</v>
      </c>
      <c r="Q2949" s="837">
        <v>0.33333333333333331</v>
      </c>
      <c r="R2949" s="832">
        <v>2</v>
      </c>
      <c r="S2949" s="837">
        <v>0.33333333333333331</v>
      </c>
      <c r="T2949" s="836">
        <v>0.5</v>
      </c>
      <c r="U2949" s="838">
        <v>0.33333333333333331</v>
      </c>
    </row>
    <row r="2950" spans="1:21" ht="14.4" customHeight="1" x14ac:dyDescent="0.3">
      <c r="A2950" s="831">
        <v>8</v>
      </c>
      <c r="B2950" s="832" t="s">
        <v>2035</v>
      </c>
      <c r="C2950" s="832" t="s">
        <v>2050</v>
      </c>
      <c r="D2950" s="833" t="s">
        <v>4377</v>
      </c>
      <c r="E2950" s="834" t="s">
        <v>2081</v>
      </c>
      <c r="F2950" s="832" t="s">
        <v>2036</v>
      </c>
      <c r="G2950" s="832" t="s">
        <v>2594</v>
      </c>
      <c r="H2950" s="832" t="s">
        <v>601</v>
      </c>
      <c r="I2950" s="832" t="s">
        <v>2595</v>
      </c>
      <c r="J2950" s="832" t="s">
        <v>2596</v>
      </c>
      <c r="K2950" s="832" t="s">
        <v>2597</v>
      </c>
      <c r="L2950" s="835">
        <v>0</v>
      </c>
      <c r="M2950" s="835">
        <v>0</v>
      </c>
      <c r="N2950" s="832">
        <v>1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8</v>
      </c>
      <c r="B2951" s="832" t="s">
        <v>2035</v>
      </c>
      <c r="C2951" s="832" t="s">
        <v>2050</v>
      </c>
      <c r="D2951" s="833" t="s">
        <v>4377</v>
      </c>
      <c r="E2951" s="834" t="s">
        <v>2081</v>
      </c>
      <c r="F2951" s="832" t="s">
        <v>2036</v>
      </c>
      <c r="G2951" s="832" t="s">
        <v>2457</v>
      </c>
      <c r="H2951" s="832" t="s">
        <v>601</v>
      </c>
      <c r="I2951" s="832" t="s">
        <v>2458</v>
      </c>
      <c r="J2951" s="832" t="s">
        <v>2459</v>
      </c>
      <c r="K2951" s="832" t="s">
        <v>2460</v>
      </c>
      <c r="L2951" s="835">
        <v>30.46</v>
      </c>
      <c r="M2951" s="835">
        <v>91.38</v>
      </c>
      <c r="N2951" s="832">
        <v>3</v>
      </c>
      <c r="O2951" s="836">
        <v>1.5</v>
      </c>
      <c r="P2951" s="835">
        <v>30.46</v>
      </c>
      <c r="Q2951" s="837">
        <v>0.33333333333333337</v>
      </c>
      <c r="R2951" s="832">
        <v>1</v>
      </c>
      <c r="S2951" s="837">
        <v>0.33333333333333331</v>
      </c>
      <c r="T2951" s="836">
        <v>0.5</v>
      </c>
      <c r="U2951" s="838">
        <v>0.33333333333333331</v>
      </c>
    </row>
    <row r="2952" spans="1:21" ht="14.4" customHeight="1" x14ac:dyDescent="0.3">
      <c r="A2952" s="831">
        <v>8</v>
      </c>
      <c r="B2952" s="832" t="s">
        <v>2035</v>
      </c>
      <c r="C2952" s="832" t="s">
        <v>2050</v>
      </c>
      <c r="D2952" s="833" t="s">
        <v>4377</v>
      </c>
      <c r="E2952" s="834" t="s">
        <v>2081</v>
      </c>
      <c r="F2952" s="832" t="s">
        <v>2036</v>
      </c>
      <c r="G2952" s="832" t="s">
        <v>3390</v>
      </c>
      <c r="H2952" s="832" t="s">
        <v>601</v>
      </c>
      <c r="I2952" s="832" t="s">
        <v>3634</v>
      </c>
      <c r="J2952" s="832" t="s">
        <v>3460</v>
      </c>
      <c r="K2952" s="832" t="s">
        <v>3461</v>
      </c>
      <c r="L2952" s="835">
        <v>0</v>
      </c>
      <c r="M2952" s="835">
        <v>0</v>
      </c>
      <c r="N2952" s="832">
        <v>1</v>
      </c>
      <c r="O2952" s="836">
        <v>1</v>
      </c>
      <c r="P2952" s="835">
        <v>0</v>
      </c>
      <c r="Q2952" s="837"/>
      <c r="R2952" s="832">
        <v>1</v>
      </c>
      <c r="S2952" s="837">
        <v>1</v>
      </c>
      <c r="T2952" s="836">
        <v>1</v>
      </c>
      <c r="U2952" s="838">
        <v>1</v>
      </c>
    </row>
    <row r="2953" spans="1:21" ht="14.4" customHeight="1" x14ac:dyDescent="0.3">
      <c r="A2953" s="831">
        <v>8</v>
      </c>
      <c r="B2953" s="832" t="s">
        <v>2035</v>
      </c>
      <c r="C2953" s="832" t="s">
        <v>2050</v>
      </c>
      <c r="D2953" s="833" t="s">
        <v>4377</v>
      </c>
      <c r="E2953" s="834" t="s">
        <v>2081</v>
      </c>
      <c r="F2953" s="832" t="s">
        <v>2036</v>
      </c>
      <c r="G2953" s="832" t="s">
        <v>2331</v>
      </c>
      <c r="H2953" s="832" t="s">
        <v>601</v>
      </c>
      <c r="I2953" s="832" t="s">
        <v>2332</v>
      </c>
      <c r="J2953" s="832" t="s">
        <v>973</v>
      </c>
      <c r="K2953" s="832" t="s">
        <v>2333</v>
      </c>
      <c r="L2953" s="835">
        <v>53.57</v>
      </c>
      <c r="M2953" s="835">
        <v>53.57</v>
      </c>
      <c r="N2953" s="832">
        <v>1</v>
      </c>
      <c r="O2953" s="836">
        <v>0.5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8</v>
      </c>
      <c r="B2954" s="832" t="s">
        <v>2035</v>
      </c>
      <c r="C2954" s="832" t="s">
        <v>2050</v>
      </c>
      <c r="D2954" s="833" t="s">
        <v>4377</v>
      </c>
      <c r="E2954" s="834" t="s">
        <v>2081</v>
      </c>
      <c r="F2954" s="832" t="s">
        <v>2036</v>
      </c>
      <c r="G2954" s="832" t="s">
        <v>2335</v>
      </c>
      <c r="H2954" s="832" t="s">
        <v>601</v>
      </c>
      <c r="I2954" s="832" t="s">
        <v>2338</v>
      </c>
      <c r="J2954" s="832" t="s">
        <v>1012</v>
      </c>
      <c r="K2954" s="832" t="s">
        <v>2339</v>
      </c>
      <c r="L2954" s="835">
        <v>34.19</v>
      </c>
      <c r="M2954" s="835">
        <v>34.19</v>
      </c>
      <c r="N2954" s="832">
        <v>1</v>
      </c>
      <c r="O2954" s="836">
        <v>1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8</v>
      </c>
      <c r="B2955" s="832" t="s">
        <v>2035</v>
      </c>
      <c r="C2955" s="832" t="s">
        <v>2050</v>
      </c>
      <c r="D2955" s="833" t="s">
        <v>4377</v>
      </c>
      <c r="E2955" s="834" t="s">
        <v>2081</v>
      </c>
      <c r="F2955" s="832" t="s">
        <v>2036</v>
      </c>
      <c r="G2955" s="832" t="s">
        <v>2440</v>
      </c>
      <c r="H2955" s="832" t="s">
        <v>601</v>
      </c>
      <c r="I2955" s="832" t="s">
        <v>2441</v>
      </c>
      <c r="J2955" s="832" t="s">
        <v>1431</v>
      </c>
      <c r="K2955" s="832" t="s">
        <v>1813</v>
      </c>
      <c r="L2955" s="835">
        <v>0</v>
      </c>
      <c r="M2955" s="835">
        <v>0</v>
      </c>
      <c r="N2955" s="832">
        <v>2</v>
      </c>
      <c r="O2955" s="836">
        <v>2</v>
      </c>
      <c r="P2955" s="835">
        <v>0</v>
      </c>
      <c r="Q2955" s="837"/>
      <c r="R2955" s="832">
        <v>1</v>
      </c>
      <c r="S2955" s="837">
        <v>0.5</v>
      </c>
      <c r="T2955" s="836">
        <v>1</v>
      </c>
      <c r="U2955" s="838">
        <v>0.5</v>
      </c>
    </row>
    <row r="2956" spans="1:21" ht="14.4" customHeight="1" x14ac:dyDescent="0.3">
      <c r="A2956" s="831">
        <v>8</v>
      </c>
      <c r="B2956" s="832" t="s">
        <v>2035</v>
      </c>
      <c r="C2956" s="832" t="s">
        <v>2050</v>
      </c>
      <c r="D2956" s="833" t="s">
        <v>4377</v>
      </c>
      <c r="E2956" s="834" t="s">
        <v>2081</v>
      </c>
      <c r="F2956" s="832" t="s">
        <v>2036</v>
      </c>
      <c r="G2956" s="832" t="s">
        <v>2129</v>
      </c>
      <c r="H2956" s="832" t="s">
        <v>601</v>
      </c>
      <c r="I2956" s="832" t="s">
        <v>2228</v>
      </c>
      <c r="J2956" s="832" t="s">
        <v>1328</v>
      </c>
      <c r="K2956" s="832" t="s">
        <v>2229</v>
      </c>
      <c r="L2956" s="835">
        <v>168.9</v>
      </c>
      <c r="M2956" s="835">
        <v>168.9</v>
      </c>
      <c r="N2956" s="832">
        <v>1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8</v>
      </c>
      <c r="B2957" s="832" t="s">
        <v>2035</v>
      </c>
      <c r="C2957" s="832" t="s">
        <v>2050</v>
      </c>
      <c r="D2957" s="833" t="s">
        <v>4377</v>
      </c>
      <c r="E2957" s="834" t="s">
        <v>2081</v>
      </c>
      <c r="F2957" s="832" t="s">
        <v>2036</v>
      </c>
      <c r="G2957" s="832" t="s">
        <v>2247</v>
      </c>
      <c r="H2957" s="832" t="s">
        <v>601</v>
      </c>
      <c r="I2957" s="832" t="s">
        <v>3057</v>
      </c>
      <c r="J2957" s="832" t="s">
        <v>1047</v>
      </c>
      <c r="K2957" s="832" t="s">
        <v>2354</v>
      </c>
      <c r="L2957" s="835">
        <v>93.71</v>
      </c>
      <c r="M2957" s="835">
        <v>93.71</v>
      </c>
      <c r="N2957" s="832">
        <v>1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8</v>
      </c>
      <c r="B2958" s="832" t="s">
        <v>2035</v>
      </c>
      <c r="C2958" s="832" t="s">
        <v>2050</v>
      </c>
      <c r="D2958" s="833" t="s">
        <v>4377</v>
      </c>
      <c r="E2958" s="834" t="s">
        <v>2081</v>
      </c>
      <c r="F2958" s="832" t="s">
        <v>2036</v>
      </c>
      <c r="G2958" s="832" t="s">
        <v>2199</v>
      </c>
      <c r="H2958" s="832" t="s">
        <v>601</v>
      </c>
      <c r="I2958" s="832" t="s">
        <v>2200</v>
      </c>
      <c r="J2958" s="832" t="s">
        <v>1219</v>
      </c>
      <c r="K2958" s="832" t="s">
        <v>2201</v>
      </c>
      <c r="L2958" s="835">
        <v>130.36000000000001</v>
      </c>
      <c r="M2958" s="835">
        <v>651.80000000000007</v>
      </c>
      <c r="N2958" s="832">
        <v>5</v>
      </c>
      <c r="O2958" s="836">
        <v>4.5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8</v>
      </c>
      <c r="B2959" s="832" t="s">
        <v>2035</v>
      </c>
      <c r="C2959" s="832" t="s">
        <v>2050</v>
      </c>
      <c r="D2959" s="833" t="s">
        <v>4377</v>
      </c>
      <c r="E2959" s="834" t="s">
        <v>2081</v>
      </c>
      <c r="F2959" s="832" t="s">
        <v>2036</v>
      </c>
      <c r="G2959" s="832" t="s">
        <v>2206</v>
      </c>
      <c r="H2959" s="832" t="s">
        <v>601</v>
      </c>
      <c r="I2959" s="832" t="s">
        <v>2207</v>
      </c>
      <c r="J2959" s="832" t="s">
        <v>2208</v>
      </c>
      <c r="K2959" s="832" t="s">
        <v>2209</v>
      </c>
      <c r="L2959" s="835">
        <v>0</v>
      </c>
      <c r="M2959" s="835">
        <v>0</v>
      </c>
      <c r="N2959" s="832">
        <v>1</v>
      </c>
      <c r="O2959" s="836">
        <v>0.5</v>
      </c>
      <c r="P2959" s="835"/>
      <c r="Q2959" s="837"/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8</v>
      </c>
      <c r="B2960" s="832" t="s">
        <v>2035</v>
      </c>
      <c r="C2960" s="832" t="s">
        <v>2050</v>
      </c>
      <c r="D2960" s="833" t="s">
        <v>4377</v>
      </c>
      <c r="E2960" s="834" t="s">
        <v>2081</v>
      </c>
      <c r="F2960" s="832" t="s">
        <v>2036</v>
      </c>
      <c r="G2960" s="832" t="s">
        <v>2206</v>
      </c>
      <c r="H2960" s="832" t="s">
        <v>601</v>
      </c>
      <c r="I2960" s="832" t="s">
        <v>3291</v>
      </c>
      <c r="J2960" s="832" t="s">
        <v>971</v>
      </c>
      <c r="K2960" s="832" t="s">
        <v>3292</v>
      </c>
      <c r="L2960" s="835">
        <v>0</v>
      </c>
      <c r="M2960" s="835">
        <v>0</v>
      </c>
      <c r="N2960" s="832">
        <v>1</v>
      </c>
      <c r="O2960" s="836">
        <v>0.5</v>
      </c>
      <c r="P2960" s="835"/>
      <c r="Q2960" s="837"/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8</v>
      </c>
      <c r="B2961" s="832" t="s">
        <v>2035</v>
      </c>
      <c r="C2961" s="832" t="s">
        <v>2050</v>
      </c>
      <c r="D2961" s="833" t="s">
        <v>4377</v>
      </c>
      <c r="E2961" s="834" t="s">
        <v>2081</v>
      </c>
      <c r="F2961" s="832" t="s">
        <v>2036</v>
      </c>
      <c r="G2961" s="832" t="s">
        <v>2132</v>
      </c>
      <c r="H2961" s="832" t="s">
        <v>660</v>
      </c>
      <c r="I2961" s="832" t="s">
        <v>1731</v>
      </c>
      <c r="J2961" s="832" t="s">
        <v>1732</v>
      </c>
      <c r="K2961" s="832" t="s">
        <v>1733</v>
      </c>
      <c r="L2961" s="835">
        <v>0</v>
      </c>
      <c r="M2961" s="835">
        <v>0</v>
      </c>
      <c r="N2961" s="832">
        <v>1</v>
      </c>
      <c r="O2961" s="836">
        <v>1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8</v>
      </c>
      <c r="B2962" s="832" t="s">
        <v>2035</v>
      </c>
      <c r="C2962" s="832" t="s">
        <v>2050</v>
      </c>
      <c r="D2962" s="833" t="s">
        <v>4377</v>
      </c>
      <c r="E2962" s="834" t="s">
        <v>2081</v>
      </c>
      <c r="F2962" s="832" t="s">
        <v>2036</v>
      </c>
      <c r="G2962" s="832" t="s">
        <v>2375</v>
      </c>
      <c r="H2962" s="832" t="s">
        <v>601</v>
      </c>
      <c r="I2962" s="832" t="s">
        <v>2376</v>
      </c>
      <c r="J2962" s="832" t="s">
        <v>840</v>
      </c>
      <c r="K2962" s="832" t="s">
        <v>2377</v>
      </c>
      <c r="L2962" s="835">
        <v>55.16</v>
      </c>
      <c r="M2962" s="835">
        <v>55.16</v>
      </c>
      <c r="N2962" s="832">
        <v>1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8</v>
      </c>
      <c r="B2963" s="832" t="s">
        <v>2035</v>
      </c>
      <c r="C2963" s="832" t="s">
        <v>2050</v>
      </c>
      <c r="D2963" s="833" t="s">
        <v>4377</v>
      </c>
      <c r="E2963" s="834" t="s">
        <v>2081</v>
      </c>
      <c r="F2963" s="832" t="s">
        <v>2036</v>
      </c>
      <c r="G2963" s="832" t="s">
        <v>2138</v>
      </c>
      <c r="H2963" s="832" t="s">
        <v>601</v>
      </c>
      <c r="I2963" s="832" t="s">
        <v>2139</v>
      </c>
      <c r="J2963" s="832" t="s">
        <v>1393</v>
      </c>
      <c r="K2963" s="832" t="s">
        <v>2140</v>
      </c>
      <c r="L2963" s="835">
        <v>55.54</v>
      </c>
      <c r="M2963" s="835">
        <v>55.54</v>
      </c>
      <c r="N2963" s="832">
        <v>1</v>
      </c>
      <c r="O2963" s="836">
        <v>0.5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8</v>
      </c>
      <c r="B2964" s="832" t="s">
        <v>2035</v>
      </c>
      <c r="C2964" s="832" t="s">
        <v>2050</v>
      </c>
      <c r="D2964" s="833" t="s">
        <v>4377</v>
      </c>
      <c r="E2964" s="834" t="s">
        <v>2081</v>
      </c>
      <c r="F2964" s="832" t="s">
        <v>2036</v>
      </c>
      <c r="G2964" s="832" t="s">
        <v>2520</v>
      </c>
      <c r="H2964" s="832" t="s">
        <v>601</v>
      </c>
      <c r="I2964" s="832" t="s">
        <v>4342</v>
      </c>
      <c r="J2964" s="832" t="s">
        <v>4343</v>
      </c>
      <c r="K2964" s="832" t="s">
        <v>4344</v>
      </c>
      <c r="L2964" s="835">
        <v>0</v>
      </c>
      <c r="M2964" s="835">
        <v>0</v>
      </c>
      <c r="N2964" s="832">
        <v>1</v>
      </c>
      <c r="O2964" s="836">
        <v>1</v>
      </c>
      <c r="P2964" s="835"/>
      <c r="Q2964" s="837"/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8</v>
      </c>
      <c r="B2965" s="832" t="s">
        <v>2035</v>
      </c>
      <c r="C2965" s="832" t="s">
        <v>2050</v>
      </c>
      <c r="D2965" s="833" t="s">
        <v>4377</v>
      </c>
      <c r="E2965" s="834" t="s">
        <v>2086</v>
      </c>
      <c r="F2965" s="832" t="s">
        <v>2036</v>
      </c>
      <c r="G2965" s="832" t="s">
        <v>2101</v>
      </c>
      <c r="H2965" s="832" t="s">
        <v>660</v>
      </c>
      <c r="I2965" s="832" t="s">
        <v>1858</v>
      </c>
      <c r="J2965" s="832" t="s">
        <v>867</v>
      </c>
      <c r="K2965" s="832" t="s">
        <v>1859</v>
      </c>
      <c r="L2965" s="835">
        <v>154.36000000000001</v>
      </c>
      <c r="M2965" s="835">
        <v>617.44000000000005</v>
      </c>
      <c r="N2965" s="832">
        <v>4</v>
      </c>
      <c r="O2965" s="836">
        <v>4</v>
      </c>
      <c r="P2965" s="835">
        <v>308.72000000000003</v>
      </c>
      <c r="Q2965" s="837">
        <v>0.5</v>
      </c>
      <c r="R2965" s="832">
        <v>2</v>
      </c>
      <c r="S2965" s="837">
        <v>0.5</v>
      </c>
      <c r="T2965" s="836">
        <v>2</v>
      </c>
      <c r="U2965" s="838">
        <v>0.5</v>
      </c>
    </row>
    <row r="2966" spans="1:21" ht="14.4" customHeight="1" x14ac:dyDescent="0.3">
      <c r="A2966" s="831">
        <v>8</v>
      </c>
      <c r="B2966" s="832" t="s">
        <v>2035</v>
      </c>
      <c r="C2966" s="832" t="s">
        <v>2050</v>
      </c>
      <c r="D2966" s="833" t="s">
        <v>4377</v>
      </c>
      <c r="E2966" s="834" t="s">
        <v>2086</v>
      </c>
      <c r="F2966" s="832" t="s">
        <v>2036</v>
      </c>
      <c r="G2966" s="832" t="s">
        <v>2101</v>
      </c>
      <c r="H2966" s="832" t="s">
        <v>660</v>
      </c>
      <c r="I2966" s="832" t="s">
        <v>1701</v>
      </c>
      <c r="J2966" s="832" t="s">
        <v>867</v>
      </c>
      <c r="K2966" s="832" t="s">
        <v>1702</v>
      </c>
      <c r="L2966" s="835">
        <v>225.06</v>
      </c>
      <c r="M2966" s="835">
        <v>225.06</v>
      </c>
      <c r="N2966" s="832">
        <v>1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" customHeight="1" x14ac:dyDescent="0.3">
      <c r="A2967" s="831">
        <v>8</v>
      </c>
      <c r="B2967" s="832" t="s">
        <v>2035</v>
      </c>
      <c r="C2967" s="832" t="s">
        <v>2050</v>
      </c>
      <c r="D2967" s="833" t="s">
        <v>4377</v>
      </c>
      <c r="E2967" s="834" t="s">
        <v>2086</v>
      </c>
      <c r="F2967" s="832" t="s">
        <v>2036</v>
      </c>
      <c r="G2967" s="832" t="s">
        <v>2101</v>
      </c>
      <c r="H2967" s="832" t="s">
        <v>601</v>
      </c>
      <c r="I2967" s="832" t="s">
        <v>2859</v>
      </c>
      <c r="J2967" s="832" t="s">
        <v>867</v>
      </c>
      <c r="K2967" s="832" t="s">
        <v>1859</v>
      </c>
      <c r="L2967" s="835">
        <v>154.36000000000001</v>
      </c>
      <c r="M2967" s="835">
        <v>154.36000000000001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8</v>
      </c>
      <c r="B2968" s="832" t="s">
        <v>2035</v>
      </c>
      <c r="C2968" s="832" t="s">
        <v>2050</v>
      </c>
      <c r="D2968" s="833" t="s">
        <v>4377</v>
      </c>
      <c r="E2968" s="834" t="s">
        <v>2086</v>
      </c>
      <c r="F2968" s="832" t="s">
        <v>2036</v>
      </c>
      <c r="G2968" s="832" t="s">
        <v>2101</v>
      </c>
      <c r="H2968" s="832" t="s">
        <v>601</v>
      </c>
      <c r="I2968" s="832" t="s">
        <v>3680</v>
      </c>
      <c r="J2968" s="832" t="s">
        <v>867</v>
      </c>
      <c r="K2968" s="832" t="s">
        <v>1702</v>
      </c>
      <c r="L2968" s="835">
        <v>225.06</v>
      </c>
      <c r="M2968" s="835">
        <v>225.06</v>
      </c>
      <c r="N2968" s="832">
        <v>1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8</v>
      </c>
      <c r="B2969" s="832" t="s">
        <v>2035</v>
      </c>
      <c r="C2969" s="832" t="s">
        <v>2050</v>
      </c>
      <c r="D2969" s="833" t="s">
        <v>4377</v>
      </c>
      <c r="E2969" s="834" t="s">
        <v>2086</v>
      </c>
      <c r="F2969" s="832" t="s">
        <v>2036</v>
      </c>
      <c r="G2969" s="832" t="s">
        <v>2457</v>
      </c>
      <c r="H2969" s="832" t="s">
        <v>601</v>
      </c>
      <c r="I2969" s="832" t="s">
        <v>2461</v>
      </c>
      <c r="J2969" s="832" t="s">
        <v>2459</v>
      </c>
      <c r="K2969" s="832" t="s">
        <v>2462</v>
      </c>
      <c r="L2969" s="835">
        <v>60.9</v>
      </c>
      <c r="M2969" s="835">
        <v>60.9</v>
      </c>
      <c r="N2969" s="832">
        <v>1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8</v>
      </c>
      <c r="B2970" s="832" t="s">
        <v>2035</v>
      </c>
      <c r="C2970" s="832" t="s">
        <v>2050</v>
      </c>
      <c r="D2970" s="833" t="s">
        <v>4377</v>
      </c>
      <c r="E2970" s="834" t="s">
        <v>2086</v>
      </c>
      <c r="F2970" s="832" t="s">
        <v>2036</v>
      </c>
      <c r="G2970" s="832" t="s">
        <v>2117</v>
      </c>
      <c r="H2970" s="832" t="s">
        <v>601</v>
      </c>
      <c r="I2970" s="832" t="s">
        <v>2466</v>
      </c>
      <c r="J2970" s="832" t="s">
        <v>2467</v>
      </c>
      <c r="K2970" s="832" t="s">
        <v>2468</v>
      </c>
      <c r="L2970" s="835">
        <v>117.98</v>
      </c>
      <c r="M2970" s="835">
        <v>117.98</v>
      </c>
      <c r="N2970" s="832">
        <v>1</v>
      </c>
      <c r="O2970" s="836">
        <v>1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8</v>
      </c>
      <c r="B2971" s="832" t="s">
        <v>2035</v>
      </c>
      <c r="C2971" s="832" t="s">
        <v>2050</v>
      </c>
      <c r="D2971" s="833" t="s">
        <v>4377</v>
      </c>
      <c r="E2971" s="834" t="s">
        <v>2086</v>
      </c>
      <c r="F2971" s="832" t="s">
        <v>2036</v>
      </c>
      <c r="G2971" s="832" t="s">
        <v>2650</v>
      </c>
      <c r="H2971" s="832" t="s">
        <v>601</v>
      </c>
      <c r="I2971" s="832" t="s">
        <v>3064</v>
      </c>
      <c r="J2971" s="832" t="s">
        <v>1365</v>
      </c>
      <c r="K2971" s="832" t="s">
        <v>2652</v>
      </c>
      <c r="L2971" s="835">
        <v>52.61</v>
      </c>
      <c r="M2971" s="835">
        <v>52.61</v>
      </c>
      <c r="N2971" s="832">
        <v>1</v>
      </c>
      <c r="O2971" s="836">
        <v>1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8</v>
      </c>
      <c r="B2972" s="832" t="s">
        <v>2035</v>
      </c>
      <c r="C2972" s="832" t="s">
        <v>2050</v>
      </c>
      <c r="D2972" s="833" t="s">
        <v>4377</v>
      </c>
      <c r="E2972" s="834" t="s">
        <v>2086</v>
      </c>
      <c r="F2972" s="832" t="s">
        <v>2036</v>
      </c>
      <c r="G2972" s="832" t="s">
        <v>2199</v>
      </c>
      <c r="H2972" s="832" t="s">
        <v>601</v>
      </c>
      <c r="I2972" s="832" t="s">
        <v>2200</v>
      </c>
      <c r="J2972" s="832" t="s">
        <v>1219</v>
      </c>
      <c r="K2972" s="832" t="s">
        <v>2201</v>
      </c>
      <c r="L2972" s="835">
        <v>130.36000000000001</v>
      </c>
      <c r="M2972" s="835">
        <v>130.36000000000001</v>
      </c>
      <c r="N2972" s="832">
        <v>1</v>
      </c>
      <c r="O2972" s="836">
        <v>1</v>
      </c>
      <c r="P2972" s="835">
        <v>130.36000000000001</v>
      </c>
      <c r="Q2972" s="837">
        <v>1</v>
      </c>
      <c r="R2972" s="832">
        <v>1</v>
      </c>
      <c r="S2972" s="837">
        <v>1</v>
      </c>
      <c r="T2972" s="836">
        <v>1</v>
      </c>
      <c r="U2972" s="838">
        <v>1</v>
      </c>
    </row>
    <row r="2973" spans="1:21" ht="14.4" customHeight="1" x14ac:dyDescent="0.3">
      <c r="A2973" s="831">
        <v>8</v>
      </c>
      <c r="B2973" s="832" t="s">
        <v>2035</v>
      </c>
      <c r="C2973" s="832" t="s">
        <v>2050</v>
      </c>
      <c r="D2973" s="833" t="s">
        <v>4377</v>
      </c>
      <c r="E2973" s="834" t="s">
        <v>2086</v>
      </c>
      <c r="F2973" s="832" t="s">
        <v>2036</v>
      </c>
      <c r="G2973" s="832" t="s">
        <v>2206</v>
      </c>
      <c r="H2973" s="832" t="s">
        <v>601</v>
      </c>
      <c r="I2973" s="832" t="s">
        <v>2207</v>
      </c>
      <c r="J2973" s="832" t="s">
        <v>2208</v>
      </c>
      <c r="K2973" s="832" t="s">
        <v>2209</v>
      </c>
      <c r="L2973" s="835">
        <v>0</v>
      </c>
      <c r="M2973" s="835">
        <v>0</v>
      </c>
      <c r="N2973" s="832">
        <v>1</v>
      </c>
      <c r="O2973" s="836">
        <v>1</v>
      </c>
      <c r="P2973" s="835"/>
      <c r="Q2973" s="837"/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8</v>
      </c>
      <c r="B2974" s="832" t="s">
        <v>2035</v>
      </c>
      <c r="C2974" s="832" t="s">
        <v>2050</v>
      </c>
      <c r="D2974" s="833" t="s">
        <v>4377</v>
      </c>
      <c r="E2974" s="834" t="s">
        <v>2086</v>
      </c>
      <c r="F2974" s="832" t="s">
        <v>2036</v>
      </c>
      <c r="G2974" s="832" t="s">
        <v>3760</v>
      </c>
      <c r="H2974" s="832" t="s">
        <v>601</v>
      </c>
      <c r="I2974" s="832" t="s">
        <v>3761</v>
      </c>
      <c r="J2974" s="832" t="s">
        <v>3762</v>
      </c>
      <c r="K2974" s="832" t="s">
        <v>3763</v>
      </c>
      <c r="L2974" s="835">
        <v>0</v>
      </c>
      <c r="M2974" s="835">
        <v>0</v>
      </c>
      <c r="N2974" s="832">
        <v>3</v>
      </c>
      <c r="O2974" s="836">
        <v>1</v>
      </c>
      <c r="P2974" s="835"/>
      <c r="Q2974" s="837"/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8</v>
      </c>
      <c r="B2975" s="832" t="s">
        <v>2035</v>
      </c>
      <c r="C2975" s="832" t="s">
        <v>2050</v>
      </c>
      <c r="D2975" s="833" t="s">
        <v>4377</v>
      </c>
      <c r="E2975" s="834" t="s">
        <v>2087</v>
      </c>
      <c r="F2975" s="832" t="s">
        <v>2036</v>
      </c>
      <c r="G2975" s="832" t="s">
        <v>2278</v>
      </c>
      <c r="H2975" s="832" t="s">
        <v>601</v>
      </c>
      <c r="I2975" s="832" t="s">
        <v>2279</v>
      </c>
      <c r="J2975" s="832" t="s">
        <v>2280</v>
      </c>
      <c r="K2975" s="832" t="s">
        <v>2281</v>
      </c>
      <c r="L2975" s="835">
        <v>93.49</v>
      </c>
      <c r="M2975" s="835">
        <v>280.46999999999997</v>
      </c>
      <c r="N2975" s="832">
        <v>3</v>
      </c>
      <c r="O2975" s="836">
        <v>3</v>
      </c>
      <c r="P2975" s="835">
        <v>93.49</v>
      </c>
      <c r="Q2975" s="837">
        <v>0.33333333333333337</v>
      </c>
      <c r="R2975" s="832">
        <v>1</v>
      </c>
      <c r="S2975" s="837">
        <v>0.33333333333333331</v>
      </c>
      <c r="T2975" s="836">
        <v>1</v>
      </c>
      <c r="U2975" s="838">
        <v>0.33333333333333331</v>
      </c>
    </row>
    <row r="2976" spans="1:21" ht="14.4" customHeight="1" x14ac:dyDescent="0.3">
      <c r="A2976" s="831">
        <v>8</v>
      </c>
      <c r="B2976" s="832" t="s">
        <v>2035</v>
      </c>
      <c r="C2976" s="832" t="s">
        <v>2050</v>
      </c>
      <c r="D2976" s="833" t="s">
        <v>4377</v>
      </c>
      <c r="E2976" s="834" t="s">
        <v>2087</v>
      </c>
      <c r="F2976" s="832" t="s">
        <v>2036</v>
      </c>
      <c r="G2976" s="832" t="s">
        <v>2457</v>
      </c>
      <c r="H2976" s="832" t="s">
        <v>601</v>
      </c>
      <c r="I2976" s="832" t="s">
        <v>2461</v>
      </c>
      <c r="J2976" s="832" t="s">
        <v>2459</v>
      </c>
      <c r="K2976" s="832" t="s">
        <v>2462</v>
      </c>
      <c r="L2976" s="835">
        <v>60.9</v>
      </c>
      <c r="M2976" s="835">
        <v>60.9</v>
      </c>
      <c r="N2976" s="832">
        <v>1</v>
      </c>
      <c r="O2976" s="836">
        <v>1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8</v>
      </c>
      <c r="B2977" s="832" t="s">
        <v>2035</v>
      </c>
      <c r="C2977" s="832" t="s">
        <v>2050</v>
      </c>
      <c r="D2977" s="833" t="s">
        <v>4377</v>
      </c>
      <c r="E2977" s="834" t="s">
        <v>2087</v>
      </c>
      <c r="F2977" s="832" t="s">
        <v>2036</v>
      </c>
      <c r="G2977" s="832" t="s">
        <v>2126</v>
      </c>
      <c r="H2977" s="832" t="s">
        <v>601</v>
      </c>
      <c r="I2977" s="832" t="s">
        <v>2127</v>
      </c>
      <c r="J2977" s="832" t="s">
        <v>2128</v>
      </c>
      <c r="K2977" s="832" t="s">
        <v>1725</v>
      </c>
      <c r="L2977" s="835">
        <v>88.1</v>
      </c>
      <c r="M2977" s="835">
        <v>88.1</v>
      </c>
      <c r="N2977" s="832">
        <v>1</v>
      </c>
      <c r="O2977" s="836">
        <v>1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8</v>
      </c>
      <c r="B2978" s="832" t="s">
        <v>2035</v>
      </c>
      <c r="C2978" s="832" t="s">
        <v>2050</v>
      </c>
      <c r="D2978" s="833" t="s">
        <v>4377</v>
      </c>
      <c r="E2978" s="834" t="s">
        <v>2095</v>
      </c>
      <c r="F2978" s="832" t="s">
        <v>2036</v>
      </c>
      <c r="G2978" s="832" t="s">
        <v>2934</v>
      </c>
      <c r="H2978" s="832" t="s">
        <v>601</v>
      </c>
      <c r="I2978" s="832" t="s">
        <v>3668</v>
      </c>
      <c r="J2978" s="832" t="s">
        <v>3669</v>
      </c>
      <c r="K2978" s="832" t="s">
        <v>3670</v>
      </c>
      <c r="L2978" s="835">
        <v>0</v>
      </c>
      <c r="M2978" s="835">
        <v>0</v>
      </c>
      <c r="N2978" s="832">
        <v>1</v>
      </c>
      <c r="O2978" s="836"/>
      <c r="P2978" s="835"/>
      <c r="Q2978" s="837"/>
      <c r="R2978" s="832"/>
      <c r="S2978" s="837">
        <v>0</v>
      </c>
      <c r="T2978" s="836"/>
      <c r="U2978" s="838"/>
    </row>
    <row r="2979" spans="1:21" ht="14.4" customHeight="1" x14ac:dyDescent="0.3">
      <c r="A2979" s="831">
        <v>8</v>
      </c>
      <c r="B2979" s="832" t="s">
        <v>2035</v>
      </c>
      <c r="C2979" s="832" t="s">
        <v>2050</v>
      </c>
      <c r="D2979" s="833" t="s">
        <v>4377</v>
      </c>
      <c r="E2979" s="834" t="s">
        <v>2095</v>
      </c>
      <c r="F2979" s="832" t="s">
        <v>2036</v>
      </c>
      <c r="G2979" s="832" t="s">
        <v>2101</v>
      </c>
      <c r="H2979" s="832" t="s">
        <v>660</v>
      </c>
      <c r="I2979" s="832" t="s">
        <v>1860</v>
      </c>
      <c r="J2979" s="832" t="s">
        <v>1861</v>
      </c>
      <c r="K2979" s="832" t="s">
        <v>1862</v>
      </c>
      <c r="L2979" s="835">
        <v>149.52000000000001</v>
      </c>
      <c r="M2979" s="835">
        <v>747.6</v>
      </c>
      <c r="N2979" s="832">
        <v>5</v>
      </c>
      <c r="O2979" s="836"/>
      <c r="P2979" s="835">
        <v>149.52000000000001</v>
      </c>
      <c r="Q2979" s="837">
        <v>0.2</v>
      </c>
      <c r="R2979" s="832">
        <v>1</v>
      </c>
      <c r="S2979" s="837">
        <v>0.2</v>
      </c>
      <c r="T2979" s="836"/>
      <c r="U2979" s="838"/>
    </row>
    <row r="2980" spans="1:21" ht="14.4" customHeight="1" x14ac:dyDescent="0.3">
      <c r="A2980" s="831">
        <v>8</v>
      </c>
      <c r="B2980" s="832" t="s">
        <v>2035</v>
      </c>
      <c r="C2980" s="832" t="s">
        <v>2050</v>
      </c>
      <c r="D2980" s="833" t="s">
        <v>4377</v>
      </c>
      <c r="E2980" s="834" t="s">
        <v>2095</v>
      </c>
      <c r="F2980" s="832" t="s">
        <v>2036</v>
      </c>
      <c r="G2980" s="832" t="s">
        <v>2288</v>
      </c>
      <c r="H2980" s="832" t="s">
        <v>601</v>
      </c>
      <c r="I2980" s="832" t="s">
        <v>2289</v>
      </c>
      <c r="J2980" s="832" t="s">
        <v>1104</v>
      </c>
      <c r="K2980" s="832" t="s">
        <v>2290</v>
      </c>
      <c r="L2980" s="835">
        <v>107.27</v>
      </c>
      <c r="M2980" s="835">
        <v>214.54</v>
      </c>
      <c r="N2980" s="832">
        <v>2</v>
      </c>
      <c r="O2980" s="836"/>
      <c r="P2980" s="835"/>
      <c r="Q2980" s="837">
        <v>0</v>
      </c>
      <c r="R2980" s="832"/>
      <c r="S2980" s="837">
        <v>0</v>
      </c>
      <c r="T2980" s="836"/>
      <c r="U2980" s="838"/>
    </row>
    <row r="2981" spans="1:21" ht="14.4" customHeight="1" x14ac:dyDescent="0.3">
      <c r="A2981" s="831">
        <v>8</v>
      </c>
      <c r="B2981" s="832" t="s">
        <v>2035</v>
      </c>
      <c r="C2981" s="832" t="s">
        <v>2050</v>
      </c>
      <c r="D2981" s="833" t="s">
        <v>4377</v>
      </c>
      <c r="E2981" s="834" t="s">
        <v>2095</v>
      </c>
      <c r="F2981" s="832" t="s">
        <v>2036</v>
      </c>
      <c r="G2981" s="832" t="s">
        <v>2288</v>
      </c>
      <c r="H2981" s="832" t="s">
        <v>601</v>
      </c>
      <c r="I2981" s="832" t="s">
        <v>2498</v>
      </c>
      <c r="J2981" s="832" t="s">
        <v>1104</v>
      </c>
      <c r="K2981" s="832" t="s">
        <v>2290</v>
      </c>
      <c r="L2981" s="835">
        <v>107.27</v>
      </c>
      <c r="M2981" s="835">
        <v>107.27</v>
      </c>
      <c r="N2981" s="832">
        <v>1</v>
      </c>
      <c r="O2981" s="836"/>
      <c r="P2981" s="835"/>
      <c r="Q2981" s="837">
        <v>0</v>
      </c>
      <c r="R2981" s="832"/>
      <c r="S2981" s="837">
        <v>0</v>
      </c>
      <c r="T2981" s="836"/>
      <c r="U2981" s="838"/>
    </row>
    <row r="2982" spans="1:21" ht="14.4" customHeight="1" x14ac:dyDescent="0.3">
      <c r="A2982" s="831">
        <v>8</v>
      </c>
      <c r="B2982" s="832" t="s">
        <v>2035</v>
      </c>
      <c r="C2982" s="832" t="s">
        <v>2050</v>
      </c>
      <c r="D2982" s="833" t="s">
        <v>4377</v>
      </c>
      <c r="E2982" s="834" t="s">
        <v>2095</v>
      </c>
      <c r="F2982" s="832" t="s">
        <v>2036</v>
      </c>
      <c r="G2982" s="832" t="s">
        <v>2190</v>
      </c>
      <c r="H2982" s="832" t="s">
        <v>601</v>
      </c>
      <c r="I2982" s="832" t="s">
        <v>2328</v>
      </c>
      <c r="J2982" s="832" t="s">
        <v>2329</v>
      </c>
      <c r="K2982" s="832" t="s">
        <v>2330</v>
      </c>
      <c r="L2982" s="835">
        <v>0</v>
      </c>
      <c r="M2982" s="835">
        <v>0</v>
      </c>
      <c r="N2982" s="832">
        <v>1</v>
      </c>
      <c r="O2982" s="836"/>
      <c r="P2982" s="835"/>
      <c r="Q2982" s="837"/>
      <c r="R2982" s="832"/>
      <c r="S2982" s="837">
        <v>0</v>
      </c>
      <c r="T2982" s="836"/>
      <c r="U2982" s="838"/>
    </row>
    <row r="2983" spans="1:21" ht="14.4" customHeight="1" x14ac:dyDescent="0.3">
      <c r="A2983" s="831">
        <v>8</v>
      </c>
      <c r="B2983" s="832" t="s">
        <v>2035</v>
      </c>
      <c r="C2983" s="832" t="s">
        <v>2050</v>
      </c>
      <c r="D2983" s="833" t="s">
        <v>4377</v>
      </c>
      <c r="E2983" s="834" t="s">
        <v>2095</v>
      </c>
      <c r="F2983" s="832" t="s">
        <v>2036</v>
      </c>
      <c r="G2983" s="832" t="s">
        <v>2144</v>
      </c>
      <c r="H2983" s="832" t="s">
        <v>601</v>
      </c>
      <c r="I2983" s="832" t="s">
        <v>2145</v>
      </c>
      <c r="J2983" s="832" t="s">
        <v>692</v>
      </c>
      <c r="K2983" s="832" t="s">
        <v>2146</v>
      </c>
      <c r="L2983" s="835">
        <v>158.76</v>
      </c>
      <c r="M2983" s="835">
        <v>158.76</v>
      </c>
      <c r="N2983" s="832">
        <v>1</v>
      </c>
      <c r="O2983" s="836"/>
      <c r="P2983" s="835">
        <v>158.76</v>
      </c>
      <c r="Q2983" s="837">
        <v>1</v>
      </c>
      <c r="R2983" s="832">
        <v>1</v>
      </c>
      <c r="S2983" s="837">
        <v>1</v>
      </c>
      <c r="T2983" s="836"/>
      <c r="U2983" s="838"/>
    </row>
    <row r="2984" spans="1:21" ht="14.4" customHeight="1" x14ac:dyDescent="0.3">
      <c r="A2984" s="831">
        <v>8</v>
      </c>
      <c r="B2984" s="832" t="s">
        <v>2035</v>
      </c>
      <c r="C2984" s="832" t="s">
        <v>2050</v>
      </c>
      <c r="D2984" s="833" t="s">
        <v>4377</v>
      </c>
      <c r="E2984" s="834" t="s">
        <v>2095</v>
      </c>
      <c r="F2984" s="832" t="s">
        <v>2036</v>
      </c>
      <c r="G2984" s="832" t="s">
        <v>2247</v>
      </c>
      <c r="H2984" s="832" t="s">
        <v>601</v>
      </c>
      <c r="I2984" s="832" t="s">
        <v>2350</v>
      </c>
      <c r="J2984" s="832" t="s">
        <v>2351</v>
      </c>
      <c r="K2984" s="832" t="s">
        <v>2352</v>
      </c>
      <c r="L2984" s="835">
        <v>0</v>
      </c>
      <c r="M2984" s="835">
        <v>0</v>
      </c>
      <c r="N2984" s="832">
        <v>1</v>
      </c>
      <c r="O2984" s="836"/>
      <c r="P2984" s="835"/>
      <c r="Q2984" s="837"/>
      <c r="R2984" s="832"/>
      <c r="S2984" s="837">
        <v>0</v>
      </c>
      <c r="T2984" s="836"/>
      <c r="U2984" s="838"/>
    </row>
    <row r="2985" spans="1:21" ht="14.4" customHeight="1" x14ac:dyDescent="0.3">
      <c r="A2985" s="831">
        <v>8</v>
      </c>
      <c r="B2985" s="832" t="s">
        <v>2035</v>
      </c>
      <c r="C2985" s="832" t="s">
        <v>2050</v>
      </c>
      <c r="D2985" s="833" t="s">
        <v>4377</v>
      </c>
      <c r="E2985" s="834" t="s">
        <v>2095</v>
      </c>
      <c r="F2985" s="832" t="s">
        <v>2036</v>
      </c>
      <c r="G2985" s="832" t="s">
        <v>2375</v>
      </c>
      <c r="H2985" s="832" t="s">
        <v>601</v>
      </c>
      <c r="I2985" s="832" t="s">
        <v>2376</v>
      </c>
      <c r="J2985" s="832" t="s">
        <v>840</v>
      </c>
      <c r="K2985" s="832" t="s">
        <v>2377</v>
      </c>
      <c r="L2985" s="835">
        <v>55.16</v>
      </c>
      <c r="M2985" s="835">
        <v>55.16</v>
      </c>
      <c r="N2985" s="832">
        <v>1</v>
      </c>
      <c r="O2985" s="836"/>
      <c r="P2985" s="835"/>
      <c r="Q2985" s="837">
        <v>0</v>
      </c>
      <c r="R2985" s="832"/>
      <c r="S2985" s="837">
        <v>0</v>
      </c>
      <c r="T2985" s="836"/>
      <c r="U2985" s="838"/>
    </row>
    <row r="2986" spans="1:21" ht="14.4" customHeight="1" x14ac:dyDescent="0.3">
      <c r="A2986" s="831">
        <v>8</v>
      </c>
      <c r="B2986" s="832" t="s">
        <v>2035</v>
      </c>
      <c r="C2986" s="832" t="s">
        <v>2050</v>
      </c>
      <c r="D2986" s="833" t="s">
        <v>4377</v>
      </c>
      <c r="E2986" s="834" t="s">
        <v>2095</v>
      </c>
      <c r="F2986" s="832" t="s">
        <v>2036</v>
      </c>
      <c r="G2986" s="832" t="s">
        <v>4345</v>
      </c>
      <c r="H2986" s="832" t="s">
        <v>660</v>
      </c>
      <c r="I2986" s="832" t="s">
        <v>4346</v>
      </c>
      <c r="J2986" s="832" t="s">
        <v>4347</v>
      </c>
      <c r="K2986" s="832" t="s">
        <v>4348</v>
      </c>
      <c r="L2986" s="835">
        <v>902.57</v>
      </c>
      <c r="M2986" s="835">
        <v>902.57</v>
      </c>
      <c r="N2986" s="832">
        <v>1</v>
      </c>
      <c r="O2986" s="836"/>
      <c r="P2986" s="835">
        <v>902.57</v>
      </c>
      <c r="Q2986" s="837">
        <v>1</v>
      </c>
      <c r="R2986" s="832">
        <v>1</v>
      </c>
      <c r="S2986" s="837">
        <v>1</v>
      </c>
      <c r="T2986" s="836"/>
      <c r="U2986" s="838"/>
    </row>
    <row r="2987" spans="1:21" ht="14.4" customHeight="1" x14ac:dyDescent="0.3">
      <c r="A2987" s="831">
        <v>8</v>
      </c>
      <c r="B2987" s="832" t="s">
        <v>2035</v>
      </c>
      <c r="C2987" s="832" t="s">
        <v>2050</v>
      </c>
      <c r="D2987" s="833" t="s">
        <v>4377</v>
      </c>
      <c r="E2987" s="834" t="s">
        <v>2065</v>
      </c>
      <c r="F2987" s="832" t="s">
        <v>2036</v>
      </c>
      <c r="G2987" s="832" t="s">
        <v>4296</v>
      </c>
      <c r="H2987" s="832" t="s">
        <v>601</v>
      </c>
      <c r="I2987" s="832" t="s">
        <v>4297</v>
      </c>
      <c r="J2987" s="832" t="s">
        <v>782</v>
      </c>
      <c r="K2987" s="832" t="s">
        <v>4298</v>
      </c>
      <c r="L2987" s="835">
        <v>0</v>
      </c>
      <c r="M2987" s="835">
        <v>0</v>
      </c>
      <c r="N2987" s="832">
        <v>1</v>
      </c>
      <c r="O2987" s="836">
        <v>0.5</v>
      </c>
      <c r="P2987" s="835"/>
      <c r="Q2987" s="837"/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8</v>
      </c>
      <c r="B2988" s="832" t="s">
        <v>2035</v>
      </c>
      <c r="C2988" s="832" t="s">
        <v>2050</v>
      </c>
      <c r="D2988" s="833" t="s">
        <v>4377</v>
      </c>
      <c r="E2988" s="834" t="s">
        <v>2065</v>
      </c>
      <c r="F2988" s="832" t="s">
        <v>2036</v>
      </c>
      <c r="G2988" s="832" t="s">
        <v>2259</v>
      </c>
      <c r="H2988" s="832" t="s">
        <v>601</v>
      </c>
      <c r="I2988" s="832" t="s">
        <v>2260</v>
      </c>
      <c r="J2988" s="832" t="s">
        <v>2261</v>
      </c>
      <c r="K2988" s="832" t="s">
        <v>2169</v>
      </c>
      <c r="L2988" s="835">
        <v>46.09</v>
      </c>
      <c r="M2988" s="835">
        <v>46.09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8</v>
      </c>
      <c r="B2989" s="832" t="s">
        <v>2035</v>
      </c>
      <c r="C2989" s="832" t="s">
        <v>2050</v>
      </c>
      <c r="D2989" s="833" t="s">
        <v>4377</v>
      </c>
      <c r="E2989" s="834" t="s">
        <v>2065</v>
      </c>
      <c r="F2989" s="832" t="s">
        <v>2036</v>
      </c>
      <c r="G2989" s="832" t="s">
        <v>2101</v>
      </c>
      <c r="H2989" s="832" t="s">
        <v>660</v>
      </c>
      <c r="I2989" s="832" t="s">
        <v>1858</v>
      </c>
      <c r="J2989" s="832" t="s">
        <v>867</v>
      </c>
      <c r="K2989" s="832" t="s">
        <v>1859</v>
      </c>
      <c r="L2989" s="835">
        <v>154.36000000000001</v>
      </c>
      <c r="M2989" s="835">
        <v>617.44000000000005</v>
      </c>
      <c r="N2989" s="832">
        <v>4</v>
      </c>
      <c r="O2989" s="836">
        <v>3.5</v>
      </c>
      <c r="P2989" s="835">
        <v>154.36000000000001</v>
      </c>
      <c r="Q2989" s="837">
        <v>0.25</v>
      </c>
      <c r="R2989" s="832">
        <v>1</v>
      </c>
      <c r="S2989" s="837">
        <v>0.25</v>
      </c>
      <c r="T2989" s="836">
        <v>1</v>
      </c>
      <c r="U2989" s="838">
        <v>0.2857142857142857</v>
      </c>
    </row>
    <row r="2990" spans="1:21" ht="14.4" customHeight="1" x14ac:dyDescent="0.3">
      <c r="A2990" s="831">
        <v>8</v>
      </c>
      <c r="B2990" s="832" t="s">
        <v>2035</v>
      </c>
      <c r="C2990" s="832" t="s">
        <v>2050</v>
      </c>
      <c r="D2990" s="833" t="s">
        <v>4377</v>
      </c>
      <c r="E2990" s="834" t="s">
        <v>2065</v>
      </c>
      <c r="F2990" s="832" t="s">
        <v>2036</v>
      </c>
      <c r="G2990" s="832" t="s">
        <v>2101</v>
      </c>
      <c r="H2990" s="832" t="s">
        <v>660</v>
      </c>
      <c r="I2990" s="832" t="s">
        <v>1860</v>
      </c>
      <c r="J2990" s="832" t="s">
        <v>1861</v>
      </c>
      <c r="K2990" s="832" t="s">
        <v>1862</v>
      </c>
      <c r="L2990" s="835">
        <v>149.52000000000001</v>
      </c>
      <c r="M2990" s="835">
        <v>149.52000000000001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8</v>
      </c>
      <c r="B2991" s="832" t="s">
        <v>2035</v>
      </c>
      <c r="C2991" s="832" t="s">
        <v>2050</v>
      </c>
      <c r="D2991" s="833" t="s">
        <v>4377</v>
      </c>
      <c r="E2991" s="834" t="s">
        <v>2065</v>
      </c>
      <c r="F2991" s="832" t="s">
        <v>2036</v>
      </c>
      <c r="G2991" s="832" t="s">
        <v>2155</v>
      </c>
      <c r="H2991" s="832" t="s">
        <v>601</v>
      </c>
      <c r="I2991" s="832" t="s">
        <v>1711</v>
      </c>
      <c r="J2991" s="832" t="s">
        <v>1712</v>
      </c>
      <c r="K2991" s="832" t="s">
        <v>1710</v>
      </c>
      <c r="L2991" s="835">
        <v>170.52</v>
      </c>
      <c r="M2991" s="835">
        <v>170.52</v>
      </c>
      <c r="N2991" s="832">
        <v>1</v>
      </c>
      <c r="O2991" s="836">
        <v>1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8</v>
      </c>
      <c r="B2992" s="832" t="s">
        <v>2035</v>
      </c>
      <c r="C2992" s="832" t="s">
        <v>2050</v>
      </c>
      <c r="D2992" s="833" t="s">
        <v>4377</v>
      </c>
      <c r="E2992" s="834" t="s">
        <v>2065</v>
      </c>
      <c r="F2992" s="832" t="s">
        <v>2036</v>
      </c>
      <c r="G2992" s="832" t="s">
        <v>2155</v>
      </c>
      <c r="H2992" s="832" t="s">
        <v>601</v>
      </c>
      <c r="I2992" s="832" t="s">
        <v>2267</v>
      </c>
      <c r="J2992" s="832" t="s">
        <v>1712</v>
      </c>
      <c r="K2992" s="832" t="s">
        <v>2169</v>
      </c>
      <c r="L2992" s="835">
        <v>238.72</v>
      </c>
      <c r="M2992" s="835">
        <v>238.72</v>
      </c>
      <c r="N2992" s="832">
        <v>1</v>
      </c>
      <c r="O2992" s="836">
        <v>0.5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8</v>
      </c>
      <c r="B2993" s="832" t="s">
        <v>2035</v>
      </c>
      <c r="C2993" s="832" t="s">
        <v>2050</v>
      </c>
      <c r="D2993" s="833" t="s">
        <v>4377</v>
      </c>
      <c r="E2993" s="834" t="s">
        <v>2065</v>
      </c>
      <c r="F2993" s="832" t="s">
        <v>2036</v>
      </c>
      <c r="G2993" s="832" t="s">
        <v>4203</v>
      </c>
      <c r="H2993" s="832" t="s">
        <v>601</v>
      </c>
      <c r="I2993" s="832" t="s">
        <v>4204</v>
      </c>
      <c r="J2993" s="832" t="s">
        <v>4205</v>
      </c>
      <c r="K2993" s="832" t="s">
        <v>4206</v>
      </c>
      <c r="L2993" s="835">
        <v>0</v>
      </c>
      <c r="M2993" s="835">
        <v>0</v>
      </c>
      <c r="N2993" s="832">
        <v>1</v>
      </c>
      <c r="O2993" s="836">
        <v>0.5</v>
      </c>
      <c r="P2993" s="835"/>
      <c r="Q2993" s="837"/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8</v>
      </c>
      <c r="B2994" s="832" t="s">
        <v>2035</v>
      </c>
      <c r="C2994" s="832" t="s">
        <v>2050</v>
      </c>
      <c r="D2994" s="833" t="s">
        <v>4377</v>
      </c>
      <c r="E2994" s="834" t="s">
        <v>2065</v>
      </c>
      <c r="F2994" s="832" t="s">
        <v>2036</v>
      </c>
      <c r="G2994" s="832" t="s">
        <v>2288</v>
      </c>
      <c r="H2994" s="832" t="s">
        <v>601</v>
      </c>
      <c r="I2994" s="832" t="s">
        <v>2289</v>
      </c>
      <c r="J2994" s="832" t="s">
        <v>1104</v>
      </c>
      <c r="K2994" s="832" t="s">
        <v>2290</v>
      </c>
      <c r="L2994" s="835">
        <v>107.27</v>
      </c>
      <c r="M2994" s="835">
        <v>536.35</v>
      </c>
      <c r="N2994" s="832">
        <v>5</v>
      </c>
      <c r="O2994" s="836">
        <v>3.5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8</v>
      </c>
      <c r="B2995" s="832" t="s">
        <v>2035</v>
      </c>
      <c r="C2995" s="832" t="s">
        <v>2050</v>
      </c>
      <c r="D2995" s="833" t="s">
        <v>4377</v>
      </c>
      <c r="E2995" s="834" t="s">
        <v>2065</v>
      </c>
      <c r="F2995" s="832" t="s">
        <v>2036</v>
      </c>
      <c r="G2995" s="832" t="s">
        <v>2117</v>
      </c>
      <c r="H2995" s="832" t="s">
        <v>601</v>
      </c>
      <c r="I2995" s="832" t="s">
        <v>2301</v>
      </c>
      <c r="J2995" s="832" t="s">
        <v>2119</v>
      </c>
      <c r="K2995" s="832" t="s">
        <v>2120</v>
      </c>
      <c r="L2995" s="835">
        <v>132.97999999999999</v>
      </c>
      <c r="M2995" s="835">
        <v>2925.56</v>
      </c>
      <c r="N2995" s="832">
        <v>22</v>
      </c>
      <c r="O2995" s="836">
        <v>2</v>
      </c>
      <c r="P2995" s="835">
        <v>132.97999999999999</v>
      </c>
      <c r="Q2995" s="837">
        <v>4.5454545454545449E-2</v>
      </c>
      <c r="R2995" s="832">
        <v>1</v>
      </c>
      <c r="S2995" s="837">
        <v>4.5454545454545456E-2</v>
      </c>
      <c r="T2995" s="836">
        <v>1</v>
      </c>
      <c r="U2995" s="838">
        <v>0.5</v>
      </c>
    </row>
    <row r="2996" spans="1:21" ht="14.4" customHeight="1" x14ac:dyDescent="0.3">
      <c r="A2996" s="831">
        <v>8</v>
      </c>
      <c r="B2996" s="832" t="s">
        <v>2035</v>
      </c>
      <c r="C2996" s="832" t="s">
        <v>2050</v>
      </c>
      <c r="D2996" s="833" t="s">
        <v>4377</v>
      </c>
      <c r="E2996" s="834" t="s">
        <v>2065</v>
      </c>
      <c r="F2996" s="832" t="s">
        <v>2036</v>
      </c>
      <c r="G2996" s="832" t="s">
        <v>2117</v>
      </c>
      <c r="H2996" s="832" t="s">
        <v>601</v>
      </c>
      <c r="I2996" s="832" t="s">
        <v>2466</v>
      </c>
      <c r="J2996" s="832" t="s">
        <v>2467</v>
      </c>
      <c r="K2996" s="832" t="s">
        <v>2468</v>
      </c>
      <c r="L2996" s="835">
        <v>117.98</v>
      </c>
      <c r="M2996" s="835">
        <v>117.98</v>
      </c>
      <c r="N2996" s="832">
        <v>1</v>
      </c>
      <c r="O2996" s="836">
        <v>1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8</v>
      </c>
      <c r="B2997" s="832" t="s">
        <v>2035</v>
      </c>
      <c r="C2997" s="832" t="s">
        <v>2050</v>
      </c>
      <c r="D2997" s="833" t="s">
        <v>4377</v>
      </c>
      <c r="E2997" s="834" t="s">
        <v>2065</v>
      </c>
      <c r="F2997" s="832" t="s">
        <v>2036</v>
      </c>
      <c r="G2997" s="832" t="s">
        <v>2117</v>
      </c>
      <c r="H2997" s="832" t="s">
        <v>601</v>
      </c>
      <c r="I2997" s="832" t="s">
        <v>4349</v>
      </c>
      <c r="J2997" s="832" t="s">
        <v>2119</v>
      </c>
      <c r="K2997" s="832" t="s">
        <v>2500</v>
      </c>
      <c r="L2997" s="835">
        <v>0</v>
      </c>
      <c r="M2997" s="835">
        <v>0</v>
      </c>
      <c r="N2997" s="832">
        <v>2</v>
      </c>
      <c r="O2997" s="836">
        <v>1</v>
      </c>
      <c r="P2997" s="835"/>
      <c r="Q2997" s="837"/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8</v>
      </c>
      <c r="B2998" s="832" t="s">
        <v>2035</v>
      </c>
      <c r="C2998" s="832" t="s">
        <v>2050</v>
      </c>
      <c r="D2998" s="833" t="s">
        <v>4377</v>
      </c>
      <c r="E2998" s="834" t="s">
        <v>2065</v>
      </c>
      <c r="F2998" s="832" t="s">
        <v>2036</v>
      </c>
      <c r="G2998" s="832" t="s">
        <v>2144</v>
      </c>
      <c r="H2998" s="832" t="s">
        <v>601</v>
      </c>
      <c r="I2998" s="832" t="s">
        <v>2145</v>
      </c>
      <c r="J2998" s="832" t="s">
        <v>692</v>
      </c>
      <c r="K2998" s="832" t="s">
        <v>2146</v>
      </c>
      <c r="L2998" s="835">
        <v>158.76</v>
      </c>
      <c r="M2998" s="835">
        <v>158.76</v>
      </c>
      <c r="N2998" s="832">
        <v>1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8</v>
      </c>
      <c r="B2999" s="832" t="s">
        <v>2035</v>
      </c>
      <c r="C2999" s="832" t="s">
        <v>2050</v>
      </c>
      <c r="D2999" s="833" t="s">
        <v>4377</v>
      </c>
      <c r="E2999" s="834" t="s">
        <v>2065</v>
      </c>
      <c r="F2999" s="832" t="s">
        <v>2036</v>
      </c>
      <c r="G2999" s="832" t="s">
        <v>2331</v>
      </c>
      <c r="H2999" s="832" t="s">
        <v>601</v>
      </c>
      <c r="I2999" s="832" t="s">
        <v>2332</v>
      </c>
      <c r="J2999" s="832" t="s">
        <v>973</v>
      </c>
      <c r="K2999" s="832" t="s">
        <v>2333</v>
      </c>
      <c r="L2999" s="835">
        <v>53.57</v>
      </c>
      <c r="M2999" s="835">
        <v>53.57</v>
      </c>
      <c r="N2999" s="832">
        <v>1</v>
      </c>
      <c r="O2999" s="836">
        <v>0.5</v>
      </c>
      <c r="P2999" s="835">
        <v>53.57</v>
      </c>
      <c r="Q2999" s="837">
        <v>1</v>
      </c>
      <c r="R2999" s="832">
        <v>1</v>
      </c>
      <c r="S2999" s="837">
        <v>1</v>
      </c>
      <c r="T2999" s="836">
        <v>0.5</v>
      </c>
      <c r="U2999" s="838">
        <v>1</v>
      </c>
    </row>
    <row r="3000" spans="1:21" ht="14.4" customHeight="1" x14ac:dyDescent="0.3">
      <c r="A3000" s="831">
        <v>8</v>
      </c>
      <c r="B3000" s="832" t="s">
        <v>2035</v>
      </c>
      <c r="C3000" s="832" t="s">
        <v>2050</v>
      </c>
      <c r="D3000" s="833" t="s">
        <v>4377</v>
      </c>
      <c r="E3000" s="834" t="s">
        <v>2065</v>
      </c>
      <c r="F3000" s="832" t="s">
        <v>2036</v>
      </c>
      <c r="G3000" s="832" t="s">
        <v>2129</v>
      </c>
      <c r="H3000" s="832" t="s">
        <v>601</v>
      </c>
      <c r="I3000" s="832" t="s">
        <v>2228</v>
      </c>
      <c r="J3000" s="832" t="s">
        <v>1328</v>
      </c>
      <c r="K3000" s="832" t="s">
        <v>2229</v>
      </c>
      <c r="L3000" s="835">
        <v>168.9</v>
      </c>
      <c r="M3000" s="835">
        <v>675.6</v>
      </c>
      <c r="N3000" s="832">
        <v>4</v>
      </c>
      <c r="O3000" s="836">
        <v>3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8</v>
      </c>
      <c r="B3001" s="832" t="s">
        <v>2035</v>
      </c>
      <c r="C3001" s="832" t="s">
        <v>2050</v>
      </c>
      <c r="D3001" s="833" t="s">
        <v>4377</v>
      </c>
      <c r="E3001" s="834" t="s">
        <v>2065</v>
      </c>
      <c r="F3001" s="832" t="s">
        <v>2036</v>
      </c>
      <c r="G3001" s="832" t="s">
        <v>2129</v>
      </c>
      <c r="H3001" s="832" t="s">
        <v>601</v>
      </c>
      <c r="I3001" s="832" t="s">
        <v>2808</v>
      </c>
      <c r="J3001" s="832" t="s">
        <v>2809</v>
      </c>
      <c r="K3001" s="832" t="s">
        <v>2810</v>
      </c>
      <c r="L3001" s="835">
        <v>84.45</v>
      </c>
      <c r="M3001" s="835">
        <v>168.9</v>
      </c>
      <c r="N3001" s="832">
        <v>2</v>
      </c>
      <c r="O3001" s="836">
        <v>1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8</v>
      </c>
      <c r="B3002" s="832" t="s">
        <v>2035</v>
      </c>
      <c r="C3002" s="832" t="s">
        <v>2050</v>
      </c>
      <c r="D3002" s="833" t="s">
        <v>4377</v>
      </c>
      <c r="E3002" s="834" t="s">
        <v>2065</v>
      </c>
      <c r="F3002" s="832" t="s">
        <v>2036</v>
      </c>
      <c r="G3002" s="832" t="s">
        <v>2387</v>
      </c>
      <c r="H3002" s="832" t="s">
        <v>601</v>
      </c>
      <c r="I3002" s="832" t="s">
        <v>4337</v>
      </c>
      <c r="J3002" s="832" t="s">
        <v>4338</v>
      </c>
      <c r="K3002" s="832" t="s">
        <v>4339</v>
      </c>
      <c r="L3002" s="835">
        <v>0</v>
      </c>
      <c r="M3002" s="835">
        <v>0</v>
      </c>
      <c r="N3002" s="832">
        <v>1</v>
      </c>
      <c r="O3002" s="836">
        <v>0.5</v>
      </c>
      <c r="P3002" s="835"/>
      <c r="Q3002" s="837"/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8</v>
      </c>
      <c r="B3003" s="832" t="s">
        <v>2035</v>
      </c>
      <c r="C3003" s="832" t="s">
        <v>2050</v>
      </c>
      <c r="D3003" s="833" t="s">
        <v>4377</v>
      </c>
      <c r="E3003" s="834" t="s">
        <v>2065</v>
      </c>
      <c r="F3003" s="832" t="s">
        <v>2036</v>
      </c>
      <c r="G3003" s="832" t="s">
        <v>2199</v>
      </c>
      <c r="H3003" s="832" t="s">
        <v>601</v>
      </c>
      <c r="I3003" s="832" t="s">
        <v>2200</v>
      </c>
      <c r="J3003" s="832" t="s">
        <v>1219</v>
      </c>
      <c r="K3003" s="832" t="s">
        <v>2201</v>
      </c>
      <c r="L3003" s="835">
        <v>130.36000000000001</v>
      </c>
      <c r="M3003" s="835">
        <v>912.5200000000001</v>
      </c>
      <c r="N3003" s="832">
        <v>7</v>
      </c>
      <c r="O3003" s="836">
        <v>5.5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8</v>
      </c>
      <c r="B3004" s="832" t="s">
        <v>2035</v>
      </c>
      <c r="C3004" s="832" t="s">
        <v>2050</v>
      </c>
      <c r="D3004" s="833" t="s">
        <v>4377</v>
      </c>
      <c r="E3004" s="834" t="s">
        <v>2065</v>
      </c>
      <c r="F3004" s="832" t="s">
        <v>2036</v>
      </c>
      <c r="G3004" s="832" t="s">
        <v>2206</v>
      </c>
      <c r="H3004" s="832" t="s">
        <v>601</v>
      </c>
      <c r="I3004" s="832" t="s">
        <v>2207</v>
      </c>
      <c r="J3004" s="832" t="s">
        <v>2208</v>
      </c>
      <c r="K3004" s="832" t="s">
        <v>2209</v>
      </c>
      <c r="L3004" s="835">
        <v>0</v>
      </c>
      <c r="M3004" s="835">
        <v>0</v>
      </c>
      <c r="N3004" s="832">
        <v>2</v>
      </c>
      <c r="O3004" s="836">
        <v>1</v>
      </c>
      <c r="P3004" s="835"/>
      <c r="Q3004" s="837"/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8</v>
      </c>
      <c r="B3005" s="832" t="s">
        <v>2035</v>
      </c>
      <c r="C3005" s="832" t="s">
        <v>2050</v>
      </c>
      <c r="D3005" s="833" t="s">
        <v>4377</v>
      </c>
      <c r="E3005" s="834" t="s">
        <v>2065</v>
      </c>
      <c r="F3005" s="832" t="s">
        <v>2036</v>
      </c>
      <c r="G3005" s="832" t="s">
        <v>2132</v>
      </c>
      <c r="H3005" s="832" t="s">
        <v>660</v>
      </c>
      <c r="I3005" s="832" t="s">
        <v>1731</v>
      </c>
      <c r="J3005" s="832" t="s">
        <v>1732</v>
      </c>
      <c r="K3005" s="832" t="s">
        <v>1733</v>
      </c>
      <c r="L3005" s="835">
        <v>0</v>
      </c>
      <c r="M3005" s="835">
        <v>0</v>
      </c>
      <c r="N3005" s="832">
        <v>2</v>
      </c>
      <c r="O3005" s="836">
        <v>2</v>
      </c>
      <c r="P3005" s="835">
        <v>0</v>
      </c>
      <c r="Q3005" s="837"/>
      <c r="R3005" s="832">
        <v>1</v>
      </c>
      <c r="S3005" s="837">
        <v>0.5</v>
      </c>
      <c r="T3005" s="836">
        <v>1</v>
      </c>
      <c r="U3005" s="838">
        <v>0.5</v>
      </c>
    </row>
    <row r="3006" spans="1:21" ht="14.4" customHeight="1" x14ac:dyDescent="0.3">
      <c r="A3006" s="831">
        <v>8</v>
      </c>
      <c r="B3006" s="832" t="s">
        <v>2035</v>
      </c>
      <c r="C3006" s="832" t="s">
        <v>2050</v>
      </c>
      <c r="D3006" s="833" t="s">
        <v>4377</v>
      </c>
      <c r="E3006" s="834" t="s">
        <v>2065</v>
      </c>
      <c r="F3006" s="832" t="s">
        <v>2036</v>
      </c>
      <c r="G3006" s="832" t="s">
        <v>3139</v>
      </c>
      <c r="H3006" s="832" t="s">
        <v>601</v>
      </c>
      <c r="I3006" s="832" t="s">
        <v>3140</v>
      </c>
      <c r="J3006" s="832" t="s">
        <v>1189</v>
      </c>
      <c r="K3006" s="832" t="s">
        <v>3141</v>
      </c>
      <c r="L3006" s="835">
        <v>83.74</v>
      </c>
      <c r="M3006" s="835">
        <v>83.74</v>
      </c>
      <c r="N3006" s="832">
        <v>1</v>
      </c>
      <c r="O3006" s="836">
        <v>1</v>
      </c>
      <c r="P3006" s="835">
        <v>83.74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8</v>
      </c>
      <c r="B3007" s="832" t="s">
        <v>2035</v>
      </c>
      <c r="C3007" s="832" t="s">
        <v>2050</v>
      </c>
      <c r="D3007" s="833" t="s">
        <v>4377</v>
      </c>
      <c r="E3007" s="834" t="s">
        <v>2065</v>
      </c>
      <c r="F3007" s="832" t="s">
        <v>2036</v>
      </c>
      <c r="G3007" s="832" t="s">
        <v>2133</v>
      </c>
      <c r="H3007" s="832" t="s">
        <v>601</v>
      </c>
      <c r="I3007" s="832" t="s">
        <v>3462</v>
      </c>
      <c r="J3007" s="832" t="s">
        <v>1379</v>
      </c>
      <c r="K3007" s="832" t="s">
        <v>3463</v>
      </c>
      <c r="L3007" s="835">
        <v>59.56</v>
      </c>
      <c r="M3007" s="835">
        <v>119.12</v>
      </c>
      <c r="N3007" s="832">
        <v>2</v>
      </c>
      <c r="O3007" s="836">
        <v>1.5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8</v>
      </c>
      <c r="B3008" s="832" t="s">
        <v>2035</v>
      </c>
      <c r="C3008" s="832" t="s">
        <v>2050</v>
      </c>
      <c r="D3008" s="833" t="s">
        <v>4377</v>
      </c>
      <c r="E3008" s="834" t="s">
        <v>2065</v>
      </c>
      <c r="F3008" s="832" t="s">
        <v>2036</v>
      </c>
      <c r="G3008" s="832" t="s">
        <v>2375</v>
      </c>
      <c r="H3008" s="832" t="s">
        <v>601</v>
      </c>
      <c r="I3008" s="832" t="s">
        <v>2376</v>
      </c>
      <c r="J3008" s="832" t="s">
        <v>840</v>
      </c>
      <c r="K3008" s="832" t="s">
        <v>2377</v>
      </c>
      <c r="L3008" s="835">
        <v>55.16</v>
      </c>
      <c r="M3008" s="835">
        <v>330.96</v>
      </c>
      <c r="N3008" s="832">
        <v>6</v>
      </c>
      <c r="O3008" s="836">
        <v>4.5</v>
      </c>
      <c r="P3008" s="835">
        <v>110.32</v>
      </c>
      <c r="Q3008" s="837">
        <v>0.33333333333333331</v>
      </c>
      <c r="R3008" s="832">
        <v>2</v>
      </c>
      <c r="S3008" s="837">
        <v>0.33333333333333331</v>
      </c>
      <c r="T3008" s="836">
        <v>0.5</v>
      </c>
      <c r="U3008" s="838">
        <v>0.1111111111111111</v>
      </c>
    </row>
    <row r="3009" spans="1:21" ht="14.4" customHeight="1" x14ac:dyDescent="0.3">
      <c r="A3009" s="831">
        <v>8</v>
      </c>
      <c r="B3009" s="832" t="s">
        <v>2035</v>
      </c>
      <c r="C3009" s="832" t="s">
        <v>2050</v>
      </c>
      <c r="D3009" s="833" t="s">
        <v>4377</v>
      </c>
      <c r="E3009" s="834" t="s">
        <v>2079</v>
      </c>
      <c r="F3009" s="832" t="s">
        <v>2036</v>
      </c>
      <c r="G3009" s="832" t="s">
        <v>2101</v>
      </c>
      <c r="H3009" s="832" t="s">
        <v>660</v>
      </c>
      <c r="I3009" s="832" t="s">
        <v>1858</v>
      </c>
      <c r="J3009" s="832" t="s">
        <v>867</v>
      </c>
      <c r="K3009" s="832" t="s">
        <v>1859</v>
      </c>
      <c r="L3009" s="835">
        <v>154.36000000000001</v>
      </c>
      <c r="M3009" s="835">
        <v>308.72000000000003</v>
      </c>
      <c r="N3009" s="832">
        <v>2</v>
      </c>
      <c r="O3009" s="836">
        <v>2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8</v>
      </c>
      <c r="B3010" s="832" t="s">
        <v>2035</v>
      </c>
      <c r="C3010" s="832" t="s">
        <v>2050</v>
      </c>
      <c r="D3010" s="833" t="s">
        <v>4377</v>
      </c>
      <c r="E3010" s="834" t="s">
        <v>2079</v>
      </c>
      <c r="F3010" s="832" t="s">
        <v>2036</v>
      </c>
      <c r="G3010" s="832" t="s">
        <v>2288</v>
      </c>
      <c r="H3010" s="832" t="s">
        <v>601</v>
      </c>
      <c r="I3010" s="832" t="s">
        <v>2289</v>
      </c>
      <c r="J3010" s="832" t="s">
        <v>1104</v>
      </c>
      <c r="K3010" s="832" t="s">
        <v>2290</v>
      </c>
      <c r="L3010" s="835">
        <v>107.27</v>
      </c>
      <c r="M3010" s="835">
        <v>214.54</v>
      </c>
      <c r="N3010" s="832">
        <v>2</v>
      </c>
      <c r="O3010" s="836">
        <v>1.5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8</v>
      </c>
      <c r="B3011" s="832" t="s">
        <v>2035</v>
      </c>
      <c r="C3011" s="832" t="s">
        <v>2050</v>
      </c>
      <c r="D3011" s="833" t="s">
        <v>4377</v>
      </c>
      <c r="E3011" s="834" t="s">
        <v>2079</v>
      </c>
      <c r="F3011" s="832" t="s">
        <v>2036</v>
      </c>
      <c r="G3011" s="832" t="s">
        <v>2175</v>
      </c>
      <c r="H3011" s="832" t="s">
        <v>601</v>
      </c>
      <c r="I3011" s="832" t="s">
        <v>2176</v>
      </c>
      <c r="J3011" s="832" t="s">
        <v>850</v>
      </c>
      <c r="K3011" s="832" t="s">
        <v>2177</v>
      </c>
      <c r="L3011" s="835">
        <v>0</v>
      </c>
      <c r="M3011" s="835">
        <v>0</v>
      </c>
      <c r="N3011" s="832">
        <v>1</v>
      </c>
      <c r="O3011" s="836">
        <v>0.5</v>
      </c>
      <c r="P3011" s="835"/>
      <c r="Q3011" s="837"/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8</v>
      </c>
      <c r="B3012" s="832" t="s">
        <v>2035</v>
      </c>
      <c r="C3012" s="832" t="s">
        <v>2050</v>
      </c>
      <c r="D3012" s="833" t="s">
        <v>4377</v>
      </c>
      <c r="E3012" s="834" t="s">
        <v>2079</v>
      </c>
      <c r="F3012" s="832" t="s">
        <v>2036</v>
      </c>
      <c r="G3012" s="832" t="s">
        <v>2440</v>
      </c>
      <c r="H3012" s="832" t="s">
        <v>601</v>
      </c>
      <c r="I3012" s="832" t="s">
        <v>2441</v>
      </c>
      <c r="J3012" s="832" t="s">
        <v>1431</v>
      </c>
      <c r="K3012" s="832" t="s">
        <v>1813</v>
      </c>
      <c r="L3012" s="835">
        <v>0</v>
      </c>
      <c r="M3012" s="835">
        <v>0</v>
      </c>
      <c r="N3012" s="832">
        <v>1</v>
      </c>
      <c r="O3012" s="836">
        <v>1</v>
      </c>
      <c r="P3012" s="835">
        <v>0</v>
      </c>
      <c r="Q3012" s="837"/>
      <c r="R3012" s="832">
        <v>1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8</v>
      </c>
      <c r="B3013" s="832" t="s">
        <v>2035</v>
      </c>
      <c r="C3013" s="832" t="s">
        <v>2050</v>
      </c>
      <c r="D3013" s="833" t="s">
        <v>4377</v>
      </c>
      <c r="E3013" s="834" t="s">
        <v>2079</v>
      </c>
      <c r="F3013" s="832" t="s">
        <v>2036</v>
      </c>
      <c r="G3013" s="832" t="s">
        <v>2199</v>
      </c>
      <c r="H3013" s="832" t="s">
        <v>601</v>
      </c>
      <c r="I3013" s="832" t="s">
        <v>2200</v>
      </c>
      <c r="J3013" s="832" t="s">
        <v>1219</v>
      </c>
      <c r="K3013" s="832" t="s">
        <v>2201</v>
      </c>
      <c r="L3013" s="835">
        <v>130.36000000000001</v>
      </c>
      <c r="M3013" s="835">
        <v>521.44000000000005</v>
      </c>
      <c r="N3013" s="832">
        <v>4</v>
      </c>
      <c r="O3013" s="836">
        <v>2.5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8</v>
      </c>
      <c r="B3014" s="832" t="s">
        <v>2035</v>
      </c>
      <c r="C3014" s="832" t="s">
        <v>2050</v>
      </c>
      <c r="D3014" s="833" t="s">
        <v>4377</v>
      </c>
      <c r="E3014" s="834" t="s">
        <v>2079</v>
      </c>
      <c r="F3014" s="832" t="s">
        <v>2036</v>
      </c>
      <c r="G3014" s="832" t="s">
        <v>2199</v>
      </c>
      <c r="H3014" s="832" t="s">
        <v>601</v>
      </c>
      <c r="I3014" s="832" t="s">
        <v>2202</v>
      </c>
      <c r="J3014" s="832" t="s">
        <v>1219</v>
      </c>
      <c r="K3014" s="832" t="s">
        <v>2201</v>
      </c>
      <c r="L3014" s="835">
        <v>130.36000000000001</v>
      </c>
      <c r="M3014" s="835">
        <v>130.36000000000001</v>
      </c>
      <c r="N3014" s="832">
        <v>1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8</v>
      </c>
      <c r="B3015" s="832" t="s">
        <v>2035</v>
      </c>
      <c r="C3015" s="832" t="s">
        <v>2050</v>
      </c>
      <c r="D3015" s="833" t="s">
        <v>4377</v>
      </c>
      <c r="E3015" s="834" t="s">
        <v>2079</v>
      </c>
      <c r="F3015" s="832" t="s">
        <v>2036</v>
      </c>
      <c r="G3015" s="832" t="s">
        <v>2206</v>
      </c>
      <c r="H3015" s="832" t="s">
        <v>601</v>
      </c>
      <c r="I3015" s="832" t="s">
        <v>2207</v>
      </c>
      <c r="J3015" s="832" t="s">
        <v>2208</v>
      </c>
      <c r="K3015" s="832" t="s">
        <v>2209</v>
      </c>
      <c r="L3015" s="835">
        <v>0</v>
      </c>
      <c r="M3015" s="835">
        <v>0</v>
      </c>
      <c r="N3015" s="832">
        <v>4</v>
      </c>
      <c r="O3015" s="836">
        <v>2</v>
      </c>
      <c r="P3015" s="835"/>
      <c r="Q3015" s="837"/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8</v>
      </c>
      <c r="B3016" s="832" t="s">
        <v>2035</v>
      </c>
      <c r="C3016" s="832" t="s">
        <v>2050</v>
      </c>
      <c r="D3016" s="833" t="s">
        <v>4377</v>
      </c>
      <c r="E3016" s="834" t="s">
        <v>2061</v>
      </c>
      <c r="F3016" s="832" t="s">
        <v>2036</v>
      </c>
      <c r="G3016" s="832" t="s">
        <v>2934</v>
      </c>
      <c r="H3016" s="832" t="s">
        <v>601</v>
      </c>
      <c r="I3016" s="832" t="s">
        <v>4350</v>
      </c>
      <c r="J3016" s="832" t="s">
        <v>4351</v>
      </c>
      <c r="K3016" s="832" t="s">
        <v>3672</v>
      </c>
      <c r="L3016" s="835">
        <v>0</v>
      </c>
      <c r="M3016" s="835">
        <v>0</v>
      </c>
      <c r="N3016" s="832">
        <v>1</v>
      </c>
      <c r="O3016" s="836">
        <v>1</v>
      </c>
      <c r="P3016" s="835"/>
      <c r="Q3016" s="837"/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8</v>
      </c>
      <c r="B3017" s="832" t="s">
        <v>2035</v>
      </c>
      <c r="C3017" s="832" t="s">
        <v>2050</v>
      </c>
      <c r="D3017" s="833" t="s">
        <v>4377</v>
      </c>
      <c r="E3017" s="834" t="s">
        <v>2061</v>
      </c>
      <c r="F3017" s="832" t="s">
        <v>2036</v>
      </c>
      <c r="G3017" s="832" t="s">
        <v>2141</v>
      </c>
      <c r="H3017" s="832" t="s">
        <v>601</v>
      </c>
      <c r="I3017" s="832" t="s">
        <v>2142</v>
      </c>
      <c r="J3017" s="832" t="s">
        <v>847</v>
      </c>
      <c r="K3017" s="832" t="s">
        <v>2143</v>
      </c>
      <c r="L3017" s="835">
        <v>385.3</v>
      </c>
      <c r="M3017" s="835">
        <v>385.3</v>
      </c>
      <c r="N3017" s="832">
        <v>1</v>
      </c>
      <c r="O3017" s="836">
        <v>0.5</v>
      </c>
      <c r="P3017" s="835"/>
      <c r="Q3017" s="837">
        <v>0</v>
      </c>
      <c r="R3017" s="832"/>
      <c r="S3017" s="837">
        <v>0</v>
      </c>
      <c r="T3017" s="836"/>
      <c r="U3017" s="838">
        <v>0</v>
      </c>
    </row>
    <row r="3018" spans="1:21" ht="14.4" customHeight="1" x14ac:dyDescent="0.3">
      <c r="A3018" s="831">
        <v>8</v>
      </c>
      <c r="B3018" s="832" t="s">
        <v>2035</v>
      </c>
      <c r="C3018" s="832" t="s">
        <v>2050</v>
      </c>
      <c r="D3018" s="833" t="s">
        <v>4377</v>
      </c>
      <c r="E3018" s="834" t="s">
        <v>2061</v>
      </c>
      <c r="F3018" s="832" t="s">
        <v>2036</v>
      </c>
      <c r="G3018" s="832" t="s">
        <v>2101</v>
      </c>
      <c r="H3018" s="832" t="s">
        <v>660</v>
      </c>
      <c r="I3018" s="832" t="s">
        <v>1701</v>
      </c>
      <c r="J3018" s="832" t="s">
        <v>867</v>
      </c>
      <c r="K3018" s="832" t="s">
        <v>1702</v>
      </c>
      <c r="L3018" s="835">
        <v>225.06</v>
      </c>
      <c r="M3018" s="835">
        <v>675.18000000000006</v>
      </c>
      <c r="N3018" s="832">
        <v>3</v>
      </c>
      <c r="O3018" s="836">
        <v>3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8</v>
      </c>
      <c r="B3019" s="832" t="s">
        <v>2035</v>
      </c>
      <c r="C3019" s="832" t="s">
        <v>2050</v>
      </c>
      <c r="D3019" s="833" t="s">
        <v>4377</v>
      </c>
      <c r="E3019" s="834" t="s">
        <v>2061</v>
      </c>
      <c r="F3019" s="832" t="s">
        <v>2036</v>
      </c>
      <c r="G3019" s="832" t="s">
        <v>2155</v>
      </c>
      <c r="H3019" s="832" t="s">
        <v>660</v>
      </c>
      <c r="I3019" s="832" t="s">
        <v>1708</v>
      </c>
      <c r="J3019" s="832" t="s">
        <v>1709</v>
      </c>
      <c r="K3019" s="832" t="s">
        <v>1710</v>
      </c>
      <c r="L3019" s="835">
        <v>170.52</v>
      </c>
      <c r="M3019" s="835">
        <v>170.52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8</v>
      </c>
      <c r="B3020" s="832" t="s">
        <v>2035</v>
      </c>
      <c r="C3020" s="832" t="s">
        <v>2050</v>
      </c>
      <c r="D3020" s="833" t="s">
        <v>4377</v>
      </c>
      <c r="E3020" s="834" t="s">
        <v>2061</v>
      </c>
      <c r="F3020" s="832" t="s">
        <v>2036</v>
      </c>
      <c r="G3020" s="832" t="s">
        <v>2155</v>
      </c>
      <c r="H3020" s="832" t="s">
        <v>660</v>
      </c>
      <c r="I3020" s="832" t="s">
        <v>1863</v>
      </c>
      <c r="J3020" s="832" t="s">
        <v>1709</v>
      </c>
      <c r="K3020" s="832" t="s">
        <v>1864</v>
      </c>
      <c r="L3020" s="835">
        <v>272.83</v>
      </c>
      <c r="M3020" s="835">
        <v>272.83</v>
      </c>
      <c r="N3020" s="832">
        <v>1</v>
      </c>
      <c r="O3020" s="836">
        <v>1</v>
      </c>
      <c r="P3020" s="835">
        <v>272.83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8</v>
      </c>
      <c r="B3021" s="832" t="s">
        <v>2035</v>
      </c>
      <c r="C3021" s="832" t="s">
        <v>2050</v>
      </c>
      <c r="D3021" s="833" t="s">
        <v>4377</v>
      </c>
      <c r="E3021" s="834" t="s">
        <v>2061</v>
      </c>
      <c r="F3021" s="832" t="s">
        <v>2036</v>
      </c>
      <c r="G3021" s="832" t="s">
        <v>4299</v>
      </c>
      <c r="H3021" s="832" t="s">
        <v>601</v>
      </c>
      <c r="I3021" s="832" t="s">
        <v>4300</v>
      </c>
      <c r="J3021" s="832" t="s">
        <v>4301</v>
      </c>
      <c r="K3021" s="832" t="s">
        <v>4302</v>
      </c>
      <c r="L3021" s="835">
        <v>0</v>
      </c>
      <c r="M3021" s="835">
        <v>0</v>
      </c>
      <c r="N3021" s="832">
        <v>1</v>
      </c>
      <c r="O3021" s="836">
        <v>0.5</v>
      </c>
      <c r="P3021" s="835"/>
      <c r="Q3021" s="837"/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8</v>
      </c>
      <c r="B3022" s="832" t="s">
        <v>2035</v>
      </c>
      <c r="C3022" s="832" t="s">
        <v>2050</v>
      </c>
      <c r="D3022" s="833" t="s">
        <v>4377</v>
      </c>
      <c r="E3022" s="834" t="s">
        <v>2061</v>
      </c>
      <c r="F3022" s="832" t="s">
        <v>2036</v>
      </c>
      <c r="G3022" s="832" t="s">
        <v>2457</v>
      </c>
      <c r="H3022" s="832" t="s">
        <v>601</v>
      </c>
      <c r="I3022" s="832" t="s">
        <v>2461</v>
      </c>
      <c r="J3022" s="832" t="s">
        <v>2459</v>
      </c>
      <c r="K3022" s="832" t="s">
        <v>2462</v>
      </c>
      <c r="L3022" s="835">
        <v>60.9</v>
      </c>
      <c r="M3022" s="835">
        <v>121.8</v>
      </c>
      <c r="N3022" s="832">
        <v>2</v>
      </c>
      <c r="O3022" s="836">
        <v>2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8</v>
      </c>
      <c r="B3023" s="832" t="s">
        <v>2035</v>
      </c>
      <c r="C3023" s="832" t="s">
        <v>2050</v>
      </c>
      <c r="D3023" s="833" t="s">
        <v>4377</v>
      </c>
      <c r="E3023" s="834" t="s">
        <v>2061</v>
      </c>
      <c r="F3023" s="832" t="s">
        <v>2036</v>
      </c>
      <c r="G3023" s="832" t="s">
        <v>2410</v>
      </c>
      <c r="H3023" s="832" t="s">
        <v>601</v>
      </c>
      <c r="I3023" s="832" t="s">
        <v>2411</v>
      </c>
      <c r="J3023" s="832" t="s">
        <v>986</v>
      </c>
      <c r="K3023" s="832" t="s">
        <v>2412</v>
      </c>
      <c r="L3023" s="835">
        <v>27.28</v>
      </c>
      <c r="M3023" s="835">
        <v>54.56</v>
      </c>
      <c r="N3023" s="832">
        <v>2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8</v>
      </c>
      <c r="B3024" s="832" t="s">
        <v>2035</v>
      </c>
      <c r="C3024" s="832" t="s">
        <v>2050</v>
      </c>
      <c r="D3024" s="833" t="s">
        <v>4377</v>
      </c>
      <c r="E3024" s="834" t="s">
        <v>2061</v>
      </c>
      <c r="F3024" s="832" t="s">
        <v>2036</v>
      </c>
      <c r="G3024" s="832" t="s">
        <v>2108</v>
      </c>
      <c r="H3024" s="832" t="s">
        <v>601</v>
      </c>
      <c r="I3024" s="832" t="s">
        <v>2109</v>
      </c>
      <c r="J3024" s="832" t="s">
        <v>657</v>
      </c>
      <c r="K3024" s="832" t="s">
        <v>2110</v>
      </c>
      <c r="L3024" s="835">
        <v>0</v>
      </c>
      <c r="M3024" s="835">
        <v>0</v>
      </c>
      <c r="N3024" s="832">
        <v>2</v>
      </c>
      <c r="O3024" s="836">
        <v>1</v>
      </c>
      <c r="P3024" s="835"/>
      <c r="Q3024" s="837"/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8</v>
      </c>
      <c r="B3025" s="832" t="s">
        <v>2035</v>
      </c>
      <c r="C3025" s="832" t="s">
        <v>2050</v>
      </c>
      <c r="D3025" s="833" t="s">
        <v>4377</v>
      </c>
      <c r="E3025" s="834" t="s">
        <v>2061</v>
      </c>
      <c r="F3025" s="832" t="s">
        <v>2036</v>
      </c>
      <c r="G3025" s="832" t="s">
        <v>2175</v>
      </c>
      <c r="H3025" s="832" t="s">
        <v>601</v>
      </c>
      <c r="I3025" s="832" t="s">
        <v>2176</v>
      </c>
      <c r="J3025" s="832" t="s">
        <v>850</v>
      </c>
      <c r="K3025" s="832" t="s">
        <v>2177</v>
      </c>
      <c r="L3025" s="835">
        <v>0</v>
      </c>
      <c r="M3025" s="835">
        <v>0</v>
      </c>
      <c r="N3025" s="832">
        <v>2</v>
      </c>
      <c r="O3025" s="836">
        <v>1.5</v>
      </c>
      <c r="P3025" s="835"/>
      <c r="Q3025" s="837"/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8</v>
      </c>
      <c r="B3026" s="832" t="s">
        <v>2035</v>
      </c>
      <c r="C3026" s="832" t="s">
        <v>2050</v>
      </c>
      <c r="D3026" s="833" t="s">
        <v>4377</v>
      </c>
      <c r="E3026" s="834" t="s">
        <v>2061</v>
      </c>
      <c r="F3026" s="832" t="s">
        <v>2036</v>
      </c>
      <c r="G3026" s="832" t="s">
        <v>2331</v>
      </c>
      <c r="H3026" s="832" t="s">
        <v>601</v>
      </c>
      <c r="I3026" s="832" t="s">
        <v>2332</v>
      </c>
      <c r="J3026" s="832" t="s">
        <v>973</v>
      </c>
      <c r="K3026" s="832" t="s">
        <v>2333</v>
      </c>
      <c r="L3026" s="835">
        <v>53.57</v>
      </c>
      <c r="M3026" s="835">
        <v>107.14</v>
      </c>
      <c r="N3026" s="832">
        <v>2</v>
      </c>
      <c r="O3026" s="836">
        <v>1.5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8</v>
      </c>
      <c r="B3027" s="832" t="s">
        <v>2035</v>
      </c>
      <c r="C3027" s="832" t="s">
        <v>2050</v>
      </c>
      <c r="D3027" s="833" t="s">
        <v>4377</v>
      </c>
      <c r="E3027" s="834" t="s">
        <v>2061</v>
      </c>
      <c r="F3027" s="832" t="s">
        <v>2036</v>
      </c>
      <c r="G3027" s="832" t="s">
        <v>2344</v>
      </c>
      <c r="H3027" s="832" t="s">
        <v>601</v>
      </c>
      <c r="I3027" s="832" t="s">
        <v>2345</v>
      </c>
      <c r="J3027" s="832" t="s">
        <v>833</v>
      </c>
      <c r="K3027" s="832" t="s">
        <v>2346</v>
      </c>
      <c r="L3027" s="835">
        <v>65.22</v>
      </c>
      <c r="M3027" s="835">
        <v>65.22</v>
      </c>
      <c r="N3027" s="832">
        <v>1</v>
      </c>
      <c r="O3027" s="836">
        <v>0.5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8</v>
      </c>
      <c r="B3028" s="832" t="s">
        <v>2035</v>
      </c>
      <c r="C3028" s="832" t="s">
        <v>2050</v>
      </c>
      <c r="D3028" s="833" t="s">
        <v>4377</v>
      </c>
      <c r="E3028" s="834" t="s">
        <v>2061</v>
      </c>
      <c r="F3028" s="832" t="s">
        <v>2036</v>
      </c>
      <c r="G3028" s="832" t="s">
        <v>2129</v>
      </c>
      <c r="H3028" s="832" t="s">
        <v>601</v>
      </c>
      <c r="I3028" s="832" t="s">
        <v>2228</v>
      </c>
      <c r="J3028" s="832" t="s">
        <v>1328</v>
      </c>
      <c r="K3028" s="832" t="s">
        <v>2229</v>
      </c>
      <c r="L3028" s="835">
        <v>168.9</v>
      </c>
      <c r="M3028" s="835">
        <v>506.70000000000005</v>
      </c>
      <c r="N3028" s="832">
        <v>3</v>
      </c>
      <c r="O3028" s="836">
        <v>2.5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8</v>
      </c>
      <c r="B3029" s="832" t="s">
        <v>2035</v>
      </c>
      <c r="C3029" s="832" t="s">
        <v>2050</v>
      </c>
      <c r="D3029" s="833" t="s">
        <v>4377</v>
      </c>
      <c r="E3029" s="834" t="s">
        <v>2061</v>
      </c>
      <c r="F3029" s="832" t="s">
        <v>2036</v>
      </c>
      <c r="G3029" s="832" t="s">
        <v>2129</v>
      </c>
      <c r="H3029" s="832" t="s">
        <v>601</v>
      </c>
      <c r="I3029" s="832" t="s">
        <v>2130</v>
      </c>
      <c r="J3029" s="832" t="s">
        <v>1328</v>
      </c>
      <c r="K3029" s="832" t="s">
        <v>2131</v>
      </c>
      <c r="L3029" s="835">
        <v>112.6</v>
      </c>
      <c r="M3029" s="835">
        <v>225.2</v>
      </c>
      <c r="N3029" s="832">
        <v>2</v>
      </c>
      <c r="O3029" s="836">
        <v>2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8</v>
      </c>
      <c r="B3030" s="832" t="s">
        <v>2035</v>
      </c>
      <c r="C3030" s="832" t="s">
        <v>2050</v>
      </c>
      <c r="D3030" s="833" t="s">
        <v>4377</v>
      </c>
      <c r="E3030" s="834" t="s">
        <v>2061</v>
      </c>
      <c r="F3030" s="832" t="s">
        <v>2036</v>
      </c>
      <c r="G3030" s="832" t="s">
        <v>2387</v>
      </c>
      <c r="H3030" s="832" t="s">
        <v>601</v>
      </c>
      <c r="I3030" s="832" t="s">
        <v>2388</v>
      </c>
      <c r="J3030" s="832" t="s">
        <v>805</v>
      </c>
      <c r="K3030" s="832" t="s">
        <v>2389</v>
      </c>
      <c r="L3030" s="835">
        <v>0</v>
      </c>
      <c r="M3030" s="835">
        <v>0</v>
      </c>
      <c r="N3030" s="832">
        <v>1</v>
      </c>
      <c r="O3030" s="836">
        <v>0.5</v>
      </c>
      <c r="P3030" s="835"/>
      <c r="Q3030" s="837"/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8</v>
      </c>
      <c r="B3031" s="832" t="s">
        <v>2035</v>
      </c>
      <c r="C3031" s="832" t="s">
        <v>2050</v>
      </c>
      <c r="D3031" s="833" t="s">
        <v>4377</v>
      </c>
      <c r="E3031" s="834" t="s">
        <v>2061</v>
      </c>
      <c r="F3031" s="832" t="s">
        <v>2036</v>
      </c>
      <c r="G3031" s="832" t="s">
        <v>2199</v>
      </c>
      <c r="H3031" s="832" t="s">
        <v>601</v>
      </c>
      <c r="I3031" s="832" t="s">
        <v>2200</v>
      </c>
      <c r="J3031" s="832" t="s">
        <v>1219</v>
      </c>
      <c r="K3031" s="832" t="s">
        <v>2201</v>
      </c>
      <c r="L3031" s="835">
        <v>130.36000000000001</v>
      </c>
      <c r="M3031" s="835">
        <v>782.16000000000008</v>
      </c>
      <c r="N3031" s="832">
        <v>6</v>
      </c>
      <c r="O3031" s="836">
        <v>4.5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8</v>
      </c>
      <c r="B3032" s="832" t="s">
        <v>2035</v>
      </c>
      <c r="C3032" s="832" t="s">
        <v>2050</v>
      </c>
      <c r="D3032" s="833" t="s">
        <v>4377</v>
      </c>
      <c r="E3032" s="834" t="s">
        <v>2061</v>
      </c>
      <c r="F3032" s="832" t="s">
        <v>2036</v>
      </c>
      <c r="G3032" s="832" t="s">
        <v>2199</v>
      </c>
      <c r="H3032" s="832" t="s">
        <v>601</v>
      </c>
      <c r="I3032" s="832" t="s">
        <v>2202</v>
      </c>
      <c r="J3032" s="832" t="s">
        <v>1219</v>
      </c>
      <c r="K3032" s="832" t="s">
        <v>2201</v>
      </c>
      <c r="L3032" s="835">
        <v>130.36000000000001</v>
      </c>
      <c r="M3032" s="835">
        <v>130.36000000000001</v>
      </c>
      <c r="N3032" s="832">
        <v>1</v>
      </c>
      <c r="O3032" s="836">
        <v>1</v>
      </c>
      <c r="P3032" s="835">
        <v>130.36000000000001</v>
      </c>
      <c r="Q3032" s="837">
        <v>1</v>
      </c>
      <c r="R3032" s="832">
        <v>1</v>
      </c>
      <c r="S3032" s="837">
        <v>1</v>
      </c>
      <c r="T3032" s="836">
        <v>1</v>
      </c>
      <c r="U3032" s="838">
        <v>1</v>
      </c>
    </row>
    <row r="3033" spans="1:21" ht="14.4" customHeight="1" x14ac:dyDescent="0.3">
      <c r="A3033" s="831">
        <v>8</v>
      </c>
      <c r="B3033" s="832" t="s">
        <v>2035</v>
      </c>
      <c r="C3033" s="832" t="s">
        <v>2050</v>
      </c>
      <c r="D3033" s="833" t="s">
        <v>4377</v>
      </c>
      <c r="E3033" s="834" t="s">
        <v>2061</v>
      </c>
      <c r="F3033" s="832" t="s">
        <v>2036</v>
      </c>
      <c r="G3033" s="832" t="s">
        <v>2206</v>
      </c>
      <c r="H3033" s="832" t="s">
        <v>601</v>
      </c>
      <c r="I3033" s="832" t="s">
        <v>2207</v>
      </c>
      <c r="J3033" s="832" t="s">
        <v>2208</v>
      </c>
      <c r="K3033" s="832" t="s">
        <v>2209</v>
      </c>
      <c r="L3033" s="835">
        <v>0</v>
      </c>
      <c r="M3033" s="835">
        <v>0</v>
      </c>
      <c r="N3033" s="832">
        <v>4</v>
      </c>
      <c r="O3033" s="836">
        <v>2.5</v>
      </c>
      <c r="P3033" s="835"/>
      <c r="Q3033" s="837"/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8</v>
      </c>
      <c r="B3034" s="832" t="s">
        <v>2035</v>
      </c>
      <c r="C3034" s="832" t="s">
        <v>2050</v>
      </c>
      <c r="D3034" s="833" t="s">
        <v>4377</v>
      </c>
      <c r="E3034" s="834" t="s">
        <v>2061</v>
      </c>
      <c r="F3034" s="832" t="s">
        <v>2036</v>
      </c>
      <c r="G3034" s="832" t="s">
        <v>2147</v>
      </c>
      <c r="H3034" s="832" t="s">
        <v>601</v>
      </c>
      <c r="I3034" s="832" t="s">
        <v>2224</v>
      </c>
      <c r="J3034" s="832" t="s">
        <v>825</v>
      </c>
      <c r="K3034" s="832" t="s">
        <v>2225</v>
      </c>
      <c r="L3034" s="835">
        <v>181.04</v>
      </c>
      <c r="M3034" s="835">
        <v>181.04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8</v>
      </c>
      <c r="B3035" s="832" t="s">
        <v>2035</v>
      </c>
      <c r="C3035" s="832" t="s">
        <v>2050</v>
      </c>
      <c r="D3035" s="833" t="s">
        <v>4377</v>
      </c>
      <c r="E3035" s="834" t="s">
        <v>2061</v>
      </c>
      <c r="F3035" s="832" t="s">
        <v>2036</v>
      </c>
      <c r="G3035" s="832" t="s">
        <v>4352</v>
      </c>
      <c r="H3035" s="832" t="s">
        <v>601</v>
      </c>
      <c r="I3035" s="832" t="s">
        <v>4353</v>
      </c>
      <c r="J3035" s="832" t="s">
        <v>712</v>
      </c>
      <c r="K3035" s="832" t="s">
        <v>4354</v>
      </c>
      <c r="L3035" s="835">
        <v>0</v>
      </c>
      <c r="M3035" s="835">
        <v>0</v>
      </c>
      <c r="N3035" s="832">
        <v>1</v>
      </c>
      <c r="O3035" s="836">
        <v>1</v>
      </c>
      <c r="P3035" s="835"/>
      <c r="Q3035" s="837"/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8</v>
      </c>
      <c r="B3036" s="832" t="s">
        <v>2035</v>
      </c>
      <c r="C3036" s="832" t="s">
        <v>2050</v>
      </c>
      <c r="D3036" s="833" t="s">
        <v>4377</v>
      </c>
      <c r="E3036" s="834" t="s">
        <v>2061</v>
      </c>
      <c r="F3036" s="832" t="s">
        <v>2036</v>
      </c>
      <c r="G3036" s="832" t="s">
        <v>2132</v>
      </c>
      <c r="H3036" s="832" t="s">
        <v>660</v>
      </c>
      <c r="I3036" s="832" t="s">
        <v>1731</v>
      </c>
      <c r="J3036" s="832" t="s">
        <v>1732</v>
      </c>
      <c r="K3036" s="832" t="s">
        <v>1733</v>
      </c>
      <c r="L3036" s="835">
        <v>0</v>
      </c>
      <c r="M3036" s="835">
        <v>0</v>
      </c>
      <c r="N3036" s="832">
        <v>2</v>
      </c>
      <c r="O3036" s="836">
        <v>2</v>
      </c>
      <c r="P3036" s="835">
        <v>0</v>
      </c>
      <c r="Q3036" s="837"/>
      <c r="R3036" s="832">
        <v>1</v>
      </c>
      <c r="S3036" s="837">
        <v>0.5</v>
      </c>
      <c r="T3036" s="836">
        <v>1</v>
      </c>
      <c r="U3036" s="838">
        <v>0.5</v>
      </c>
    </row>
    <row r="3037" spans="1:21" ht="14.4" customHeight="1" x14ac:dyDescent="0.3">
      <c r="A3037" s="831">
        <v>8</v>
      </c>
      <c r="B3037" s="832" t="s">
        <v>2035</v>
      </c>
      <c r="C3037" s="832" t="s">
        <v>2050</v>
      </c>
      <c r="D3037" s="833" t="s">
        <v>4377</v>
      </c>
      <c r="E3037" s="834" t="s">
        <v>2061</v>
      </c>
      <c r="F3037" s="832" t="s">
        <v>2036</v>
      </c>
      <c r="G3037" s="832" t="s">
        <v>2719</v>
      </c>
      <c r="H3037" s="832" t="s">
        <v>601</v>
      </c>
      <c r="I3037" s="832" t="s">
        <v>2720</v>
      </c>
      <c r="J3037" s="832" t="s">
        <v>2721</v>
      </c>
      <c r="K3037" s="832" t="s">
        <v>2722</v>
      </c>
      <c r="L3037" s="835">
        <v>0</v>
      </c>
      <c r="M3037" s="835">
        <v>0</v>
      </c>
      <c r="N3037" s="832">
        <v>1</v>
      </c>
      <c r="O3037" s="836">
        <v>1</v>
      </c>
      <c r="P3037" s="835"/>
      <c r="Q3037" s="837"/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8</v>
      </c>
      <c r="B3038" s="832" t="s">
        <v>2035</v>
      </c>
      <c r="C3038" s="832" t="s">
        <v>2050</v>
      </c>
      <c r="D3038" s="833" t="s">
        <v>4377</v>
      </c>
      <c r="E3038" s="834" t="s">
        <v>2078</v>
      </c>
      <c r="F3038" s="832" t="s">
        <v>2036</v>
      </c>
      <c r="G3038" s="832" t="s">
        <v>2101</v>
      </c>
      <c r="H3038" s="832" t="s">
        <v>660</v>
      </c>
      <c r="I3038" s="832" t="s">
        <v>1860</v>
      </c>
      <c r="J3038" s="832" t="s">
        <v>1861</v>
      </c>
      <c r="K3038" s="832" t="s">
        <v>1862</v>
      </c>
      <c r="L3038" s="835">
        <v>149.52000000000001</v>
      </c>
      <c r="M3038" s="835">
        <v>1046.6400000000001</v>
      </c>
      <c r="N3038" s="832">
        <v>7</v>
      </c>
      <c r="O3038" s="836">
        <v>7</v>
      </c>
      <c r="P3038" s="835">
        <v>149.52000000000001</v>
      </c>
      <c r="Q3038" s="837">
        <v>0.14285714285714285</v>
      </c>
      <c r="R3038" s="832">
        <v>1</v>
      </c>
      <c r="S3038" s="837">
        <v>0.14285714285714285</v>
      </c>
      <c r="T3038" s="836">
        <v>1</v>
      </c>
      <c r="U3038" s="838">
        <v>0.14285714285714285</v>
      </c>
    </row>
    <row r="3039" spans="1:21" ht="14.4" customHeight="1" x14ac:dyDescent="0.3">
      <c r="A3039" s="831">
        <v>8</v>
      </c>
      <c r="B3039" s="832" t="s">
        <v>2035</v>
      </c>
      <c r="C3039" s="832" t="s">
        <v>2050</v>
      </c>
      <c r="D3039" s="833" t="s">
        <v>4377</v>
      </c>
      <c r="E3039" s="834" t="s">
        <v>2078</v>
      </c>
      <c r="F3039" s="832" t="s">
        <v>2036</v>
      </c>
      <c r="G3039" s="832" t="s">
        <v>2101</v>
      </c>
      <c r="H3039" s="832" t="s">
        <v>660</v>
      </c>
      <c r="I3039" s="832" t="s">
        <v>1701</v>
      </c>
      <c r="J3039" s="832" t="s">
        <v>867</v>
      </c>
      <c r="K3039" s="832" t="s">
        <v>1702</v>
      </c>
      <c r="L3039" s="835">
        <v>225.06</v>
      </c>
      <c r="M3039" s="835">
        <v>225.06</v>
      </c>
      <c r="N3039" s="832">
        <v>1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8</v>
      </c>
      <c r="B3040" s="832" t="s">
        <v>2035</v>
      </c>
      <c r="C3040" s="832" t="s">
        <v>2050</v>
      </c>
      <c r="D3040" s="833" t="s">
        <v>4377</v>
      </c>
      <c r="E3040" s="834" t="s">
        <v>2078</v>
      </c>
      <c r="F3040" s="832" t="s">
        <v>2036</v>
      </c>
      <c r="G3040" s="832" t="s">
        <v>2730</v>
      </c>
      <c r="H3040" s="832" t="s">
        <v>601</v>
      </c>
      <c r="I3040" s="832" t="s">
        <v>4355</v>
      </c>
      <c r="J3040" s="832" t="s">
        <v>4356</v>
      </c>
      <c r="K3040" s="832" t="s">
        <v>4357</v>
      </c>
      <c r="L3040" s="835">
        <v>0</v>
      </c>
      <c r="M3040" s="835">
        <v>0</v>
      </c>
      <c r="N3040" s="832">
        <v>1</v>
      </c>
      <c r="O3040" s="836">
        <v>1</v>
      </c>
      <c r="P3040" s="835"/>
      <c r="Q3040" s="837"/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8</v>
      </c>
      <c r="B3041" s="832" t="s">
        <v>2035</v>
      </c>
      <c r="C3041" s="832" t="s">
        <v>2050</v>
      </c>
      <c r="D3041" s="833" t="s">
        <v>4377</v>
      </c>
      <c r="E3041" s="834" t="s">
        <v>2078</v>
      </c>
      <c r="F3041" s="832" t="s">
        <v>2036</v>
      </c>
      <c r="G3041" s="832" t="s">
        <v>2278</v>
      </c>
      <c r="H3041" s="832" t="s">
        <v>601</v>
      </c>
      <c r="I3041" s="832" t="s">
        <v>3174</v>
      </c>
      <c r="J3041" s="832" t="s">
        <v>2280</v>
      </c>
      <c r="K3041" s="832" t="s">
        <v>3175</v>
      </c>
      <c r="L3041" s="835">
        <v>46.75</v>
      </c>
      <c r="M3041" s="835">
        <v>93.5</v>
      </c>
      <c r="N3041" s="832">
        <v>2</v>
      </c>
      <c r="O3041" s="836">
        <v>2</v>
      </c>
      <c r="P3041" s="835">
        <v>46.75</v>
      </c>
      <c r="Q3041" s="837">
        <v>0.5</v>
      </c>
      <c r="R3041" s="832">
        <v>1</v>
      </c>
      <c r="S3041" s="837">
        <v>0.5</v>
      </c>
      <c r="T3041" s="836">
        <v>1</v>
      </c>
      <c r="U3041" s="838">
        <v>0.5</v>
      </c>
    </row>
    <row r="3042" spans="1:21" ht="14.4" customHeight="1" x14ac:dyDescent="0.3">
      <c r="A3042" s="831">
        <v>8</v>
      </c>
      <c r="B3042" s="832" t="s">
        <v>2035</v>
      </c>
      <c r="C3042" s="832" t="s">
        <v>2050</v>
      </c>
      <c r="D3042" s="833" t="s">
        <v>4377</v>
      </c>
      <c r="E3042" s="834" t="s">
        <v>2078</v>
      </c>
      <c r="F3042" s="832" t="s">
        <v>2036</v>
      </c>
      <c r="G3042" s="832" t="s">
        <v>2573</v>
      </c>
      <c r="H3042" s="832" t="s">
        <v>601</v>
      </c>
      <c r="I3042" s="832" t="s">
        <v>2574</v>
      </c>
      <c r="J3042" s="832" t="s">
        <v>789</v>
      </c>
      <c r="K3042" s="832" t="s">
        <v>2575</v>
      </c>
      <c r="L3042" s="835">
        <v>37.520000000000003</v>
      </c>
      <c r="M3042" s="835">
        <v>37.520000000000003</v>
      </c>
      <c r="N3042" s="832">
        <v>1</v>
      </c>
      <c r="O3042" s="836">
        <v>0.5</v>
      </c>
      <c r="P3042" s="835"/>
      <c r="Q3042" s="837">
        <v>0</v>
      </c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8</v>
      </c>
      <c r="B3043" s="832" t="s">
        <v>2035</v>
      </c>
      <c r="C3043" s="832" t="s">
        <v>2050</v>
      </c>
      <c r="D3043" s="833" t="s">
        <v>4377</v>
      </c>
      <c r="E3043" s="834" t="s">
        <v>2078</v>
      </c>
      <c r="F3043" s="832" t="s">
        <v>2036</v>
      </c>
      <c r="G3043" s="832" t="s">
        <v>2288</v>
      </c>
      <c r="H3043" s="832" t="s">
        <v>601</v>
      </c>
      <c r="I3043" s="832" t="s">
        <v>2289</v>
      </c>
      <c r="J3043" s="832" t="s">
        <v>1104</v>
      </c>
      <c r="K3043" s="832" t="s">
        <v>2290</v>
      </c>
      <c r="L3043" s="835">
        <v>107.27</v>
      </c>
      <c r="M3043" s="835">
        <v>107.27</v>
      </c>
      <c r="N3043" s="832">
        <v>1</v>
      </c>
      <c r="O3043" s="836">
        <v>1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8</v>
      </c>
      <c r="B3044" s="832" t="s">
        <v>2035</v>
      </c>
      <c r="C3044" s="832" t="s">
        <v>2050</v>
      </c>
      <c r="D3044" s="833" t="s">
        <v>4377</v>
      </c>
      <c r="E3044" s="834" t="s">
        <v>2078</v>
      </c>
      <c r="F3044" s="832" t="s">
        <v>2036</v>
      </c>
      <c r="G3044" s="832" t="s">
        <v>2457</v>
      </c>
      <c r="H3044" s="832" t="s">
        <v>601</v>
      </c>
      <c r="I3044" s="832" t="s">
        <v>2461</v>
      </c>
      <c r="J3044" s="832" t="s">
        <v>2459</v>
      </c>
      <c r="K3044" s="832" t="s">
        <v>2462</v>
      </c>
      <c r="L3044" s="835">
        <v>60.9</v>
      </c>
      <c r="M3044" s="835">
        <v>60.9</v>
      </c>
      <c r="N3044" s="832">
        <v>1</v>
      </c>
      <c r="O3044" s="836">
        <v>0.5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8</v>
      </c>
      <c r="B3045" s="832" t="s">
        <v>2035</v>
      </c>
      <c r="C3045" s="832" t="s">
        <v>2050</v>
      </c>
      <c r="D3045" s="833" t="s">
        <v>4377</v>
      </c>
      <c r="E3045" s="834" t="s">
        <v>2078</v>
      </c>
      <c r="F3045" s="832" t="s">
        <v>2036</v>
      </c>
      <c r="G3045" s="832" t="s">
        <v>2108</v>
      </c>
      <c r="H3045" s="832" t="s">
        <v>601</v>
      </c>
      <c r="I3045" s="832" t="s">
        <v>2109</v>
      </c>
      <c r="J3045" s="832" t="s">
        <v>657</v>
      </c>
      <c r="K3045" s="832" t="s">
        <v>2110</v>
      </c>
      <c r="L3045" s="835">
        <v>0</v>
      </c>
      <c r="M3045" s="835">
        <v>0</v>
      </c>
      <c r="N3045" s="832">
        <v>1</v>
      </c>
      <c r="O3045" s="836">
        <v>0.5</v>
      </c>
      <c r="P3045" s="835"/>
      <c r="Q3045" s="837"/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8</v>
      </c>
      <c r="B3046" s="832" t="s">
        <v>2035</v>
      </c>
      <c r="C3046" s="832" t="s">
        <v>2050</v>
      </c>
      <c r="D3046" s="833" t="s">
        <v>4377</v>
      </c>
      <c r="E3046" s="834" t="s">
        <v>2078</v>
      </c>
      <c r="F3046" s="832" t="s">
        <v>2036</v>
      </c>
      <c r="G3046" s="832" t="s">
        <v>2610</v>
      </c>
      <c r="H3046" s="832" t="s">
        <v>660</v>
      </c>
      <c r="I3046" s="832" t="s">
        <v>3487</v>
      </c>
      <c r="J3046" s="832" t="s">
        <v>1692</v>
      </c>
      <c r="K3046" s="832" t="s">
        <v>3488</v>
      </c>
      <c r="L3046" s="835">
        <v>163.66</v>
      </c>
      <c r="M3046" s="835">
        <v>163.66</v>
      </c>
      <c r="N3046" s="832">
        <v>1</v>
      </c>
      <c r="O3046" s="836">
        <v>1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8</v>
      </c>
      <c r="B3047" s="832" t="s">
        <v>2035</v>
      </c>
      <c r="C3047" s="832" t="s">
        <v>2050</v>
      </c>
      <c r="D3047" s="833" t="s">
        <v>4377</v>
      </c>
      <c r="E3047" s="834" t="s">
        <v>2078</v>
      </c>
      <c r="F3047" s="832" t="s">
        <v>2036</v>
      </c>
      <c r="G3047" s="832" t="s">
        <v>3227</v>
      </c>
      <c r="H3047" s="832" t="s">
        <v>601</v>
      </c>
      <c r="I3047" s="832" t="s">
        <v>4358</v>
      </c>
      <c r="J3047" s="832" t="s">
        <v>3229</v>
      </c>
      <c r="K3047" s="832" t="s">
        <v>4359</v>
      </c>
      <c r="L3047" s="835">
        <v>0</v>
      </c>
      <c r="M3047" s="835">
        <v>0</v>
      </c>
      <c r="N3047" s="832">
        <v>1</v>
      </c>
      <c r="O3047" s="836">
        <v>0.5</v>
      </c>
      <c r="P3047" s="835"/>
      <c r="Q3047" s="837"/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8</v>
      </c>
      <c r="B3048" s="832" t="s">
        <v>2035</v>
      </c>
      <c r="C3048" s="832" t="s">
        <v>2050</v>
      </c>
      <c r="D3048" s="833" t="s">
        <v>4377</v>
      </c>
      <c r="E3048" s="834" t="s">
        <v>2078</v>
      </c>
      <c r="F3048" s="832" t="s">
        <v>2036</v>
      </c>
      <c r="G3048" s="832" t="s">
        <v>2331</v>
      </c>
      <c r="H3048" s="832" t="s">
        <v>601</v>
      </c>
      <c r="I3048" s="832" t="s">
        <v>2332</v>
      </c>
      <c r="J3048" s="832" t="s">
        <v>973</v>
      </c>
      <c r="K3048" s="832" t="s">
        <v>2333</v>
      </c>
      <c r="L3048" s="835">
        <v>53.57</v>
      </c>
      <c r="M3048" s="835">
        <v>53.57</v>
      </c>
      <c r="N3048" s="832">
        <v>1</v>
      </c>
      <c r="O3048" s="836">
        <v>1</v>
      </c>
      <c r="P3048" s="835">
        <v>53.57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8</v>
      </c>
      <c r="B3049" s="832" t="s">
        <v>2035</v>
      </c>
      <c r="C3049" s="832" t="s">
        <v>2050</v>
      </c>
      <c r="D3049" s="833" t="s">
        <v>4377</v>
      </c>
      <c r="E3049" s="834" t="s">
        <v>2078</v>
      </c>
      <c r="F3049" s="832" t="s">
        <v>2036</v>
      </c>
      <c r="G3049" s="832" t="s">
        <v>2222</v>
      </c>
      <c r="H3049" s="832" t="s">
        <v>660</v>
      </c>
      <c r="I3049" s="832" t="s">
        <v>2513</v>
      </c>
      <c r="J3049" s="832" t="s">
        <v>853</v>
      </c>
      <c r="K3049" s="832" t="s">
        <v>2021</v>
      </c>
      <c r="L3049" s="835">
        <v>54.99</v>
      </c>
      <c r="M3049" s="835">
        <v>54.99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8</v>
      </c>
      <c r="B3050" s="832" t="s">
        <v>2035</v>
      </c>
      <c r="C3050" s="832" t="s">
        <v>2050</v>
      </c>
      <c r="D3050" s="833" t="s">
        <v>4377</v>
      </c>
      <c r="E3050" s="834" t="s">
        <v>2078</v>
      </c>
      <c r="F3050" s="832" t="s">
        <v>2036</v>
      </c>
      <c r="G3050" s="832" t="s">
        <v>2129</v>
      </c>
      <c r="H3050" s="832" t="s">
        <v>601</v>
      </c>
      <c r="I3050" s="832" t="s">
        <v>3275</v>
      </c>
      <c r="J3050" s="832" t="s">
        <v>1326</v>
      </c>
      <c r="K3050" s="832" t="s">
        <v>3276</v>
      </c>
      <c r="L3050" s="835">
        <v>168.9</v>
      </c>
      <c r="M3050" s="835">
        <v>168.9</v>
      </c>
      <c r="N3050" s="832">
        <v>1</v>
      </c>
      <c r="O3050" s="836">
        <v>1</v>
      </c>
      <c r="P3050" s="835">
        <v>168.9</v>
      </c>
      <c r="Q3050" s="837">
        <v>1</v>
      </c>
      <c r="R3050" s="832">
        <v>1</v>
      </c>
      <c r="S3050" s="837">
        <v>1</v>
      </c>
      <c r="T3050" s="836">
        <v>1</v>
      </c>
      <c r="U3050" s="838">
        <v>1</v>
      </c>
    </row>
    <row r="3051" spans="1:21" ht="14.4" customHeight="1" x14ac:dyDescent="0.3">
      <c r="A3051" s="831">
        <v>8</v>
      </c>
      <c r="B3051" s="832" t="s">
        <v>2035</v>
      </c>
      <c r="C3051" s="832" t="s">
        <v>2050</v>
      </c>
      <c r="D3051" s="833" t="s">
        <v>4377</v>
      </c>
      <c r="E3051" s="834" t="s">
        <v>2078</v>
      </c>
      <c r="F3051" s="832" t="s">
        <v>2036</v>
      </c>
      <c r="G3051" s="832" t="s">
        <v>2129</v>
      </c>
      <c r="H3051" s="832" t="s">
        <v>601</v>
      </c>
      <c r="I3051" s="832" t="s">
        <v>2130</v>
      </c>
      <c r="J3051" s="832" t="s">
        <v>1328</v>
      </c>
      <c r="K3051" s="832" t="s">
        <v>2131</v>
      </c>
      <c r="L3051" s="835">
        <v>112.6</v>
      </c>
      <c r="M3051" s="835">
        <v>112.6</v>
      </c>
      <c r="N3051" s="832">
        <v>1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8</v>
      </c>
      <c r="B3052" s="832" t="s">
        <v>2035</v>
      </c>
      <c r="C3052" s="832" t="s">
        <v>2050</v>
      </c>
      <c r="D3052" s="833" t="s">
        <v>4377</v>
      </c>
      <c r="E3052" s="834" t="s">
        <v>2078</v>
      </c>
      <c r="F3052" s="832" t="s">
        <v>2036</v>
      </c>
      <c r="G3052" s="832" t="s">
        <v>2543</v>
      </c>
      <c r="H3052" s="832" t="s">
        <v>601</v>
      </c>
      <c r="I3052" s="832" t="s">
        <v>2544</v>
      </c>
      <c r="J3052" s="832" t="s">
        <v>1054</v>
      </c>
      <c r="K3052" s="832" t="s">
        <v>2545</v>
      </c>
      <c r="L3052" s="835">
        <v>0</v>
      </c>
      <c r="M3052" s="835">
        <v>0</v>
      </c>
      <c r="N3052" s="832">
        <v>1</v>
      </c>
      <c r="O3052" s="836">
        <v>1</v>
      </c>
      <c r="P3052" s="835"/>
      <c r="Q3052" s="837"/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8</v>
      </c>
      <c r="B3053" s="832" t="s">
        <v>2035</v>
      </c>
      <c r="C3053" s="832" t="s">
        <v>2050</v>
      </c>
      <c r="D3053" s="833" t="s">
        <v>4377</v>
      </c>
      <c r="E3053" s="834" t="s">
        <v>2078</v>
      </c>
      <c r="F3053" s="832" t="s">
        <v>2036</v>
      </c>
      <c r="G3053" s="832" t="s">
        <v>2199</v>
      </c>
      <c r="H3053" s="832" t="s">
        <v>601</v>
      </c>
      <c r="I3053" s="832" t="s">
        <v>2200</v>
      </c>
      <c r="J3053" s="832" t="s">
        <v>1219</v>
      </c>
      <c r="K3053" s="832" t="s">
        <v>2201</v>
      </c>
      <c r="L3053" s="835">
        <v>130.36000000000001</v>
      </c>
      <c r="M3053" s="835">
        <v>651.80000000000007</v>
      </c>
      <c r="N3053" s="832">
        <v>5</v>
      </c>
      <c r="O3053" s="836">
        <v>3.5</v>
      </c>
      <c r="P3053" s="835">
        <v>260.72000000000003</v>
      </c>
      <c r="Q3053" s="837">
        <v>0.4</v>
      </c>
      <c r="R3053" s="832">
        <v>2</v>
      </c>
      <c r="S3053" s="837">
        <v>0.4</v>
      </c>
      <c r="T3053" s="836">
        <v>2</v>
      </c>
      <c r="U3053" s="838">
        <v>0.5714285714285714</v>
      </c>
    </row>
    <row r="3054" spans="1:21" ht="14.4" customHeight="1" x14ac:dyDescent="0.3">
      <c r="A3054" s="831">
        <v>8</v>
      </c>
      <c r="B3054" s="832" t="s">
        <v>2035</v>
      </c>
      <c r="C3054" s="832" t="s">
        <v>2050</v>
      </c>
      <c r="D3054" s="833" t="s">
        <v>4377</v>
      </c>
      <c r="E3054" s="834" t="s">
        <v>2078</v>
      </c>
      <c r="F3054" s="832" t="s">
        <v>2036</v>
      </c>
      <c r="G3054" s="832" t="s">
        <v>2206</v>
      </c>
      <c r="H3054" s="832" t="s">
        <v>601</v>
      </c>
      <c r="I3054" s="832" t="s">
        <v>2207</v>
      </c>
      <c r="J3054" s="832" t="s">
        <v>2208</v>
      </c>
      <c r="K3054" s="832" t="s">
        <v>2209</v>
      </c>
      <c r="L3054" s="835">
        <v>0</v>
      </c>
      <c r="M3054" s="835">
        <v>0</v>
      </c>
      <c r="N3054" s="832">
        <v>4</v>
      </c>
      <c r="O3054" s="836">
        <v>2.5</v>
      </c>
      <c r="P3054" s="835"/>
      <c r="Q3054" s="837"/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8</v>
      </c>
      <c r="B3055" s="832" t="s">
        <v>2035</v>
      </c>
      <c r="C3055" s="832" t="s">
        <v>2050</v>
      </c>
      <c r="D3055" s="833" t="s">
        <v>4377</v>
      </c>
      <c r="E3055" s="834" t="s">
        <v>2078</v>
      </c>
      <c r="F3055" s="832" t="s">
        <v>2036</v>
      </c>
      <c r="G3055" s="832" t="s">
        <v>2132</v>
      </c>
      <c r="H3055" s="832" t="s">
        <v>660</v>
      </c>
      <c r="I3055" s="832" t="s">
        <v>1731</v>
      </c>
      <c r="J3055" s="832" t="s">
        <v>1732</v>
      </c>
      <c r="K3055" s="832" t="s">
        <v>1733</v>
      </c>
      <c r="L3055" s="835">
        <v>0</v>
      </c>
      <c r="M3055" s="835">
        <v>0</v>
      </c>
      <c r="N3055" s="832">
        <v>2</v>
      </c>
      <c r="O3055" s="836">
        <v>2</v>
      </c>
      <c r="P3055" s="835"/>
      <c r="Q3055" s="837"/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8</v>
      </c>
      <c r="B3056" s="832" t="s">
        <v>2035</v>
      </c>
      <c r="C3056" s="832" t="s">
        <v>2050</v>
      </c>
      <c r="D3056" s="833" t="s">
        <v>4377</v>
      </c>
      <c r="E3056" s="834" t="s">
        <v>2078</v>
      </c>
      <c r="F3056" s="832" t="s">
        <v>2036</v>
      </c>
      <c r="G3056" s="832" t="s">
        <v>2719</v>
      </c>
      <c r="H3056" s="832" t="s">
        <v>601</v>
      </c>
      <c r="I3056" s="832" t="s">
        <v>2720</v>
      </c>
      <c r="J3056" s="832" t="s">
        <v>2721</v>
      </c>
      <c r="K3056" s="832" t="s">
        <v>2722</v>
      </c>
      <c r="L3056" s="835">
        <v>0</v>
      </c>
      <c r="M3056" s="835">
        <v>0</v>
      </c>
      <c r="N3056" s="832">
        <v>1</v>
      </c>
      <c r="O3056" s="836">
        <v>1</v>
      </c>
      <c r="P3056" s="835"/>
      <c r="Q3056" s="837"/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8</v>
      </c>
      <c r="B3057" s="832" t="s">
        <v>2035</v>
      </c>
      <c r="C3057" s="832" t="s">
        <v>2050</v>
      </c>
      <c r="D3057" s="833" t="s">
        <v>4377</v>
      </c>
      <c r="E3057" s="834" t="s">
        <v>2073</v>
      </c>
      <c r="F3057" s="832" t="s">
        <v>2036</v>
      </c>
      <c r="G3057" s="832" t="s">
        <v>2101</v>
      </c>
      <c r="H3057" s="832" t="s">
        <v>660</v>
      </c>
      <c r="I3057" s="832" t="s">
        <v>1858</v>
      </c>
      <c r="J3057" s="832" t="s">
        <v>867</v>
      </c>
      <c r="K3057" s="832" t="s">
        <v>1859</v>
      </c>
      <c r="L3057" s="835">
        <v>154.36000000000001</v>
      </c>
      <c r="M3057" s="835">
        <v>308.72000000000003</v>
      </c>
      <c r="N3057" s="832">
        <v>2</v>
      </c>
      <c r="O3057" s="836">
        <v>1.5</v>
      </c>
      <c r="P3057" s="835">
        <v>308.72000000000003</v>
      </c>
      <c r="Q3057" s="837">
        <v>1</v>
      </c>
      <c r="R3057" s="832">
        <v>2</v>
      </c>
      <c r="S3057" s="837">
        <v>1</v>
      </c>
      <c r="T3057" s="836">
        <v>1.5</v>
      </c>
      <c r="U3057" s="838">
        <v>1</v>
      </c>
    </row>
    <row r="3058" spans="1:21" ht="14.4" customHeight="1" x14ac:dyDescent="0.3">
      <c r="A3058" s="831">
        <v>8</v>
      </c>
      <c r="B3058" s="832" t="s">
        <v>2035</v>
      </c>
      <c r="C3058" s="832" t="s">
        <v>2050</v>
      </c>
      <c r="D3058" s="833" t="s">
        <v>4377</v>
      </c>
      <c r="E3058" s="834" t="s">
        <v>2073</v>
      </c>
      <c r="F3058" s="832" t="s">
        <v>2036</v>
      </c>
      <c r="G3058" s="832" t="s">
        <v>2101</v>
      </c>
      <c r="H3058" s="832" t="s">
        <v>660</v>
      </c>
      <c r="I3058" s="832" t="s">
        <v>1860</v>
      </c>
      <c r="J3058" s="832" t="s">
        <v>1861</v>
      </c>
      <c r="K3058" s="832" t="s">
        <v>1862</v>
      </c>
      <c r="L3058" s="835">
        <v>149.52000000000001</v>
      </c>
      <c r="M3058" s="835">
        <v>448.56000000000006</v>
      </c>
      <c r="N3058" s="832">
        <v>3</v>
      </c>
      <c r="O3058" s="836">
        <v>3</v>
      </c>
      <c r="P3058" s="835">
        <v>299.04000000000002</v>
      </c>
      <c r="Q3058" s="837">
        <v>0.66666666666666663</v>
      </c>
      <c r="R3058" s="832">
        <v>2</v>
      </c>
      <c r="S3058" s="837">
        <v>0.66666666666666663</v>
      </c>
      <c r="T3058" s="836">
        <v>2</v>
      </c>
      <c r="U3058" s="838">
        <v>0.66666666666666663</v>
      </c>
    </row>
    <row r="3059" spans="1:21" ht="14.4" customHeight="1" x14ac:dyDescent="0.3">
      <c r="A3059" s="831">
        <v>8</v>
      </c>
      <c r="B3059" s="832" t="s">
        <v>2035</v>
      </c>
      <c r="C3059" s="832" t="s">
        <v>2050</v>
      </c>
      <c r="D3059" s="833" t="s">
        <v>4377</v>
      </c>
      <c r="E3059" s="834" t="s">
        <v>2073</v>
      </c>
      <c r="F3059" s="832" t="s">
        <v>2036</v>
      </c>
      <c r="G3059" s="832" t="s">
        <v>2155</v>
      </c>
      <c r="H3059" s="832" t="s">
        <v>601</v>
      </c>
      <c r="I3059" s="832" t="s">
        <v>2490</v>
      </c>
      <c r="J3059" s="832" t="s">
        <v>1712</v>
      </c>
      <c r="K3059" s="832" t="s">
        <v>2271</v>
      </c>
      <c r="L3059" s="835">
        <v>85.27</v>
      </c>
      <c r="M3059" s="835">
        <v>170.54</v>
      </c>
      <c r="N3059" s="832">
        <v>2</v>
      </c>
      <c r="O3059" s="836">
        <v>2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8</v>
      </c>
      <c r="B3060" s="832" t="s">
        <v>2035</v>
      </c>
      <c r="C3060" s="832" t="s">
        <v>2050</v>
      </c>
      <c r="D3060" s="833" t="s">
        <v>4377</v>
      </c>
      <c r="E3060" s="834" t="s">
        <v>2073</v>
      </c>
      <c r="F3060" s="832" t="s">
        <v>2036</v>
      </c>
      <c r="G3060" s="832" t="s">
        <v>2155</v>
      </c>
      <c r="H3060" s="832" t="s">
        <v>601</v>
      </c>
      <c r="I3060" s="832" t="s">
        <v>1711</v>
      </c>
      <c r="J3060" s="832" t="s">
        <v>1712</v>
      </c>
      <c r="K3060" s="832" t="s">
        <v>1710</v>
      </c>
      <c r="L3060" s="835">
        <v>170.52</v>
      </c>
      <c r="M3060" s="835">
        <v>341.04</v>
      </c>
      <c r="N3060" s="832">
        <v>2</v>
      </c>
      <c r="O3060" s="836">
        <v>2</v>
      </c>
      <c r="P3060" s="835">
        <v>170.52</v>
      </c>
      <c r="Q3060" s="837">
        <v>0.5</v>
      </c>
      <c r="R3060" s="832">
        <v>1</v>
      </c>
      <c r="S3060" s="837">
        <v>0.5</v>
      </c>
      <c r="T3060" s="836">
        <v>1</v>
      </c>
      <c r="U3060" s="838">
        <v>0.5</v>
      </c>
    </row>
    <row r="3061" spans="1:21" ht="14.4" customHeight="1" x14ac:dyDescent="0.3">
      <c r="A3061" s="831">
        <v>8</v>
      </c>
      <c r="B3061" s="832" t="s">
        <v>2035</v>
      </c>
      <c r="C3061" s="832" t="s">
        <v>2050</v>
      </c>
      <c r="D3061" s="833" t="s">
        <v>4377</v>
      </c>
      <c r="E3061" s="834" t="s">
        <v>2073</v>
      </c>
      <c r="F3061" s="832" t="s">
        <v>2036</v>
      </c>
      <c r="G3061" s="832" t="s">
        <v>2155</v>
      </c>
      <c r="H3061" s="832" t="s">
        <v>660</v>
      </c>
      <c r="I3061" s="832" t="s">
        <v>1708</v>
      </c>
      <c r="J3061" s="832" t="s">
        <v>1709</v>
      </c>
      <c r="K3061" s="832" t="s">
        <v>1710</v>
      </c>
      <c r="L3061" s="835">
        <v>170.52</v>
      </c>
      <c r="M3061" s="835">
        <v>170.52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8</v>
      </c>
      <c r="B3062" s="832" t="s">
        <v>2035</v>
      </c>
      <c r="C3062" s="832" t="s">
        <v>2050</v>
      </c>
      <c r="D3062" s="833" t="s">
        <v>4377</v>
      </c>
      <c r="E3062" s="834" t="s">
        <v>2073</v>
      </c>
      <c r="F3062" s="832" t="s">
        <v>2036</v>
      </c>
      <c r="G3062" s="832" t="s">
        <v>2435</v>
      </c>
      <c r="H3062" s="832" t="s">
        <v>601</v>
      </c>
      <c r="I3062" s="832" t="s">
        <v>2455</v>
      </c>
      <c r="J3062" s="832" t="s">
        <v>1138</v>
      </c>
      <c r="K3062" s="832" t="s">
        <v>2456</v>
      </c>
      <c r="L3062" s="835">
        <v>119.47</v>
      </c>
      <c r="M3062" s="835">
        <v>119.47</v>
      </c>
      <c r="N3062" s="832">
        <v>1</v>
      </c>
      <c r="O3062" s="836">
        <v>1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8</v>
      </c>
      <c r="B3063" s="832" t="s">
        <v>2035</v>
      </c>
      <c r="C3063" s="832" t="s">
        <v>2050</v>
      </c>
      <c r="D3063" s="833" t="s">
        <v>4377</v>
      </c>
      <c r="E3063" s="834" t="s">
        <v>2073</v>
      </c>
      <c r="F3063" s="832" t="s">
        <v>2036</v>
      </c>
      <c r="G3063" s="832" t="s">
        <v>2497</v>
      </c>
      <c r="H3063" s="832" t="s">
        <v>660</v>
      </c>
      <c r="I3063" s="832" t="s">
        <v>2022</v>
      </c>
      <c r="J3063" s="832" t="s">
        <v>1577</v>
      </c>
      <c r="K3063" s="832" t="s">
        <v>2023</v>
      </c>
      <c r="L3063" s="835">
        <v>173.12</v>
      </c>
      <c r="M3063" s="835">
        <v>173.12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8</v>
      </c>
      <c r="B3064" s="832" t="s">
        <v>2035</v>
      </c>
      <c r="C3064" s="832" t="s">
        <v>2050</v>
      </c>
      <c r="D3064" s="833" t="s">
        <v>4377</v>
      </c>
      <c r="E3064" s="834" t="s">
        <v>2073</v>
      </c>
      <c r="F3064" s="832" t="s">
        <v>2036</v>
      </c>
      <c r="G3064" s="832" t="s">
        <v>2288</v>
      </c>
      <c r="H3064" s="832" t="s">
        <v>601</v>
      </c>
      <c r="I3064" s="832" t="s">
        <v>2498</v>
      </c>
      <c r="J3064" s="832" t="s">
        <v>1104</v>
      </c>
      <c r="K3064" s="832" t="s">
        <v>2290</v>
      </c>
      <c r="L3064" s="835">
        <v>107.27</v>
      </c>
      <c r="M3064" s="835">
        <v>107.27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8</v>
      </c>
      <c r="B3065" s="832" t="s">
        <v>2035</v>
      </c>
      <c r="C3065" s="832" t="s">
        <v>2050</v>
      </c>
      <c r="D3065" s="833" t="s">
        <v>4377</v>
      </c>
      <c r="E3065" s="834" t="s">
        <v>2073</v>
      </c>
      <c r="F3065" s="832" t="s">
        <v>2036</v>
      </c>
      <c r="G3065" s="832" t="s">
        <v>2457</v>
      </c>
      <c r="H3065" s="832" t="s">
        <v>601</v>
      </c>
      <c r="I3065" s="832" t="s">
        <v>2458</v>
      </c>
      <c r="J3065" s="832" t="s">
        <v>2459</v>
      </c>
      <c r="K3065" s="832" t="s">
        <v>2460</v>
      </c>
      <c r="L3065" s="835">
        <v>30.46</v>
      </c>
      <c r="M3065" s="835">
        <v>30.46</v>
      </c>
      <c r="N3065" s="832">
        <v>1</v>
      </c>
      <c r="O3065" s="836">
        <v>1</v>
      </c>
      <c r="P3065" s="835">
        <v>30.46</v>
      </c>
      <c r="Q3065" s="837">
        <v>1</v>
      </c>
      <c r="R3065" s="832">
        <v>1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8</v>
      </c>
      <c r="B3066" s="832" t="s">
        <v>2035</v>
      </c>
      <c r="C3066" s="832" t="s">
        <v>2050</v>
      </c>
      <c r="D3066" s="833" t="s">
        <v>4377</v>
      </c>
      <c r="E3066" s="834" t="s">
        <v>2073</v>
      </c>
      <c r="F3066" s="832" t="s">
        <v>2036</v>
      </c>
      <c r="G3066" s="832" t="s">
        <v>2117</v>
      </c>
      <c r="H3066" s="832" t="s">
        <v>601</v>
      </c>
      <c r="I3066" s="832" t="s">
        <v>2301</v>
      </c>
      <c r="J3066" s="832" t="s">
        <v>2119</v>
      </c>
      <c r="K3066" s="832" t="s">
        <v>2120</v>
      </c>
      <c r="L3066" s="835">
        <v>132.97999999999999</v>
      </c>
      <c r="M3066" s="835">
        <v>265.95999999999998</v>
      </c>
      <c r="N3066" s="832">
        <v>2</v>
      </c>
      <c r="O3066" s="836">
        <v>1.5</v>
      </c>
      <c r="P3066" s="835">
        <v>132.97999999999999</v>
      </c>
      <c r="Q3066" s="837">
        <v>0.5</v>
      </c>
      <c r="R3066" s="832">
        <v>1</v>
      </c>
      <c r="S3066" s="837">
        <v>0.5</v>
      </c>
      <c r="T3066" s="836">
        <v>1</v>
      </c>
      <c r="U3066" s="838">
        <v>0.66666666666666663</v>
      </c>
    </row>
    <row r="3067" spans="1:21" ht="14.4" customHeight="1" x14ac:dyDescent="0.3">
      <c r="A3067" s="831">
        <v>8</v>
      </c>
      <c r="B3067" s="832" t="s">
        <v>2035</v>
      </c>
      <c r="C3067" s="832" t="s">
        <v>2050</v>
      </c>
      <c r="D3067" s="833" t="s">
        <v>4377</v>
      </c>
      <c r="E3067" s="834" t="s">
        <v>2073</v>
      </c>
      <c r="F3067" s="832" t="s">
        <v>2036</v>
      </c>
      <c r="G3067" s="832" t="s">
        <v>2170</v>
      </c>
      <c r="H3067" s="832" t="s">
        <v>601</v>
      </c>
      <c r="I3067" s="832" t="s">
        <v>2311</v>
      </c>
      <c r="J3067" s="832" t="s">
        <v>2312</v>
      </c>
      <c r="K3067" s="832" t="s">
        <v>2313</v>
      </c>
      <c r="L3067" s="835">
        <v>0</v>
      </c>
      <c r="M3067" s="835">
        <v>0</v>
      </c>
      <c r="N3067" s="832">
        <v>1</v>
      </c>
      <c r="O3067" s="836">
        <v>0.5</v>
      </c>
      <c r="P3067" s="835"/>
      <c r="Q3067" s="837"/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8</v>
      </c>
      <c r="B3068" s="832" t="s">
        <v>2035</v>
      </c>
      <c r="C3068" s="832" t="s">
        <v>2050</v>
      </c>
      <c r="D3068" s="833" t="s">
        <v>4377</v>
      </c>
      <c r="E3068" s="834" t="s">
        <v>2073</v>
      </c>
      <c r="F3068" s="832" t="s">
        <v>2036</v>
      </c>
      <c r="G3068" s="832" t="s">
        <v>2473</v>
      </c>
      <c r="H3068" s="832" t="s">
        <v>601</v>
      </c>
      <c r="I3068" s="832" t="s">
        <v>2474</v>
      </c>
      <c r="J3068" s="832" t="s">
        <v>799</v>
      </c>
      <c r="K3068" s="832" t="s">
        <v>2475</v>
      </c>
      <c r="L3068" s="835">
        <v>163.54</v>
      </c>
      <c r="M3068" s="835">
        <v>163.54</v>
      </c>
      <c r="N3068" s="832">
        <v>1</v>
      </c>
      <c r="O3068" s="836">
        <v>0.5</v>
      </c>
      <c r="P3068" s="835">
        <v>163.54</v>
      </c>
      <c r="Q3068" s="837">
        <v>1</v>
      </c>
      <c r="R3068" s="832">
        <v>1</v>
      </c>
      <c r="S3068" s="837">
        <v>1</v>
      </c>
      <c r="T3068" s="836">
        <v>0.5</v>
      </c>
      <c r="U3068" s="838">
        <v>1</v>
      </c>
    </row>
    <row r="3069" spans="1:21" ht="14.4" customHeight="1" x14ac:dyDescent="0.3">
      <c r="A3069" s="831">
        <v>8</v>
      </c>
      <c r="B3069" s="832" t="s">
        <v>2035</v>
      </c>
      <c r="C3069" s="832" t="s">
        <v>2050</v>
      </c>
      <c r="D3069" s="833" t="s">
        <v>4377</v>
      </c>
      <c r="E3069" s="834" t="s">
        <v>2073</v>
      </c>
      <c r="F3069" s="832" t="s">
        <v>2036</v>
      </c>
      <c r="G3069" s="832" t="s">
        <v>2335</v>
      </c>
      <c r="H3069" s="832" t="s">
        <v>601</v>
      </c>
      <c r="I3069" s="832" t="s">
        <v>2338</v>
      </c>
      <c r="J3069" s="832" t="s">
        <v>1012</v>
      </c>
      <c r="K3069" s="832" t="s">
        <v>2339</v>
      </c>
      <c r="L3069" s="835">
        <v>34.19</v>
      </c>
      <c r="M3069" s="835">
        <v>34.19</v>
      </c>
      <c r="N3069" s="832">
        <v>1</v>
      </c>
      <c r="O3069" s="836">
        <v>0.5</v>
      </c>
      <c r="P3069" s="835">
        <v>34.19</v>
      </c>
      <c r="Q3069" s="837">
        <v>1</v>
      </c>
      <c r="R3069" s="832">
        <v>1</v>
      </c>
      <c r="S3069" s="837">
        <v>1</v>
      </c>
      <c r="T3069" s="836">
        <v>0.5</v>
      </c>
      <c r="U3069" s="838">
        <v>1</v>
      </c>
    </row>
    <row r="3070" spans="1:21" ht="14.4" customHeight="1" x14ac:dyDescent="0.3">
      <c r="A3070" s="831">
        <v>8</v>
      </c>
      <c r="B3070" s="832" t="s">
        <v>2035</v>
      </c>
      <c r="C3070" s="832" t="s">
        <v>2050</v>
      </c>
      <c r="D3070" s="833" t="s">
        <v>4377</v>
      </c>
      <c r="E3070" s="834" t="s">
        <v>2073</v>
      </c>
      <c r="F3070" s="832" t="s">
        <v>2036</v>
      </c>
      <c r="G3070" s="832" t="s">
        <v>2126</v>
      </c>
      <c r="H3070" s="832" t="s">
        <v>601</v>
      </c>
      <c r="I3070" s="832" t="s">
        <v>2127</v>
      </c>
      <c r="J3070" s="832" t="s">
        <v>2128</v>
      </c>
      <c r="K3070" s="832" t="s">
        <v>1725</v>
      </c>
      <c r="L3070" s="835">
        <v>88.1</v>
      </c>
      <c r="M3070" s="835">
        <v>88.1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8</v>
      </c>
      <c r="B3071" s="832" t="s">
        <v>2035</v>
      </c>
      <c r="C3071" s="832" t="s">
        <v>2050</v>
      </c>
      <c r="D3071" s="833" t="s">
        <v>4377</v>
      </c>
      <c r="E3071" s="834" t="s">
        <v>2073</v>
      </c>
      <c r="F3071" s="832" t="s">
        <v>2036</v>
      </c>
      <c r="G3071" s="832" t="s">
        <v>2440</v>
      </c>
      <c r="H3071" s="832" t="s">
        <v>601</v>
      </c>
      <c r="I3071" s="832" t="s">
        <v>2441</v>
      </c>
      <c r="J3071" s="832" t="s">
        <v>1431</v>
      </c>
      <c r="K3071" s="832" t="s">
        <v>1813</v>
      </c>
      <c r="L3071" s="835">
        <v>0</v>
      </c>
      <c r="M3071" s="835">
        <v>0</v>
      </c>
      <c r="N3071" s="832">
        <v>2</v>
      </c>
      <c r="O3071" s="836">
        <v>1.5</v>
      </c>
      <c r="P3071" s="835">
        <v>0</v>
      </c>
      <c r="Q3071" s="837"/>
      <c r="R3071" s="832">
        <v>1</v>
      </c>
      <c r="S3071" s="837">
        <v>0.5</v>
      </c>
      <c r="T3071" s="836">
        <v>0.5</v>
      </c>
      <c r="U3071" s="838">
        <v>0.33333333333333331</v>
      </c>
    </row>
    <row r="3072" spans="1:21" ht="14.4" customHeight="1" x14ac:dyDescent="0.3">
      <c r="A3072" s="831">
        <v>8</v>
      </c>
      <c r="B3072" s="832" t="s">
        <v>2035</v>
      </c>
      <c r="C3072" s="832" t="s">
        <v>2050</v>
      </c>
      <c r="D3072" s="833" t="s">
        <v>4377</v>
      </c>
      <c r="E3072" s="834" t="s">
        <v>2073</v>
      </c>
      <c r="F3072" s="832" t="s">
        <v>2036</v>
      </c>
      <c r="G3072" s="832" t="s">
        <v>2129</v>
      </c>
      <c r="H3072" s="832" t="s">
        <v>601</v>
      </c>
      <c r="I3072" s="832" t="s">
        <v>3275</v>
      </c>
      <c r="J3072" s="832" t="s">
        <v>1326</v>
      </c>
      <c r="K3072" s="832" t="s">
        <v>3276</v>
      </c>
      <c r="L3072" s="835">
        <v>168.9</v>
      </c>
      <c r="M3072" s="835">
        <v>168.9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8</v>
      </c>
      <c r="B3073" s="832" t="s">
        <v>2035</v>
      </c>
      <c r="C3073" s="832" t="s">
        <v>2050</v>
      </c>
      <c r="D3073" s="833" t="s">
        <v>4377</v>
      </c>
      <c r="E3073" s="834" t="s">
        <v>2073</v>
      </c>
      <c r="F3073" s="832" t="s">
        <v>2036</v>
      </c>
      <c r="G3073" s="832" t="s">
        <v>2129</v>
      </c>
      <c r="H3073" s="832" t="s">
        <v>601</v>
      </c>
      <c r="I3073" s="832" t="s">
        <v>2130</v>
      </c>
      <c r="J3073" s="832" t="s">
        <v>1328</v>
      </c>
      <c r="K3073" s="832" t="s">
        <v>2131</v>
      </c>
      <c r="L3073" s="835">
        <v>112.6</v>
      </c>
      <c r="M3073" s="835">
        <v>337.79999999999995</v>
      </c>
      <c r="N3073" s="832">
        <v>3</v>
      </c>
      <c r="O3073" s="836">
        <v>2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8</v>
      </c>
      <c r="B3074" s="832" t="s">
        <v>2035</v>
      </c>
      <c r="C3074" s="832" t="s">
        <v>2050</v>
      </c>
      <c r="D3074" s="833" t="s">
        <v>4377</v>
      </c>
      <c r="E3074" s="834" t="s">
        <v>2073</v>
      </c>
      <c r="F3074" s="832" t="s">
        <v>2036</v>
      </c>
      <c r="G3074" s="832" t="s">
        <v>2133</v>
      </c>
      <c r="H3074" s="832" t="s">
        <v>601</v>
      </c>
      <c r="I3074" s="832" t="s">
        <v>2707</v>
      </c>
      <c r="J3074" s="832" t="s">
        <v>1379</v>
      </c>
      <c r="K3074" s="832" t="s">
        <v>2135</v>
      </c>
      <c r="L3074" s="835">
        <v>42.54</v>
      </c>
      <c r="M3074" s="835">
        <v>42.54</v>
      </c>
      <c r="N3074" s="832">
        <v>1</v>
      </c>
      <c r="O3074" s="836">
        <v>1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8</v>
      </c>
      <c r="B3075" s="832" t="s">
        <v>2035</v>
      </c>
      <c r="C3075" s="832" t="s">
        <v>2050</v>
      </c>
      <c r="D3075" s="833" t="s">
        <v>4377</v>
      </c>
      <c r="E3075" s="834" t="s">
        <v>2097</v>
      </c>
      <c r="F3075" s="832" t="s">
        <v>2036</v>
      </c>
      <c r="G3075" s="832" t="s">
        <v>2934</v>
      </c>
      <c r="H3075" s="832" t="s">
        <v>601</v>
      </c>
      <c r="I3075" s="832" t="s">
        <v>3671</v>
      </c>
      <c r="J3075" s="832" t="s">
        <v>3669</v>
      </c>
      <c r="K3075" s="832" t="s">
        <v>3672</v>
      </c>
      <c r="L3075" s="835">
        <v>0</v>
      </c>
      <c r="M3075" s="835">
        <v>0</v>
      </c>
      <c r="N3075" s="832">
        <v>1</v>
      </c>
      <c r="O3075" s="836">
        <v>1</v>
      </c>
      <c r="P3075" s="835"/>
      <c r="Q3075" s="837"/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8</v>
      </c>
      <c r="B3076" s="832" t="s">
        <v>2035</v>
      </c>
      <c r="C3076" s="832" t="s">
        <v>2050</v>
      </c>
      <c r="D3076" s="833" t="s">
        <v>4377</v>
      </c>
      <c r="E3076" s="834" t="s">
        <v>2097</v>
      </c>
      <c r="F3076" s="832" t="s">
        <v>2036</v>
      </c>
      <c r="G3076" s="832" t="s">
        <v>2101</v>
      </c>
      <c r="H3076" s="832" t="s">
        <v>660</v>
      </c>
      <c r="I3076" s="832" t="s">
        <v>3859</v>
      </c>
      <c r="J3076" s="832" t="s">
        <v>3860</v>
      </c>
      <c r="K3076" s="832" t="s">
        <v>3861</v>
      </c>
      <c r="L3076" s="835">
        <v>111.22</v>
      </c>
      <c r="M3076" s="835">
        <v>111.22</v>
      </c>
      <c r="N3076" s="832">
        <v>1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8</v>
      </c>
      <c r="B3077" s="832" t="s">
        <v>2035</v>
      </c>
      <c r="C3077" s="832" t="s">
        <v>2050</v>
      </c>
      <c r="D3077" s="833" t="s">
        <v>4377</v>
      </c>
      <c r="E3077" s="834" t="s">
        <v>2097</v>
      </c>
      <c r="F3077" s="832" t="s">
        <v>2036</v>
      </c>
      <c r="G3077" s="832" t="s">
        <v>2101</v>
      </c>
      <c r="H3077" s="832" t="s">
        <v>660</v>
      </c>
      <c r="I3077" s="832" t="s">
        <v>1860</v>
      </c>
      <c r="J3077" s="832" t="s">
        <v>1861</v>
      </c>
      <c r="K3077" s="832" t="s">
        <v>1862</v>
      </c>
      <c r="L3077" s="835">
        <v>149.52000000000001</v>
      </c>
      <c r="M3077" s="835">
        <v>149.52000000000001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8</v>
      </c>
      <c r="B3078" s="832" t="s">
        <v>2035</v>
      </c>
      <c r="C3078" s="832" t="s">
        <v>2050</v>
      </c>
      <c r="D3078" s="833" t="s">
        <v>4377</v>
      </c>
      <c r="E3078" s="834" t="s">
        <v>2097</v>
      </c>
      <c r="F3078" s="832" t="s">
        <v>2036</v>
      </c>
      <c r="G3078" s="832" t="s">
        <v>2155</v>
      </c>
      <c r="H3078" s="832" t="s">
        <v>601</v>
      </c>
      <c r="I3078" s="832" t="s">
        <v>2267</v>
      </c>
      <c r="J3078" s="832" t="s">
        <v>1712</v>
      </c>
      <c r="K3078" s="832" t="s">
        <v>2169</v>
      </c>
      <c r="L3078" s="835">
        <v>238.72</v>
      </c>
      <c r="M3078" s="835">
        <v>238.72</v>
      </c>
      <c r="N3078" s="832">
        <v>1</v>
      </c>
      <c r="O3078" s="836">
        <v>1</v>
      </c>
      <c r="P3078" s="835">
        <v>238.72</v>
      </c>
      <c r="Q3078" s="837">
        <v>1</v>
      </c>
      <c r="R3078" s="832">
        <v>1</v>
      </c>
      <c r="S3078" s="837">
        <v>1</v>
      </c>
      <c r="T3078" s="836">
        <v>1</v>
      </c>
      <c r="U3078" s="838">
        <v>1</v>
      </c>
    </row>
    <row r="3079" spans="1:21" ht="14.4" customHeight="1" x14ac:dyDescent="0.3">
      <c r="A3079" s="831">
        <v>8</v>
      </c>
      <c r="B3079" s="832" t="s">
        <v>2035</v>
      </c>
      <c r="C3079" s="832" t="s">
        <v>2050</v>
      </c>
      <c r="D3079" s="833" t="s">
        <v>4377</v>
      </c>
      <c r="E3079" s="834" t="s">
        <v>2097</v>
      </c>
      <c r="F3079" s="832" t="s">
        <v>2036</v>
      </c>
      <c r="G3079" s="832" t="s">
        <v>2278</v>
      </c>
      <c r="H3079" s="832" t="s">
        <v>601</v>
      </c>
      <c r="I3079" s="832" t="s">
        <v>2279</v>
      </c>
      <c r="J3079" s="832" t="s">
        <v>2280</v>
      </c>
      <c r="K3079" s="832" t="s">
        <v>2281</v>
      </c>
      <c r="L3079" s="835">
        <v>93.49</v>
      </c>
      <c r="M3079" s="835">
        <v>93.49</v>
      </c>
      <c r="N3079" s="832">
        <v>1</v>
      </c>
      <c r="O3079" s="836">
        <v>1</v>
      </c>
      <c r="P3079" s="835">
        <v>93.49</v>
      </c>
      <c r="Q3079" s="837">
        <v>1</v>
      </c>
      <c r="R3079" s="832">
        <v>1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8</v>
      </c>
      <c r="B3080" s="832" t="s">
        <v>2035</v>
      </c>
      <c r="C3080" s="832" t="s">
        <v>2050</v>
      </c>
      <c r="D3080" s="833" t="s">
        <v>4377</v>
      </c>
      <c r="E3080" s="834" t="s">
        <v>2097</v>
      </c>
      <c r="F3080" s="832" t="s">
        <v>2036</v>
      </c>
      <c r="G3080" s="832" t="s">
        <v>2576</v>
      </c>
      <c r="H3080" s="832" t="s">
        <v>601</v>
      </c>
      <c r="I3080" s="832" t="s">
        <v>2577</v>
      </c>
      <c r="J3080" s="832" t="s">
        <v>2578</v>
      </c>
      <c r="K3080" s="832" t="s">
        <v>2014</v>
      </c>
      <c r="L3080" s="835">
        <v>88.97</v>
      </c>
      <c r="M3080" s="835">
        <v>444.85</v>
      </c>
      <c r="N3080" s="832">
        <v>5</v>
      </c>
      <c r="O3080" s="836">
        <v>4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8</v>
      </c>
      <c r="B3081" s="832" t="s">
        <v>2035</v>
      </c>
      <c r="C3081" s="832" t="s">
        <v>2050</v>
      </c>
      <c r="D3081" s="833" t="s">
        <v>4377</v>
      </c>
      <c r="E3081" s="834" t="s">
        <v>2097</v>
      </c>
      <c r="F3081" s="832" t="s">
        <v>2036</v>
      </c>
      <c r="G3081" s="832" t="s">
        <v>2581</v>
      </c>
      <c r="H3081" s="832" t="s">
        <v>601</v>
      </c>
      <c r="I3081" s="832" t="s">
        <v>4124</v>
      </c>
      <c r="J3081" s="832" t="s">
        <v>4125</v>
      </c>
      <c r="K3081" s="832" t="s">
        <v>2985</v>
      </c>
      <c r="L3081" s="835">
        <v>341.43</v>
      </c>
      <c r="M3081" s="835">
        <v>341.43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8</v>
      </c>
      <c r="B3082" s="832" t="s">
        <v>2035</v>
      </c>
      <c r="C3082" s="832" t="s">
        <v>2050</v>
      </c>
      <c r="D3082" s="833" t="s">
        <v>4377</v>
      </c>
      <c r="E3082" s="834" t="s">
        <v>2097</v>
      </c>
      <c r="F3082" s="832" t="s">
        <v>2036</v>
      </c>
      <c r="G3082" s="832" t="s">
        <v>2497</v>
      </c>
      <c r="H3082" s="832" t="s">
        <v>601</v>
      </c>
      <c r="I3082" s="832" t="s">
        <v>4360</v>
      </c>
      <c r="J3082" s="832" t="s">
        <v>2769</v>
      </c>
      <c r="K3082" s="832" t="s">
        <v>2023</v>
      </c>
      <c r="L3082" s="835">
        <v>45.35</v>
      </c>
      <c r="M3082" s="835">
        <v>45.35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8</v>
      </c>
      <c r="B3083" s="832" t="s">
        <v>2035</v>
      </c>
      <c r="C3083" s="832" t="s">
        <v>2050</v>
      </c>
      <c r="D3083" s="833" t="s">
        <v>4377</v>
      </c>
      <c r="E3083" s="834" t="s">
        <v>2097</v>
      </c>
      <c r="F3083" s="832" t="s">
        <v>2036</v>
      </c>
      <c r="G3083" s="832" t="s">
        <v>2457</v>
      </c>
      <c r="H3083" s="832" t="s">
        <v>601</v>
      </c>
      <c r="I3083" s="832" t="s">
        <v>2458</v>
      </c>
      <c r="J3083" s="832" t="s">
        <v>2459</v>
      </c>
      <c r="K3083" s="832" t="s">
        <v>2460</v>
      </c>
      <c r="L3083" s="835">
        <v>30.46</v>
      </c>
      <c r="M3083" s="835">
        <v>60.92</v>
      </c>
      <c r="N3083" s="832">
        <v>2</v>
      </c>
      <c r="O3083" s="836">
        <v>2</v>
      </c>
      <c r="P3083" s="835">
        <v>30.46</v>
      </c>
      <c r="Q3083" s="837">
        <v>0.5</v>
      </c>
      <c r="R3083" s="832">
        <v>1</v>
      </c>
      <c r="S3083" s="837">
        <v>0.5</v>
      </c>
      <c r="T3083" s="836">
        <v>1</v>
      </c>
      <c r="U3083" s="838">
        <v>0.5</v>
      </c>
    </row>
    <row r="3084" spans="1:21" ht="14.4" customHeight="1" x14ac:dyDescent="0.3">
      <c r="A3084" s="831">
        <v>8</v>
      </c>
      <c r="B3084" s="832" t="s">
        <v>2035</v>
      </c>
      <c r="C3084" s="832" t="s">
        <v>2050</v>
      </c>
      <c r="D3084" s="833" t="s">
        <v>4377</v>
      </c>
      <c r="E3084" s="834" t="s">
        <v>2097</v>
      </c>
      <c r="F3084" s="832" t="s">
        <v>2036</v>
      </c>
      <c r="G3084" s="832" t="s">
        <v>2108</v>
      </c>
      <c r="H3084" s="832" t="s">
        <v>601</v>
      </c>
      <c r="I3084" s="832" t="s">
        <v>2109</v>
      </c>
      <c r="J3084" s="832" t="s">
        <v>657</v>
      </c>
      <c r="K3084" s="832" t="s">
        <v>2110</v>
      </c>
      <c r="L3084" s="835">
        <v>0</v>
      </c>
      <c r="M3084" s="835">
        <v>0</v>
      </c>
      <c r="N3084" s="832">
        <v>1</v>
      </c>
      <c r="O3084" s="836">
        <v>1</v>
      </c>
      <c r="P3084" s="835">
        <v>0</v>
      </c>
      <c r="Q3084" s="837"/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8</v>
      </c>
      <c r="B3085" s="832" t="s">
        <v>2035</v>
      </c>
      <c r="C3085" s="832" t="s">
        <v>2050</v>
      </c>
      <c r="D3085" s="833" t="s">
        <v>4377</v>
      </c>
      <c r="E3085" s="834" t="s">
        <v>2097</v>
      </c>
      <c r="F3085" s="832" t="s">
        <v>2036</v>
      </c>
      <c r="G3085" s="832" t="s">
        <v>2167</v>
      </c>
      <c r="H3085" s="832" t="s">
        <v>601</v>
      </c>
      <c r="I3085" s="832" t="s">
        <v>2168</v>
      </c>
      <c r="J3085" s="832" t="s">
        <v>1322</v>
      </c>
      <c r="K3085" s="832" t="s">
        <v>2169</v>
      </c>
      <c r="L3085" s="835">
        <v>98.75</v>
      </c>
      <c r="M3085" s="835">
        <v>98.75</v>
      </c>
      <c r="N3085" s="832">
        <v>1</v>
      </c>
      <c r="O3085" s="836">
        <v>1</v>
      </c>
      <c r="P3085" s="835">
        <v>98.75</v>
      </c>
      <c r="Q3085" s="837">
        <v>1</v>
      </c>
      <c r="R3085" s="832">
        <v>1</v>
      </c>
      <c r="S3085" s="837">
        <v>1</v>
      </c>
      <c r="T3085" s="836">
        <v>1</v>
      </c>
      <c r="U3085" s="838">
        <v>1</v>
      </c>
    </row>
    <row r="3086" spans="1:21" ht="14.4" customHeight="1" x14ac:dyDescent="0.3">
      <c r="A3086" s="831">
        <v>8</v>
      </c>
      <c r="B3086" s="832" t="s">
        <v>2035</v>
      </c>
      <c r="C3086" s="832" t="s">
        <v>2050</v>
      </c>
      <c r="D3086" s="833" t="s">
        <v>4377</v>
      </c>
      <c r="E3086" s="834" t="s">
        <v>2097</v>
      </c>
      <c r="F3086" s="832" t="s">
        <v>2036</v>
      </c>
      <c r="G3086" s="832" t="s">
        <v>2170</v>
      </c>
      <c r="H3086" s="832" t="s">
        <v>601</v>
      </c>
      <c r="I3086" s="832" t="s">
        <v>3020</v>
      </c>
      <c r="J3086" s="832" t="s">
        <v>3021</v>
      </c>
      <c r="K3086" s="832" t="s">
        <v>3022</v>
      </c>
      <c r="L3086" s="835">
        <v>0</v>
      </c>
      <c r="M3086" s="835">
        <v>0</v>
      </c>
      <c r="N3086" s="832">
        <v>2</v>
      </c>
      <c r="O3086" s="836">
        <v>1.5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8</v>
      </c>
      <c r="B3087" s="832" t="s">
        <v>2035</v>
      </c>
      <c r="C3087" s="832" t="s">
        <v>2050</v>
      </c>
      <c r="D3087" s="833" t="s">
        <v>4377</v>
      </c>
      <c r="E3087" s="834" t="s">
        <v>2097</v>
      </c>
      <c r="F3087" s="832" t="s">
        <v>2036</v>
      </c>
      <c r="G3087" s="832" t="s">
        <v>2803</v>
      </c>
      <c r="H3087" s="832" t="s">
        <v>601</v>
      </c>
      <c r="I3087" s="832" t="s">
        <v>4361</v>
      </c>
      <c r="J3087" s="832" t="s">
        <v>4170</v>
      </c>
      <c r="K3087" s="832" t="s">
        <v>3033</v>
      </c>
      <c r="L3087" s="835">
        <v>9.69</v>
      </c>
      <c r="M3087" s="835">
        <v>19.38</v>
      </c>
      <c r="N3087" s="832">
        <v>2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8</v>
      </c>
      <c r="B3088" s="832" t="s">
        <v>2035</v>
      </c>
      <c r="C3088" s="832" t="s">
        <v>2050</v>
      </c>
      <c r="D3088" s="833" t="s">
        <v>4377</v>
      </c>
      <c r="E3088" s="834" t="s">
        <v>2097</v>
      </c>
      <c r="F3088" s="832" t="s">
        <v>2036</v>
      </c>
      <c r="G3088" s="832" t="s">
        <v>2440</v>
      </c>
      <c r="H3088" s="832" t="s">
        <v>601</v>
      </c>
      <c r="I3088" s="832" t="s">
        <v>2806</v>
      </c>
      <c r="J3088" s="832" t="s">
        <v>1431</v>
      </c>
      <c r="K3088" s="832" t="s">
        <v>2807</v>
      </c>
      <c r="L3088" s="835">
        <v>71.3</v>
      </c>
      <c r="M3088" s="835">
        <v>71.3</v>
      </c>
      <c r="N3088" s="832">
        <v>1</v>
      </c>
      <c r="O3088" s="836">
        <v>1</v>
      </c>
      <c r="P3088" s="835">
        <v>71.3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8</v>
      </c>
      <c r="B3089" s="832" t="s">
        <v>2035</v>
      </c>
      <c r="C3089" s="832" t="s">
        <v>2050</v>
      </c>
      <c r="D3089" s="833" t="s">
        <v>4377</v>
      </c>
      <c r="E3089" s="834" t="s">
        <v>2097</v>
      </c>
      <c r="F3089" s="832" t="s">
        <v>2036</v>
      </c>
      <c r="G3089" s="832" t="s">
        <v>2650</v>
      </c>
      <c r="H3089" s="832" t="s">
        <v>601</v>
      </c>
      <c r="I3089" s="832" t="s">
        <v>3064</v>
      </c>
      <c r="J3089" s="832" t="s">
        <v>1365</v>
      </c>
      <c r="K3089" s="832" t="s">
        <v>2652</v>
      </c>
      <c r="L3089" s="835">
        <v>52.61</v>
      </c>
      <c r="M3089" s="835">
        <v>52.61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8</v>
      </c>
      <c r="B3090" s="832" t="s">
        <v>2035</v>
      </c>
      <c r="C3090" s="832" t="s">
        <v>2050</v>
      </c>
      <c r="D3090" s="833" t="s">
        <v>4377</v>
      </c>
      <c r="E3090" s="834" t="s">
        <v>2097</v>
      </c>
      <c r="F3090" s="832" t="s">
        <v>2036</v>
      </c>
      <c r="G3090" s="832" t="s">
        <v>2199</v>
      </c>
      <c r="H3090" s="832" t="s">
        <v>601</v>
      </c>
      <c r="I3090" s="832" t="s">
        <v>2200</v>
      </c>
      <c r="J3090" s="832" t="s">
        <v>1219</v>
      </c>
      <c r="K3090" s="832" t="s">
        <v>2201</v>
      </c>
      <c r="L3090" s="835">
        <v>130.36000000000001</v>
      </c>
      <c r="M3090" s="835">
        <v>651.80000000000007</v>
      </c>
      <c r="N3090" s="832">
        <v>5</v>
      </c>
      <c r="O3090" s="836">
        <v>4.5</v>
      </c>
      <c r="P3090" s="835">
        <v>260.72000000000003</v>
      </c>
      <c r="Q3090" s="837">
        <v>0.4</v>
      </c>
      <c r="R3090" s="832">
        <v>2</v>
      </c>
      <c r="S3090" s="837">
        <v>0.4</v>
      </c>
      <c r="T3090" s="836">
        <v>2</v>
      </c>
      <c r="U3090" s="838">
        <v>0.44444444444444442</v>
      </c>
    </row>
    <row r="3091" spans="1:21" ht="14.4" customHeight="1" x14ac:dyDescent="0.3">
      <c r="A3091" s="831">
        <v>8</v>
      </c>
      <c r="B3091" s="832" t="s">
        <v>2035</v>
      </c>
      <c r="C3091" s="832" t="s">
        <v>2050</v>
      </c>
      <c r="D3091" s="833" t="s">
        <v>4377</v>
      </c>
      <c r="E3091" s="834" t="s">
        <v>2097</v>
      </c>
      <c r="F3091" s="832" t="s">
        <v>2036</v>
      </c>
      <c r="G3091" s="832" t="s">
        <v>2206</v>
      </c>
      <c r="H3091" s="832" t="s">
        <v>601</v>
      </c>
      <c r="I3091" s="832" t="s">
        <v>2207</v>
      </c>
      <c r="J3091" s="832" t="s">
        <v>2208</v>
      </c>
      <c r="K3091" s="832" t="s">
        <v>2209</v>
      </c>
      <c r="L3091" s="835">
        <v>0</v>
      </c>
      <c r="M3091" s="835">
        <v>0</v>
      </c>
      <c r="N3091" s="832">
        <v>1</v>
      </c>
      <c r="O3091" s="836">
        <v>0.5</v>
      </c>
      <c r="P3091" s="835"/>
      <c r="Q3091" s="837"/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8</v>
      </c>
      <c r="B3092" s="832" t="s">
        <v>2035</v>
      </c>
      <c r="C3092" s="832" t="s">
        <v>2050</v>
      </c>
      <c r="D3092" s="833" t="s">
        <v>4377</v>
      </c>
      <c r="E3092" s="834" t="s">
        <v>2097</v>
      </c>
      <c r="F3092" s="832" t="s">
        <v>2036</v>
      </c>
      <c r="G3092" s="832" t="s">
        <v>2133</v>
      </c>
      <c r="H3092" s="832" t="s">
        <v>601</v>
      </c>
      <c r="I3092" s="832" t="s">
        <v>3462</v>
      </c>
      <c r="J3092" s="832" t="s">
        <v>1379</v>
      </c>
      <c r="K3092" s="832" t="s">
        <v>3463</v>
      </c>
      <c r="L3092" s="835">
        <v>59.56</v>
      </c>
      <c r="M3092" s="835">
        <v>59.56</v>
      </c>
      <c r="N3092" s="832">
        <v>1</v>
      </c>
      <c r="O3092" s="836">
        <v>0.5</v>
      </c>
      <c r="P3092" s="835"/>
      <c r="Q3092" s="837">
        <v>0</v>
      </c>
      <c r="R3092" s="832"/>
      <c r="S3092" s="837">
        <v>0</v>
      </c>
      <c r="T3092" s="836"/>
      <c r="U3092" s="838">
        <v>0</v>
      </c>
    </row>
    <row r="3093" spans="1:21" ht="14.4" customHeight="1" x14ac:dyDescent="0.3">
      <c r="A3093" s="831">
        <v>8</v>
      </c>
      <c r="B3093" s="832" t="s">
        <v>2035</v>
      </c>
      <c r="C3093" s="832" t="s">
        <v>2050</v>
      </c>
      <c r="D3093" s="833" t="s">
        <v>4377</v>
      </c>
      <c r="E3093" s="834" t="s">
        <v>2060</v>
      </c>
      <c r="F3093" s="832" t="s">
        <v>2036</v>
      </c>
      <c r="G3093" s="832" t="s">
        <v>2934</v>
      </c>
      <c r="H3093" s="832" t="s">
        <v>601</v>
      </c>
      <c r="I3093" s="832" t="s">
        <v>4326</v>
      </c>
      <c r="J3093" s="832" t="s">
        <v>4327</v>
      </c>
      <c r="K3093" s="832" t="s">
        <v>3662</v>
      </c>
      <c r="L3093" s="835">
        <v>263.26</v>
      </c>
      <c r="M3093" s="835">
        <v>263.26</v>
      </c>
      <c r="N3093" s="832">
        <v>1</v>
      </c>
      <c r="O3093" s="836">
        <v>0.5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8</v>
      </c>
      <c r="B3094" s="832" t="s">
        <v>2035</v>
      </c>
      <c r="C3094" s="832" t="s">
        <v>2050</v>
      </c>
      <c r="D3094" s="833" t="s">
        <v>4377</v>
      </c>
      <c r="E3094" s="834" t="s">
        <v>2060</v>
      </c>
      <c r="F3094" s="832" t="s">
        <v>2036</v>
      </c>
      <c r="G3094" s="832" t="s">
        <v>2934</v>
      </c>
      <c r="H3094" s="832" t="s">
        <v>601</v>
      </c>
      <c r="I3094" s="832" t="s">
        <v>3671</v>
      </c>
      <c r="J3094" s="832" t="s">
        <v>3669</v>
      </c>
      <c r="K3094" s="832" t="s">
        <v>3672</v>
      </c>
      <c r="L3094" s="835">
        <v>0</v>
      </c>
      <c r="M3094" s="835">
        <v>0</v>
      </c>
      <c r="N3094" s="832">
        <v>1</v>
      </c>
      <c r="O3094" s="836">
        <v>0.5</v>
      </c>
      <c r="P3094" s="835"/>
      <c r="Q3094" s="837"/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8</v>
      </c>
      <c r="B3095" s="832" t="s">
        <v>2035</v>
      </c>
      <c r="C3095" s="832" t="s">
        <v>2050</v>
      </c>
      <c r="D3095" s="833" t="s">
        <v>4377</v>
      </c>
      <c r="E3095" s="834" t="s">
        <v>2060</v>
      </c>
      <c r="F3095" s="832" t="s">
        <v>2036</v>
      </c>
      <c r="G3095" s="832" t="s">
        <v>2254</v>
      </c>
      <c r="H3095" s="832" t="s">
        <v>601</v>
      </c>
      <c r="I3095" s="832" t="s">
        <v>3778</v>
      </c>
      <c r="J3095" s="832" t="s">
        <v>3779</v>
      </c>
      <c r="K3095" s="832" t="s">
        <v>2416</v>
      </c>
      <c r="L3095" s="835">
        <v>72.55</v>
      </c>
      <c r="M3095" s="835">
        <v>72.55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8</v>
      </c>
      <c r="B3096" s="832" t="s">
        <v>2035</v>
      </c>
      <c r="C3096" s="832" t="s">
        <v>2050</v>
      </c>
      <c r="D3096" s="833" t="s">
        <v>4377</v>
      </c>
      <c r="E3096" s="834" t="s">
        <v>2060</v>
      </c>
      <c r="F3096" s="832" t="s">
        <v>2036</v>
      </c>
      <c r="G3096" s="832" t="s">
        <v>2101</v>
      </c>
      <c r="H3096" s="832" t="s">
        <v>660</v>
      </c>
      <c r="I3096" s="832" t="s">
        <v>1858</v>
      </c>
      <c r="J3096" s="832" t="s">
        <v>867</v>
      </c>
      <c r="K3096" s="832" t="s">
        <v>1859</v>
      </c>
      <c r="L3096" s="835">
        <v>154.36000000000001</v>
      </c>
      <c r="M3096" s="835">
        <v>308.72000000000003</v>
      </c>
      <c r="N3096" s="832">
        <v>2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8</v>
      </c>
      <c r="B3097" s="832" t="s">
        <v>2035</v>
      </c>
      <c r="C3097" s="832" t="s">
        <v>2050</v>
      </c>
      <c r="D3097" s="833" t="s">
        <v>4377</v>
      </c>
      <c r="E3097" s="834" t="s">
        <v>2060</v>
      </c>
      <c r="F3097" s="832" t="s">
        <v>2036</v>
      </c>
      <c r="G3097" s="832" t="s">
        <v>2278</v>
      </c>
      <c r="H3097" s="832" t="s">
        <v>601</v>
      </c>
      <c r="I3097" s="832" t="s">
        <v>2968</v>
      </c>
      <c r="J3097" s="832" t="s">
        <v>2280</v>
      </c>
      <c r="K3097" s="832" t="s">
        <v>2969</v>
      </c>
      <c r="L3097" s="835">
        <v>0</v>
      </c>
      <c r="M3097" s="835">
        <v>0</v>
      </c>
      <c r="N3097" s="832">
        <v>1</v>
      </c>
      <c r="O3097" s="836">
        <v>0.5</v>
      </c>
      <c r="P3097" s="835"/>
      <c r="Q3097" s="837"/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8</v>
      </c>
      <c r="B3098" s="832" t="s">
        <v>2035</v>
      </c>
      <c r="C3098" s="832" t="s">
        <v>2050</v>
      </c>
      <c r="D3098" s="833" t="s">
        <v>4377</v>
      </c>
      <c r="E3098" s="834" t="s">
        <v>2060</v>
      </c>
      <c r="F3098" s="832" t="s">
        <v>2036</v>
      </c>
      <c r="G3098" s="832" t="s">
        <v>2573</v>
      </c>
      <c r="H3098" s="832" t="s">
        <v>601</v>
      </c>
      <c r="I3098" s="832" t="s">
        <v>2574</v>
      </c>
      <c r="J3098" s="832" t="s">
        <v>789</v>
      </c>
      <c r="K3098" s="832" t="s">
        <v>2575</v>
      </c>
      <c r="L3098" s="835">
        <v>37.520000000000003</v>
      </c>
      <c r="M3098" s="835">
        <v>75.040000000000006</v>
      </c>
      <c r="N3098" s="832">
        <v>2</v>
      </c>
      <c r="O3098" s="836">
        <v>1.5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8</v>
      </c>
      <c r="B3099" s="832" t="s">
        <v>2035</v>
      </c>
      <c r="C3099" s="832" t="s">
        <v>2050</v>
      </c>
      <c r="D3099" s="833" t="s">
        <v>4377</v>
      </c>
      <c r="E3099" s="834" t="s">
        <v>2060</v>
      </c>
      <c r="F3099" s="832" t="s">
        <v>2036</v>
      </c>
      <c r="G3099" s="832" t="s">
        <v>2751</v>
      </c>
      <c r="H3099" s="832" t="s">
        <v>601</v>
      </c>
      <c r="I3099" s="832" t="s">
        <v>4362</v>
      </c>
      <c r="J3099" s="832" t="s">
        <v>1014</v>
      </c>
      <c r="K3099" s="832" t="s">
        <v>4363</v>
      </c>
      <c r="L3099" s="835">
        <v>92.85</v>
      </c>
      <c r="M3099" s="835">
        <v>185.7</v>
      </c>
      <c r="N3099" s="832">
        <v>2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8</v>
      </c>
      <c r="B3100" s="832" t="s">
        <v>2035</v>
      </c>
      <c r="C3100" s="832" t="s">
        <v>2050</v>
      </c>
      <c r="D3100" s="833" t="s">
        <v>4377</v>
      </c>
      <c r="E3100" s="834" t="s">
        <v>2060</v>
      </c>
      <c r="F3100" s="832" t="s">
        <v>2036</v>
      </c>
      <c r="G3100" s="832" t="s">
        <v>4199</v>
      </c>
      <c r="H3100" s="832" t="s">
        <v>601</v>
      </c>
      <c r="I3100" s="832" t="s">
        <v>4200</v>
      </c>
      <c r="J3100" s="832" t="s">
        <v>4201</v>
      </c>
      <c r="K3100" s="832" t="s">
        <v>4202</v>
      </c>
      <c r="L3100" s="835">
        <v>0</v>
      </c>
      <c r="M3100" s="835">
        <v>0</v>
      </c>
      <c r="N3100" s="832">
        <v>1</v>
      </c>
      <c r="O3100" s="836">
        <v>1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8</v>
      </c>
      <c r="B3101" s="832" t="s">
        <v>2035</v>
      </c>
      <c r="C3101" s="832" t="s">
        <v>2050</v>
      </c>
      <c r="D3101" s="833" t="s">
        <v>4377</v>
      </c>
      <c r="E3101" s="834" t="s">
        <v>2060</v>
      </c>
      <c r="F3101" s="832" t="s">
        <v>2036</v>
      </c>
      <c r="G3101" s="832" t="s">
        <v>2190</v>
      </c>
      <c r="H3101" s="832" t="s">
        <v>601</v>
      </c>
      <c r="I3101" s="832" t="s">
        <v>2191</v>
      </c>
      <c r="J3101" s="832" t="s">
        <v>773</v>
      </c>
      <c r="K3101" s="832" t="s">
        <v>2192</v>
      </c>
      <c r="L3101" s="835">
        <v>0</v>
      </c>
      <c r="M3101" s="835">
        <v>0</v>
      </c>
      <c r="N3101" s="832">
        <v>2</v>
      </c>
      <c r="O3101" s="836">
        <v>2</v>
      </c>
      <c r="P3101" s="835">
        <v>0</v>
      </c>
      <c r="Q3101" s="837"/>
      <c r="R3101" s="832">
        <v>1</v>
      </c>
      <c r="S3101" s="837">
        <v>0.5</v>
      </c>
      <c r="T3101" s="836">
        <v>1</v>
      </c>
      <c r="U3101" s="838">
        <v>0.5</v>
      </c>
    </row>
    <row r="3102" spans="1:21" ht="14.4" customHeight="1" x14ac:dyDescent="0.3">
      <c r="A3102" s="831">
        <v>8</v>
      </c>
      <c r="B3102" s="832" t="s">
        <v>2035</v>
      </c>
      <c r="C3102" s="832" t="s">
        <v>2050</v>
      </c>
      <c r="D3102" s="833" t="s">
        <v>4377</v>
      </c>
      <c r="E3102" s="834" t="s">
        <v>2060</v>
      </c>
      <c r="F3102" s="832" t="s">
        <v>2036</v>
      </c>
      <c r="G3102" s="832" t="s">
        <v>2335</v>
      </c>
      <c r="H3102" s="832" t="s">
        <v>601</v>
      </c>
      <c r="I3102" s="832" t="s">
        <v>2336</v>
      </c>
      <c r="J3102" s="832" t="s">
        <v>1012</v>
      </c>
      <c r="K3102" s="832" t="s">
        <v>2337</v>
      </c>
      <c r="L3102" s="835">
        <v>34.19</v>
      </c>
      <c r="M3102" s="835">
        <v>34.19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8</v>
      </c>
      <c r="B3103" s="832" t="s">
        <v>2035</v>
      </c>
      <c r="C3103" s="832" t="s">
        <v>2050</v>
      </c>
      <c r="D3103" s="833" t="s">
        <v>4377</v>
      </c>
      <c r="E3103" s="834" t="s">
        <v>2060</v>
      </c>
      <c r="F3103" s="832" t="s">
        <v>2036</v>
      </c>
      <c r="G3103" s="832" t="s">
        <v>2126</v>
      </c>
      <c r="H3103" s="832" t="s">
        <v>601</v>
      </c>
      <c r="I3103" s="832" t="s">
        <v>2127</v>
      </c>
      <c r="J3103" s="832" t="s">
        <v>2128</v>
      </c>
      <c r="K3103" s="832" t="s">
        <v>1725</v>
      </c>
      <c r="L3103" s="835">
        <v>88.1</v>
      </c>
      <c r="M3103" s="835">
        <v>88.1</v>
      </c>
      <c r="N3103" s="832">
        <v>1</v>
      </c>
      <c r="O3103" s="836">
        <v>1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8</v>
      </c>
      <c r="B3104" s="832" t="s">
        <v>2035</v>
      </c>
      <c r="C3104" s="832" t="s">
        <v>2050</v>
      </c>
      <c r="D3104" s="833" t="s">
        <v>4377</v>
      </c>
      <c r="E3104" s="834" t="s">
        <v>2060</v>
      </c>
      <c r="F3104" s="832" t="s">
        <v>2036</v>
      </c>
      <c r="G3104" s="832" t="s">
        <v>2440</v>
      </c>
      <c r="H3104" s="832" t="s">
        <v>601</v>
      </c>
      <c r="I3104" s="832" t="s">
        <v>2441</v>
      </c>
      <c r="J3104" s="832" t="s">
        <v>1431</v>
      </c>
      <c r="K3104" s="832" t="s">
        <v>1813</v>
      </c>
      <c r="L3104" s="835">
        <v>0</v>
      </c>
      <c r="M3104" s="835">
        <v>0</v>
      </c>
      <c r="N3104" s="832">
        <v>3</v>
      </c>
      <c r="O3104" s="836">
        <v>3</v>
      </c>
      <c r="P3104" s="835"/>
      <c r="Q3104" s="837"/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8</v>
      </c>
      <c r="B3105" s="832" t="s">
        <v>2035</v>
      </c>
      <c r="C3105" s="832" t="s">
        <v>2050</v>
      </c>
      <c r="D3105" s="833" t="s">
        <v>4377</v>
      </c>
      <c r="E3105" s="834" t="s">
        <v>2060</v>
      </c>
      <c r="F3105" s="832" t="s">
        <v>2036</v>
      </c>
      <c r="G3105" s="832" t="s">
        <v>2129</v>
      </c>
      <c r="H3105" s="832" t="s">
        <v>601</v>
      </c>
      <c r="I3105" s="832" t="s">
        <v>3275</v>
      </c>
      <c r="J3105" s="832" t="s">
        <v>1326</v>
      </c>
      <c r="K3105" s="832" t="s">
        <v>3276</v>
      </c>
      <c r="L3105" s="835">
        <v>168.9</v>
      </c>
      <c r="M3105" s="835">
        <v>168.9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8</v>
      </c>
      <c r="B3106" s="832" t="s">
        <v>2035</v>
      </c>
      <c r="C3106" s="832" t="s">
        <v>2050</v>
      </c>
      <c r="D3106" s="833" t="s">
        <v>4377</v>
      </c>
      <c r="E3106" s="834" t="s">
        <v>2060</v>
      </c>
      <c r="F3106" s="832" t="s">
        <v>2036</v>
      </c>
      <c r="G3106" s="832" t="s">
        <v>2199</v>
      </c>
      <c r="H3106" s="832" t="s">
        <v>601</v>
      </c>
      <c r="I3106" s="832" t="s">
        <v>2200</v>
      </c>
      <c r="J3106" s="832" t="s">
        <v>1219</v>
      </c>
      <c r="K3106" s="832" t="s">
        <v>2201</v>
      </c>
      <c r="L3106" s="835">
        <v>130.36000000000001</v>
      </c>
      <c r="M3106" s="835">
        <v>130.36000000000001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8</v>
      </c>
      <c r="B3107" s="832" t="s">
        <v>2035</v>
      </c>
      <c r="C3107" s="832" t="s">
        <v>2050</v>
      </c>
      <c r="D3107" s="833" t="s">
        <v>4377</v>
      </c>
      <c r="E3107" s="834" t="s">
        <v>2060</v>
      </c>
      <c r="F3107" s="832" t="s">
        <v>2036</v>
      </c>
      <c r="G3107" s="832" t="s">
        <v>2199</v>
      </c>
      <c r="H3107" s="832" t="s">
        <v>601</v>
      </c>
      <c r="I3107" s="832" t="s">
        <v>2202</v>
      </c>
      <c r="J3107" s="832" t="s">
        <v>1219</v>
      </c>
      <c r="K3107" s="832" t="s">
        <v>2201</v>
      </c>
      <c r="L3107" s="835">
        <v>130.36000000000001</v>
      </c>
      <c r="M3107" s="835">
        <v>130.36000000000001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8</v>
      </c>
      <c r="B3108" s="832" t="s">
        <v>2035</v>
      </c>
      <c r="C3108" s="832" t="s">
        <v>2050</v>
      </c>
      <c r="D3108" s="833" t="s">
        <v>4377</v>
      </c>
      <c r="E3108" s="834" t="s">
        <v>2060</v>
      </c>
      <c r="F3108" s="832" t="s">
        <v>2036</v>
      </c>
      <c r="G3108" s="832" t="s">
        <v>3464</v>
      </c>
      <c r="H3108" s="832" t="s">
        <v>601</v>
      </c>
      <c r="I3108" s="832" t="s">
        <v>3465</v>
      </c>
      <c r="J3108" s="832" t="s">
        <v>1575</v>
      </c>
      <c r="K3108" s="832" t="s">
        <v>3466</v>
      </c>
      <c r="L3108" s="835">
        <v>61.97</v>
      </c>
      <c r="M3108" s="835">
        <v>61.97</v>
      </c>
      <c r="N3108" s="832">
        <v>1</v>
      </c>
      <c r="O3108" s="836">
        <v>0.5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8</v>
      </c>
      <c r="B3109" s="832" t="s">
        <v>2035</v>
      </c>
      <c r="C3109" s="832" t="s">
        <v>2050</v>
      </c>
      <c r="D3109" s="833" t="s">
        <v>4377</v>
      </c>
      <c r="E3109" s="834" t="s">
        <v>2060</v>
      </c>
      <c r="F3109" s="832" t="s">
        <v>2036</v>
      </c>
      <c r="G3109" s="832" t="s">
        <v>3464</v>
      </c>
      <c r="H3109" s="832" t="s">
        <v>601</v>
      </c>
      <c r="I3109" s="832" t="s">
        <v>3582</v>
      </c>
      <c r="J3109" s="832" t="s">
        <v>1575</v>
      </c>
      <c r="K3109" s="832" t="s">
        <v>3583</v>
      </c>
      <c r="L3109" s="835">
        <v>61.97</v>
      </c>
      <c r="M3109" s="835">
        <v>61.97</v>
      </c>
      <c r="N3109" s="832">
        <v>1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8</v>
      </c>
      <c r="B3110" s="832" t="s">
        <v>2035</v>
      </c>
      <c r="C3110" s="832" t="s">
        <v>2050</v>
      </c>
      <c r="D3110" s="833" t="s">
        <v>4377</v>
      </c>
      <c r="E3110" s="834" t="s">
        <v>2094</v>
      </c>
      <c r="F3110" s="832" t="s">
        <v>2036</v>
      </c>
      <c r="G3110" s="832" t="s">
        <v>2101</v>
      </c>
      <c r="H3110" s="832" t="s">
        <v>660</v>
      </c>
      <c r="I3110" s="832" t="s">
        <v>1858</v>
      </c>
      <c r="J3110" s="832" t="s">
        <v>867</v>
      </c>
      <c r="K3110" s="832" t="s">
        <v>1859</v>
      </c>
      <c r="L3110" s="835">
        <v>154.36000000000001</v>
      </c>
      <c r="M3110" s="835">
        <v>617.44000000000005</v>
      </c>
      <c r="N3110" s="832">
        <v>4</v>
      </c>
      <c r="O3110" s="836">
        <v>2</v>
      </c>
      <c r="P3110" s="835">
        <v>308.72000000000003</v>
      </c>
      <c r="Q3110" s="837">
        <v>0.5</v>
      </c>
      <c r="R3110" s="832">
        <v>2</v>
      </c>
      <c r="S3110" s="837">
        <v>0.5</v>
      </c>
      <c r="T3110" s="836">
        <v>1</v>
      </c>
      <c r="U3110" s="838">
        <v>0.5</v>
      </c>
    </row>
    <row r="3111" spans="1:21" ht="14.4" customHeight="1" x14ac:dyDescent="0.3">
      <c r="A3111" s="831">
        <v>8</v>
      </c>
      <c r="B3111" s="832" t="s">
        <v>2035</v>
      </c>
      <c r="C3111" s="832" t="s">
        <v>2050</v>
      </c>
      <c r="D3111" s="833" t="s">
        <v>4377</v>
      </c>
      <c r="E3111" s="834" t="s">
        <v>2094</v>
      </c>
      <c r="F3111" s="832" t="s">
        <v>2036</v>
      </c>
      <c r="G3111" s="832" t="s">
        <v>2288</v>
      </c>
      <c r="H3111" s="832" t="s">
        <v>601</v>
      </c>
      <c r="I3111" s="832" t="s">
        <v>2289</v>
      </c>
      <c r="J3111" s="832" t="s">
        <v>1104</v>
      </c>
      <c r="K3111" s="832" t="s">
        <v>2290</v>
      </c>
      <c r="L3111" s="835">
        <v>107.27</v>
      </c>
      <c r="M3111" s="835">
        <v>321.81</v>
      </c>
      <c r="N3111" s="832">
        <v>3</v>
      </c>
      <c r="O3111" s="836">
        <v>1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8</v>
      </c>
      <c r="B3112" s="832" t="s">
        <v>2035</v>
      </c>
      <c r="C3112" s="832" t="s">
        <v>2050</v>
      </c>
      <c r="D3112" s="833" t="s">
        <v>4377</v>
      </c>
      <c r="E3112" s="834" t="s">
        <v>2094</v>
      </c>
      <c r="F3112" s="832" t="s">
        <v>2036</v>
      </c>
      <c r="G3112" s="832" t="s">
        <v>2457</v>
      </c>
      <c r="H3112" s="832" t="s">
        <v>601</v>
      </c>
      <c r="I3112" s="832" t="s">
        <v>2458</v>
      </c>
      <c r="J3112" s="832" t="s">
        <v>2459</v>
      </c>
      <c r="K3112" s="832" t="s">
        <v>2460</v>
      </c>
      <c r="L3112" s="835">
        <v>30.46</v>
      </c>
      <c r="M3112" s="835">
        <v>30.46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8</v>
      </c>
      <c r="B3113" s="832" t="s">
        <v>2035</v>
      </c>
      <c r="C3113" s="832" t="s">
        <v>2050</v>
      </c>
      <c r="D3113" s="833" t="s">
        <v>4377</v>
      </c>
      <c r="E3113" s="834" t="s">
        <v>2094</v>
      </c>
      <c r="F3113" s="832" t="s">
        <v>2036</v>
      </c>
      <c r="G3113" s="832" t="s">
        <v>2440</v>
      </c>
      <c r="H3113" s="832" t="s">
        <v>601</v>
      </c>
      <c r="I3113" s="832" t="s">
        <v>2441</v>
      </c>
      <c r="J3113" s="832" t="s">
        <v>1431</v>
      </c>
      <c r="K3113" s="832" t="s">
        <v>1813</v>
      </c>
      <c r="L3113" s="835">
        <v>0</v>
      </c>
      <c r="M3113" s="835">
        <v>0</v>
      </c>
      <c r="N3113" s="832">
        <v>1</v>
      </c>
      <c r="O3113" s="836">
        <v>1</v>
      </c>
      <c r="P3113" s="835"/>
      <c r="Q3113" s="837"/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8</v>
      </c>
      <c r="B3114" s="832" t="s">
        <v>2035</v>
      </c>
      <c r="C3114" s="832" t="s">
        <v>2050</v>
      </c>
      <c r="D3114" s="833" t="s">
        <v>4377</v>
      </c>
      <c r="E3114" s="834" t="s">
        <v>2094</v>
      </c>
      <c r="F3114" s="832" t="s">
        <v>2036</v>
      </c>
      <c r="G3114" s="832" t="s">
        <v>2199</v>
      </c>
      <c r="H3114" s="832" t="s">
        <v>601</v>
      </c>
      <c r="I3114" s="832" t="s">
        <v>2200</v>
      </c>
      <c r="J3114" s="832" t="s">
        <v>1219</v>
      </c>
      <c r="K3114" s="832" t="s">
        <v>2201</v>
      </c>
      <c r="L3114" s="835">
        <v>130.36000000000001</v>
      </c>
      <c r="M3114" s="835">
        <v>130.36000000000001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8</v>
      </c>
      <c r="B3115" s="832" t="s">
        <v>2035</v>
      </c>
      <c r="C3115" s="832" t="s">
        <v>2050</v>
      </c>
      <c r="D3115" s="833" t="s">
        <v>4377</v>
      </c>
      <c r="E3115" s="834" t="s">
        <v>2094</v>
      </c>
      <c r="F3115" s="832" t="s">
        <v>2036</v>
      </c>
      <c r="G3115" s="832" t="s">
        <v>2206</v>
      </c>
      <c r="H3115" s="832" t="s">
        <v>601</v>
      </c>
      <c r="I3115" s="832" t="s">
        <v>2207</v>
      </c>
      <c r="J3115" s="832" t="s">
        <v>2208</v>
      </c>
      <c r="K3115" s="832" t="s">
        <v>2209</v>
      </c>
      <c r="L3115" s="835">
        <v>0</v>
      </c>
      <c r="M3115" s="835">
        <v>0</v>
      </c>
      <c r="N3115" s="832">
        <v>1</v>
      </c>
      <c r="O3115" s="836">
        <v>0.5</v>
      </c>
      <c r="P3115" s="835"/>
      <c r="Q3115" s="837"/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8</v>
      </c>
      <c r="B3116" s="832" t="s">
        <v>2035</v>
      </c>
      <c r="C3116" s="832" t="s">
        <v>2050</v>
      </c>
      <c r="D3116" s="833" t="s">
        <v>4377</v>
      </c>
      <c r="E3116" s="834" t="s">
        <v>2090</v>
      </c>
      <c r="F3116" s="832" t="s">
        <v>2036</v>
      </c>
      <c r="G3116" s="832" t="s">
        <v>2133</v>
      </c>
      <c r="H3116" s="832" t="s">
        <v>601</v>
      </c>
      <c r="I3116" s="832" t="s">
        <v>2707</v>
      </c>
      <c r="J3116" s="832" t="s">
        <v>1379</v>
      </c>
      <c r="K3116" s="832" t="s">
        <v>2135</v>
      </c>
      <c r="L3116" s="835">
        <v>42.54</v>
      </c>
      <c r="M3116" s="835">
        <v>42.54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8</v>
      </c>
      <c r="B3117" s="832" t="s">
        <v>2035</v>
      </c>
      <c r="C3117" s="832" t="s">
        <v>2050</v>
      </c>
      <c r="D3117" s="833" t="s">
        <v>4377</v>
      </c>
      <c r="E3117" s="834" t="s">
        <v>2090</v>
      </c>
      <c r="F3117" s="832" t="s">
        <v>2036</v>
      </c>
      <c r="G3117" s="832" t="s">
        <v>2375</v>
      </c>
      <c r="H3117" s="832" t="s">
        <v>601</v>
      </c>
      <c r="I3117" s="832" t="s">
        <v>2376</v>
      </c>
      <c r="J3117" s="832" t="s">
        <v>840</v>
      </c>
      <c r="K3117" s="832" t="s">
        <v>2377</v>
      </c>
      <c r="L3117" s="835">
        <v>55.16</v>
      </c>
      <c r="M3117" s="835">
        <v>55.16</v>
      </c>
      <c r="N3117" s="832">
        <v>1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8</v>
      </c>
      <c r="B3118" s="832" t="s">
        <v>2035</v>
      </c>
      <c r="C3118" s="832" t="s">
        <v>2050</v>
      </c>
      <c r="D3118" s="833" t="s">
        <v>4377</v>
      </c>
      <c r="E3118" s="834" t="s">
        <v>2069</v>
      </c>
      <c r="F3118" s="832" t="s">
        <v>2036</v>
      </c>
      <c r="G3118" s="832" t="s">
        <v>2101</v>
      </c>
      <c r="H3118" s="832" t="s">
        <v>660</v>
      </c>
      <c r="I3118" s="832" t="s">
        <v>1858</v>
      </c>
      <c r="J3118" s="832" t="s">
        <v>867</v>
      </c>
      <c r="K3118" s="832" t="s">
        <v>1859</v>
      </c>
      <c r="L3118" s="835">
        <v>154.36000000000001</v>
      </c>
      <c r="M3118" s="835">
        <v>154.36000000000001</v>
      </c>
      <c r="N3118" s="832">
        <v>1</v>
      </c>
      <c r="O3118" s="836">
        <v>1</v>
      </c>
      <c r="P3118" s="835">
        <v>154.36000000000001</v>
      </c>
      <c r="Q3118" s="837">
        <v>1</v>
      </c>
      <c r="R3118" s="832">
        <v>1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8</v>
      </c>
      <c r="B3119" s="832" t="s">
        <v>2035</v>
      </c>
      <c r="C3119" s="832" t="s">
        <v>2050</v>
      </c>
      <c r="D3119" s="833" t="s">
        <v>4377</v>
      </c>
      <c r="E3119" s="834" t="s">
        <v>2069</v>
      </c>
      <c r="F3119" s="832" t="s">
        <v>2036</v>
      </c>
      <c r="G3119" s="832" t="s">
        <v>2155</v>
      </c>
      <c r="H3119" s="832" t="s">
        <v>660</v>
      </c>
      <c r="I3119" s="832" t="s">
        <v>1708</v>
      </c>
      <c r="J3119" s="832" t="s">
        <v>1709</v>
      </c>
      <c r="K3119" s="832" t="s">
        <v>1710</v>
      </c>
      <c r="L3119" s="835">
        <v>170.52</v>
      </c>
      <c r="M3119" s="835">
        <v>341.04</v>
      </c>
      <c r="N3119" s="832">
        <v>2</v>
      </c>
      <c r="O3119" s="836">
        <v>1</v>
      </c>
      <c r="P3119" s="835">
        <v>341.04</v>
      </c>
      <c r="Q3119" s="837">
        <v>1</v>
      </c>
      <c r="R3119" s="832">
        <v>2</v>
      </c>
      <c r="S3119" s="837">
        <v>1</v>
      </c>
      <c r="T3119" s="836">
        <v>1</v>
      </c>
      <c r="U3119" s="838">
        <v>1</v>
      </c>
    </row>
    <row r="3120" spans="1:21" ht="14.4" customHeight="1" x14ac:dyDescent="0.3">
      <c r="A3120" s="831">
        <v>8</v>
      </c>
      <c r="B3120" s="832" t="s">
        <v>2035</v>
      </c>
      <c r="C3120" s="832" t="s">
        <v>2050</v>
      </c>
      <c r="D3120" s="833" t="s">
        <v>4377</v>
      </c>
      <c r="E3120" s="834" t="s">
        <v>2069</v>
      </c>
      <c r="F3120" s="832" t="s">
        <v>2036</v>
      </c>
      <c r="G3120" s="832" t="s">
        <v>2102</v>
      </c>
      <c r="H3120" s="832" t="s">
        <v>601</v>
      </c>
      <c r="I3120" s="832" t="s">
        <v>2160</v>
      </c>
      <c r="J3120" s="832" t="s">
        <v>685</v>
      </c>
      <c r="K3120" s="832" t="s">
        <v>2161</v>
      </c>
      <c r="L3120" s="835">
        <v>45.56</v>
      </c>
      <c r="M3120" s="835">
        <v>45.56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8</v>
      </c>
      <c r="B3121" s="832" t="s">
        <v>2035</v>
      </c>
      <c r="C3121" s="832" t="s">
        <v>2050</v>
      </c>
      <c r="D3121" s="833" t="s">
        <v>4377</v>
      </c>
      <c r="E3121" s="834" t="s">
        <v>2069</v>
      </c>
      <c r="F3121" s="832" t="s">
        <v>2036</v>
      </c>
      <c r="G3121" s="832" t="s">
        <v>2457</v>
      </c>
      <c r="H3121" s="832" t="s">
        <v>601</v>
      </c>
      <c r="I3121" s="832" t="s">
        <v>2461</v>
      </c>
      <c r="J3121" s="832" t="s">
        <v>2459</v>
      </c>
      <c r="K3121" s="832" t="s">
        <v>2462</v>
      </c>
      <c r="L3121" s="835">
        <v>60.9</v>
      </c>
      <c r="M3121" s="835">
        <v>60.9</v>
      </c>
      <c r="N3121" s="832">
        <v>1</v>
      </c>
      <c r="O3121" s="836">
        <v>1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8</v>
      </c>
      <c r="B3122" s="832" t="s">
        <v>2035</v>
      </c>
      <c r="C3122" s="832" t="s">
        <v>2050</v>
      </c>
      <c r="D3122" s="833" t="s">
        <v>4377</v>
      </c>
      <c r="E3122" s="834" t="s">
        <v>2069</v>
      </c>
      <c r="F3122" s="832" t="s">
        <v>2036</v>
      </c>
      <c r="G3122" s="832" t="s">
        <v>2797</v>
      </c>
      <c r="H3122" s="832" t="s">
        <v>601</v>
      </c>
      <c r="I3122" s="832" t="s">
        <v>4147</v>
      </c>
      <c r="J3122" s="832" t="s">
        <v>4148</v>
      </c>
      <c r="K3122" s="832" t="s">
        <v>4149</v>
      </c>
      <c r="L3122" s="835">
        <v>54.85</v>
      </c>
      <c r="M3122" s="835">
        <v>54.85</v>
      </c>
      <c r="N3122" s="832">
        <v>1</v>
      </c>
      <c r="O3122" s="836">
        <v>0.5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8</v>
      </c>
      <c r="B3123" s="832" t="s">
        <v>2035</v>
      </c>
      <c r="C3123" s="832" t="s">
        <v>2050</v>
      </c>
      <c r="D3123" s="833" t="s">
        <v>4377</v>
      </c>
      <c r="E3123" s="834" t="s">
        <v>2069</v>
      </c>
      <c r="F3123" s="832" t="s">
        <v>2036</v>
      </c>
      <c r="G3123" s="832" t="s">
        <v>2187</v>
      </c>
      <c r="H3123" s="832" t="s">
        <v>601</v>
      </c>
      <c r="I3123" s="832" t="s">
        <v>2188</v>
      </c>
      <c r="J3123" s="832" t="s">
        <v>1158</v>
      </c>
      <c r="K3123" s="832" t="s">
        <v>2189</v>
      </c>
      <c r="L3123" s="835">
        <v>0</v>
      </c>
      <c r="M3123" s="835">
        <v>0</v>
      </c>
      <c r="N3123" s="832">
        <v>1</v>
      </c>
      <c r="O3123" s="836">
        <v>0.5</v>
      </c>
      <c r="P3123" s="835"/>
      <c r="Q3123" s="837"/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8</v>
      </c>
      <c r="B3124" s="832" t="s">
        <v>2035</v>
      </c>
      <c r="C3124" s="832" t="s">
        <v>2050</v>
      </c>
      <c r="D3124" s="833" t="s">
        <v>4377</v>
      </c>
      <c r="E3124" s="834" t="s">
        <v>2069</v>
      </c>
      <c r="F3124" s="832" t="s">
        <v>2036</v>
      </c>
      <c r="G3124" s="832" t="s">
        <v>2190</v>
      </c>
      <c r="H3124" s="832" t="s">
        <v>601</v>
      </c>
      <c r="I3124" s="832" t="s">
        <v>2328</v>
      </c>
      <c r="J3124" s="832" t="s">
        <v>2329</v>
      </c>
      <c r="K3124" s="832" t="s">
        <v>2330</v>
      </c>
      <c r="L3124" s="835">
        <v>0</v>
      </c>
      <c r="M3124" s="835">
        <v>0</v>
      </c>
      <c r="N3124" s="832">
        <v>1</v>
      </c>
      <c r="O3124" s="836">
        <v>1</v>
      </c>
      <c r="P3124" s="835">
        <v>0</v>
      </c>
      <c r="Q3124" s="837"/>
      <c r="R3124" s="832">
        <v>1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8</v>
      </c>
      <c r="B3125" s="832" t="s">
        <v>2035</v>
      </c>
      <c r="C3125" s="832" t="s">
        <v>2050</v>
      </c>
      <c r="D3125" s="833" t="s">
        <v>4377</v>
      </c>
      <c r="E3125" s="834" t="s">
        <v>2069</v>
      </c>
      <c r="F3125" s="832" t="s">
        <v>2036</v>
      </c>
      <c r="G3125" s="832" t="s">
        <v>2129</v>
      </c>
      <c r="H3125" s="832" t="s">
        <v>601</v>
      </c>
      <c r="I3125" s="832" t="s">
        <v>2228</v>
      </c>
      <c r="J3125" s="832" t="s">
        <v>1328</v>
      </c>
      <c r="K3125" s="832" t="s">
        <v>2229</v>
      </c>
      <c r="L3125" s="835">
        <v>168.9</v>
      </c>
      <c r="M3125" s="835">
        <v>168.9</v>
      </c>
      <c r="N3125" s="832">
        <v>1</v>
      </c>
      <c r="O3125" s="836">
        <v>1</v>
      </c>
      <c r="P3125" s="835">
        <v>168.9</v>
      </c>
      <c r="Q3125" s="837">
        <v>1</v>
      </c>
      <c r="R3125" s="832">
        <v>1</v>
      </c>
      <c r="S3125" s="837">
        <v>1</v>
      </c>
      <c r="T3125" s="836">
        <v>1</v>
      </c>
      <c r="U3125" s="838">
        <v>1</v>
      </c>
    </row>
    <row r="3126" spans="1:21" ht="14.4" customHeight="1" x14ac:dyDescent="0.3">
      <c r="A3126" s="831">
        <v>8</v>
      </c>
      <c r="B3126" s="832" t="s">
        <v>2035</v>
      </c>
      <c r="C3126" s="832" t="s">
        <v>2050</v>
      </c>
      <c r="D3126" s="833" t="s">
        <v>4377</v>
      </c>
      <c r="E3126" s="834" t="s">
        <v>2069</v>
      </c>
      <c r="F3126" s="832" t="s">
        <v>2036</v>
      </c>
      <c r="G3126" s="832" t="s">
        <v>3995</v>
      </c>
      <c r="H3126" s="832" t="s">
        <v>601</v>
      </c>
      <c r="I3126" s="832" t="s">
        <v>3996</v>
      </c>
      <c r="J3126" s="832" t="s">
        <v>3997</v>
      </c>
      <c r="K3126" s="832" t="s">
        <v>3998</v>
      </c>
      <c r="L3126" s="835">
        <v>75.349999999999994</v>
      </c>
      <c r="M3126" s="835">
        <v>75.349999999999994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8</v>
      </c>
      <c r="B3127" s="832" t="s">
        <v>2035</v>
      </c>
      <c r="C3127" s="832" t="s">
        <v>2050</v>
      </c>
      <c r="D3127" s="833" t="s">
        <v>4377</v>
      </c>
      <c r="E3127" s="834" t="s">
        <v>2071</v>
      </c>
      <c r="F3127" s="832" t="s">
        <v>2036</v>
      </c>
      <c r="G3127" s="832" t="s">
        <v>2101</v>
      </c>
      <c r="H3127" s="832" t="s">
        <v>660</v>
      </c>
      <c r="I3127" s="832" t="s">
        <v>1858</v>
      </c>
      <c r="J3127" s="832" t="s">
        <v>867</v>
      </c>
      <c r="K3127" s="832" t="s">
        <v>1859</v>
      </c>
      <c r="L3127" s="835">
        <v>154.36000000000001</v>
      </c>
      <c r="M3127" s="835">
        <v>154.36000000000001</v>
      </c>
      <c r="N3127" s="832">
        <v>1</v>
      </c>
      <c r="O3127" s="836">
        <v>1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8</v>
      </c>
      <c r="B3128" s="832" t="s">
        <v>2035</v>
      </c>
      <c r="C3128" s="832" t="s">
        <v>2050</v>
      </c>
      <c r="D3128" s="833" t="s">
        <v>4377</v>
      </c>
      <c r="E3128" s="834" t="s">
        <v>2071</v>
      </c>
      <c r="F3128" s="832" t="s">
        <v>2036</v>
      </c>
      <c r="G3128" s="832" t="s">
        <v>2266</v>
      </c>
      <c r="H3128" s="832" t="s">
        <v>601</v>
      </c>
      <c r="I3128" s="832" t="s">
        <v>2566</v>
      </c>
      <c r="J3128" s="832" t="s">
        <v>1169</v>
      </c>
      <c r="K3128" s="832" t="s">
        <v>1807</v>
      </c>
      <c r="L3128" s="835">
        <v>105.32</v>
      </c>
      <c r="M3128" s="835">
        <v>105.32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8</v>
      </c>
      <c r="B3129" s="832" t="s">
        <v>2035</v>
      </c>
      <c r="C3129" s="832" t="s">
        <v>2050</v>
      </c>
      <c r="D3129" s="833" t="s">
        <v>4377</v>
      </c>
      <c r="E3129" s="834" t="s">
        <v>2071</v>
      </c>
      <c r="F3129" s="832" t="s">
        <v>2036</v>
      </c>
      <c r="G3129" s="832" t="s">
        <v>2288</v>
      </c>
      <c r="H3129" s="832" t="s">
        <v>601</v>
      </c>
      <c r="I3129" s="832" t="s">
        <v>2289</v>
      </c>
      <c r="J3129" s="832" t="s">
        <v>1104</v>
      </c>
      <c r="K3129" s="832" t="s">
        <v>2290</v>
      </c>
      <c r="L3129" s="835">
        <v>107.27</v>
      </c>
      <c r="M3129" s="835">
        <v>214.54</v>
      </c>
      <c r="N3129" s="832">
        <v>2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8</v>
      </c>
      <c r="B3130" s="832" t="s">
        <v>2035</v>
      </c>
      <c r="C3130" s="832" t="s">
        <v>2050</v>
      </c>
      <c r="D3130" s="833" t="s">
        <v>4377</v>
      </c>
      <c r="E3130" s="834" t="s">
        <v>2089</v>
      </c>
      <c r="F3130" s="832" t="s">
        <v>2036</v>
      </c>
      <c r="G3130" s="832" t="s">
        <v>2101</v>
      </c>
      <c r="H3130" s="832" t="s">
        <v>601</v>
      </c>
      <c r="I3130" s="832" t="s">
        <v>2940</v>
      </c>
      <c r="J3130" s="832" t="s">
        <v>2941</v>
      </c>
      <c r="K3130" s="832" t="s">
        <v>2942</v>
      </c>
      <c r="L3130" s="835">
        <v>154.36000000000001</v>
      </c>
      <c r="M3130" s="835">
        <v>154.36000000000001</v>
      </c>
      <c r="N3130" s="832">
        <v>1</v>
      </c>
      <c r="O3130" s="836">
        <v>1</v>
      </c>
      <c r="P3130" s="835">
        <v>154.36000000000001</v>
      </c>
      <c r="Q3130" s="837">
        <v>1</v>
      </c>
      <c r="R3130" s="832">
        <v>1</v>
      </c>
      <c r="S3130" s="837">
        <v>1</v>
      </c>
      <c r="T3130" s="836">
        <v>1</v>
      </c>
      <c r="U3130" s="838">
        <v>1</v>
      </c>
    </row>
    <row r="3131" spans="1:21" ht="14.4" customHeight="1" x14ac:dyDescent="0.3">
      <c r="A3131" s="831">
        <v>8</v>
      </c>
      <c r="B3131" s="832" t="s">
        <v>2035</v>
      </c>
      <c r="C3131" s="832" t="s">
        <v>2050</v>
      </c>
      <c r="D3131" s="833" t="s">
        <v>4377</v>
      </c>
      <c r="E3131" s="834" t="s">
        <v>2089</v>
      </c>
      <c r="F3131" s="832" t="s">
        <v>2036</v>
      </c>
      <c r="G3131" s="832" t="s">
        <v>2101</v>
      </c>
      <c r="H3131" s="832" t="s">
        <v>660</v>
      </c>
      <c r="I3131" s="832" t="s">
        <v>1858</v>
      </c>
      <c r="J3131" s="832" t="s">
        <v>867</v>
      </c>
      <c r="K3131" s="832" t="s">
        <v>1859</v>
      </c>
      <c r="L3131" s="835">
        <v>154.36000000000001</v>
      </c>
      <c r="M3131" s="835">
        <v>154.36000000000001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8</v>
      </c>
      <c r="B3132" s="832" t="s">
        <v>2035</v>
      </c>
      <c r="C3132" s="832" t="s">
        <v>2050</v>
      </c>
      <c r="D3132" s="833" t="s">
        <v>4377</v>
      </c>
      <c r="E3132" s="834" t="s">
        <v>2089</v>
      </c>
      <c r="F3132" s="832" t="s">
        <v>2036</v>
      </c>
      <c r="G3132" s="832" t="s">
        <v>2101</v>
      </c>
      <c r="H3132" s="832" t="s">
        <v>660</v>
      </c>
      <c r="I3132" s="832" t="s">
        <v>1860</v>
      </c>
      <c r="J3132" s="832" t="s">
        <v>1861</v>
      </c>
      <c r="K3132" s="832" t="s">
        <v>1862</v>
      </c>
      <c r="L3132" s="835">
        <v>149.52000000000001</v>
      </c>
      <c r="M3132" s="835">
        <v>299.04000000000002</v>
      </c>
      <c r="N3132" s="832">
        <v>2</v>
      </c>
      <c r="O3132" s="836">
        <v>2</v>
      </c>
      <c r="P3132" s="835">
        <v>149.52000000000001</v>
      </c>
      <c r="Q3132" s="837">
        <v>0.5</v>
      </c>
      <c r="R3132" s="832">
        <v>1</v>
      </c>
      <c r="S3132" s="837">
        <v>0.5</v>
      </c>
      <c r="T3132" s="836">
        <v>1</v>
      </c>
      <c r="U3132" s="838">
        <v>0.5</v>
      </c>
    </row>
    <row r="3133" spans="1:21" ht="14.4" customHeight="1" x14ac:dyDescent="0.3">
      <c r="A3133" s="831">
        <v>8</v>
      </c>
      <c r="B3133" s="832" t="s">
        <v>2035</v>
      </c>
      <c r="C3133" s="832" t="s">
        <v>2050</v>
      </c>
      <c r="D3133" s="833" t="s">
        <v>4377</v>
      </c>
      <c r="E3133" s="834" t="s">
        <v>2089</v>
      </c>
      <c r="F3133" s="832" t="s">
        <v>2036</v>
      </c>
      <c r="G3133" s="832" t="s">
        <v>2741</v>
      </c>
      <c r="H3133" s="832" t="s">
        <v>601</v>
      </c>
      <c r="I3133" s="832" t="s">
        <v>4364</v>
      </c>
      <c r="J3133" s="832" t="s">
        <v>4365</v>
      </c>
      <c r="K3133" s="832" t="s">
        <v>4366</v>
      </c>
      <c r="L3133" s="835">
        <v>0</v>
      </c>
      <c r="M3133" s="835">
        <v>0</v>
      </c>
      <c r="N3133" s="832">
        <v>2</v>
      </c>
      <c r="O3133" s="836">
        <v>2</v>
      </c>
      <c r="P3133" s="835"/>
      <c r="Q3133" s="837"/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8</v>
      </c>
      <c r="B3134" s="832" t="s">
        <v>2035</v>
      </c>
      <c r="C3134" s="832" t="s">
        <v>2050</v>
      </c>
      <c r="D3134" s="833" t="s">
        <v>4377</v>
      </c>
      <c r="E3134" s="834" t="s">
        <v>2089</v>
      </c>
      <c r="F3134" s="832" t="s">
        <v>2036</v>
      </c>
      <c r="G3134" s="832" t="s">
        <v>2144</v>
      </c>
      <c r="H3134" s="832" t="s">
        <v>601</v>
      </c>
      <c r="I3134" s="832" t="s">
        <v>2145</v>
      </c>
      <c r="J3134" s="832" t="s">
        <v>692</v>
      </c>
      <c r="K3134" s="832" t="s">
        <v>2146</v>
      </c>
      <c r="L3134" s="835">
        <v>158.76</v>
      </c>
      <c r="M3134" s="835">
        <v>158.76</v>
      </c>
      <c r="N3134" s="832">
        <v>1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8</v>
      </c>
      <c r="B3135" s="832" t="s">
        <v>2035</v>
      </c>
      <c r="C3135" s="832" t="s">
        <v>2050</v>
      </c>
      <c r="D3135" s="833" t="s">
        <v>4377</v>
      </c>
      <c r="E3135" s="834" t="s">
        <v>2089</v>
      </c>
      <c r="F3135" s="832" t="s">
        <v>2036</v>
      </c>
      <c r="G3135" s="832" t="s">
        <v>2199</v>
      </c>
      <c r="H3135" s="832" t="s">
        <v>601</v>
      </c>
      <c r="I3135" s="832" t="s">
        <v>4367</v>
      </c>
      <c r="J3135" s="832" t="s">
        <v>3639</v>
      </c>
      <c r="K3135" s="832" t="s">
        <v>2201</v>
      </c>
      <c r="L3135" s="835">
        <v>88.97</v>
      </c>
      <c r="M3135" s="835">
        <v>88.97</v>
      </c>
      <c r="N3135" s="832">
        <v>1</v>
      </c>
      <c r="O3135" s="836">
        <v>1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8</v>
      </c>
      <c r="B3136" s="832" t="s">
        <v>2035</v>
      </c>
      <c r="C3136" s="832" t="s">
        <v>2050</v>
      </c>
      <c r="D3136" s="833" t="s">
        <v>4377</v>
      </c>
      <c r="E3136" s="834" t="s">
        <v>2100</v>
      </c>
      <c r="F3136" s="832" t="s">
        <v>2036</v>
      </c>
      <c r="G3136" s="832" t="s">
        <v>2101</v>
      </c>
      <c r="H3136" s="832" t="s">
        <v>601</v>
      </c>
      <c r="I3136" s="832" t="s">
        <v>2940</v>
      </c>
      <c r="J3136" s="832" t="s">
        <v>2941</v>
      </c>
      <c r="K3136" s="832" t="s">
        <v>2942</v>
      </c>
      <c r="L3136" s="835">
        <v>154.36000000000001</v>
      </c>
      <c r="M3136" s="835">
        <v>154.36000000000001</v>
      </c>
      <c r="N3136" s="832">
        <v>1</v>
      </c>
      <c r="O3136" s="836">
        <v>1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8</v>
      </c>
      <c r="B3137" s="832" t="s">
        <v>2035</v>
      </c>
      <c r="C3137" s="832" t="s">
        <v>2050</v>
      </c>
      <c r="D3137" s="833" t="s">
        <v>4377</v>
      </c>
      <c r="E3137" s="834" t="s">
        <v>2100</v>
      </c>
      <c r="F3137" s="832" t="s">
        <v>2036</v>
      </c>
      <c r="G3137" s="832" t="s">
        <v>2101</v>
      </c>
      <c r="H3137" s="832" t="s">
        <v>660</v>
      </c>
      <c r="I3137" s="832" t="s">
        <v>1858</v>
      </c>
      <c r="J3137" s="832" t="s">
        <v>867</v>
      </c>
      <c r="K3137" s="832" t="s">
        <v>1859</v>
      </c>
      <c r="L3137" s="835">
        <v>154.36000000000001</v>
      </c>
      <c r="M3137" s="835">
        <v>154.36000000000001</v>
      </c>
      <c r="N3137" s="832">
        <v>1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8</v>
      </c>
      <c r="B3138" s="832" t="s">
        <v>2035</v>
      </c>
      <c r="C3138" s="832" t="s">
        <v>2050</v>
      </c>
      <c r="D3138" s="833" t="s">
        <v>4377</v>
      </c>
      <c r="E3138" s="834" t="s">
        <v>2100</v>
      </c>
      <c r="F3138" s="832" t="s">
        <v>2036</v>
      </c>
      <c r="G3138" s="832" t="s">
        <v>2101</v>
      </c>
      <c r="H3138" s="832" t="s">
        <v>660</v>
      </c>
      <c r="I3138" s="832" t="s">
        <v>1860</v>
      </c>
      <c r="J3138" s="832" t="s">
        <v>1861</v>
      </c>
      <c r="K3138" s="832" t="s">
        <v>1862</v>
      </c>
      <c r="L3138" s="835">
        <v>149.52000000000001</v>
      </c>
      <c r="M3138" s="835">
        <v>149.52000000000001</v>
      </c>
      <c r="N3138" s="832">
        <v>1</v>
      </c>
      <c r="O3138" s="836">
        <v>1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8</v>
      </c>
      <c r="B3139" s="832" t="s">
        <v>2035</v>
      </c>
      <c r="C3139" s="832" t="s">
        <v>2050</v>
      </c>
      <c r="D3139" s="833" t="s">
        <v>4377</v>
      </c>
      <c r="E3139" s="834" t="s">
        <v>2100</v>
      </c>
      <c r="F3139" s="832" t="s">
        <v>2036</v>
      </c>
      <c r="G3139" s="832" t="s">
        <v>2741</v>
      </c>
      <c r="H3139" s="832" t="s">
        <v>601</v>
      </c>
      <c r="I3139" s="832" t="s">
        <v>4368</v>
      </c>
      <c r="J3139" s="832" t="s">
        <v>2743</v>
      </c>
      <c r="K3139" s="832" t="s">
        <v>4369</v>
      </c>
      <c r="L3139" s="835">
        <v>0</v>
      </c>
      <c r="M3139" s="835">
        <v>0</v>
      </c>
      <c r="N3139" s="832">
        <v>1</v>
      </c>
      <c r="O3139" s="836">
        <v>1</v>
      </c>
      <c r="P3139" s="835"/>
      <c r="Q3139" s="837"/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8</v>
      </c>
      <c r="B3140" s="832" t="s">
        <v>2035</v>
      </c>
      <c r="C3140" s="832" t="s">
        <v>2050</v>
      </c>
      <c r="D3140" s="833" t="s">
        <v>4377</v>
      </c>
      <c r="E3140" s="834" t="s">
        <v>2100</v>
      </c>
      <c r="F3140" s="832" t="s">
        <v>2036</v>
      </c>
      <c r="G3140" s="832" t="s">
        <v>2288</v>
      </c>
      <c r="H3140" s="832" t="s">
        <v>601</v>
      </c>
      <c r="I3140" s="832" t="s">
        <v>2289</v>
      </c>
      <c r="J3140" s="832" t="s">
        <v>1104</v>
      </c>
      <c r="K3140" s="832" t="s">
        <v>2290</v>
      </c>
      <c r="L3140" s="835">
        <v>107.27</v>
      </c>
      <c r="M3140" s="835">
        <v>107.27</v>
      </c>
      <c r="N3140" s="832">
        <v>1</v>
      </c>
      <c r="O3140" s="836">
        <v>1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8</v>
      </c>
      <c r="B3141" s="832" t="s">
        <v>2035</v>
      </c>
      <c r="C3141" s="832" t="s">
        <v>2050</v>
      </c>
      <c r="D3141" s="833" t="s">
        <v>4377</v>
      </c>
      <c r="E3141" s="834" t="s">
        <v>2100</v>
      </c>
      <c r="F3141" s="832" t="s">
        <v>2036</v>
      </c>
      <c r="G3141" s="832" t="s">
        <v>2288</v>
      </c>
      <c r="H3141" s="832" t="s">
        <v>601</v>
      </c>
      <c r="I3141" s="832" t="s">
        <v>2498</v>
      </c>
      <c r="J3141" s="832" t="s">
        <v>1104</v>
      </c>
      <c r="K3141" s="832" t="s">
        <v>2290</v>
      </c>
      <c r="L3141" s="835">
        <v>107.27</v>
      </c>
      <c r="M3141" s="835">
        <v>107.27</v>
      </c>
      <c r="N3141" s="832">
        <v>1</v>
      </c>
      <c r="O3141" s="836">
        <v>1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8</v>
      </c>
      <c r="B3142" s="832" t="s">
        <v>2035</v>
      </c>
      <c r="C3142" s="832" t="s">
        <v>2050</v>
      </c>
      <c r="D3142" s="833" t="s">
        <v>4377</v>
      </c>
      <c r="E3142" s="834" t="s">
        <v>2100</v>
      </c>
      <c r="F3142" s="832" t="s">
        <v>2036</v>
      </c>
      <c r="G3142" s="832" t="s">
        <v>2457</v>
      </c>
      <c r="H3142" s="832" t="s">
        <v>601</v>
      </c>
      <c r="I3142" s="832" t="s">
        <v>2461</v>
      </c>
      <c r="J3142" s="832" t="s">
        <v>2459</v>
      </c>
      <c r="K3142" s="832" t="s">
        <v>2462</v>
      </c>
      <c r="L3142" s="835">
        <v>60.9</v>
      </c>
      <c r="M3142" s="835">
        <v>669.89999999999986</v>
      </c>
      <c r="N3142" s="832">
        <v>11</v>
      </c>
      <c r="O3142" s="836">
        <v>11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8</v>
      </c>
      <c r="B3143" s="832" t="s">
        <v>2035</v>
      </c>
      <c r="C3143" s="832" t="s">
        <v>2050</v>
      </c>
      <c r="D3143" s="833" t="s">
        <v>4377</v>
      </c>
      <c r="E3143" s="834" t="s">
        <v>2100</v>
      </c>
      <c r="F3143" s="832" t="s">
        <v>2036</v>
      </c>
      <c r="G3143" s="832" t="s">
        <v>2108</v>
      </c>
      <c r="H3143" s="832" t="s">
        <v>601</v>
      </c>
      <c r="I3143" s="832" t="s">
        <v>2109</v>
      </c>
      <c r="J3143" s="832" t="s">
        <v>657</v>
      </c>
      <c r="K3143" s="832" t="s">
        <v>2110</v>
      </c>
      <c r="L3143" s="835">
        <v>0</v>
      </c>
      <c r="M3143" s="835">
        <v>0</v>
      </c>
      <c r="N3143" s="832">
        <v>1</v>
      </c>
      <c r="O3143" s="836">
        <v>1</v>
      </c>
      <c r="P3143" s="835"/>
      <c r="Q3143" s="837"/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8</v>
      </c>
      <c r="B3144" s="832" t="s">
        <v>2035</v>
      </c>
      <c r="C3144" s="832" t="s">
        <v>2050</v>
      </c>
      <c r="D3144" s="833" t="s">
        <v>4377</v>
      </c>
      <c r="E3144" s="834" t="s">
        <v>2100</v>
      </c>
      <c r="F3144" s="832" t="s">
        <v>2036</v>
      </c>
      <c r="G3144" s="832" t="s">
        <v>2117</v>
      </c>
      <c r="H3144" s="832" t="s">
        <v>601</v>
      </c>
      <c r="I3144" s="832" t="s">
        <v>2118</v>
      </c>
      <c r="J3144" s="832" t="s">
        <v>2119</v>
      </c>
      <c r="K3144" s="832" t="s">
        <v>2120</v>
      </c>
      <c r="L3144" s="835">
        <v>132.97999999999999</v>
      </c>
      <c r="M3144" s="835">
        <v>132.97999999999999</v>
      </c>
      <c r="N3144" s="832">
        <v>1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8</v>
      </c>
      <c r="B3145" s="832" t="s">
        <v>2035</v>
      </c>
      <c r="C3145" s="832" t="s">
        <v>2050</v>
      </c>
      <c r="D3145" s="833" t="s">
        <v>4377</v>
      </c>
      <c r="E3145" s="834" t="s">
        <v>2100</v>
      </c>
      <c r="F3145" s="832" t="s">
        <v>2036</v>
      </c>
      <c r="G3145" s="832" t="s">
        <v>2170</v>
      </c>
      <c r="H3145" s="832" t="s">
        <v>601</v>
      </c>
      <c r="I3145" s="832" t="s">
        <v>2309</v>
      </c>
      <c r="J3145" s="832" t="s">
        <v>962</v>
      </c>
      <c r="K3145" s="832" t="s">
        <v>2310</v>
      </c>
      <c r="L3145" s="835">
        <v>0</v>
      </c>
      <c r="M3145" s="835">
        <v>0</v>
      </c>
      <c r="N3145" s="832">
        <v>2</v>
      </c>
      <c r="O3145" s="836">
        <v>1</v>
      </c>
      <c r="P3145" s="835"/>
      <c r="Q3145" s="837"/>
      <c r="R3145" s="832"/>
      <c r="S3145" s="837">
        <v>0</v>
      </c>
      <c r="T3145" s="836"/>
      <c r="U3145" s="838">
        <v>0</v>
      </c>
    </row>
    <row r="3146" spans="1:21" ht="14.4" customHeight="1" x14ac:dyDescent="0.3">
      <c r="A3146" s="831">
        <v>8</v>
      </c>
      <c r="B3146" s="832" t="s">
        <v>2035</v>
      </c>
      <c r="C3146" s="832" t="s">
        <v>2050</v>
      </c>
      <c r="D3146" s="833" t="s">
        <v>4377</v>
      </c>
      <c r="E3146" s="834" t="s">
        <v>2100</v>
      </c>
      <c r="F3146" s="832" t="s">
        <v>2036</v>
      </c>
      <c r="G3146" s="832" t="s">
        <v>2170</v>
      </c>
      <c r="H3146" s="832" t="s">
        <v>601</v>
      </c>
      <c r="I3146" s="832" t="s">
        <v>2173</v>
      </c>
      <c r="J3146" s="832" t="s">
        <v>1356</v>
      </c>
      <c r="K3146" s="832" t="s">
        <v>2174</v>
      </c>
      <c r="L3146" s="835">
        <v>0</v>
      </c>
      <c r="M3146" s="835">
        <v>0</v>
      </c>
      <c r="N3146" s="832">
        <v>2</v>
      </c>
      <c r="O3146" s="836">
        <v>1</v>
      </c>
      <c r="P3146" s="835"/>
      <c r="Q3146" s="837"/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8</v>
      </c>
      <c r="B3147" s="832" t="s">
        <v>2035</v>
      </c>
      <c r="C3147" s="832" t="s">
        <v>2050</v>
      </c>
      <c r="D3147" s="833" t="s">
        <v>4377</v>
      </c>
      <c r="E3147" s="834" t="s">
        <v>2100</v>
      </c>
      <c r="F3147" s="832" t="s">
        <v>2036</v>
      </c>
      <c r="G3147" s="832" t="s">
        <v>2129</v>
      </c>
      <c r="H3147" s="832" t="s">
        <v>601</v>
      </c>
      <c r="I3147" s="832" t="s">
        <v>3275</v>
      </c>
      <c r="J3147" s="832" t="s">
        <v>1326</v>
      </c>
      <c r="K3147" s="832" t="s">
        <v>3276</v>
      </c>
      <c r="L3147" s="835">
        <v>168.9</v>
      </c>
      <c r="M3147" s="835">
        <v>168.9</v>
      </c>
      <c r="N3147" s="832">
        <v>1</v>
      </c>
      <c r="O3147" s="836">
        <v>1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8</v>
      </c>
      <c r="B3148" s="832" t="s">
        <v>2035</v>
      </c>
      <c r="C3148" s="832" t="s">
        <v>2050</v>
      </c>
      <c r="D3148" s="833" t="s">
        <v>4377</v>
      </c>
      <c r="E3148" s="834" t="s">
        <v>2100</v>
      </c>
      <c r="F3148" s="832" t="s">
        <v>2036</v>
      </c>
      <c r="G3148" s="832" t="s">
        <v>2129</v>
      </c>
      <c r="H3148" s="832" t="s">
        <v>601</v>
      </c>
      <c r="I3148" s="832" t="s">
        <v>2130</v>
      </c>
      <c r="J3148" s="832" t="s">
        <v>1328</v>
      </c>
      <c r="K3148" s="832" t="s">
        <v>2131</v>
      </c>
      <c r="L3148" s="835">
        <v>112.6</v>
      </c>
      <c r="M3148" s="835">
        <v>225.2</v>
      </c>
      <c r="N3148" s="832">
        <v>2</v>
      </c>
      <c r="O3148" s="836">
        <v>1.5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8</v>
      </c>
      <c r="B3149" s="832" t="s">
        <v>2035</v>
      </c>
      <c r="C3149" s="832" t="s">
        <v>2050</v>
      </c>
      <c r="D3149" s="833" t="s">
        <v>4377</v>
      </c>
      <c r="E3149" s="834" t="s">
        <v>2100</v>
      </c>
      <c r="F3149" s="832" t="s">
        <v>2036</v>
      </c>
      <c r="G3149" s="832" t="s">
        <v>2199</v>
      </c>
      <c r="H3149" s="832" t="s">
        <v>601</v>
      </c>
      <c r="I3149" s="832" t="s">
        <v>2202</v>
      </c>
      <c r="J3149" s="832" t="s">
        <v>1219</v>
      </c>
      <c r="K3149" s="832" t="s">
        <v>2201</v>
      </c>
      <c r="L3149" s="835">
        <v>130.36000000000001</v>
      </c>
      <c r="M3149" s="835">
        <v>130.36000000000001</v>
      </c>
      <c r="N3149" s="832">
        <v>1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8</v>
      </c>
      <c r="B3150" s="832" t="s">
        <v>2035</v>
      </c>
      <c r="C3150" s="832" t="s">
        <v>2050</v>
      </c>
      <c r="D3150" s="833" t="s">
        <v>4377</v>
      </c>
      <c r="E3150" s="834" t="s">
        <v>2100</v>
      </c>
      <c r="F3150" s="832" t="s">
        <v>2036</v>
      </c>
      <c r="G3150" s="832" t="s">
        <v>2133</v>
      </c>
      <c r="H3150" s="832" t="s">
        <v>601</v>
      </c>
      <c r="I3150" s="832" t="s">
        <v>2707</v>
      </c>
      <c r="J3150" s="832" t="s">
        <v>1379</v>
      </c>
      <c r="K3150" s="832" t="s">
        <v>2135</v>
      </c>
      <c r="L3150" s="835">
        <v>42.54</v>
      </c>
      <c r="M3150" s="835">
        <v>85.08</v>
      </c>
      <c r="N3150" s="832">
        <v>2</v>
      </c>
      <c r="O3150" s="836">
        <v>1.5</v>
      </c>
      <c r="P3150" s="835"/>
      <c r="Q3150" s="837">
        <v>0</v>
      </c>
      <c r="R3150" s="832"/>
      <c r="S3150" s="837">
        <v>0</v>
      </c>
      <c r="T3150" s="836"/>
      <c r="U3150" s="838">
        <v>0</v>
      </c>
    </row>
    <row r="3151" spans="1:21" ht="14.4" customHeight="1" x14ac:dyDescent="0.3">
      <c r="A3151" s="831">
        <v>8</v>
      </c>
      <c r="B3151" s="832" t="s">
        <v>2035</v>
      </c>
      <c r="C3151" s="832" t="s">
        <v>2050</v>
      </c>
      <c r="D3151" s="833" t="s">
        <v>4377</v>
      </c>
      <c r="E3151" s="834" t="s">
        <v>2080</v>
      </c>
      <c r="F3151" s="832" t="s">
        <v>2036</v>
      </c>
      <c r="G3151" s="832" t="s">
        <v>2101</v>
      </c>
      <c r="H3151" s="832" t="s">
        <v>660</v>
      </c>
      <c r="I3151" s="832" t="s">
        <v>1858</v>
      </c>
      <c r="J3151" s="832" t="s">
        <v>867</v>
      </c>
      <c r="K3151" s="832" t="s">
        <v>1859</v>
      </c>
      <c r="L3151" s="835">
        <v>154.36000000000001</v>
      </c>
      <c r="M3151" s="835">
        <v>617.44000000000005</v>
      </c>
      <c r="N3151" s="832">
        <v>4</v>
      </c>
      <c r="O3151" s="836">
        <v>2.5</v>
      </c>
      <c r="P3151" s="835">
        <v>154.36000000000001</v>
      </c>
      <c r="Q3151" s="837">
        <v>0.25</v>
      </c>
      <c r="R3151" s="832">
        <v>1</v>
      </c>
      <c r="S3151" s="837">
        <v>0.25</v>
      </c>
      <c r="T3151" s="836">
        <v>1</v>
      </c>
      <c r="U3151" s="838">
        <v>0.4</v>
      </c>
    </row>
    <row r="3152" spans="1:21" ht="14.4" customHeight="1" x14ac:dyDescent="0.3">
      <c r="A3152" s="831">
        <v>8</v>
      </c>
      <c r="B3152" s="832" t="s">
        <v>2035</v>
      </c>
      <c r="C3152" s="832" t="s">
        <v>2050</v>
      </c>
      <c r="D3152" s="833" t="s">
        <v>4377</v>
      </c>
      <c r="E3152" s="834" t="s">
        <v>2080</v>
      </c>
      <c r="F3152" s="832" t="s">
        <v>2036</v>
      </c>
      <c r="G3152" s="832" t="s">
        <v>2102</v>
      </c>
      <c r="H3152" s="832" t="s">
        <v>601</v>
      </c>
      <c r="I3152" s="832" t="s">
        <v>2160</v>
      </c>
      <c r="J3152" s="832" t="s">
        <v>685</v>
      </c>
      <c r="K3152" s="832" t="s">
        <v>2161</v>
      </c>
      <c r="L3152" s="835">
        <v>45.56</v>
      </c>
      <c r="M3152" s="835">
        <v>45.56</v>
      </c>
      <c r="N3152" s="832">
        <v>1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" customHeight="1" x14ac:dyDescent="0.3">
      <c r="A3153" s="831">
        <v>8</v>
      </c>
      <c r="B3153" s="832" t="s">
        <v>2035</v>
      </c>
      <c r="C3153" s="832" t="s">
        <v>2050</v>
      </c>
      <c r="D3153" s="833" t="s">
        <v>4377</v>
      </c>
      <c r="E3153" s="834" t="s">
        <v>2080</v>
      </c>
      <c r="F3153" s="832" t="s">
        <v>2036</v>
      </c>
      <c r="G3153" s="832" t="s">
        <v>2288</v>
      </c>
      <c r="H3153" s="832" t="s">
        <v>601</v>
      </c>
      <c r="I3153" s="832" t="s">
        <v>2289</v>
      </c>
      <c r="J3153" s="832" t="s">
        <v>1104</v>
      </c>
      <c r="K3153" s="832" t="s">
        <v>2290</v>
      </c>
      <c r="L3153" s="835">
        <v>107.27</v>
      </c>
      <c r="M3153" s="835">
        <v>214.54</v>
      </c>
      <c r="N3153" s="832">
        <v>2</v>
      </c>
      <c r="O3153" s="836">
        <v>1</v>
      </c>
      <c r="P3153" s="835">
        <v>214.54</v>
      </c>
      <c r="Q3153" s="837">
        <v>1</v>
      </c>
      <c r="R3153" s="832">
        <v>2</v>
      </c>
      <c r="S3153" s="837">
        <v>1</v>
      </c>
      <c r="T3153" s="836">
        <v>1</v>
      </c>
      <c r="U3153" s="838">
        <v>1</v>
      </c>
    </row>
    <row r="3154" spans="1:21" ht="14.4" customHeight="1" x14ac:dyDescent="0.3">
      <c r="A3154" s="831">
        <v>8</v>
      </c>
      <c r="B3154" s="832" t="s">
        <v>2035</v>
      </c>
      <c r="C3154" s="832" t="s">
        <v>2050</v>
      </c>
      <c r="D3154" s="833" t="s">
        <v>4377</v>
      </c>
      <c r="E3154" s="834" t="s">
        <v>2080</v>
      </c>
      <c r="F3154" s="832" t="s">
        <v>2036</v>
      </c>
      <c r="G3154" s="832" t="s">
        <v>2170</v>
      </c>
      <c r="H3154" s="832" t="s">
        <v>601</v>
      </c>
      <c r="I3154" s="832" t="s">
        <v>2171</v>
      </c>
      <c r="J3154" s="832" t="s">
        <v>964</v>
      </c>
      <c r="K3154" s="832" t="s">
        <v>2172</v>
      </c>
      <c r="L3154" s="835">
        <v>0</v>
      </c>
      <c r="M3154" s="835">
        <v>0</v>
      </c>
      <c r="N3154" s="832">
        <v>1</v>
      </c>
      <c r="O3154" s="836">
        <v>1</v>
      </c>
      <c r="P3154" s="835"/>
      <c r="Q3154" s="837"/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8</v>
      </c>
      <c r="B3155" s="832" t="s">
        <v>2035</v>
      </c>
      <c r="C3155" s="832" t="s">
        <v>2050</v>
      </c>
      <c r="D3155" s="833" t="s">
        <v>4377</v>
      </c>
      <c r="E3155" s="834" t="s">
        <v>2080</v>
      </c>
      <c r="F3155" s="832" t="s">
        <v>2036</v>
      </c>
      <c r="G3155" s="832" t="s">
        <v>2331</v>
      </c>
      <c r="H3155" s="832" t="s">
        <v>601</v>
      </c>
      <c r="I3155" s="832" t="s">
        <v>2332</v>
      </c>
      <c r="J3155" s="832" t="s">
        <v>973</v>
      </c>
      <c r="K3155" s="832" t="s">
        <v>2333</v>
      </c>
      <c r="L3155" s="835">
        <v>53.57</v>
      </c>
      <c r="M3155" s="835">
        <v>53.57</v>
      </c>
      <c r="N3155" s="832">
        <v>1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8</v>
      </c>
      <c r="B3156" s="832" t="s">
        <v>2035</v>
      </c>
      <c r="C3156" s="832" t="s">
        <v>2050</v>
      </c>
      <c r="D3156" s="833" t="s">
        <v>4377</v>
      </c>
      <c r="E3156" s="834" t="s">
        <v>2080</v>
      </c>
      <c r="F3156" s="832" t="s">
        <v>2036</v>
      </c>
      <c r="G3156" s="832" t="s">
        <v>2129</v>
      </c>
      <c r="H3156" s="832" t="s">
        <v>601</v>
      </c>
      <c r="I3156" s="832" t="s">
        <v>2130</v>
      </c>
      <c r="J3156" s="832" t="s">
        <v>1328</v>
      </c>
      <c r="K3156" s="832" t="s">
        <v>2131</v>
      </c>
      <c r="L3156" s="835">
        <v>112.6</v>
      </c>
      <c r="M3156" s="835">
        <v>112.6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8</v>
      </c>
      <c r="B3157" s="832" t="s">
        <v>2035</v>
      </c>
      <c r="C3157" s="832" t="s">
        <v>2050</v>
      </c>
      <c r="D3157" s="833" t="s">
        <v>4377</v>
      </c>
      <c r="E3157" s="834" t="s">
        <v>2080</v>
      </c>
      <c r="F3157" s="832" t="s">
        <v>2036</v>
      </c>
      <c r="G3157" s="832" t="s">
        <v>2199</v>
      </c>
      <c r="H3157" s="832" t="s">
        <v>601</v>
      </c>
      <c r="I3157" s="832" t="s">
        <v>2200</v>
      </c>
      <c r="J3157" s="832" t="s">
        <v>1219</v>
      </c>
      <c r="K3157" s="832" t="s">
        <v>2201</v>
      </c>
      <c r="L3157" s="835">
        <v>130.36000000000001</v>
      </c>
      <c r="M3157" s="835">
        <v>260.72000000000003</v>
      </c>
      <c r="N3157" s="832">
        <v>2</v>
      </c>
      <c r="O3157" s="836">
        <v>1.5</v>
      </c>
      <c r="P3157" s="835"/>
      <c r="Q3157" s="837">
        <v>0</v>
      </c>
      <c r="R3157" s="832"/>
      <c r="S3157" s="837">
        <v>0</v>
      </c>
      <c r="T3157" s="836"/>
      <c r="U3157" s="838">
        <v>0</v>
      </c>
    </row>
    <row r="3158" spans="1:21" ht="14.4" customHeight="1" x14ac:dyDescent="0.3">
      <c r="A3158" s="831">
        <v>8</v>
      </c>
      <c r="B3158" s="832" t="s">
        <v>2035</v>
      </c>
      <c r="C3158" s="832" t="s">
        <v>2050</v>
      </c>
      <c r="D3158" s="833" t="s">
        <v>4377</v>
      </c>
      <c r="E3158" s="834" t="s">
        <v>2091</v>
      </c>
      <c r="F3158" s="832" t="s">
        <v>2036</v>
      </c>
      <c r="G3158" s="832" t="s">
        <v>2934</v>
      </c>
      <c r="H3158" s="832" t="s">
        <v>601</v>
      </c>
      <c r="I3158" s="832" t="s">
        <v>3668</v>
      </c>
      <c r="J3158" s="832" t="s">
        <v>3669</v>
      </c>
      <c r="K3158" s="832" t="s">
        <v>3670</v>
      </c>
      <c r="L3158" s="835">
        <v>0</v>
      </c>
      <c r="M3158" s="835">
        <v>0</v>
      </c>
      <c r="N3158" s="832">
        <v>1</v>
      </c>
      <c r="O3158" s="836">
        <v>1</v>
      </c>
      <c r="P3158" s="835">
        <v>0</v>
      </c>
      <c r="Q3158" s="837"/>
      <c r="R3158" s="832">
        <v>1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8</v>
      </c>
      <c r="B3159" s="832" t="s">
        <v>2035</v>
      </c>
      <c r="C3159" s="832" t="s">
        <v>2050</v>
      </c>
      <c r="D3159" s="833" t="s">
        <v>4377</v>
      </c>
      <c r="E3159" s="834" t="s">
        <v>2091</v>
      </c>
      <c r="F3159" s="832" t="s">
        <v>2036</v>
      </c>
      <c r="G3159" s="832" t="s">
        <v>2288</v>
      </c>
      <c r="H3159" s="832" t="s">
        <v>601</v>
      </c>
      <c r="I3159" s="832" t="s">
        <v>2289</v>
      </c>
      <c r="J3159" s="832" t="s">
        <v>1104</v>
      </c>
      <c r="K3159" s="832" t="s">
        <v>2290</v>
      </c>
      <c r="L3159" s="835">
        <v>107.27</v>
      </c>
      <c r="M3159" s="835">
        <v>214.54</v>
      </c>
      <c r="N3159" s="832">
        <v>2</v>
      </c>
      <c r="O3159" s="836">
        <v>1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8</v>
      </c>
      <c r="B3160" s="832" t="s">
        <v>2035</v>
      </c>
      <c r="C3160" s="832" t="s">
        <v>2050</v>
      </c>
      <c r="D3160" s="833" t="s">
        <v>4377</v>
      </c>
      <c r="E3160" s="834" t="s">
        <v>2091</v>
      </c>
      <c r="F3160" s="832" t="s">
        <v>2036</v>
      </c>
      <c r="G3160" s="832" t="s">
        <v>4080</v>
      </c>
      <c r="H3160" s="832" t="s">
        <v>601</v>
      </c>
      <c r="I3160" s="832" t="s">
        <v>4370</v>
      </c>
      <c r="J3160" s="832" t="s">
        <v>4371</v>
      </c>
      <c r="K3160" s="832" t="s">
        <v>2365</v>
      </c>
      <c r="L3160" s="835">
        <v>0</v>
      </c>
      <c r="M3160" s="835">
        <v>0</v>
      </c>
      <c r="N3160" s="832">
        <v>1</v>
      </c>
      <c r="O3160" s="836">
        <v>1</v>
      </c>
      <c r="P3160" s="835">
        <v>0</v>
      </c>
      <c r="Q3160" s="837"/>
      <c r="R3160" s="832">
        <v>1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8</v>
      </c>
      <c r="B3161" s="832" t="s">
        <v>2035</v>
      </c>
      <c r="C3161" s="832" t="s">
        <v>2046</v>
      </c>
      <c r="D3161" s="833" t="s">
        <v>4378</v>
      </c>
      <c r="E3161" s="834" t="s">
        <v>2062</v>
      </c>
      <c r="F3161" s="832" t="s">
        <v>2036</v>
      </c>
      <c r="G3161" s="832" t="s">
        <v>2524</v>
      </c>
      <c r="H3161" s="832" t="s">
        <v>601</v>
      </c>
      <c r="I3161" s="832" t="s">
        <v>4372</v>
      </c>
      <c r="J3161" s="832" t="s">
        <v>3858</v>
      </c>
      <c r="K3161" s="832" t="s">
        <v>3157</v>
      </c>
      <c r="L3161" s="835">
        <v>9.4</v>
      </c>
      <c r="M3161" s="835">
        <v>9.4</v>
      </c>
      <c r="N3161" s="832">
        <v>1</v>
      </c>
      <c r="O3161" s="836">
        <v>1</v>
      </c>
      <c r="P3161" s="835"/>
      <c r="Q3161" s="837">
        <v>0</v>
      </c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8</v>
      </c>
      <c r="B3162" s="832" t="s">
        <v>2035</v>
      </c>
      <c r="C3162" s="832" t="s">
        <v>2046</v>
      </c>
      <c r="D3162" s="833" t="s">
        <v>4378</v>
      </c>
      <c r="E3162" s="834" t="s">
        <v>2062</v>
      </c>
      <c r="F3162" s="832" t="s">
        <v>2036</v>
      </c>
      <c r="G3162" s="832" t="s">
        <v>2226</v>
      </c>
      <c r="H3162" s="832" t="s">
        <v>601</v>
      </c>
      <c r="I3162" s="832" t="s">
        <v>3160</v>
      </c>
      <c r="J3162" s="832" t="s">
        <v>1412</v>
      </c>
      <c r="K3162" s="832" t="s">
        <v>3161</v>
      </c>
      <c r="L3162" s="835">
        <v>0</v>
      </c>
      <c r="M3162" s="835">
        <v>0</v>
      </c>
      <c r="N3162" s="832">
        <v>1</v>
      </c>
      <c r="O3162" s="836">
        <v>1</v>
      </c>
      <c r="P3162" s="835">
        <v>0</v>
      </c>
      <c r="Q3162" s="837"/>
      <c r="R3162" s="832">
        <v>1</v>
      </c>
      <c r="S3162" s="837">
        <v>1</v>
      </c>
      <c r="T3162" s="836">
        <v>1</v>
      </c>
      <c r="U3162" s="838">
        <v>1</v>
      </c>
    </row>
    <row r="3163" spans="1:21" ht="14.4" customHeight="1" x14ac:dyDescent="0.3">
      <c r="A3163" s="831">
        <v>8</v>
      </c>
      <c r="B3163" s="832" t="s">
        <v>2035</v>
      </c>
      <c r="C3163" s="832" t="s">
        <v>2046</v>
      </c>
      <c r="D3163" s="833" t="s">
        <v>4378</v>
      </c>
      <c r="E3163" s="834" t="s">
        <v>2062</v>
      </c>
      <c r="F3163" s="832" t="s">
        <v>2036</v>
      </c>
      <c r="G3163" s="832" t="s">
        <v>2226</v>
      </c>
      <c r="H3163" s="832" t="s">
        <v>601</v>
      </c>
      <c r="I3163" s="832" t="s">
        <v>3343</v>
      </c>
      <c r="J3163" s="832" t="s">
        <v>1097</v>
      </c>
      <c r="K3163" s="832" t="s">
        <v>3344</v>
      </c>
      <c r="L3163" s="835">
        <v>0</v>
      </c>
      <c r="M3163" s="835">
        <v>0</v>
      </c>
      <c r="N3163" s="832">
        <v>2</v>
      </c>
      <c r="O3163" s="836">
        <v>1</v>
      </c>
      <c r="P3163" s="835">
        <v>0</v>
      </c>
      <c r="Q3163" s="837"/>
      <c r="R3163" s="832">
        <v>2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8</v>
      </c>
      <c r="B3164" s="832" t="s">
        <v>2035</v>
      </c>
      <c r="C3164" s="832" t="s">
        <v>2046</v>
      </c>
      <c r="D3164" s="833" t="s">
        <v>4378</v>
      </c>
      <c r="E3164" s="834" t="s">
        <v>2062</v>
      </c>
      <c r="F3164" s="832" t="s">
        <v>2036</v>
      </c>
      <c r="G3164" s="832" t="s">
        <v>2102</v>
      </c>
      <c r="H3164" s="832" t="s">
        <v>601</v>
      </c>
      <c r="I3164" s="832" t="s">
        <v>2103</v>
      </c>
      <c r="J3164" s="832" t="s">
        <v>685</v>
      </c>
      <c r="K3164" s="832" t="s">
        <v>2104</v>
      </c>
      <c r="L3164" s="835">
        <v>91.11</v>
      </c>
      <c r="M3164" s="835">
        <v>91.11</v>
      </c>
      <c r="N3164" s="832">
        <v>1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8</v>
      </c>
      <c r="B3165" s="832" t="s">
        <v>2035</v>
      </c>
      <c r="C3165" s="832" t="s">
        <v>2046</v>
      </c>
      <c r="D3165" s="833" t="s">
        <v>4378</v>
      </c>
      <c r="E3165" s="834" t="s">
        <v>2062</v>
      </c>
      <c r="F3165" s="832" t="s">
        <v>2036</v>
      </c>
      <c r="G3165" s="832" t="s">
        <v>2102</v>
      </c>
      <c r="H3165" s="832" t="s">
        <v>601</v>
      </c>
      <c r="I3165" s="832" t="s">
        <v>2493</v>
      </c>
      <c r="J3165" s="832" t="s">
        <v>685</v>
      </c>
      <c r="K3165" s="832" t="s">
        <v>2221</v>
      </c>
      <c r="L3165" s="835">
        <v>182.22</v>
      </c>
      <c r="M3165" s="835">
        <v>182.22</v>
      </c>
      <c r="N3165" s="832">
        <v>1</v>
      </c>
      <c r="O3165" s="836">
        <v>1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8</v>
      </c>
      <c r="B3166" s="832" t="s">
        <v>2035</v>
      </c>
      <c r="C3166" s="832" t="s">
        <v>2046</v>
      </c>
      <c r="D3166" s="833" t="s">
        <v>4378</v>
      </c>
      <c r="E3166" s="834" t="s">
        <v>2062</v>
      </c>
      <c r="F3166" s="832" t="s">
        <v>2036</v>
      </c>
      <c r="G3166" s="832" t="s">
        <v>2288</v>
      </c>
      <c r="H3166" s="832" t="s">
        <v>601</v>
      </c>
      <c r="I3166" s="832" t="s">
        <v>2289</v>
      </c>
      <c r="J3166" s="832" t="s">
        <v>1104</v>
      </c>
      <c r="K3166" s="832" t="s">
        <v>2290</v>
      </c>
      <c r="L3166" s="835">
        <v>107.27</v>
      </c>
      <c r="M3166" s="835">
        <v>321.81</v>
      </c>
      <c r="N3166" s="832">
        <v>3</v>
      </c>
      <c r="O3166" s="836">
        <v>1.5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" customHeight="1" x14ac:dyDescent="0.3">
      <c r="A3167" s="831">
        <v>8</v>
      </c>
      <c r="B3167" s="832" t="s">
        <v>2035</v>
      </c>
      <c r="C3167" s="832" t="s">
        <v>2046</v>
      </c>
      <c r="D3167" s="833" t="s">
        <v>4378</v>
      </c>
      <c r="E3167" s="834" t="s">
        <v>2062</v>
      </c>
      <c r="F3167" s="832" t="s">
        <v>2036</v>
      </c>
      <c r="G3167" s="832" t="s">
        <v>2803</v>
      </c>
      <c r="H3167" s="832" t="s">
        <v>660</v>
      </c>
      <c r="I3167" s="832" t="s">
        <v>1724</v>
      </c>
      <c r="J3167" s="832" t="s">
        <v>672</v>
      </c>
      <c r="K3167" s="832" t="s">
        <v>1725</v>
      </c>
      <c r="L3167" s="835">
        <v>48.42</v>
      </c>
      <c r="M3167" s="835">
        <v>193.68</v>
      </c>
      <c r="N3167" s="832">
        <v>4</v>
      </c>
      <c r="O3167" s="836">
        <v>1.5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8</v>
      </c>
      <c r="B3168" s="832" t="s">
        <v>2035</v>
      </c>
      <c r="C3168" s="832" t="s">
        <v>2046</v>
      </c>
      <c r="D3168" s="833" t="s">
        <v>4378</v>
      </c>
      <c r="E3168" s="834" t="s">
        <v>2062</v>
      </c>
      <c r="F3168" s="832" t="s">
        <v>2036</v>
      </c>
      <c r="G3168" s="832" t="s">
        <v>2803</v>
      </c>
      <c r="H3168" s="832" t="s">
        <v>601</v>
      </c>
      <c r="I3168" s="832" t="s">
        <v>2804</v>
      </c>
      <c r="J3168" s="832" t="s">
        <v>672</v>
      </c>
      <c r="K3168" s="832" t="s">
        <v>2805</v>
      </c>
      <c r="L3168" s="835">
        <v>48.42</v>
      </c>
      <c r="M3168" s="835">
        <v>96.84</v>
      </c>
      <c r="N3168" s="832">
        <v>2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8</v>
      </c>
      <c r="B3169" s="832" t="s">
        <v>2035</v>
      </c>
      <c r="C3169" s="832" t="s">
        <v>2046</v>
      </c>
      <c r="D3169" s="833" t="s">
        <v>4378</v>
      </c>
      <c r="E3169" s="834" t="s">
        <v>2062</v>
      </c>
      <c r="F3169" s="832" t="s">
        <v>2036</v>
      </c>
      <c r="G3169" s="832" t="s">
        <v>2908</v>
      </c>
      <c r="H3169" s="832" t="s">
        <v>601</v>
      </c>
      <c r="I3169" s="832" t="s">
        <v>4373</v>
      </c>
      <c r="J3169" s="832" t="s">
        <v>2910</v>
      </c>
      <c r="K3169" s="832" t="s">
        <v>2365</v>
      </c>
      <c r="L3169" s="835">
        <v>54.78</v>
      </c>
      <c r="M3169" s="835">
        <v>54.78</v>
      </c>
      <c r="N3169" s="832">
        <v>1</v>
      </c>
      <c r="O3169" s="836">
        <v>1</v>
      </c>
      <c r="P3169" s="835"/>
      <c r="Q3169" s="837">
        <v>0</v>
      </c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8</v>
      </c>
      <c r="B3170" s="832" t="s">
        <v>2035</v>
      </c>
      <c r="C3170" s="832" t="s">
        <v>2046</v>
      </c>
      <c r="D3170" s="833" t="s">
        <v>4378</v>
      </c>
      <c r="E3170" s="834" t="s">
        <v>2062</v>
      </c>
      <c r="F3170" s="832" t="s">
        <v>2036</v>
      </c>
      <c r="G3170" s="832" t="s">
        <v>2833</v>
      </c>
      <c r="H3170" s="832" t="s">
        <v>601</v>
      </c>
      <c r="I3170" s="832" t="s">
        <v>3586</v>
      </c>
      <c r="J3170" s="832" t="s">
        <v>2835</v>
      </c>
      <c r="K3170" s="832" t="s">
        <v>2923</v>
      </c>
      <c r="L3170" s="835">
        <v>0</v>
      </c>
      <c r="M3170" s="835">
        <v>0</v>
      </c>
      <c r="N3170" s="832">
        <v>3</v>
      </c>
      <c r="O3170" s="836">
        <v>3</v>
      </c>
      <c r="P3170" s="835"/>
      <c r="Q3170" s="837"/>
      <c r="R3170" s="832"/>
      <c r="S3170" s="837">
        <v>0</v>
      </c>
      <c r="T3170" s="836"/>
      <c r="U3170" s="838">
        <v>0</v>
      </c>
    </row>
    <row r="3171" spans="1:21" ht="14.4" customHeight="1" thickBot="1" x14ac:dyDescent="0.35">
      <c r="A3171" s="839">
        <v>8</v>
      </c>
      <c r="B3171" s="840" t="s">
        <v>2035</v>
      </c>
      <c r="C3171" s="840" t="s">
        <v>2048</v>
      </c>
      <c r="D3171" s="841" t="s">
        <v>4379</v>
      </c>
      <c r="E3171" s="842" t="s">
        <v>2076</v>
      </c>
      <c r="F3171" s="840" t="s">
        <v>2036</v>
      </c>
      <c r="G3171" s="840" t="s">
        <v>2633</v>
      </c>
      <c r="H3171" s="840" t="s">
        <v>601</v>
      </c>
      <c r="I3171" s="840" t="s">
        <v>2634</v>
      </c>
      <c r="J3171" s="840" t="s">
        <v>2635</v>
      </c>
      <c r="K3171" s="840" t="s">
        <v>2636</v>
      </c>
      <c r="L3171" s="843">
        <v>2892.38</v>
      </c>
      <c r="M3171" s="843">
        <v>2892.38</v>
      </c>
      <c r="N3171" s="840">
        <v>1</v>
      </c>
      <c r="O3171" s="844"/>
      <c r="P3171" s="843">
        <v>2892.38</v>
      </c>
      <c r="Q3171" s="845">
        <v>1</v>
      </c>
      <c r="R3171" s="840">
        <v>1</v>
      </c>
      <c r="S3171" s="845">
        <v>1</v>
      </c>
      <c r="T3171" s="844"/>
      <c r="U3171" s="846"/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4381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2084</v>
      </c>
      <c r="B5" s="225">
        <v>32162.000000000007</v>
      </c>
      <c r="C5" s="830">
        <v>0.52487827041169699</v>
      </c>
      <c r="D5" s="225">
        <v>29113.160000000003</v>
      </c>
      <c r="E5" s="830">
        <v>0.47512172958830295</v>
      </c>
      <c r="F5" s="848">
        <v>61275.160000000011</v>
      </c>
    </row>
    <row r="6" spans="1:6" ht="14.4" customHeight="1" x14ac:dyDescent="0.3">
      <c r="A6" s="857" t="s">
        <v>2097</v>
      </c>
      <c r="B6" s="849">
        <v>8884.34</v>
      </c>
      <c r="C6" s="837">
        <v>0.15904025279343584</v>
      </c>
      <c r="D6" s="849">
        <v>46977.87</v>
      </c>
      <c r="E6" s="837">
        <v>0.84095974720656408</v>
      </c>
      <c r="F6" s="850">
        <v>55862.210000000006</v>
      </c>
    </row>
    <row r="7" spans="1:6" ht="14.4" customHeight="1" x14ac:dyDescent="0.3">
      <c r="A7" s="857" t="s">
        <v>2086</v>
      </c>
      <c r="B7" s="849">
        <v>7990.6100000000006</v>
      </c>
      <c r="C7" s="837">
        <v>0.45987163712164203</v>
      </c>
      <c r="D7" s="849">
        <v>9385.130000000001</v>
      </c>
      <c r="E7" s="837">
        <v>0.54012836287835797</v>
      </c>
      <c r="F7" s="850">
        <v>17375.740000000002</v>
      </c>
    </row>
    <row r="8" spans="1:6" ht="14.4" customHeight="1" x14ac:dyDescent="0.3">
      <c r="A8" s="857" t="s">
        <v>2098</v>
      </c>
      <c r="B8" s="849">
        <v>7346.9299999999976</v>
      </c>
      <c r="C8" s="837">
        <v>9.1032579739451225E-2</v>
      </c>
      <c r="D8" s="849">
        <v>73359.670000000042</v>
      </c>
      <c r="E8" s="837">
        <v>0.90896742026054878</v>
      </c>
      <c r="F8" s="850">
        <v>80706.600000000035</v>
      </c>
    </row>
    <row r="9" spans="1:6" ht="14.4" customHeight="1" x14ac:dyDescent="0.3">
      <c r="A9" s="857" t="s">
        <v>2059</v>
      </c>
      <c r="B9" s="849">
        <v>5814.3799999999992</v>
      </c>
      <c r="C9" s="837">
        <v>0.42259876164996069</v>
      </c>
      <c r="D9" s="849">
        <v>7944.2500000000009</v>
      </c>
      <c r="E9" s="837">
        <v>0.5774012383500392</v>
      </c>
      <c r="F9" s="850">
        <v>13758.630000000001</v>
      </c>
    </row>
    <row r="10" spans="1:6" ht="14.4" customHeight="1" x14ac:dyDescent="0.3">
      <c r="A10" s="857" t="s">
        <v>2095</v>
      </c>
      <c r="B10" s="849">
        <v>3723.7899999999991</v>
      </c>
      <c r="C10" s="837">
        <v>0.19545607239210988</v>
      </c>
      <c r="D10" s="849">
        <v>15328.01</v>
      </c>
      <c r="E10" s="837">
        <v>0.80454392760789006</v>
      </c>
      <c r="F10" s="850">
        <v>19051.8</v>
      </c>
    </row>
    <row r="11" spans="1:6" ht="14.4" customHeight="1" x14ac:dyDescent="0.3">
      <c r="A11" s="857" t="s">
        <v>2072</v>
      </c>
      <c r="B11" s="849">
        <v>3451.7099999999996</v>
      </c>
      <c r="C11" s="837">
        <v>0.57478110856149434</v>
      </c>
      <c r="D11" s="849">
        <v>2553.5500000000002</v>
      </c>
      <c r="E11" s="837">
        <v>0.42521889143850561</v>
      </c>
      <c r="F11" s="850">
        <v>6005.26</v>
      </c>
    </row>
    <row r="12" spans="1:6" ht="14.4" customHeight="1" x14ac:dyDescent="0.3">
      <c r="A12" s="857" t="s">
        <v>2094</v>
      </c>
      <c r="B12" s="849">
        <v>2673.33</v>
      </c>
      <c r="C12" s="837">
        <v>0.10828121449549732</v>
      </c>
      <c r="D12" s="849">
        <v>22015.440000000006</v>
      </c>
      <c r="E12" s="837">
        <v>0.89171878550450279</v>
      </c>
      <c r="F12" s="850">
        <v>24688.770000000004</v>
      </c>
    </row>
    <row r="13" spans="1:6" ht="14.4" customHeight="1" x14ac:dyDescent="0.3">
      <c r="A13" s="857" t="s">
        <v>2063</v>
      </c>
      <c r="B13" s="849">
        <v>2183.08</v>
      </c>
      <c r="C13" s="837">
        <v>4.0396339629910544E-2</v>
      </c>
      <c r="D13" s="849">
        <v>51858.450000000004</v>
      </c>
      <c r="E13" s="837">
        <v>0.95960366037008937</v>
      </c>
      <c r="F13" s="850">
        <v>54041.530000000006</v>
      </c>
    </row>
    <row r="14" spans="1:6" ht="14.4" customHeight="1" x14ac:dyDescent="0.3">
      <c r="A14" s="857" t="s">
        <v>2075</v>
      </c>
      <c r="B14" s="849">
        <v>1756.3300000000002</v>
      </c>
      <c r="C14" s="837">
        <v>2.0695941128989499E-2</v>
      </c>
      <c r="D14" s="849">
        <v>83107.169999999984</v>
      </c>
      <c r="E14" s="837">
        <v>0.97930405887101046</v>
      </c>
      <c r="F14" s="850">
        <v>84863.499999999985</v>
      </c>
    </row>
    <row r="15" spans="1:6" ht="14.4" customHeight="1" x14ac:dyDescent="0.3">
      <c r="A15" s="857" t="s">
        <v>2071</v>
      </c>
      <c r="B15" s="849">
        <v>1000.06</v>
      </c>
      <c r="C15" s="837">
        <v>7.1541446838951986E-2</v>
      </c>
      <c r="D15" s="849">
        <v>12978.689999999999</v>
      </c>
      <c r="E15" s="837">
        <v>0.92845855316104808</v>
      </c>
      <c r="F15" s="850">
        <v>13978.749999999998</v>
      </c>
    </row>
    <row r="16" spans="1:6" ht="14.4" customHeight="1" x14ac:dyDescent="0.3">
      <c r="A16" s="857" t="s">
        <v>2067</v>
      </c>
      <c r="B16" s="849">
        <v>889.33000000000015</v>
      </c>
      <c r="C16" s="837">
        <v>7.6284627360493393E-2</v>
      </c>
      <c r="D16" s="849">
        <v>10768.720000000001</v>
      </c>
      <c r="E16" s="837">
        <v>0.92371537263950665</v>
      </c>
      <c r="F16" s="850">
        <v>11658.050000000001</v>
      </c>
    </row>
    <row r="17" spans="1:6" ht="14.4" customHeight="1" x14ac:dyDescent="0.3">
      <c r="A17" s="857" t="s">
        <v>2083</v>
      </c>
      <c r="B17" s="849">
        <v>856.94999999999993</v>
      </c>
      <c r="C17" s="837">
        <v>5.0203638306497912E-2</v>
      </c>
      <c r="D17" s="849">
        <v>16212.529999999999</v>
      </c>
      <c r="E17" s="837">
        <v>0.94979636169350201</v>
      </c>
      <c r="F17" s="850">
        <v>17069.48</v>
      </c>
    </row>
    <row r="18" spans="1:6" ht="14.4" customHeight="1" x14ac:dyDescent="0.3">
      <c r="A18" s="857" t="s">
        <v>2057</v>
      </c>
      <c r="B18" s="849">
        <v>700.23</v>
      </c>
      <c r="C18" s="837">
        <v>3.1431753329212643E-2</v>
      </c>
      <c r="D18" s="849">
        <v>21577.559999999998</v>
      </c>
      <c r="E18" s="837">
        <v>0.96856824667078734</v>
      </c>
      <c r="F18" s="850">
        <v>22277.789999999997</v>
      </c>
    </row>
    <row r="19" spans="1:6" ht="14.4" customHeight="1" x14ac:dyDescent="0.3">
      <c r="A19" s="857" t="s">
        <v>2060</v>
      </c>
      <c r="B19" s="849">
        <v>685.93</v>
      </c>
      <c r="C19" s="837">
        <v>9.9448194671584486E-2</v>
      </c>
      <c r="D19" s="849">
        <v>6211.4299999999994</v>
      </c>
      <c r="E19" s="837">
        <v>0.9005518053284155</v>
      </c>
      <c r="F19" s="850">
        <v>6897.36</v>
      </c>
    </row>
    <row r="20" spans="1:6" ht="14.4" customHeight="1" x14ac:dyDescent="0.3">
      <c r="A20" s="857" t="s">
        <v>2062</v>
      </c>
      <c r="B20" s="849">
        <v>682.83</v>
      </c>
      <c r="C20" s="837">
        <v>3.1374244567756976E-2</v>
      </c>
      <c r="D20" s="849">
        <v>21081.200000000004</v>
      </c>
      <c r="E20" s="837">
        <v>0.96862575543224294</v>
      </c>
      <c r="F20" s="850">
        <v>21764.030000000006</v>
      </c>
    </row>
    <row r="21" spans="1:6" ht="14.4" customHeight="1" x14ac:dyDescent="0.3">
      <c r="A21" s="857" t="s">
        <v>2073</v>
      </c>
      <c r="B21" s="849">
        <v>682.1</v>
      </c>
      <c r="C21" s="837">
        <v>8.6179122693751414E-2</v>
      </c>
      <c r="D21" s="849">
        <v>7232.81</v>
      </c>
      <c r="E21" s="837">
        <v>0.9138208773062485</v>
      </c>
      <c r="F21" s="850">
        <v>7914.9100000000008</v>
      </c>
    </row>
    <row r="22" spans="1:6" ht="14.4" customHeight="1" x14ac:dyDescent="0.3">
      <c r="A22" s="857" t="s">
        <v>2065</v>
      </c>
      <c r="B22" s="849">
        <v>659.29000000000008</v>
      </c>
      <c r="C22" s="837">
        <v>6.8006952431545892E-2</v>
      </c>
      <c r="D22" s="849">
        <v>9035.16</v>
      </c>
      <c r="E22" s="837">
        <v>0.93199304756845402</v>
      </c>
      <c r="F22" s="850">
        <v>9694.4500000000007</v>
      </c>
    </row>
    <row r="23" spans="1:6" ht="14.4" customHeight="1" x14ac:dyDescent="0.3">
      <c r="A23" s="857" t="s">
        <v>2087</v>
      </c>
      <c r="B23" s="849">
        <v>616.88000000000011</v>
      </c>
      <c r="C23" s="837">
        <v>7.9366284253470865E-2</v>
      </c>
      <c r="D23" s="849">
        <v>7155.6900000000005</v>
      </c>
      <c r="E23" s="837">
        <v>0.92063371574652908</v>
      </c>
      <c r="F23" s="850">
        <v>7772.5700000000006</v>
      </c>
    </row>
    <row r="24" spans="1:6" ht="14.4" customHeight="1" x14ac:dyDescent="0.3">
      <c r="A24" s="857" t="s">
        <v>2076</v>
      </c>
      <c r="B24" s="849">
        <v>550.39</v>
      </c>
      <c r="C24" s="837">
        <v>6.5112796008929524E-2</v>
      </c>
      <c r="D24" s="849">
        <v>7902.4799999999987</v>
      </c>
      <c r="E24" s="837">
        <v>0.93488720399107039</v>
      </c>
      <c r="F24" s="850">
        <v>8452.869999999999</v>
      </c>
    </row>
    <row r="25" spans="1:6" ht="14.4" customHeight="1" x14ac:dyDescent="0.3">
      <c r="A25" s="857" t="s">
        <v>2061</v>
      </c>
      <c r="B25" s="849">
        <v>547.37</v>
      </c>
      <c r="C25" s="837">
        <v>2.5569864585338144E-2</v>
      </c>
      <c r="D25" s="849">
        <v>20859.47</v>
      </c>
      <c r="E25" s="837">
        <v>0.97443013541466195</v>
      </c>
      <c r="F25" s="850">
        <v>21406.84</v>
      </c>
    </row>
    <row r="26" spans="1:6" ht="14.4" customHeight="1" x14ac:dyDescent="0.3">
      <c r="A26" s="857" t="s">
        <v>2081</v>
      </c>
      <c r="B26" s="849">
        <v>477.44</v>
      </c>
      <c r="C26" s="837">
        <v>0.12207525894713157</v>
      </c>
      <c r="D26" s="849">
        <v>3433.59</v>
      </c>
      <c r="E26" s="837">
        <v>0.87792474105286844</v>
      </c>
      <c r="F26" s="850">
        <v>3911.03</v>
      </c>
    </row>
    <row r="27" spans="1:6" ht="14.4" customHeight="1" x14ac:dyDescent="0.3">
      <c r="A27" s="857" t="s">
        <v>2070</v>
      </c>
      <c r="B27" s="849">
        <v>409.26</v>
      </c>
      <c r="C27" s="837">
        <v>0.45465755707382105</v>
      </c>
      <c r="D27" s="849">
        <v>490.89</v>
      </c>
      <c r="E27" s="837">
        <v>0.54534244292617895</v>
      </c>
      <c r="F27" s="850">
        <v>900.15</v>
      </c>
    </row>
    <row r="28" spans="1:6" ht="14.4" customHeight="1" x14ac:dyDescent="0.3">
      <c r="A28" s="857" t="s">
        <v>2056</v>
      </c>
      <c r="B28" s="849">
        <v>341.04</v>
      </c>
      <c r="C28" s="837">
        <v>0.4808798646362098</v>
      </c>
      <c r="D28" s="849">
        <v>368.16</v>
      </c>
      <c r="E28" s="837">
        <v>0.5191201353637902</v>
      </c>
      <c r="F28" s="850">
        <v>709.2</v>
      </c>
    </row>
    <row r="29" spans="1:6" ht="14.4" customHeight="1" x14ac:dyDescent="0.3">
      <c r="A29" s="857" t="s">
        <v>2100</v>
      </c>
      <c r="B29" s="849">
        <v>287.34000000000003</v>
      </c>
      <c r="C29" s="837">
        <v>0.25825993169153338</v>
      </c>
      <c r="D29" s="849">
        <v>825.26</v>
      </c>
      <c r="E29" s="837">
        <v>0.74174006830846673</v>
      </c>
      <c r="F29" s="850">
        <v>1112.5999999999999</v>
      </c>
    </row>
    <row r="30" spans="1:6" ht="14.4" customHeight="1" x14ac:dyDescent="0.3">
      <c r="A30" s="857" t="s">
        <v>2069</v>
      </c>
      <c r="B30" s="849">
        <v>239.63</v>
      </c>
      <c r="C30" s="837">
        <v>9.5550328502850765E-3</v>
      </c>
      <c r="D30" s="849">
        <v>24839.300000000007</v>
      </c>
      <c r="E30" s="837">
        <v>0.99044496714971486</v>
      </c>
      <c r="F30" s="850">
        <v>25078.930000000008</v>
      </c>
    </row>
    <row r="31" spans="1:6" ht="14.4" customHeight="1" x14ac:dyDescent="0.3">
      <c r="A31" s="857" t="s">
        <v>2068</v>
      </c>
      <c r="B31" s="849">
        <v>238.72</v>
      </c>
      <c r="C31" s="837">
        <v>0.43606605290077449</v>
      </c>
      <c r="D31" s="849">
        <v>308.72000000000003</v>
      </c>
      <c r="E31" s="837">
        <v>0.56393394709922551</v>
      </c>
      <c r="F31" s="850">
        <v>547.44000000000005</v>
      </c>
    </row>
    <row r="32" spans="1:6" ht="14.4" customHeight="1" x14ac:dyDescent="0.3">
      <c r="A32" s="857" t="s">
        <v>2055</v>
      </c>
      <c r="B32" s="849">
        <v>203.82</v>
      </c>
      <c r="C32" s="837">
        <v>3.1844685677859648E-2</v>
      </c>
      <c r="D32" s="849">
        <v>6196.62</v>
      </c>
      <c r="E32" s="837">
        <v>0.96815531432214041</v>
      </c>
      <c r="F32" s="850">
        <v>6400.44</v>
      </c>
    </row>
    <row r="33" spans="1:6" ht="14.4" customHeight="1" x14ac:dyDescent="0.3">
      <c r="A33" s="857" t="s">
        <v>2080</v>
      </c>
      <c r="B33" s="849">
        <v>170.52</v>
      </c>
      <c r="C33" s="837">
        <v>6.6828970821308118E-3</v>
      </c>
      <c r="D33" s="849">
        <v>25345.360000000011</v>
      </c>
      <c r="E33" s="837">
        <v>0.99331710291786912</v>
      </c>
      <c r="F33" s="850">
        <v>25515.880000000012</v>
      </c>
    </row>
    <row r="34" spans="1:6" ht="14.4" customHeight="1" x14ac:dyDescent="0.3">
      <c r="A34" s="857" t="s">
        <v>2089</v>
      </c>
      <c r="B34" s="849">
        <v>154.36000000000001</v>
      </c>
      <c r="C34" s="837">
        <v>4.2703169263456096E-2</v>
      </c>
      <c r="D34" s="849">
        <v>3460.3599999999997</v>
      </c>
      <c r="E34" s="837">
        <v>0.95729683073654392</v>
      </c>
      <c r="F34" s="850">
        <v>3614.72</v>
      </c>
    </row>
    <row r="35" spans="1:6" ht="14.4" customHeight="1" x14ac:dyDescent="0.3">
      <c r="A35" s="857" t="s">
        <v>2058</v>
      </c>
      <c r="B35" s="849">
        <v>132.97999999999999</v>
      </c>
      <c r="C35" s="837">
        <v>1.1598667609817958E-2</v>
      </c>
      <c r="D35" s="849">
        <v>11332.130000000003</v>
      </c>
      <c r="E35" s="837">
        <v>0.98840133239018213</v>
      </c>
      <c r="F35" s="850">
        <v>11465.110000000002</v>
      </c>
    </row>
    <row r="36" spans="1:6" ht="14.4" customHeight="1" x14ac:dyDescent="0.3">
      <c r="A36" s="857" t="s">
        <v>2078</v>
      </c>
      <c r="B36" s="849">
        <v>119.7</v>
      </c>
      <c r="C36" s="837">
        <v>6.1388991317842621E-3</v>
      </c>
      <c r="D36" s="849">
        <v>19378.910000000011</v>
      </c>
      <c r="E36" s="837">
        <v>0.99386110086821566</v>
      </c>
      <c r="F36" s="850">
        <v>19498.610000000011</v>
      </c>
    </row>
    <row r="37" spans="1:6" ht="14.4" customHeight="1" x14ac:dyDescent="0.3">
      <c r="A37" s="857" t="s">
        <v>2074</v>
      </c>
      <c r="B37" s="849">
        <v>85.27</v>
      </c>
      <c r="C37" s="837">
        <v>2.6792222808737401E-2</v>
      </c>
      <c r="D37" s="849">
        <v>3097.37</v>
      </c>
      <c r="E37" s="837">
        <v>0.97320777719126261</v>
      </c>
      <c r="F37" s="850">
        <v>3182.64</v>
      </c>
    </row>
    <row r="38" spans="1:6" ht="14.4" customHeight="1" x14ac:dyDescent="0.3">
      <c r="A38" s="857" t="s">
        <v>2077</v>
      </c>
      <c r="B38" s="849">
        <v>69.16</v>
      </c>
      <c r="C38" s="837">
        <v>5.7379905417738325E-2</v>
      </c>
      <c r="D38" s="849">
        <v>1136.1399999999999</v>
      </c>
      <c r="E38" s="837">
        <v>0.94262009458226159</v>
      </c>
      <c r="F38" s="850">
        <v>1205.3</v>
      </c>
    </row>
    <row r="39" spans="1:6" ht="14.4" customHeight="1" x14ac:dyDescent="0.3">
      <c r="A39" s="857" t="s">
        <v>2066</v>
      </c>
      <c r="B39" s="849"/>
      <c r="C39" s="837">
        <v>0</v>
      </c>
      <c r="D39" s="849">
        <v>368.16</v>
      </c>
      <c r="E39" s="837">
        <v>1</v>
      </c>
      <c r="F39" s="850">
        <v>368.16</v>
      </c>
    </row>
    <row r="40" spans="1:6" ht="14.4" customHeight="1" x14ac:dyDescent="0.3">
      <c r="A40" s="857" t="s">
        <v>2091</v>
      </c>
      <c r="B40" s="849"/>
      <c r="C40" s="837">
        <v>0</v>
      </c>
      <c r="D40" s="849">
        <v>716.06999999999994</v>
      </c>
      <c r="E40" s="837">
        <v>1</v>
      </c>
      <c r="F40" s="850">
        <v>716.06999999999994</v>
      </c>
    </row>
    <row r="41" spans="1:6" ht="14.4" customHeight="1" x14ac:dyDescent="0.3">
      <c r="A41" s="857" t="s">
        <v>2093</v>
      </c>
      <c r="B41" s="849">
        <v>0</v>
      </c>
      <c r="C41" s="837">
        <v>0</v>
      </c>
      <c r="D41" s="849">
        <v>3439.02</v>
      </c>
      <c r="E41" s="837">
        <v>1</v>
      </c>
      <c r="F41" s="850">
        <v>3439.02</v>
      </c>
    </row>
    <row r="42" spans="1:6" ht="14.4" customHeight="1" x14ac:dyDescent="0.3">
      <c r="A42" s="857" t="s">
        <v>2096</v>
      </c>
      <c r="B42" s="849">
        <v>0</v>
      </c>
      <c r="C42" s="837">
        <v>0</v>
      </c>
      <c r="D42" s="849">
        <v>372.86</v>
      </c>
      <c r="E42" s="837">
        <v>1</v>
      </c>
      <c r="F42" s="850">
        <v>372.86</v>
      </c>
    </row>
    <row r="43" spans="1:6" ht="14.4" customHeight="1" x14ac:dyDescent="0.3">
      <c r="A43" s="857" t="s">
        <v>2079</v>
      </c>
      <c r="B43" s="849">
        <v>0</v>
      </c>
      <c r="C43" s="837">
        <v>0</v>
      </c>
      <c r="D43" s="849">
        <v>5397.1800000000012</v>
      </c>
      <c r="E43" s="837">
        <v>1</v>
      </c>
      <c r="F43" s="850">
        <v>5397.1800000000012</v>
      </c>
    </row>
    <row r="44" spans="1:6" ht="14.4" customHeight="1" x14ac:dyDescent="0.3">
      <c r="A44" s="857" t="s">
        <v>2085</v>
      </c>
      <c r="B44" s="849">
        <v>0</v>
      </c>
      <c r="C44" s="837">
        <v>0</v>
      </c>
      <c r="D44" s="849">
        <v>4161.2300000000005</v>
      </c>
      <c r="E44" s="837">
        <v>1</v>
      </c>
      <c r="F44" s="850">
        <v>4161.2300000000005</v>
      </c>
    </row>
    <row r="45" spans="1:6" ht="14.4" customHeight="1" thickBot="1" x14ac:dyDescent="0.35">
      <c r="A45" s="858" t="s">
        <v>2099</v>
      </c>
      <c r="B45" s="853"/>
      <c r="C45" s="854">
        <v>0</v>
      </c>
      <c r="D45" s="853">
        <v>990.99</v>
      </c>
      <c r="E45" s="854">
        <v>1</v>
      </c>
      <c r="F45" s="855">
        <v>990.99</v>
      </c>
    </row>
    <row r="46" spans="1:6" ht="14.4" customHeight="1" thickBot="1" x14ac:dyDescent="0.35">
      <c r="A46" s="771" t="s">
        <v>3</v>
      </c>
      <c r="B46" s="772">
        <v>86787.099999999991</v>
      </c>
      <c r="C46" s="773">
        <v>0.1266772894842543</v>
      </c>
      <c r="D46" s="772">
        <v>598316.75999999989</v>
      </c>
      <c r="E46" s="773">
        <v>0.87332271051574595</v>
      </c>
      <c r="F46" s="774">
        <v>685103.85999999975</v>
      </c>
    </row>
    <row r="47" spans="1:6" ht="14.4" customHeight="1" thickBot="1" x14ac:dyDescent="0.35"/>
    <row r="48" spans="1:6" ht="14.4" customHeight="1" x14ac:dyDescent="0.3">
      <c r="A48" s="856" t="s">
        <v>4382</v>
      </c>
      <c r="B48" s="225">
        <v>29050.960000000003</v>
      </c>
      <c r="C48" s="830">
        <v>0.45950495315735113</v>
      </c>
      <c r="D48" s="225">
        <v>34171.340000000004</v>
      </c>
      <c r="E48" s="830">
        <v>0.54049504684264893</v>
      </c>
      <c r="F48" s="848">
        <v>63222.3</v>
      </c>
    </row>
    <row r="49" spans="1:6" ht="14.4" customHeight="1" x14ac:dyDescent="0.3">
      <c r="A49" s="857" t="s">
        <v>4383</v>
      </c>
      <c r="B49" s="849">
        <v>13209.359999999997</v>
      </c>
      <c r="C49" s="837">
        <v>0.88888888888888884</v>
      </c>
      <c r="D49" s="849">
        <v>1651.17</v>
      </c>
      <c r="E49" s="837">
        <v>0.11111111111111113</v>
      </c>
      <c r="F49" s="850">
        <v>14860.529999999997</v>
      </c>
    </row>
    <row r="50" spans="1:6" ht="14.4" customHeight="1" x14ac:dyDescent="0.3">
      <c r="A50" s="857" t="s">
        <v>1628</v>
      </c>
      <c r="B50" s="849">
        <v>9702.49</v>
      </c>
      <c r="C50" s="837">
        <v>0.59024364723195055</v>
      </c>
      <c r="D50" s="849">
        <v>6735.6200000000017</v>
      </c>
      <c r="E50" s="837">
        <v>0.40975635276804945</v>
      </c>
      <c r="F50" s="850">
        <v>16438.11</v>
      </c>
    </row>
    <row r="51" spans="1:6" ht="14.4" customHeight="1" x14ac:dyDescent="0.3">
      <c r="A51" s="857" t="s">
        <v>1635</v>
      </c>
      <c r="B51" s="849">
        <v>6031.12</v>
      </c>
      <c r="C51" s="837">
        <v>0.45714441640775472</v>
      </c>
      <c r="D51" s="849">
        <v>7161.91</v>
      </c>
      <c r="E51" s="837">
        <v>0.54285558359224528</v>
      </c>
      <c r="F51" s="850">
        <v>13193.029999999999</v>
      </c>
    </row>
    <row r="52" spans="1:6" ht="14.4" customHeight="1" x14ac:dyDescent="0.3">
      <c r="A52" s="857" t="s">
        <v>1631</v>
      </c>
      <c r="B52" s="849">
        <v>3650.8500000000008</v>
      </c>
      <c r="C52" s="837">
        <v>0.52943019021695781</v>
      </c>
      <c r="D52" s="849">
        <v>3244.96</v>
      </c>
      <c r="E52" s="837">
        <v>0.47056980978304208</v>
      </c>
      <c r="F52" s="850">
        <v>6895.8100000000013</v>
      </c>
    </row>
    <row r="53" spans="1:6" ht="14.4" customHeight="1" x14ac:dyDescent="0.3">
      <c r="A53" s="857" t="s">
        <v>4384</v>
      </c>
      <c r="B53" s="849">
        <v>3587.24</v>
      </c>
      <c r="C53" s="837">
        <v>1</v>
      </c>
      <c r="D53" s="849"/>
      <c r="E53" s="837">
        <v>0</v>
      </c>
      <c r="F53" s="850">
        <v>3587.24</v>
      </c>
    </row>
    <row r="54" spans="1:6" ht="14.4" customHeight="1" x14ac:dyDescent="0.3">
      <c r="A54" s="857" t="s">
        <v>4385</v>
      </c>
      <c r="B54" s="849">
        <v>2830.68</v>
      </c>
      <c r="C54" s="837">
        <v>0.66666666666666674</v>
      </c>
      <c r="D54" s="849">
        <v>1415.34</v>
      </c>
      <c r="E54" s="837">
        <v>0.33333333333333337</v>
      </c>
      <c r="F54" s="850">
        <v>4246.0199999999995</v>
      </c>
    </row>
    <row r="55" spans="1:6" ht="14.4" customHeight="1" x14ac:dyDescent="0.3">
      <c r="A55" s="857" t="s">
        <v>1648</v>
      </c>
      <c r="B55" s="849">
        <v>1955.23</v>
      </c>
      <c r="C55" s="837">
        <v>0.86956695767419301</v>
      </c>
      <c r="D55" s="849">
        <v>293.27999999999997</v>
      </c>
      <c r="E55" s="837">
        <v>0.13043304232580685</v>
      </c>
      <c r="F55" s="850">
        <v>2248.5100000000002</v>
      </c>
    </row>
    <row r="56" spans="1:6" ht="14.4" customHeight="1" x14ac:dyDescent="0.3">
      <c r="A56" s="857" t="s">
        <v>4386</v>
      </c>
      <c r="B56" s="849">
        <v>1893.36</v>
      </c>
      <c r="C56" s="837">
        <v>1</v>
      </c>
      <c r="D56" s="849"/>
      <c r="E56" s="837">
        <v>0</v>
      </c>
      <c r="F56" s="850">
        <v>1893.36</v>
      </c>
    </row>
    <row r="57" spans="1:6" ht="14.4" customHeight="1" x14ac:dyDescent="0.3">
      <c r="A57" s="857" t="s">
        <v>1626</v>
      </c>
      <c r="B57" s="849">
        <v>1697.96</v>
      </c>
      <c r="C57" s="837">
        <v>3.7606870923888314E-2</v>
      </c>
      <c r="D57" s="849">
        <v>43452.300000000068</v>
      </c>
      <c r="E57" s="837">
        <v>0.96239312907611174</v>
      </c>
      <c r="F57" s="850">
        <v>45150.260000000068</v>
      </c>
    </row>
    <row r="58" spans="1:6" ht="14.4" customHeight="1" x14ac:dyDescent="0.3">
      <c r="A58" s="857" t="s">
        <v>1621</v>
      </c>
      <c r="B58" s="849">
        <v>1397.6499999999999</v>
      </c>
      <c r="C58" s="837">
        <v>0.46337339411520923</v>
      </c>
      <c r="D58" s="849">
        <v>1618.6000000000001</v>
      </c>
      <c r="E58" s="837">
        <v>0.53662660588479072</v>
      </c>
      <c r="F58" s="850">
        <v>3016.25</v>
      </c>
    </row>
    <row r="59" spans="1:6" ht="14.4" customHeight="1" x14ac:dyDescent="0.3">
      <c r="A59" s="857" t="s">
        <v>1647</v>
      </c>
      <c r="B59" s="849">
        <v>1358.32</v>
      </c>
      <c r="C59" s="837">
        <v>1</v>
      </c>
      <c r="D59" s="849"/>
      <c r="E59" s="837">
        <v>0</v>
      </c>
      <c r="F59" s="850">
        <v>1358.32</v>
      </c>
    </row>
    <row r="60" spans="1:6" ht="14.4" customHeight="1" x14ac:dyDescent="0.3">
      <c r="A60" s="857" t="s">
        <v>4387</v>
      </c>
      <c r="B60" s="849">
        <v>1082.1799999999998</v>
      </c>
      <c r="C60" s="837">
        <v>0.98221951950044029</v>
      </c>
      <c r="D60" s="849">
        <v>19.59</v>
      </c>
      <c r="E60" s="837">
        <v>1.7780480499559805E-2</v>
      </c>
      <c r="F60" s="850">
        <v>1101.7699999999998</v>
      </c>
    </row>
    <row r="61" spans="1:6" ht="14.4" customHeight="1" x14ac:dyDescent="0.3">
      <c r="A61" s="857" t="s">
        <v>1632</v>
      </c>
      <c r="B61" s="849">
        <v>930.8599999999999</v>
      </c>
      <c r="C61" s="837">
        <v>1</v>
      </c>
      <c r="D61" s="849"/>
      <c r="E61" s="837">
        <v>0</v>
      </c>
      <c r="F61" s="850">
        <v>930.8599999999999</v>
      </c>
    </row>
    <row r="62" spans="1:6" ht="14.4" customHeight="1" x14ac:dyDescent="0.3">
      <c r="A62" s="857" t="s">
        <v>1646</v>
      </c>
      <c r="B62" s="849">
        <v>879.96</v>
      </c>
      <c r="C62" s="837">
        <v>0.76922270009440885</v>
      </c>
      <c r="D62" s="849">
        <v>264</v>
      </c>
      <c r="E62" s="837">
        <v>0.23077729990559109</v>
      </c>
      <c r="F62" s="850">
        <v>1143.96</v>
      </c>
    </row>
    <row r="63" spans="1:6" ht="14.4" customHeight="1" x14ac:dyDescent="0.3">
      <c r="A63" s="857" t="s">
        <v>1599</v>
      </c>
      <c r="B63" s="849">
        <v>874.18999999999994</v>
      </c>
      <c r="C63" s="837">
        <v>0.95454346924068045</v>
      </c>
      <c r="D63" s="849">
        <v>41.63</v>
      </c>
      <c r="E63" s="837">
        <v>4.5456530759319526E-2</v>
      </c>
      <c r="F63" s="850">
        <v>915.81999999999994</v>
      </c>
    </row>
    <row r="64" spans="1:6" ht="14.4" customHeight="1" x14ac:dyDescent="0.3">
      <c r="A64" s="857" t="s">
        <v>1612</v>
      </c>
      <c r="B64" s="849">
        <v>732.58</v>
      </c>
      <c r="C64" s="837">
        <v>0.74880663988633689</v>
      </c>
      <c r="D64" s="849">
        <v>245.75</v>
      </c>
      <c r="E64" s="837">
        <v>0.25119336011366306</v>
      </c>
      <c r="F64" s="850">
        <v>978.33</v>
      </c>
    </row>
    <row r="65" spans="1:6" ht="14.4" customHeight="1" x14ac:dyDescent="0.3">
      <c r="A65" s="857" t="s">
        <v>4388</v>
      </c>
      <c r="B65" s="849">
        <v>678.1</v>
      </c>
      <c r="C65" s="837">
        <v>1</v>
      </c>
      <c r="D65" s="849"/>
      <c r="E65" s="837">
        <v>0</v>
      </c>
      <c r="F65" s="850">
        <v>678.1</v>
      </c>
    </row>
    <row r="66" spans="1:6" ht="14.4" customHeight="1" x14ac:dyDescent="0.3">
      <c r="A66" s="857" t="s">
        <v>4389</v>
      </c>
      <c r="B66" s="849">
        <v>640.41</v>
      </c>
      <c r="C66" s="837">
        <v>0.39999625243591663</v>
      </c>
      <c r="D66" s="849">
        <v>960.62999999999988</v>
      </c>
      <c r="E66" s="837">
        <v>0.60000374756408326</v>
      </c>
      <c r="F66" s="850">
        <v>1601.04</v>
      </c>
    </row>
    <row r="67" spans="1:6" ht="14.4" customHeight="1" x14ac:dyDescent="0.3">
      <c r="A67" s="857" t="s">
        <v>1649</v>
      </c>
      <c r="B67" s="849">
        <v>615.98</v>
      </c>
      <c r="C67" s="837">
        <v>0.70683680260711912</v>
      </c>
      <c r="D67" s="849">
        <v>255.48</v>
      </c>
      <c r="E67" s="837">
        <v>0.29316319739288088</v>
      </c>
      <c r="F67" s="850">
        <v>871.46</v>
      </c>
    </row>
    <row r="68" spans="1:6" ht="14.4" customHeight="1" x14ac:dyDescent="0.3">
      <c r="A68" s="857" t="s">
        <v>1636</v>
      </c>
      <c r="B68" s="849">
        <v>610.11</v>
      </c>
      <c r="C68" s="837">
        <v>0.2763141805138517</v>
      </c>
      <c r="D68" s="849">
        <v>1597.9200000000003</v>
      </c>
      <c r="E68" s="837">
        <v>0.72368581948614841</v>
      </c>
      <c r="F68" s="850">
        <v>2208.0300000000002</v>
      </c>
    </row>
    <row r="69" spans="1:6" ht="14.4" customHeight="1" x14ac:dyDescent="0.3">
      <c r="A69" s="857" t="s">
        <v>1615</v>
      </c>
      <c r="B69" s="849">
        <v>411.33000000000004</v>
      </c>
      <c r="C69" s="837">
        <v>0.85745554605907737</v>
      </c>
      <c r="D69" s="849">
        <v>68.38</v>
      </c>
      <c r="E69" s="837">
        <v>0.14254445394092263</v>
      </c>
      <c r="F69" s="850">
        <v>479.71000000000004</v>
      </c>
    </row>
    <row r="70" spans="1:6" ht="14.4" customHeight="1" x14ac:dyDescent="0.3">
      <c r="A70" s="857" t="s">
        <v>4390</v>
      </c>
      <c r="B70" s="849">
        <v>400.44</v>
      </c>
      <c r="C70" s="837">
        <v>1</v>
      </c>
      <c r="D70" s="849"/>
      <c r="E70" s="837">
        <v>0</v>
      </c>
      <c r="F70" s="850">
        <v>400.44</v>
      </c>
    </row>
    <row r="71" spans="1:6" ht="14.4" customHeight="1" x14ac:dyDescent="0.3">
      <c r="A71" s="857" t="s">
        <v>4391</v>
      </c>
      <c r="B71" s="849">
        <v>360.17</v>
      </c>
      <c r="C71" s="837">
        <v>0.54352156460326562</v>
      </c>
      <c r="D71" s="849">
        <v>302.49</v>
      </c>
      <c r="E71" s="837">
        <v>0.45647843539673433</v>
      </c>
      <c r="F71" s="850">
        <v>662.66000000000008</v>
      </c>
    </row>
    <row r="72" spans="1:6" ht="14.4" customHeight="1" x14ac:dyDescent="0.3">
      <c r="A72" s="857" t="s">
        <v>4392</v>
      </c>
      <c r="B72" s="849">
        <v>300.64</v>
      </c>
      <c r="C72" s="837">
        <v>1</v>
      </c>
      <c r="D72" s="849"/>
      <c r="E72" s="837">
        <v>0</v>
      </c>
      <c r="F72" s="850">
        <v>300.64</v>
      </c>
    </row>
    <row r="73" spans="1:6" ht="14.4" customHeight="1" x14ac:dyDescent="0.3">
      <c r="A73" s="857" t="s">
        <v>1624</v>
      </c>
      <c r="B73" s="849">
        <v>252.54000000000002</v>
      </c>
      <c r="C73" s="837">
        <v>7.9891428137574994E-2</v>
      </c>
      <c r="D73" s="849">
        <v>2908.4999999999995</v>
      </c>
      <c r="E73" s="837">
        <v>0.92010857186242501</v>
      </c>
      <c r="F73" s="850">
        <v>3161.0399999999995</v>
      </c>
    </row>
    <row r="74" spans="1:6" ht="14.4" customHeight="1" x14ac:dyDescent="0.3">
      <c r="A74" s="857" t="s">
        <v>1622</v>
      </c>
      <c r="B74" s="849">
        <v>163.66</v>
      </c>
      <c r="C74" s="837">
        <v>8.1971975461499341E-3</v>
      </c>
      <c r="D74" s="849">
        <v>19801.699999999993</v>
      </c>
      <c r="E74" s="837">
        <v>0.99180280245385011</v>
      </c>
      <c r="F74" s="850">
        <v>19965.359999999993</v>
      </c>
    </row>
    <row r="75" spans="1:6" ht="14.4" customHeight="1" x14ac:dyDescent="0.3">
      <c r="A75" s="857" t="s">
        <v>1613</v>
      </c>
      <c r="B75" s="849">
        <v>147.44999999999999</v>
      </c>
      <c r="C75" s="837">
        <v>0.57144518079293105</v>
      </c>
      <c r="D75" s="849">
        <v>110.58</v>
      </c>
      <c r="E75" s="837">
        <v>0.428554819207069</v>
      </c>
      <c r="F75" s="850">
        <v>258.02999999999997</v>
      </c>
    </row>
    <row r="76" spans="1:6" ht="14.4" customHeight="1" x14ac:dyDescent="0.3">
      <c r="A76" s="857" t="s">
        <v>1620</v>
      </c>
      <c r="B76" s="849">
        <v>139.77000000000001</v>
      </c>
      <c r="C76" s="837">
        <v>0.13131588342509254</v>
      </c>
      <c r="D76" s="849">
        <v>924.61</v>
      </c>
      <c r="E76" s="837">
        <v>0.86868411657490741</v>
      </c>
      <c r="F76" s="850">
        <v>1064.3800000000001</v>
      </c>
    </row>
    <row r="77" spans="1:6" ht="14.4" customHeight="1" x14ac:dyDescent="0.3">
      <c r="A77" s="857" t="s">
        <v>4393</v>
      </c>
      <c r="B77" s="849">
        <v>131.08000000000001</v>
      </c>
      <c r="C77" s="837">
        <v>3.3059101845640121E-2</v>
      </c>
      <c r="D77" s="849">
        <v>3833.9400000000005</v>
      </c>
      <c r="E77" s="837">
        <v>0.96694089815435991</v>
      </c>
      <c r="F77" s="850">
        <v>3965.0200000000004</v>
      </c>
    </row>
    <row r="78" spans="1:6" ht="14.4" customHeight="1" x14ac:dyDescent="0.3">
      <c r="A78" s="857" t="s">
        <v>4394</v>
      </c>
      <c r="B78" s="849">
        <v>124.3</v>
      </c>
      <c r="C78" s="837">
        <v>1</v>
      </c>
      <c r="D78" s="849"/>
      <c r="E78" s="837">
        <v>0</v>
      </c>
      <c r="F78" s="850">
        <v>124.3</v>
      </c>
    </row>
    <row r="79" spans="1:6" ht="14.4" customHeight="1" x14ac:dyDescent="0.3">
      <c r="A79" s="857" t="s">
        <v>4395</v>
      </c>
      <c r="B79" s="849">
        <v>120.78</v>
      </c>
      <c r="C79" s="837">
        <v>1</v>
      </c>
      <c r="D79" s="849"/>
      <c r="E79" s="837">
        <v>0</v>
      </c>
      <c r="F79" s="850">
        <v>120.78</v>
      </c>
    </row>
    <row r="80" spans="1:6" ht="14.4" customHeight="1" x14ac:dyDescent="0.3">
      <c r="A80" s="857" t="s">
        <v>1600</v>
      </c>
      <c r="B80" s="849">
        <v>115.18</v>
      </c>
      <c r="C80" s="837">
        <v>0.41321661763650713</v>
      </c>
      <c r="D80" s="849">
        <v>163.56</v>
      </c>
      <c r="E80" s="837">
        <v>0.58678338236349281</v>
      </c>
      <c r="F80" s="850">
        <v>278.74</v>
      </c>
    </row>
    <row r="81" spans="1:6" ht="14.4" customHeight="1" x14ac:dyDescent="0.3">
      <c r="A81" s="857" t="s">
        <v>4396</v>
      </c>
      <c r="B81" s="849">
        <v>105.29</v>
      </c>
      <c r="C81" s="837">
        <v>0.34881563690574791</v>
      </c>
      <c r="D81" s="849">
        <v>196.56</v>
      </c>
      <c r="E81" s="837">
        <v>0.65118436309425209</v>
      </c>
      <c r="F81" s="850">
        <v>301.85000000000002</v>
      </c>
    </row>
    <row r="82" spans="1:6" ht="14.4" customHeight="1" x14ac:dyDescent="0.3">
      <c r="A82" s="857" t="s">
        <v>1611</v>
      </c>
      <c r="B82" s="849">
        <v>104.5</v>
      </c>
      <c r="C82" s="837">
        <v>0.21792171501261651</v>
      </c>
      <c r="D82" s="849">
        <v>375.03000000000003</v>
      </c>
      <c r="E82" s="837">
        <v>0.78207828498738352</v>
      </c>
      <c r="F82" s="850">
        <v>479.53000000000003</v>
      </c>
    </row>
    <row r="83" spans="1:6" ht="14.4" customHeight="1" x14ac:dyDescent="0.3">
      <c r="A83" s="857" t="s">
        <v>1654</v>
      </c>
      <c r="B83" s="849">
        <v>97.96</v>
      </c>
      <c r="C83" s="837">
        <v>5.5958596579419387E-2</v>
      </c>
      <c r="D83" s="849">
        <v>1652.6200000000001</v>
      </c>
      <c r="E83" s="837">
        <v>0.94404140342058063</v>
      </c>
      <c r="F83" s="850">
        <v>1750.5800000000002</v>
      </c>
    </row>
    <row r="84" spans="1:6" ht="14.4" customHeight="1" x14ac:dyDescent="0.3">
      <c r="A84" s="857" t="s">
        <v>4397</v>
      </c>
      <c r="B84" s="849">
        <v>86.5</v>
      </c>
      <c r="C84" s="837">
        <v>1</v>
      </c>
      <c r="D84" s="849"/>
      <c r="E84" s="837">
        <v>0</v>
      </c>
      <c r="F84" s="850">
        <v>86.5</v>
      </c>
    </row>
    <row r="85" spans="1:6" ht="14.4" customHeight="1" x14ac:dyDescent="0.3">
      <c r="A85" s="857" t="s">
        <v>1609</v>
      </c>
      <c r="B85" s="849">
        <v>85.02</v>
      </c>
      <c r="C85" s="837">
        <v>1</v>
      </c>
      <c r="D85" s="849"/>
      <c r="E85" s="837">
        <v>0</v>
      </c>
      <c r="F85" s="850">
        <v>85.02</v>
      </c>
    </row>
    <row r="86" spans="1:6" ht="14.4" customHeight="1" x14ac:dyDescent="0.3">
      <c r="A86" s="857" t="s">
        <v>1617</v>
      </c>
      <c r="B86" s="849">
        <v>79.11</v>
      </c>
      <c r="C86" s="837">
        <v>1</v>
      </c>
      <c r="D86" s="849"/>
      <c r="E86" s="837">
        <v>0</v>
      </c>
      <c r="F86" s="850">
        <v>79.11</v>
      </c>
    </row>
    <row r="87" spans="1:6" ht="14.4" customHeight="1" x14ac:dyDescent="0.3">
      <c r="A87" s="857" t="s">
        <v>1655</v>
      </c>
      <c r="B87" s="849">
        <v>64.540000000000006</v>
      </c>
      <c r="C87" s="837">
        <v>3.511043412033512E-2</v>
      </c>
      <c r="D87" s="849">
        <v>1773.6599999999999</v>
      </c>
      <c r="E87" s="837">
        <v>0.9648895658796649</v>
      </c>
      <c r="F87" s="850">
        <v>1838.1999999999998</v>
      </c>
    </row>
    <row r="88" spans="1:6" ht="14.4" customHeight="1" x14ac:dyDescent="0.3">
      <c r="A88" s="857" t="s">
        <v>1651</v>
      </c>
      <c r="B88" s="849">
        <v>63.75</v>
      </c>
      <c r="C88" s="837">
        <v>8.0645161290322578E-2</v>
      </c>
      <c r="D88" s="849">
        <v>726.75</v>
      </c>
      <c r="E88" s="837">
        <v>0.91935483870967738</v>
      </c>
      <c r="F88" s="850">
        <v>790.5</v>
      </c>
    </row>
    <row r="89" spans="1:6" ht="14.4" customHeight="1" x14ac:dyDescent="0.3">
      <c r="A89" s="857" t="s">
        <v>1643</v>
      </c>
      <c r="B89" s="849">
        <v>23.5</v>
      </c>
      <c r="C89" s="837">
        <v>0.10412512738712391</v>
      </c>
      <c r="D89" s="849">
        <v>202.19000000000003</v>
      </c>
      <c r="E89" s="837">
        <v>0.89587487261287613</v>
      </c>
      <c r="F89" s="850">
        <v>225.69000000000003</v>
      </c>
    </row>
    <row r="90" spans="1:6" ht="14.4" customHeight="1" x14ac:dyDescent="0.3">
      <c r="A90" s="857" t="s">
        <v>4398</v>
      </c>
      <c r="B90" s="849"/>
      <c r="C90" s="837">
        <v>0</v>
      </c>
      <c r="D90" s="849">
        <v>258.39</v>
      </c>
      <c r="E90" s="837">
        <v>1</v>
      </c>
      <c r="F90" s="850">
        <v>258.39</v>
      </c>
    </row>
    <row r="91" spans="1:6" ht="14.4" customHeight="1" x14ac:dyDescent="0.3">
      <c r="A91" s="857" t="s">
        <v>1658</v>
      </c>
      <c r="B91" s="849"/>
      <c r="C91" s="837">
        <v>0</v>
      </c>
      <c r="D91" s="849">
        <v>414.07</v>
      </c>
      <c r="E91" s="837">
        <v>1</v>
      </c>
      <c r="F91" s="850">
        <v>414.07</v>
      </c>
    </row>
    <row r="92" spans="1:6" ht="14.4" customHeight="1" x14ac:dyDescent="0.3">
      <c r="A92" s="857" t="s">
        <v>1657</v>
      </c>
      <c r="B92" s="849"/>
      <c r="C92" s="837">
        <v>0</v>
      </c>
      <c r="D92" s="849">
        <v>194.26</v>
      </c>
      <c r="E92" s="837">
        <v>1</v>
      </c>
      <c r="F92" s="850">
        <v>194.26</v>
      </c>
    </row>
    <row r="93" spans="1:6" ht="14.4" customHeight="1" x14ac:dyDescent="0.3">
      <c r="A93" s="857" t="s">
        <v>1610</v>
      </c>
      <c r="B93" s="849">
        <v>0</v>
      </c>
      <c r="C93" s="837"/>
      <c r="D93" s="849">
        <v>0</v>
      </c>
      <c r="E93" s="837"/>
      <c r="F93" s="850">
        <v>0</v>
      </c>
    </row>
    <row r="94" spans="1:6" ht="14.4" customHeight="1" x14ac:dyDescent="0.3">
      <c r="A94" s="857" t="s">
        <v>4399</v>
      </c>
      <c r="B94" s="849"/>
      <c r="C94" s="837">
        <v>0</v>
      </c>
      <c r="D94" s="849">
        <v>1530.96</v>
      </c>
      <c r="E94" s="837">
        <v>1</v>
      </c>
      <c r="F94" s="850">
        <v>1530.96</v>
      </c>
    </row>
    <row r="95" spans="1:6" ht="14.4" customHeight="1" x14ac:dyDescent="0.3">
      <c r="A95" s="857" t="s">
        <v>4400</v>
      </c>
      <c r="B95" s="849"/>
      <c r="C95" s="837">
        <v>0</v>
      </c>
      <c r="D95" s="849">
        <v>21.79</v>
      </c>
      <c r="E95" s="837">
        <v>1</v>
      </c>
      <c r="F95" s="850">
        <v>21.79</v>
      </c>
    </row>
    <row r="96" spans="1:6" ht="14.4" customHeight="1" x14ac:dyDescent="0.3">
      <c r="A96" s="857" t="s">
        <v>1639</v>
      </c>
      <c r="B96" s="849"/>
      <c r="C96" s="837"/>
      <c r="D96" s="849">
        <v>0</v>
      </c>
      <c r="E96" s="837"/>
      <c r="F96" s="850">
        <v>0</v>
      </c>
    </row>
    <row r="97" spans="1:6" ht="14.4" customHeight="1" x14ac:dyDescent="0.3">
      <c r="A97" s="857" t="s">
        <v>1605</v>
      </c>
      <c r="B97" s="849">
        <v>0</v>
      </c>
      <c r="C97" s="837">
        <v>0</v>
      </c>
      <c r="D97" s="849">
        <v>443214.16000000021</v>
      </c>
      <c r="E97" s="837">
        <v>1</v>
      </c>
      <c r="F97" s="850">
        <v>443214.16000000021</v>
      </c>
    </row>
    <row r="98" spans="1:6" ht="14.4" customHeight="1" x14ac:dyDescent="0.3">
      <c r="A98" s="857" t="s">
        <v>1619</v>
      </c>
      <c r="B98" s="849"/>
      <c r="C98" s="837">
        <v>0</v>
      </c>
      <c r="D98" s="849">
        <v>181.52</v>
      </c>
      <c r="E98" s="837">
        <v>1</v>
      </c>
      <c r="F98" s="850">
        <v>181.52</v>
      </c>
    </row>
    <row r="99" spans="1:6" ht="14.4" customHeight="1" x14ac:dyDescent="0.3">
      <c r="A99" s="857" t="s">
        <v>1614</v>
      </c>
      <c r="B99" s="849"/>
      <c r="C99" s="837">
        <v>0</v>
      </c>
      <c r="D99" s="849">
        <v>2492.27</v>
      </c>
      <c r="E99" s="837">
        <v>1</v>
      </c>
      <c r="F99" s="850">
        <v>2492.27</v>
      </c>
    </row>
    <row r="100" spans="1:6" ht="14.4" customHeight="1" x14ac:dyDescent="0.3">
      <c r="A100" s="857" t="s">
        <v>4401</v>
      </c>
      <c r="B100" s="849">
        <v>0</v>
      </c>
      <c r="C100" s="837"/>
      <c r="D100" s="849"/>
      <c r="E100" s="837"/>
      <c r="F100" s="850">
        <v>0</v>
      </c>
    </row>
    <row r="101" spans="1:6" ht="14.4" customHeight="1" x14ac:dyDescent="0.3">
      <c r="A101" s="857" t="s">
        <v>4402</v>
      </c>
      <c r="B101" s="849"/>
      <c r="C101" s="837">
        <v>0</v>
      </c>
      <c r="D101" s="849">
        <v>995.26</v>
      </c>
      <c r="E101" s="837">
        <v>1</v>
      </c>
      <c r="F101" s="850">
        <v>995.26</v>
      </c>
    </row>
    <row r="102" spans="1:6" ht="14.4" customHeight="1" x14ac:dyDescent="0.3">
      <c r="A102" s="857" t="s">
        <v>4403</v>
      </c>
      <c r="B102" s="849"/>
      <c r="C102" s="837">
        <v>0</v>
      </c>
      <c r="D102" s="849">
        <v>739.65</v>
      </c>
      <c r="E102" s="837">
        <v>1</v>
      </c>
      <c r="F102" s="850">
        <v>739.65</v>
      </c>
    </row>
    <row r="103" spans="1:6" ht="14.4" customHeight="1" x14ac:dyDescent="0.3">
      <c r="A103" s="857" t="s">
        <v>4404</v>
      </c>
      <c r="B103" s="849"/>
      <c r="C103" s="837">
        <v>0</v>
      </c>
      <c r="D103" s="849">
        <v>3858.31</v>
      </c>
      <c r="E103" s="837">
        <v>1</v>
      </c>
      <c r="F103" s="850">
        <v>3858.31</v>
      </c>
    </row>
    <row r="104" spans="1:6" ht="14.4" customHeight="1" x14ac:dyDescent="0.3">
      <c r="A104" s="857" t="s">
        <v>1602</v>
      </c>
      <c r="B104" s="849">
        <v>0</v>
      </c>
      <c r="C104" s="837"/>
      <c r="D104" s="849">
        <v>0</v>
      </c>
      <c r="E104" s="837"/>
      <c r="F104" s="850">
        <v>0</v>
      </c>
    </row>
    <row r="105" spans="1:6" ht="14.4" customHeight="1" x14ac:dyDescent="0.3">
      <c r="A105" s="857" t="s">
        <v>4405</v>
      </c>
      <c r="B105" s="849"/>
      <c r="C105" s="837">
        <v>0</v>
      </c>
      <c r="D105" s="849">
        <v>902.57</v>
      </c>
      <c r="E105" s="837">
        <v>1</v>
      </c>
      <c r="F105" s="850">
        <v>902.57</v>
      </c>
    </row>
    <row r="106" spans="1:6" ht="14.4" customHeight="1" x14ac:dyDescent="0.3">
      <c r="A106" s="857" t="s">
        <v>1618</v>
      </c>
      <c r="B106" s="849"/>
      <c r="C106" s="837">
        <v>0</v>
      </c>
      <c r="D106" s="849">
        <v>527.36</v>
      </c>
      <c r="E106" s="837">
        <v>1</v>
      </c>
      <c r="F106" s="850">
        <v>527.36</v>
      </c>
    </row>
    <row r="107" spans="1:6" ht="14.4" customHeight="1" x14ac:dyDescent="0.3">
      <c r="A107" s="857" t="s">
        <v>4406</v>
      </c>
      <c r="B107" s="849"/>
      <c r="C107" s="837">
        <v>0</v>
      </c>
      <c r="D107" s="849">
        <v>305.35000000000002</v>
      </c>
      <c r="E107" s="837">
        <v>1</v>
      </c>
      <c r="F107" s="850">
        <v>305.35000000000002</v>
      </c>
    </row>
    <row r="108" spans="1:6" ht="14.4" customHeight="1" x14ac:dyDescent="0.3">
      <c r="A108" s="857" t="s">
        <v>4407</v>
      </c>
      <c r="B108" s="849"/>
      <c r="C108" s="837">
        <v>0</v>
      </c>
      <c r="D108" s="849">
        <v>1887.9</v>
      </c>
      <c r="E108" s="837">
        <v>1</v>
      </c>
      <c r="F108" s="850">
        <v>1887.9</v>
      </c>
    </row>
    <row r="109" spans="1:6" ht="14.4" customHeight="1" x14ac:dyDescent="0.3">
      <c r="A109" s="857" t="s">
        <v>4408</v>
      </c>
      <c r="B109" s="849"/>
      <c r="C109" s="837"/>
      <c r="D109" s="849">
        <v>0</v>
      </c>
      <c r="E109" s="837"/>
      <c r="F109" s="850">
        <v>0</v>
      </c>
    </row>
    <row r="110" spans="1:6" ht="14.4" customHeight="1" x14ac:dyDescent="0.3">
      <c r="A110" s="857" t="s">
        <v>4409</v>
      </c>
      <c r="B110" s="849"/>
      <c r="C110" s="837">
        <v>0</v>
      </c>
      <c r="D110" s="849">
        <v>2725.0299999999997</v>
      </c>
      <c r="E110" s="837">
        <v>1</v>
      </c>
      <c r="F110" s="850">
        <v>2725.0299999999997</v>
      </c>
    </row>
    <row r="111" spans="1:6" ht="14.4" customHeight="1" x14ac:dyDescent="0.3">
      <c r="A111" s="857" t="s">
        <v>4410</v>
      </c>
      <c r="B111" s="849"/>
      <c r="C111" s="837">
        <v>0</v>
      </c>
      <c r="D111" s="849">
        <v>774.72</v>
      </c>
      <c r="E111" s="837">
        <v>1</v>
      </c>
      <c r="F111" s="850">
        <v>774.72</v>
      </c>
    </row>
    <row r="112" spans="1:6" ht="14.4" customHeight="1" x14ac:dyDescent="0.3">
      <c r="A112" s="857" t="s">
        <v>1623</v>
      </c>
      <c r="B112" s="849">
        <v>0</v>
      </c>
      <c r="C112" s="837">
        <v>0</v>
      </c>
      <c r="D112" s="849">
        <v>915.69999999999993</v>
      </c>
      <c r="E112" s="837">
        <v>1</v>
      </c>
      <c r="F112" s="850">
        <v>915.69999999999993</v>
      </c>
    </row>
    <row r="113" spans="1:6" ht="14.4" customHeight="1" x14ac:dyDescent="0.3">
      <c r="A113" s="857" t="s">
        <v>4411</v>
      </c>
      <c r="B113" s="849"/>
      <c r="C113" s="837">
        <v>0</v>
      </c>
      <c r="D113" s="849">
        <v>207.4</v>
      </c>
      <c r="E113" s="837">
        <v>1</v>
      </c>
      <c r="F113" s="850">
        <v>207.4</v>
      </c>
    </row>
    <row r="114" spans="1:6" ht="14.4" customHeight="1" thickBot="1" x14ac:dyDescent="0.35">
      <c r="A114" s="858" t="s">
        <v>1645</v>
      </c>
      <c r="B114" s="853">
        <v>0</v>
      </c>
      <c r="C114" s="854"/>
      <c r="D114" s="853">
        <v>0</v>
      </c>
      <c r="E114" s="854"/>
      <c r="F114" s="855">
        <v>0</v>
      </c>
    </row>
    <row r="115" spans="1:6" ht="14.4" customHeight="1" thickBot="1" x14ac:dyDescent="0.35">
      <c r="A115" s="771" t="s">
        <v>3</v>
      </c>
      <c r="B115" s="772">
        <v>86787.1</v>
      </c>
      <c r="C115" s="773">
        <v>0.12667728948425419</v>
      </c>
      <c r="D115" s="772">
        <v>598316.76000000036</v>
      </c>
      <c r="E115" s="773">
        <v>0.87332271051574584</v>
      </c>
      <c r="F115" s="774">
        <v>685103.86000000034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{C7D77DCD-291F-48F7-88E3-97ED1E845783}</x14:id>
        </ext>
      </extLst>
    </cfRule>
  </conditionalFormatting>
  <conditionalFormatting sqref="F48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{B1FA1FC8-D37F-43D2-AEF3-DCA613CBF4C0}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D77DCD-291F-48F7-88E3-97ED1E8457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B1FA1FC8-D37F-43D2-AEF3-DCA613CBF4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4449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466</v>
      </c>
      <c r="G3" s="47">
        <f>SUBTOTAL(9,G6:G1048576)</f>
        <v>86787.100000000064</v>
      </c>
      <c r="H3" s="48">
        <f>IF(M3=0,0,G3/M3)</f>
        <v>0.12667728948425455</v>
      </c>
      <c r="I3" s="47">
        <f>SUBTOTAL(9,I6:I1048576)</f>
        <v>1704</v>
      </c>
      <c r="J3" s="47">
        <f>SUBTOTAL(9,J6:J1048576)</f>
        <v>598316.75999999954</v>
      </c>
      <c r="K3" s="48">
        <f>IF(M3=0,0,J3/M3)</f>
        <v>0.87332271051574639</v>
      </c>
      <c r="L3" s="47">
        <f>SUBTOTAL(9,L6:L1048576)</f>
        <v>2170</v>
      </c>
      <c r="M3" s="49">
        <f>SUBTOTAL(9,M6:M1048576)</f>
        <v>685103.85999999894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2055</v>
      </c>
      <c r="B6" s="825" t="s">
        <v>1676</v>
      </c>
      <c r="C6" s="825" t="s">
        <v>2195</v>
      </c>
      <c r="D6" s="825" t="s">
        <v>735</v>
      </c>
      <c r="E6" s="825" t="s">
        <v>1777</v>
      </c>
      <c r="F6" s="225"/>
      <c r="G6" s="225"/>
      <c r="H6" s="830">
        <v>0</v>
      </c>
      <c r="I6" s="225">
        <v>1</v>
      </c>
      <c r="J6" s="225">
        <v>368.16</v>
      </c>
      <c r="K6" s="830">
        <v>1</v>
      </c>
      <c r="L6" s="225">
        <v>1</v>
      </c>
      <c r="M6" s="848">
        <v>368.16</v>
      </c>
    </row>
    <row r="7" spans="1:13" ht="14.4" customHeight="1" x14ac:dyDescent="0.3">
      <c r="A7" s="831" t="s">
        <v>2055</v>
      </c>
      <c r="B7" s="832" t="s">
        <v>1676</v>
      </c>
      <c r="C7" s="832" t="s">
        <v>2122</v>
      </c>
      <c r="D7" s="832" t="s">
        <v>735</v>
      </c>
      <c r="E7" s="832" t="s">
        <v>1680</v>
      </c>
      <c r="F7" s="849"/>
      <c r="G7" s="849"/>
      <c r="H7" s="837">
        <v>0</v>
      </c>
      <c r="I7" s="849">
        <v>5</v>
      </c>
      <c r="J7" s="849">
        <v>2454.4499999999998</v>
      </c>
      <c r="K7" s="837">
        <v>1</v>
      </c>
      <c r="L7" s="849">
        <v>5</v>
      </c>
      <c r="M7" s="850">
        <v>2454.4499999999998</v>
      </c>
    </row>
    <row r="8" spans="1:13" ht="14.4" customHeight="1" x14ac:dyDescent="0.3">
      <c r="A8" s="831" t="s">
        <v>2055</v>
      </c>
      <c r="B8" s="832" t="s">
        <v>1676</v>
      </c>
      <c r="C8" s="832" t="s">
        <v>2123</v>
      </c>
      <c r="D8" s="832" t="s">
        <v>735</v>
      </c>
      <c r="E8" s="832" t="s">
        <v>1991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2055</v>
      </c>
      <c r="B9" s="832" t="s">
        <v>4412</v>
      </c>
      <c r="C9" s="832" t="s">
        <v>2148</v>
      </c>
      <c r="D9" s="832" t="s">
        <v>825</v>
      </c>
      <c r="E9" s="832" t="s">
        <v>2149</v>
      </c>
      <c r="F9" s="849">
        <v>2</v>
      </c>
      <c r="G9" s="849">
        <v>0</v>
      </c>
      <c r="H9" s="837"/>
      <c r="I9" s="849"/>
      <c r="J9" s="849"/>
      <c r="K9" s="837"/>
      <c r="L9" s="849">
        <v>2</v>
      </c>
      <c r="M9" s="850">
        <v>0</v>
      </c>
    </row>
    <row r="10" spans="1:13" ht="14.4" customHeight="1" x14ac:dyDescent="0.3">
      <c r="A10" s="831" t="s">
        <v>2055</v>
      </c>
      <c r="B10" s="832" t="s">
        <v>1684</v>
      </c>
      <c r="C10" s="832" t="s">
        <v>2242</v>
      </c>
      <c r="D10" s="832" t="s">
        <v>855</v>
      </c>
      <c r="E10" s="832" t="s">
        <v>1686</v>
      </c>
      <c r="F10" s="849">
        <v>1</v>
      </c>
      <c r="G10" s="849">
        <v>27.5</v>
      </c>
      <c r="H10" s="837">
        <v>1</v>
      </c>
      <c r="I10" s="849"/>
      <c r="J10" s="849"/>
      <c r="K10" s="837">
        <v>0</v>
      </c>
      <c r="L10" s="849">
        <v>1</v>
      </c>
      <c r="M10" s="850">
        <v>27.5</v>
      </c>
    </row>
    <row r="11" spans="1:13" ht="14.4" customHeight="1" x14ac:dyDescent="0.3">
      <c r="A11" s="831" t="s">
        <v>2055</v>
      </c>
      <c r="B11" s="832" t="s">
        <v>1700</v>
      </c>
      <c r="C11" s="832" t="s">
        <v>1701</v>
      </c>
      <c r="D11" s="832" t="s">
        <v>867</v>
      </c>
      <c r="E11" s="832" t="s">
        <v>1702</v>
      </c>
      <c r="F11" s="849"/>
      <c r="G11" s="849"/>
      <c r="H11" s="837">
        <v>0</v>
      </c>
      <c r="I11" s="849">
        <v>2</v>
      </c>
      <c r="J11" s="849">
        <v>450.12</v>
      </c>
      <c r="K11" s="837">
        <v>1</v>
      </c>
      <c r="L11" s="849">
        <v>2</v>
      </c>
      <c r="M11" s="850">
        <v>450.12</v>
      </c>
    </row>
    <row r="12" spans="1:13" ht="14.4" customHeight="1" x14ac:dyDescent="0.3">
      <c r="A12" s="831" t="s">
        <v>2055</v>
      </c>
      <c r="B12" s="832" t="s">
        <v>1707</v>
      </c>
      <c r="C12" s="832" t="s">
        <v>1708</v>
      </c>
      <c r="D12" s="832" t="s">
        <v>1709</v>
      </c>
      <c r="E12" s="832" t="s">
        <v>1710</v>
      </c>
      <c r="F12" s="849"/>
      <c r="G12" s="849"/>
      <c r="H12" s="837">
        <v>0</v>
      </c>
      <c r="I12" s="849">
        <v>1</v>
      </c>
      <c r="J12" s="849">
        <v>170.52</v>
      </c>
      <c r="K12" s="837">
        <v>1</v>
      </c>
      <c r="L12" s="849">
        <v>1</v>
      </c>
      <c r="M12" s="850">
        <v>170.52</v>
      </c>
    </row>
    <row r="13" spans="1:13" ht="14.4" customHeight="1" x14ac:dyDescent="0.3">
      <c r="A13" s="831" t="s">
        <v>2055</v>
      </c>
      <c r="B13" s="832" t="s">
        <v>1730</v>
      </c>
      <c r="C13" s="832" t="s">
        <v>1731</v>
      </c>
      <c r="D13" s="832" t="s">
        <v>1732</v>
      </c>
      <c r="E13" s="832" t="s">
        <v>1733</v>
      </c>
      <c r="F13" s="849"/>
      <c r="G13" s="849"/>
      <c r="H13" s="837"/>
      <c r="I13" s="849">
        <v>2</v>
      </c>
      <c r="J13" s="849">
        <v>0</v>
      </c>
      <c r="K13" s="837"/>
      <c r="L13" s="849">
        <v>2</v>
      </c>
      <c r="M13" s="850">
        <v>0</v>
      </c>
    </row>
    <row r="14" spans="1:13" ht="14.4" customHeight="1" x14ac:dyDescent="0.3">
      <c r="A14" s="831" t="s">
        <v>2055</v>
      </c>
      <c r="B14" s="832" t="s">
        <v>4413</v>
      </c>
      <c r="C14" s="832" t="s">
        <v>3878</v>
      </c>
      <c r="D14" s="832" t="s">
        <v>2569</v>
      </c>
      <c r="E14" s="832" t="s">
        <v>1807</v>
      </c>
      <c r="F14" s="849">
        <v>1</v>
      </c>
      <c r="G14" s="849">
        <v>176.32</v>
      </c>
      <c r="H14" s="837">
        <v>1</v>
      </c>
      <c r="I14" s="849"/>
      <c r="J14" s="849"/>
      <c r="K14" s="837">
        <v>0</v>
      </c>
      <c r="L14" s="849">
        <v>1</v>
      </c>
      <c r="M14" s="850">
        <v>176.32</v>
      </c>
    </row>
    <row r="15" spans="1:13" ht="14.4" customHeight="1" x14ac:dyDescent="0.3">
      <c r="A15" s="831" t="s">
        <v>2055</v>
      </c>
      <c r="B15" s="832" t="s">
        <v>4414</v>
      </c>
      <c r="C15" s="832" t="s">
        <v>4263</v>
      </c>
      <c r="D15" s="832" t="s">
        <v>2854</v>
      </c>
      <c r="E15" s="832" t="s">
        <v>4415</v>
      </c>
      <c r="F15" s="849"/>
      <c r="G15" s="849"/>
      <c r="H15" s="837">
        <v>0</v>
      </c>
      <c r="I15" s="849">
        <v>1</v>
      </c>
      <c r="J15" s="849">
        <v>544.38</v>
      </c>
      <c r="K15" s="837">
        <v>1</v>
      </c>
      <c r="L15" s="849">
        <v>1</v>
      </c>
      <c r="M15" s="850">
        <v>544.38</v>
      </c>
    </row>
    <row r="16" spans="1:13" ht="14.4" customHeight="1" x14ac:dyDescent="0.3">
      <c r="A16" s="831" t="s">
        <v>2056</v>
      </c>
      <c r="B16" s="832" t="s">
        <v>1676</v>
      </c>
      <c r="C16" s="832" t="s">
        <v>2195</v>
      </c>
      <c r="D16" s="832" t="s">
        <v>735</v>
      </c>
      <c r="E16" s="832" t="s">
        <v>1777</v>
      </c>
      <c r="F16" s="849"/>
      <c r="G16" s="849"/>
      <c r="H16" s="837">
        <v>0</v>
      </c>
      <c r="I16" s="849">
        <v>1</v>
      </c>
      <c r="J16" s="849">
        <v>368.16</v>
      </c>
      <c r="K16" s="837">
        <v>1</v>
      </c>
      <c r="L16" s="849">
        <v>1</v>
      </c>
      <c r="M16" s="850">
        <v>368.16</v>
      </c>
    </row>
    <row r="17" spans="1:13" ht="14.4" customHeight="1" x14ac:dyDescent="0.3">
      <c r="A17" s="831" t="s">
        <v>2056</v>
      </c>
      <c r="B17" s="832" t="s">
        <v>1707</v>
      </c>
      <c r="C17" s="832" t="s">
        <v>1711</v>
      </c>
      <c r="D17" s="832" t="s">
        <v>1712</v>
      </c>
      <c r="E17" s="832" t="s">
        <v>1710</v>
      </c>
      <c r="F17" s="849">
        <v>2</v>
      </c>
      <c r="G17" s="849">
        <v>341.04</v>
      </c>
      <c r="H17" s="837">
        <v>1</v>
      </c>
      <c r="I17" s="849"/>
      <c r="J17" s="849"/>
      <c r="K17" s="837">
        <v>0</v>
      </c>
      <c r="L17" s="849">
        <v>2</v>
      </c>
      <c r="M17" s="850">
        <v>341.04</v>
      </c>
    </row>
    <row r="18" spans="1:13" ht="14.4" customHeight="1" x14ac:dyDescent="0.3">
      <c r="A18" s="831" t="s">
        <v>2057</v>
      </c>
      <c r="B18" s="832" t="s">
        <v>1676</v>
      </c>
      <c r="C18" s="832" t="s">
        <v>2195</v>
      </c>
      <c r="D18" s="832" t="s">
        <v>735</v>
      </c>
      <c r="E18" s="832" t="s">
        <v>1777</v>
      </c>
      <c r="F18" s="849"/>
      <c r="G18" s="849"/>
      <c r="H18" s="837">
        <v>0</v>
      </c>
      <c r="I18" s="849">
        <v>32</v>
      </c>
      <c r="J18" s="849">
        <v>11781.119999999999</v>
      </c>
      <c r="K18" s="837">
        <v>1</v>
      </c>
      <c r="L18" s="849">
        <v>32</v>
      </c>
      <c r="M18" s="850">
        <v>11781.119999999999</v>
      </c>
    </row>
    <row r="19" spans="1:13" ht="14.4" customHeight="1" x14ac:dyDescent="0.3">
      <c r="A19" s="831" t="s">
        <v>2057</v>
      </c>
      <c r="B19" s="832" t="s">
        <v>1676</v>
      </c>
      <c r="C19" s="832" t="s">
        <v>2122</v>
      </c>
      <c r="D19" s="832" t="s">
        <v>735</v>
      </c>
      <c r="E19" s="832" t="s">
        <v>1680</v>
      </c>
      <c r="F19" s="849"/>
      <c r="G19" s="849"/>
      <c r="H19" s="837">
        <v>0</v>
      </c>
      <c r="I19" s="849">
        <v>11</v>
      </c>
      <c r="J19" s="849">
        <v>5399.79</v>
      </c>
      <c r="K19" s="837">
        <v>1</v>
      </c>
      <c r="L19" s="849">
        <v>11</v>
      </c>
      <c r="M19" s="850">
        <v>5399.79</v>
      </c>
    </row>
    <row r="20" spans="1:13" ht="14.4" customHeight="1" x14ac:dyDescent="0.3">
      <c r="A20" s="831" t="s">
        <v>2057</v>
      </c>
      <c r="B20" s="832" t="s">
        <v>1676</v>
      </c>
      <c r="C20" s="832" t="s">
        <v>2123</v>
      </c>
      <c r="D20" s="832" t="s">
        <v>735</v>
      </c>
      <c r="E20" s="832" t="s">
        <v>1991</v>
      </c>
      <c r="F20" s="849"/>
      <c r="G20" s="849"/>
      <c r="H20" s="837">
        <v>0</v>
      </c>
      <c r="I20" s="849">
        <v>3</v>
      </c>
      <c r="J20" s="849">
        <v>2208.9900000000002</v>
      </c>
      <c r="K20" s="837">
        <v>1</v>
      </c>
      <c r="L20" s="849">
        <v>3</v>
      </c>
      <c r="M20" s="850">
        <v>2208.9900000000002</v>
      </c>
    </row>
    <row r="21" spans="1:13" ht="14.4" customHeight="1" x14ac:dyDescent="0.3">
      <c r="A21" s="831" t="s">
        <v>2057</v>
      </c>
      <c r="B21" s="832" t="s">
        <v>1800</v>
      </c>
      <c r="C21" s="832" t="s">
        <v>2566</v>
      </c>
      <c r="D21" s="832" t="s">
        <v>1169</v>
      </c>
      <c r="E21" s="832" t="s">
        <v>1807</v>
      </c>
      <c r="F21" s="849"/>
      <c r="G21" s="849"/>
      <c r="H21" s="837">
        <v>0</v>
      </c>
      <c r="I21" s="849">
        <v>1</v>
      </c>
      <c r="J21" s="849">
        <v>105.32</v>
      </c>
      <c r="K21" s="837">
        <v>1</v>
      </c>
      <c r="L21" s="849">
        <v>1</v>
      </c>
      <c r="M21" s="850">
        <v>105.32</v>
      </c>
    </row>
    <row r="22" spans="1:13" ht="14.4" customHeight="1" x14ac:dyDescent="0.3">
      <c r="A22" s="831" t="s">
        <v>2057</v>
      </c>
      <c r="B22" s="832" t="s">
        <v>1690</v>
      </c>
      <c r="C22" s="832" t="s">
        <v>1691</v>
      </c>
      <c r="D22" s="832" t="s">
        <v>1692</v>
      </c>
      <c r="E22" s="832" t="s">
        <v>1693</v>
      </c>
      <c r="F22" s="849"/>
      <c r="G22" s="849"/>
      <c r="H22" s="837">
        <v>0</v>
      </c>
      <c r="I22" s="849">
        <v>3</v>
      </c>
      <c r="J22" s="849">
        <v>1963.8000000000002</v>
      </c>
      <c r="K22" s="837">
        <v>1</v>
      </c>
      <c r="L22" s="849">
        <v>3</v>
      </c>
      <c r="M22" s="850">
        <v>1963.8000000000002</v>
      </c>
    </row>
    <row r="23" spans="1:13" ht="14.4" customHeight="1" x14ac:dyDescent="0.3">
      <c r="A23" s="831" t="s">
        <v>2057</v>
      </c>
      <c r="B23" s="832" t="s">
        <v>1694</v>
      </c>
      <c r="C23" s="832" t="s">
        <v>1695</v>
      </c>
      <c r="D23" s="832" t="s">
        <v>1696</v>
      </c>
      <c r="E23" s="832" t="s">
        <v>1697</v>
      </c>
      <c r="F23" s="849"/>
      <c r="G23" s="849"/>
      <c r="H23" s="837">
        <v>0</v>
      </c>
      <c r="I23" s="849">
        <v>2</v>
      </c>
      <c r="J23" s="849">
        <v>118.54</v>
      </c>
      <c r="K23" s="837">
        <v>1</v>
      </c>
      <c r="L23" s="849">
        <v>2</v>
      </c>
      <c r="M23" s="850">
        <v>118.54</v>
      </c>
    </row>
    <row r="24" spans="1:13" ht="14.4" customHeight="1" x14ac:dyDescent="0.3">
      <c r="A24" s="831" t="s">
        <v>2057</v>
      </c>
      <c r="B24" s="832" t="s">
        <v>1923</v>
      </c>
      <c r="C24" s="832" t="s">
        <v>2579</v>
      </c>
      <c r="D24" s="832" t="s">
        <v>2286</v>
      </c>
      <c r="E24" s="832" t="s">
        <v>2580</v>
      </c>
      <c r="F24" s="849">
        <v>2</v>
      </c>
      <c r="G24" s="849">
        <v>492.78</v>
      </c>
      <c r="H24" s="837">
        <v>1</v>
      </c>
      <c r="I24" s="849"/>
      <c r="J24" s="849"/>
      <c r="K24" s="837">
        <v>0</v>
      </c>
      <c r="L24" s="849">
        <v>2</v>
      </c>
      <c r="M24" s="850">
        <v>492.78</v>
      </c>
    </row>
    <row r="25" spans="1:13" ht="14.4" customHeight="1" x14ac:dyDescent="0.3">
      <c r="A25" s="831" t="s">
        <v>2057</v>
      </c>
      <c r="B25" s="832" t="s">
        <v>4413</v>
      </c>
      <c r="C25" s="832" t="s">
        <v>2568</v>
      </c>
      <c r="D25" s="832" t="s">
        <v>2569</v>
      </c>
      <c r="E25" s="832" t="s">
        <v>2570</v>
      </c>
      <c r="F25" s="849">
        <v>1</v>
      </c>
      <c r="G25" s="849">
        <v>207.45</v>
      </c>
      <c r="H25" s="837">
        <v>1</v>
      </c>
      <c r="I25" s="849"/>
      <c r="J25" s="849"/>
      <c r="K25" s="837">
        <v>0</v>
      </c>
      <c r="L25" s="849">
        <v>1</v>
      </c>
      <c r="M25" s="850">
        <v>207.45</v>
      </c>
    </row>
    <row r="26" spans="1:13" ht="14.4" customHeight="1" x14ac:dyDescent="0.3">
      <c r="A26" s="831" t="s">
        <v>2058</v>
      </c>
      <c r="B26" s="832" t="s">
        <v>4416</v>
      </c>
      <c r="C26" s="832" t="s">
        <v>2714</v>
      </c>
      <c r="D26" s="832" t="s">
        <v>2715</v>
      </c>
      <c r="E26" s="832" t="s">
        <v>2716</v>
      </c>
      <c r="F26" s="849"/>
      <c r="G26" s="849"/>
      <c r="H26" s="837"/>
      <c r="I26" s="849">
        <v>1</v>
      </c>
      <c r="J26" s="849">
        <v>0</v>
      </c>
      <c r="K26" s="837"/>
      <c r="L26" s="849">
        <v>1</v>
      </c>
      <c r="M26" s="850">
        <v>0</v>
      </c>
    </row>
    <row r="27" spans="1:13" ht="14.4" customHeight="1" x14ac:dyDescent="0.3">
      <c r="A27" s="831" t="s">
        <v>2058</v>
      </c>
      <c r="B27" s="832" t="s">
        <v>1676</v>
      </c>
      <c r="C27" s="832" t="s">
        <v>2195</v>
      </c>
      <c r="D27" s="832" t="s">
        <v>735</v>
      </c>
      <c r="E27" s="832" t="s">
        <v>1777</v>
      </c>
      <c r="F27" s="849"/>
      <c r="G27" s="849"/>
      <c r="H27" s="837">
        <v>0</v>
      </c>
      <c r="I27" s="849">
        <v>1</v>
      </c>
      <c r="J27" s="849">
        <v>368.16</v>
      </c>
      <c r="K27" s="837">
        <v>1</v>
      </c>
      <c r="L27" s="849">
        <v>1</v>
      </c>
      <c r="M27" s="850">
        <v>368.16</v>
      </c>
    </row>
    <row r="28" spans="1:13" ht="14.4" customHeight="1" x14ac:dyDescent="0.3">
      <c r="A28" s="831" t="s">
        <v>2058</v>
      </c>
      <c r="B28" s="832" t="s">
        <v>1676</v>
      </c>
      <c r="C28" s="832" t="s">
        <v>2122</v>
      </c>
      <c r="D28" s="832" t="s">
        <v>735</v>
      </c>
      <c r="E28" s="832" t="s">
        <v>1680</v>
      </c>
      <c r="F28" s="849"/>
      <c r="G28" s="849"/>
      <c r="H28" s="837">
        <v>0</v>
      </c>
      <c r="I28" s="849">
        <v>2</v>
      </c>
      <c r="J28" s="849">
        <v>981.78</v>
      </c>
      <c r="K28" s="837">
        <v>1</v>
      </c>
      <c r="L28" s="849">
        <v>2</v>
      </c>
      <c r="M28" s="850">
        <v>981.78</v>
      </c>
    </row>
    <row r="29" spans="1:13" ht="14.4" customHeight="1" x14ac:dyDescent="0.3">
      <c r="A29" s="831" t="s">
        <v>2058</v>
      </c>
      <c r="B29" s="832" t="s">
        <v>1676</v>
      </c>
      <c r="C29" s="832" t="s">
        <v>2123</v>
      </c>
      <c r="D29" s="832" t="s">
        <v>735</v>
      </c>
      <c r="E29" s="832" t="s">
        <v>1991</v>
      </c>
      <c r="F29" s="849"/>
      <c r="G29" s="849"/>
      <c r="H29" s="837">
        <v>0</v>
      </c>
      <c r="I29" s="849">
        <v>2</v>
      </c>
      <c r="J29" s="849">
        <v>1472.66</v>
      </c>
      <c r="K29" s="837">
        <v>1</v>
      </c>
      <c r="L29" s="849">
        <v>2</v>
      </c>
      <c r="M29" s="850">
        <v>1472.66</v>
      </c>
    </row>
    <row r="30" spans="1:13" ht="14.4" customHeight="1" x14ac:dyDescent="0.3">
      <c r="A30" s="831" t="s">
        <v>2058</v>
      </c>
      <c r="B30" s="832" t="s">
        <v>1676</v>
      </c>
      <c r="C30" s="832" t="s">
        <v>1992</v>
      </c>
      <c r="D30" s="832" t="s">
        <v>735</v>
      </c>
      <c r="E30" s="832" t="s">
        <v>1993</v>
      </c>
      <c r="F30" s="849"/>
      <c r="G30" s="849"/>
      <c r="H30" s="837">
        <v>0</v>
      </c>
      <c r="I30" s="849">
        <v>1</v>
      </c>
      <c r="J30" s="849">
        <v>923.74</v>
      </c>
      <c r="K30" s="837">
        <v>1</v>
      </c>
      <c r="L30" s="849">
        <v>1</v>
      </c>
      <c r="M30" s="850">
        <v>923.74</v>
      </c>
    </row>
    <row r="31" spans="1:13" ht="14.4" customHeight="1" x14ac:dyDescent="0.3">
      <c r="A31" s="831" t="s">
        <v>2058</v>
      </c>
      <c r="B31" s="832" t="s">
        <v>1676</v>
      </c>
      <c r="C31" s="832" t="s">
        <v>2124</v>
      </c>
      <c r="D31" s="832" t="s">
        <v>1032</v>
      </c>
      <c r="E31" s="832" t="s">
        <v>1773</v>
      </c>
      <c r="F31" s="849"/>
      <c r="G31" s="849"/>
      <c r="H31" s="837">
        <v>0</v>
      </c>
      <c r="I31" s="849">
        <v>1</v>
      </c>
      <c r="J31" s="849">
        <v>1847.49</v>
      </c>
      <c r="K31" s="837">
        <v>1</v>
      </c>
      <c r="L31" s="849">
        <v>1</v>
      </c>
      <c r="M31" s="850">
        <v>1847.49</v>
      </c>
    </row>
    <row r="32" spans="1:13" ht="14.4" customHeight="1" x14ac:dyDescent="0.3">
      <c r="A32" s="831" t="s">
        <v>2058</v>
      </c>
      <c r="B32" s="832" t="s">
        <v>1676</v>
      </c>
      <c r="C32" s="832" t="s">
        <v>1776</v>
      </c>
      <c r="D32" s="832" t="s">
        <v>735</v>
      </c>
      <c r="E32" s="832" t="s">
        <v>1777</v>
      </c>
      <c r="F32" s="849"/>
      <c r="G32" s="849"/>
      <c r="H32" s="837">
        <v>0</v>
      </c>
      <c r="I32" s="849">
        <v>1</v>
      </c>
      <c r="J32" s="849">
        <v>368.16</v>
      </c>
      <c r="K32" s="837">
        <v>1</v>
      </c>
      <c r="L32" s="849">
        <v>1</v>
      </c>
      <c r="M32" s="850">
        <v>368.16</v>
      </c>
    </row>
    <row r="33" spans="1:13" ht="14.4" customHeight="1" x14ac:dyDescent="0.3">
      <c r="A33" s="831" t="s">
        <v>2058</v>
      </c>
      <c r="B33" s="832" t="s">
        <v>1676</v>
      </c>
      <c r="C33" s="832" t="s">
        <v>1990</v>
      </c>
      <c r="D33" s="832" t="s">
        <v>735</v>
      </c>
      <c r="E33" s="832" t="s">
        <v>1991</v>
      </c>
      <c r="F33" s="849"/>
      <c r="G33" s="849"/>
      <c r="H33" s="837">
        <v>0</v>
      </c>
      <c r="I33" s="849">
        <v>2</v>
      </c>
      <c r="J33" s="849">
        <v>1472.66</v>
      </c>
      <c r="K33" s="837">
        <v>1</v>
      </c>
      <c r="L33" s="849">
        <v>2</v>
      </c>
      <c r="M33" s="850">
        <v>1472.66</v>
      </c>
    </row>
    <row r="34" spans="1:13" ht="14.4" customHeight="1" x14ac:dyDescent="0.3">
      <c r="A34" s="831" t="s">
        <v>2058</v>
      </c>
      <c r="B34" s="832" t="s">
        <v>1676</v>
      </c>
      <c r="C34" s="832" t="s">
        <v>1679</v>
      </c>
      <c r="D34" s="832" t="s">
        <v>735</v>
      </c>
      <c r="E34" s="832" t="s">
        <v>1680</v>
      </c>
      <c r="F34" s="849"/>
      <c r="G34" s="849"/>
      <c r="H34" s="837">
        <v>0</v>
      </c>
      <c r="I34" s="849">
        <v>1</v>
      </c>
      <c r="J34" s="849">
        <v>490.89</v>
      </c>
      <c r="K34" s="837">
        <v>1</v>
      </c>
      <c r="L34" s="849">
        <v>1</v>
      </c>
      <c r="M34" s="850">
        <v>490.89</v>
      </c>
    </row>
    <row r="35" spans="1:13" ht="14.4" customHeight="1" x14ac:dyDescent="0.3">
      <c r="A35" s="831" t="s">
        <v>2058</v>
      </c>
      <c r="B35" s="832" t="s">
        <v>1681</v>
      </c>
      <c r="C35" s="832" t="s">
        <v>1793</v>
      </c>
      <c r="D35" s="832" t="s">
        <v>1050</v>
      </c>
      <c r="E35" s="832" t="s">
        <v>1794</v>
      </c>
      <c r="F35" s="849"/>
      <c r="G35" s="849"/>
      <c r="H35" s="837"/>
      <c r="I35" s="849">
        <v>1</v>
      </c>
      <c r="J35" s="849">
        <v>0</v>
      </c>
      <c r="K35" s="837"/>
      <c r="L35" s="849">
        <v>1</v>
      </c>
      <c r="M35" s="850">
        <v>0</v>
      </c>
    </row>
    <row r="36" spans="1:13" ht="14.4" customHeight="1" x14ac:dyDescent="0.3">
      <c r="A36" s="831" t="s">
        <v>2058</v>
      </c>
      <c r="B36" s="832" t="s">
        <v>4417</v>
      </c>
      <c r="C36" s="832" t="s">
        <v>2709</v>
      </c>
      <c r="D36" s="832" t="s">
        <v>2710</v>
      </c>
      <c r="E36" s="832" t="s">
        <v>2711</v>
      </c>
      <c r="F36" s="849"/>
      <c r="G36" s="849"/>
      <c r="H36" s="837">
        <v>0</v>
      </c>
      <c r="I36" s="849">
        <v>1</v>
      </c>
      <c r="J36" s="849">
        <v>221.48</v>
      </c>
      <c r="K36" s="837">
        <v>1</v>
      </c>
      <c r="L36" s="849">
        <v>1</v>
      </c>
      <c r="M36" s="850">
        <v>221.48</v>
      </c>
    </row>
    <row r="37" spans="1:13" ht="14.4" customHeight="1" x14ac:dyDescent="0.3">
      <c r="A37" s="831" t="s">
        <v>2058</v>
      </c>
      <c r="B37" s="832" t="s">
        <v>4417</v>
      </c>
      <c r="C37" s="832" t="s">
        <v>2712</v>
      </c>
      <c r="D37" s="832" t="s">
        <v>2710</v>
      </c>
      <c r="E37" s="832" t="s">
        <v>2713</v>
      </c>
      <c r="F37" s="849"/>
      <c r="G37" s="849"/>
      <c r="H37" s="837">
        <v>0</v>
      </c>
      <c r="I37" s="849">
        <v>1</v>
      </c>
      <c r="J37" s="849">
        <v>36.909999999999997</v>
      </c>
      <c r="K37" s="837">
        <v>1</v>
      </c>
      <c r="L37" s="849">
        <v>1</v>
      </c>
      <c r="M37" s="850">
        <v>36.909999999999997</v>
      </c>
    </row>
    <row r="38" spans="1:13" ht="14.4" customHeight="1" x14ac:dyDescent="0.3">
      <c r="A38" s="831" t="s">
        <v>2058</v>
      </c>
      <c r="B38" s="832" t="s">
        <v>1694</v>
      </c>
      <c r="C38" s="832" t="s">
        <v>1695</v>
      </c>
      <c r="D38" s="832" t="s">
        <v>1696</v>
      </c>
      <c r="E38" s="832" t="s">
        <v>1697</v>
      </c>
      <c r="F38" s="849"/>
      <c r="G38" s="849"/>
      <c r="H38" s="837">
        <v>0</v>
      </c>
      <c r="I38" s="849">
        <v>1</v>
      </c>
      <c r="J38" s="849">
        <v>59.27</v>
      </c>
      <c r="K38" s="837">
        <v>1</v>
      </c>
      <c r="L38" s="849">
        <v>1</v>
      </c>
      <c r="M38" s="850">
        <v>59.27</v>
      </c>
    </row>
    <row r="39" spans="1:13" ht="14.4" customHeight="1" x14ac:dyDescent="0.3">
      <c r="A39" s="831" t="s">
        <v>2058</v>
      </c>
      <c r="B39" s="832" t="s">
        <v>1700</v>
      </c>
      <c r="C39" s="832" t="s">
        <v>1858</v>
      </c>
      <c r="D39" s="832" t="s">
        <v>867</v>
      </c>
      <c r="E39" s="832" t="s">
        <v>1859</v>
      </c>
      <c r="F39" s="849"/>
      <c r="G39" s="849"/>
      <c r="H39" s="837">
        <v>0</v>
      </c>
      <c r="I39" s="849">
        <v>4</v>
      </c>
      <c r="J39" s="849">
        <v>617.44000000000005</v>
      </c>
      <c r="K39" s="837">
        <v>1</v>
      </c>
      <c r="L39" s="849">
        <v>4</v>
      </c>
      <c r="M39" s="850">
        <v>617.44000000000005</v>
      </c>
    </row>
    <row r="40" spans="1:13" ht="14.4" customHeight="1" x14ac:dyDescent="0.3">
      <c r="A40" s="831" t="s">
        <v>2058</v>
      </c>
      <c r="B40" s="832" t="s">
        <v>1700</v>
      </c>
      <c r="C40" s="832" t="s">
        <v>1860</v>
      </c>
      <c r="D40" s="832" t="s">
        <v>1861</v>
      </c>
      <c r="E40" s="832" t="s">
        <v>1862</v>
      </c>
      <c r="F40" s="849"/>
      <c r="G40" s="849"/>
      <c r="H40" s="837">
        <v>0</v>
      </c>
      <c r="I40" s="849">
        <v>11</v>
      </c>
      <c r="J40" s="849">
        <v>1644.72</v>
      </c>
      <c r="K40" s="837">
        <v>1</v>
      </c>
      <c r="L40" s="849">
        <v>11</v>
      </c>
      <c r="M40" s="850">
        <v>1644.72</v>
      </c>
    </row>
    <row r="41" spans="1:13" ht="14.4" customHeight="1" x14ac:dyDescent="0.3">
      <c r="A41" s="831" t="s">
        <v>2058</v>
      </c>
      <c r="B41" s="832" t="s">
        <v>1700</v>
      </c>
      <c r="C41" s="832" t="s">
        <v>1701</v>
      </c>
      <c r="D41" s="832" t="s">
        <v>867</v>
      </c>
      <c r="E41" s="832" t="s">
        <v>1702</v>
      </c>
      <c r="F41" s="849"/>
      <c r="G41" s="849"/>
      <c r="H41" s="837">
        <v>0</v>
      </c>
      <c r="I41" s="849">
        <v>1</v>
      </c>
      <c r="J41" s="849">
        <v>225.06</v>
      </c>
      <c r="K41" s="837">
        <v>1</v>
      </c>
      <c r="L41" s="849">
        <v>1</v>
      </c>
      <c r="M41" s="850">
        <v>225.06</v>
      </c>
    </row>
    <row r="42" spans="1:13" ht="14.4" customHeight="1" x14ac:dyDescent="0.3">
      <c r="A42" s="831" t="s">
        <v>2058</v>
      </c>
      <c r="B42" s="832" t="s">
        <v>1707</v>
      </c>
      <c r="C42" s="832" t="s">
        <v>2491</v>
      </c>
      <c r="D42" s="832" t="s">
        <v>1709</v>
      </c>
      <c r="E42" s="832" t="s">
        <v>2271</v>
      </c>
      <c r="F42" s="849"/>
      <c r="G42" s="849"/>
      <c r="H42" s="837">
        <v>0</v>
      </c>
      <c r="I42" s="849">
        <v>2</v>
      </c>
      <c r="J42" s="849">
        <v>170.54</v>
      </c>
      <c r="K42" s="837">
        <v>1</v>
      </c>
      <c r="L42" s="849">
        <v>2</v>
      </c>
      <c r="M42" s="850">
        <v>170.54</v>
      </c>
    </row>
    <row r="43" spans="1:13" ht="14.4" customHeight="1" x14ac:dyDescent="0.3">
      <c r="A43" s="831" t="s">
        <v>2058</v>
      </c>
      <c r="B43" s="832" t="s">
        <v>1707</v>
      </c>
      <c r="C43" s="832" t="s">
        <v>1708</v>
      </c>
      <c r="D43" s="832" t="s">
        <v>1709</v>
      </c>
      <c r="E43" s="832" t="s">
        <v>1710</v>
      </c>
      <c r="F43" s="849"/>
      <c r="G43" s="849"/>
      <c r="H43" s="837">
        <v>0</v>
      </c>
      <c r="I43" s="849">
        <v>2</v>
      </c>
      <c r="J43" s="849">
        <v>341.04</v>
      </c>
      <c r="K43" s="837">
        <v>1</v>
      </c>
      <c r="L43" s="849">
        <v>2</v>
      </c>
      <c r="M43" s="850">
        <v>341.04</v>
      </c>
    </row>
    <row r="44" spans="1:13" ht="14.4" customHeight="1" x14ac:dyDescent="0.3">
      <c r="A44" s="831" t="s">
        <v>2058</v>
      </c>
      <c r="B44" s="832" t="s">
        <v>1876</v>
      </c>
      <c r="C44" s="832" t="s">
        <v>1880</v>
      </c>
      <c r="D44" s="832" t="s">
        <v>1881</v>
      </c>
      <c r="E44" s="832" t="s">
        <v>1882</v>
      </c>
      <c r="F44" s="849"/>
      <c r="G44" s="849"/>
      <c r="H44" s="837">
        <v>0</v>
      </c>
      <c r="I44" s="849">
        <v>1</v>
      </c>
      <c r="J44" s="849">
        <v>70.540000000000006</v>
      </c>
      <c r="K44" s="837">
        <v>1</v>
      </c>
      <c r="L44" s="849">
        <v>1</v>
      </c>
      <c r="M44" s="850">
        <v>70.540000000000006</v>
      </c>
    </row>
    <row r="45" spans="1:13" ht="14.4" customHeight="1" x14ac:dyDescent="0.3">
      <c r="A45" s="831" t="s">
        <v>2058</v>
      </c>
      <c r="B45" s="832" t="s">
        <v>1713</v>
      </c>
      <c r="C45" s="832" t="s">
        <v>2118</v>
      </c>
      <c r="D45" s="832" t="s">
        <v>2119</v>
      </c>
      <c r="E45" s="832" t="s">
        <v>2120</v>
      </c>
      <c r="F45" s="849">
        <v>1</v>
      </c>
      <c r="G45" s="849">
        <v>132.97999999999999</v>
      </c>
      <c r="H45" s="837">
        <v>1</v>
      </c>
      <c r="I45" s="849"/>
      <c r="J45" s="849"/>
      <c r="K45" s="837">
        <v>0</v>
      </c>
      <c r="L45" s="849">
        <v>1</v>
      </c>
      <c r="M45" s="850">
        <v>132.97999999999999</v>
      </c>
    </row>
    <row r="46" spans="1:13" ht="14.4" customHeight="1" x14ac:dyDescent="0.3">
      <c r="A46" s="831" t="s">
        <v>2058</v>
      </c>
      <c r="B46" s="832" t="s">
        <v>1730</v>
      </c>
      <c r="C46" s="832" t="s">
        <v>1731</v>
      </c>
      <c r="D46" s="832" t="s">
        <v>1732</v>
      </c>
      <c r="E46" s="832" t="s">
        <v>1733</v>
      </c>
      <c r="F46" s="849"/>
      <c r="G46" s="849"/>
      <c r="H46" s="837"/>
      <c r="I46" s="849">
        <v>7</v>
      </c>
      <c r="J46" s="849">
        <v>0</v>
      </c>
      <c r="K46" s="837"/>
      <c r="L46" s="849">
        <v>7</v>
      </c>
      <c r="M46" s="850">
        <v>0</v>
      </c>
    </row>
    <row r="47" spans="1:13" ht="14.4" customHeight="1" x14ac:dyDescent="0.3">
      <c r="A47" s="831" t="s">
        <v>2058</v>
      </c>
      <c r="B47" s="832" t="s">
        <v>4413</v>
      </c>
      <c r="C47" s="832" t="s">
        <v>4332</v>
      </c>
      <c r="D47" s="832" t="s">
        <v>4333</v>
      </c>
      <c r="E47" s="832" t="s">
        <v>4334</v>
      </c>
      <c r="F47" s="849"/>
      <c r="G47" s="849"/>
      <c r="H47" s="837">
        <v>0</v>
      </c>
      <c r="I47" s="849">
        <v>1</v>
      </c>
      <c r="J47" s="849">
        <v>19.59</v>
      </c>
      <c r="K47" s="837">
        <v>1</v>
      </c>
      <c r="L47" s="849">
        <v>1</v>
      </c>
      <c r="M47" s="850">
        <v>19.59</v>
      </c>
    </row>
    <row r="48" spans="1:13" ht="14.4" customHeight="1" x14ac:dyDescent="0.3">
      <c r="A48" s="831" t="s">
        <v>2059</v>
      </c>
      <c r="B48" s="832" t="s">
        <v>1676</v>
      </c>
      <c r="C48" s="832" t="s">
        <v>2195</v>
      </c>
      <c r="D48" s="832" t="s">
        <v>735</v>
      </c>
      <c r="E48" s="832" t="s">
        <v>1777</v>
      </c>
      <c r="F48" s="849"/>
      <c r="G48" s="849"/>
      <c r="H48" s="837">
        <v>0</v>
      </c>
      <c r="I48" s="849">
        <v>2</v>
      </c>
      <c r="J48" s="849">
        <v>736.32</v>
      </c>
      <c r="K48" s="837">
        <v>1</v>
      </c>
      <c r="L48" s="849">
        <v>2</v>
      </c>
      <c r="M48" s="850">
        <v>736.32</v>
      </c>
    </row>
    <row r="49" spans="1:13" ht="14.4" customHeight="1" x14ac:dyDescent="0.3">
      <c r="A49" s="831" t="s">
        <v>2059</v>
      </c>
      <c r="B49" s="832" t="s">
        <v>1676</v>
      </c>
      <c r="C49" s="832" t="s">
        <v>2123</v>
      </c>
      <c r="D49" s="832" t="s">
        <v>735</v>
      </c>
      <c r="E49" s="832" t="s">
        <v>1991</v>
      </c>
      <c r="F49" s="849"/>
      <c r="G49" s="849"/>
      <c r="H49" s="837">
        <v>0</v>
      </c>
      <c r="I49" s="849">
        <v>3</v>
      </c>
      <c r="J49" s="849">
        <v>2208.9900000000002</v>
      </c>
      <c r="K49" s="837">
        <v>1</v>
      </c>
      <c r="L49" s="849">
        <v>3</v>
      </c>
      <c r="M49" s="850">
        <v>2208.9900000000002</v>
      </c>
    </row>
    <row r="50" spans="1:13" ht="14.4" customHeight="1" x14ac:dyDescent="0.3">
      <c r="A50" s="831" t="s">
        <v>2059</v>
      </c>
      <c r="B50" s="832" t="s">
        <v>4412</v>
      </c>
      <c r="C50" s="832" t="s">
        <v>2148</v>
      </c>
      <c r="D50" s="832" t="s">
        <v>825</v>
      </c>
      <c r="E50" s="832" t="s">
        <v>2149</v>
      </c>
      <c r="F50" s="849">
        <v>1</v>
      </c>
      <c r="G50" s="849">
        <v>0</v>
      </c>
      <c r="H50" s="837"/>
      <c r="I50" s="849"/>
      <c r="J50" s="849"/>
      <c r="K50" s="837"/>
      <c r="L50" s="849">
        <v>1</v>
      </c>
      <c r="M50" s="850">
        <v>0</v>
      </c>
    </row>
    <row r="51" spans="1:13" ht="14.4" customHeight="1" x14ac:dyDescent="0.3">
      <c r="A51" s="831" t="s">
        <v>2059</v>
      </c>
      <c r="B51" s="832" t="s">
        <v>4418</v>
      </c>
      <c r="C51" s="832" t="s">
        <v>2735</v>
      </c>
      <c r="D51" s="832" t="s">
        <v>2736</v>
      </c>
      <c r="E51" s="832" t="s">
        <v>2737</v>
      </c>
      <c r="F51" s="849"/>
      <c r="G51" s="849"/>
      <c r="H51" s="837">
        <v>0</v>
      </c>
      <c r="I51" s="849">
        <v>3</v>
      </c>
      <c r="J51" s="849">
        <v>995.26</v>
      </c>
      <c r="K51" s="837">
        <v>1</v>
      </c>
      <c r="L51" s="849">
        <v>3</v>
      </c>
      <c r="M51" s="850">
        <v>995.26</v>
      </c>
    </row>
    <row r="52" spans="1:13" ht="14.4" customHeight="1" x14ac:dyDescent="0.3">
      <c r="A52" s="831" t="s">
        <v>2059</v>
      </c>
      <c r="B52" s="832" t="s">
        <v>1684</v>
      </c>
      <c r="C52" s="832" t="s">
        <v>2334</v>
      </c>
      <c r="D52" s="832" t="s">
        <v>855</v>
      </c>
      <c r="E52" s="832" t="s">
        <v>1686</v>
      </c>
      <c r="F52" s="849"/>
      <c r="G52" s="849"/>
      <c r="H52" s="837">
        <v>0</v>
      </c>
      <c r="I52" s="849">
        <v>1</v>
      </c>
      <c r="J52" s="849">
        <v>27.5</v>
      </c>
      <c r="K52" s="837">
        <v>1</v>
      </c>
      <c r="L52" s="849">
        <v>1</v>
      </c>
      <c r="M52" s="850">
        <v>27.5</v>
      </c>
    </row>
    <row r="53" spans="1:13" ht="14.4" customHeight="1" x14ac:dyDescent="0.3">
      <c r="A53" s="831" t="s">
        <v>2059</v>
      </c>
      <c r="B53" s="832" t="s">
        <v>1700</v>
      </c>
      <c r="C53" s="832" t="s">
        <v>1858</v>
      </c>
      <c r="D53" s="832" t="s">
        <v>867</v>
      </c>
      <c r="E53" s="832" t="s">
        <v>1859</v>
      </c>
      <c r="F53" s="849"/>
      <c r="G53" s="849"/>
      <c r="H53" s="837">
        <v>0</v>
      </c>
      <c r="I53" s="849">
        <v>2</v>
      </c>
      <c r="J53" s="849">
        <v>308.72000000000003</v>
      </c>
      <c r="K53" s="837">
        <v>1</v>
      </c>
      <c r="L53" s="849">
        <v>2</v>
      </c>
      <c r="M53" s="850">
        <v>308.72000000000003</v>
      </c>
    </row>
    <row r="54" spans="1:13" ht="14.4" customHeight="1" x14ac:dyDescent="0.3">
      <c r="A54" s="831" t="s">
        <v>2059</v>
      </c>
      <c r="B54" s="832" t="s">
        <v>1713</v>
      </c>
      <c r="C54" s="832" t="s">
        <v>2118</v>
      </c>
      <c r="D54" s="832" t="s">
        <v>2119</v>
      </c>
      <c r="E54" s="832" t="s">
        <v>2120</v>
      </c>
      <c r="F54" s="849">
        <v>3</v>
      </c>
      <c r="G54" s="849">
        <v>398.93999999999994</v>
      </c>
      <c r="H54" s="837">
        <v>1</v>
      </c>
      <c r="I54" s="849"/>
      <c r="J54" s="849"/>
      <c r="K54" s="837">
        <v>0</v>
      </c>
      <c r="L54" s="849">
        <v>3</v>
      </c>
      <c r="M54" s="850">
        <v>398.93999999999994</v>
      </c>
    </row>
    <row r="55" spans="1:13" ht="14.4" customHeight="1" x14ac:dyDescent="0.3">
      <c r="A55" s="831" t="s">
        <v>2059</v>
      </c>
      <c r="B55" s="832" t="s">
        <v>1890</v>
      </c>
      <c r="C55" s="832" t="s">
        <v>2768</v>
      </c>
      <c r="D55" s="832" t="s">
        <v>2769</v>
      </c>
      <c r="E55" s="832" t="s">
        <v>2770</v>
      </c>
      <c r="F55" s="849">
        <v>19</v>
      </c>
      <c r="G55" s="849">
        <v>2584.7599999999998</v>
      </c>
      <c r="H55" s="837">
        <v>1</v>
      </c>
      <c r="I55" s="849"/>
      <c r="J55" s="849"/>
      <c r="K55" s="837">
        <v>0</v>
      </c>
      <c r="L55" s="849">
        <v>19</v>
      </c>
      <c r="M55" s="850">
        <v>2584.7599999999998</v>
      </c>
    </row>
    <row r="56" spans="1:13" ht="14.4" customHeight="1" x14ac:dyDescent="0.3">
      <c r="A56" s="831" t="s">
        <v>2059</v>
      </c>
      <c r="B56" s="832" t="s">
        <v>1723</v>
      </c>
      <c r="C56" s="832" t="s">
        <v>1724</v>
      </c>
      <c r="D56" s="832" t="s">
        <v>672</v>
      </c>
      <c r="E56" s="832" t="s">
        <v>1725</v>
      </c>
      <c r="F56" s="849"/>
      <c r="G56" s="849"/>
      <c r="H56" s="837">
        <v>0</v>
      </c>
      <c r="I56" s="849">
        <v>2</v>
      </c>
      <c r="J56" s="849">
        <v>96.84</v>
      </c>
      <c r="K56" s="837">
        <v>1</v>
      </c>
      <c r="L56" s="849">
        <v>2</v>
      </c>
      <c r="M56" s="850">
        <v>96.84</v>
      </c>
    </row>
    <row r="57" spans="1:13" ht="14.4" customHeight="1" x14ac:dyDescent="0.3">
      <c r="A57" s="831" t="s">
        <v>2059</v>
      </c>
      <c r="B57" s="832" t="s">
        <v>1747</v>
      </c>
      <c r="C57" s="832" t="s">
        <v>1748</v>
      </c>
      <c r="D57" s="832" t="s">
        <v>857</v>
      </c>
      <c r="E57" s="832" t="s">
        <v>1749</v>
      </c>
      <c r="F57" s="849"/>
      <c r="G57" s="849"/>
      <c r="H57" s="837">
        <v>0</v>
      </c>
      <c r="I57" s="849">
        <v>2</v>
      </c>
      <c r="J57" s="849">
        <v>127.5</v>
      </c>
      <c r="K57" s="837">
        <v>1</v>
      </c>
      <c r="L57" s="849">
        <v>2</v>
      </c>
      <c r="M57" s="850">
        <v>127.5</v>
      </c>
    </row>
    <row r="58" spans="1:13" ht="14.4" customHeight="1" x14ac:dyDescent="0.3">
      <c r="A58" s="831" t="s">
        <v>2059</v>
      </c>
      <c r="B58" s="832" t="s">
        <v>4419</v>
      </c>
      <c r="C58" s="832" t="s">
        <v>2783</v>
      </c>
      <c r="D58" s="832" t="s">
        <v>2784</v>
      </c>
      <c r="E58" s="832" t="s">
        <v>2785</v>
      </c>
      <c r="F58" s="849"/>
      <c r="G58" s="849"/>
      <c r="H58" s="837">
        <v>0</v>
      </c>
      <c r="I58" s="849">
        <v>2</v>
      </c>
      <c r="J58" s="849">
        <v>1530.96</v>
      </c>
      <c r="K58" s="837">
        <v>1</v>
      </c>
      <c r="L58" s="849">
        <v>2</v>
      </c>
      <c r="M58" s="850">
        <v>1530.96</v>
      </c>
    </row>
    <row r="59" spans="1:13" ht="14.4" customHeight="1" x14ac:dyDescent="0.3">
      <c r="A59" s="831" t="s">
        <v>2059</v>
      </c>
      <c r="B59" s="832" t="s">
        <v>4420</v>
      </c>
      <c r="C59" s="832" t="s">
        <v>2849</v>
      </c>
      <c r="D59" s="832" t="s">
        <v>2850</v>
      </c>
      <c r="E59" s="832" t="s">
        <v>4421</v>
      </c>
      <c r="F59" s="849">
        <v>4</v>
      </c>
      <c r="G59" s="849">
        <v>2830.68</v>
      </c>
      <c r="H59" s="837">
        <v>1</v>
      </c>
      <c r="I59" s="849"/>
      <c r="J59" s="849"/>
      <c r="K59" s="837">
        <v>0</v>
      </c>
      <c r="L59" s="849">
        <v>4</v>
      </c>
      <c r="M59" s="850">
        <v>2830.68</v>
      </c>
    </row>
    <row r="60" spans="1:13" ht="14.4" customHeight="1" x14ac:dyDescent="0.3">
      <c r="A60" s="831" t="s">
        <v>2059</v>
      </c>
      <c r="B60" s="832" t="s">
        <v>1947</v>
      </c>
      <c r="C60" s="832" t="s">
        <v>1948</v>
      </c>
      <c r="D60" s="832" t="s">
        <v>1949</v>
      </c>
      <c r="E60" s="832" t="s">
        <v>1950</v>
      </c>
      <c r="F60" s="849"/>
      <c r="G60" s="849"/>
      <c r="H60" s="837">
        <v>0</v>
      </c>
      <c r="I60" s="849">
        <v>2</v>
      </c>
      <c r="J60" s="849">
        <v>414.9</v>
      </c>
      <c r="K60" s="837">
        <v>1</v>
      </c>
      <c r="L60" s="849">
        <v>2</v>
      </c>
      <c r="M60" s="850">
        <v>414.9</v>
      </c>
    </row>
    <row r="61" spans="1:13" ht="14.4" customHeight="1" x14ac:dyDescent="0.3">
      <c r="A61" s="831" t="s">
        <v>2059</v>
      </c>
      <c r="B61" s="832" t="s">
        <v>4414</v>
      </c>
      <c r="C61" s="832" t="s">
        <v>2853</v>
      </c>
      <c r="D61" s="832" t="s">
        <v>2854</v>
      </c>
      <c r="E61" s="832" t="s">
        <v>4422</v>
      </c>
      <c r="F61" s="849"/>
      <c r="G61" s="849"/>
      <c r="H61" s="837">
        <v>0</v>
      </c>
      <c r="I61" s="849">
        <v>2</v>
      </c>
      <c r="J61" s="849">
        <v>1497.26</v>
      </c>
      <c r="K61" s="837">
        <v>1</v>
      </c>
      <c r="L61" s="849">
        <v>2</v>
      </c>
      <c r="M61" s="850">
        <v>1497.26</v>
      </c>
    </row>
    <row r="62" spans="1:13" ht="14.4" customHeight="1" x14ac:dyDescent="0.3">
      <c r="A62" s="831" t="s">
        <v>2060</v>
      </c>
      <c r="B62" s="832" t="s">
        <v>1669</v>
      </c>
      <c r="C62" s="832" t="s">
        <v>1674</v>
      </c>
      <c r="D62" s="832" t="s">
        <v>696</v>
      </c>
      <c r="E62" s="832" t="s">
        <v>1675</v>
      </c>
      <c r="F62" s="849"/>
      <c r="G62" s="849"/>
      <c r="H62" s="837"/>
      <c r="I62" s="849">
        <v>2</v>
      </c>
      <c r="J62" s="849">
        <v>0</v>
      </c>
      <c r="K62" s="837"/>
      <c r="L62" s="849">
        <v>2</v>
      </c>
      <c r="M62" s="850">
        <v>0</v>
      </c>
    </row>
    <row r="63" spans="1:13" ht="14.4" customHeight="1" x14ac:dyDescent="0.3">
      <c r="A63" s="831" t="s">
        <v>2060</v>
      </c>
      <c r="B63" s="832" t="s">
        <v>1676</v>
      </c>
      <c r="C63" s="832" t="s">
        <v>2122</v>
      </c>
      <c r="D63" s="832" t="s">
        <v>735</v>
      </c>
      <c r="E63" s="832" t="s">
        <v>1680</v>
      </c>
      <c r="F63" s="849"/>
      <c r="G63" s="849"/>
      <c r="H63" s="837">
        <v>0</v>
      </c>
      <c r="I63" s="849">
        <v>1</v>
      </c>
      <c r="J63" s="849">
        <v>490.89</v>
      </c>
      <c r="K63" s="837">
        <v>1</v>
      </c>
      <c r="L63" s="849">
        <v>1</v>
      </c>
      <c r="M63" s="850">
        <v>490.89</v>
      </c>
    </row>
    <row r="64" spans="1:13" ht="14.4" customHeight="1" x14ac:dyDescent="0.3">
      <c r="A64" s="831" t="s">
        <v>2060</v>
      </c>
      <c r="B64" s="832" t="s">
        <v>4423</v>
      </c>
      <c r="C64" s="832" t="s">
        <v>4217</v>
      </c>
      <c r="D64" s="832" t="s">
        <v>2918</v>
      </c>
      <c r="E64" s="832" t="s">
        <v>939</v>
      </c>
      <c r="F64" s="849">
        <v>1</v>
      </c>
      <c r="G64" s="849">
        <v>512.57000000000005</v>
      </c>
      <c r="H64" s="837">
        <v>1</v>
      </c>
      <c r="I64" s="849"/>
      <c r="J64" s="849"/>
      <c r="K64" s="837">
        <v>0</v>
      </c>
      <c r="L64" s="849">
        <v>1</v>
      </c>
      <c r="M64" s="850">
        <v>512.57000000000005</v>
      </c>
    </row>
    <row r="65" spans="1:13" ht="14.4" customHeight="1" x14ac:dyDescent="0.3">
      <c r="A65" s="831" t="s">
        <v>2060</v>
      </c>
      <c r="B65" s="832" t="s">
        <v>4423</v>
      </c>
      <c r="C65" s="832" t="s">
        <v>3645</v>
      </c>
      <c r="D65" s="832" t="s">
        <v>3646</v>
      </c>
      <c r="E65" s="832" t="s">
        <v>3311</v>
      </c>
      <c r="F65" s="849"/>
      <c r="G65" s="849"/>
      <c r="H65" s="837">
        <v>0</v>
      </c>
      <c r="I65" s="849">
        <v>1</v>
      </c>
      <c r="J65" s="849">
        <v>2847.61</v>
      </c>
      <c r="K65" s="837">
        <v>1</v>
      </c>
      <c r="L65" s="849">
        <v>1</v>
      </c>
      <c r="M65" s="850">
        <v>2847.61</v>
      </c>
    </row>
    <row r="66" spans="1:13" ht="14.4" customHeight="1" x14ac:dyDescent="0.3">
      <c r="A66" s="831" t="s">
        <v>2060</v>
      </c>
      <c r="B66" s="832" t="s">
        <v>4423</v>
      </c>
      <c r="C66" s="832" t="s">
        <v>4219</v>
      </c>
      <c r="D66" s="832" t="s">
        <v>3646</v>
      </c>
      <c r="E66" s="832" t="s">
        <v>1807</v>
      </c>
      <c r="F66" s="849"/>
      <c r="G66" s="849"/>
      <c r="H66" s="837"/>
      <c r="I66" s="849">
        <v>2</v>
      </c>
      <c r="J66" s="849">
        <v>0</v>
      </c>
      <c r="K66" s="837"/>
      <c r="L66" s="849">
        <v>2</v>
      </c>
      <c r="M66" s="850">
        <v>0</v>
      </c>
    </row>
    <row r="67" spans="1:13" ht="14.4" customHeight="1" x14ac:dyDescent="0.3">
      <c r="A67" s="831" t="s">
        <v>2060</v>
      </c>
      <c r="B67" s="832" t="s">
        <v>4423</v>
      </c>
      <c r="C67" s="832" t="s">
        <v>4218</v>
      </c>
      <c r="D67" s="832" t="s">
        <v>3646</v>
      </c>
      <c r="E67" s="832" t="s">
        <v>1946</v>
      </c>
      <c r="F67" s="849">
        <v>1</v>
      </c>
      <c r="G67" s="849">
        <v>0</v>
      </c>
      <c r="H67" s="837"/>
      <c r="I67" s="849">
        <v>2</v>
      </c>
      <c r="J67" s="849">
        <v>0</v>
      </c>
      <c r="K67" s="837"/>
      <c r="L67" s="849">
        <v>3</v>
      </c>
      <c r="M67" s="850">
        <v>0</v>
      </c>
    </row>
    <row r="68" spans="1:13" ht="14.4" customHeight="1" x14ac:dyDescent="0.3">
      <c r="A68" s="831" t="s">
        <v>2060</v>
      </c>
      <c r="B68" s="832" t="s">
        <v>4423</v>
      </c>
      <c r="C68" s="832" t="s">
        <v>3647</v>
      </c>
      <c r="D68" s="832" t="s">
        <v>3646</v>
      </c>
      <c r="E68" s="832" t="s">
        <v>2919</v>
      </c>
      <c r="F68" s="849"/>
      <c r="G68" s="849"/>
      <c r="H68" s="837">
        <v>0</v>
      </c>
      <c r="I68" s="849">
        <v>1</v>
      </c>
      <c r="J68" s="849">
        <v>1423.81</v>
      </c>
      <c r="K68" s="837">
        <v>1</v>
      </c>
      <c r="L68" s="849">
        <v>1</v>
      </c>
      <c r="M68" s="850">
        <v>1423.81</v>
      </c>
    </row>
    <row r="69" spans="1:13" ht="14.4" customHeight="1" x14ac:dyDescent="0.3">
      <c r="A69" s="831" t="s">
        <v>2060</v>
      </c>
      <c r="B69" s="832" t="s">
        <v>4423</v>
      </c>
      <c r="C69" s="832" t="s">
        <v>4220</v>
      </c>
      <c r="D69" s="832" t="s">
        <v>3646</v>
      </c>
      <c r="E69" s="832" t="s">
        <v>3951</v>
      </c>
      <c r="F69" s="849"/>
      <c r="G69" s="849"/>
      <c r="H69" s="837"/>
      <c r="I69" s="849">
        <v>1</v>
      </c>
      <c r="J69" s="849">
        <v>0</v>
      </c>
      <c r="K69" s="837"/>
      <c r="L69" s="849">
        <v>1</v>
      </c>
      <c r="M69" s="850">
        <v>0</v>
      </c>
    </row>
    <row r="70" spans="1:13" ht="14.4" customHeight="1" x14ac:dyDescent="0.3">
      <c r="A70" s="831" t="s">
        <v>2060</v>
      </c>
      <c r="B70" s="832" t="s">
        <v>1694</v>
      </c>
      <c r="C70" s="832" t="s">
        <v>1849</v>
      </c>
      <c r="D70" s="832" t="s">
        <v>1696</v>
      </c>
      <c r="E70" s="832" t="s">
        <v>1850</v>
      </c>
      <c r="F70" s="849"/>
      <c r="G70" s="849"/>
      <c r="H70" s="837">
        <v>0</v>
      </c>
      <c r="I70" s="849">
        <v>2</v>
      </c>
      <c r="J70" s="849">
        <v>148.16</v>
      </c>
      <c r="K70" s="837">
        <v>1</v>
      </c>
      <c r="L70" s="849">
        <v>2</v>
      </c>
      <c r="M70" s="850">
        <v>148.16</v>
      </c>
    </row>
    <row r="71" spans="1:13" ht="14.4" customHeight="1" x14ac:dyDescent="0.3">
      <c r="A71" s="831" t="s">
        <v>2060</v>
      </c>
      <c r="B71" s="832" t="s">
        <v>1700</v>
      </c>
      <c r="C71" s="832" t="s">
        <v>1858</v>
      </c>
      <c r="D71" s="832" t="s">
        <v>867</v>
      </c>
      <c r="E71" s="832" t="s">
        <v>1859</v>
      </c>
      <c r="F71" s="849"/>
      <c r="G71" s="849"/>
      <c r="H71" s="837">
        <v>0</v>
      </c>
      <c r="I71" s="849">
        <v>8</v>
      </c>
      <c r="J71" s="849">
        <v>1234.8800000000001</v>
      </c>
      <c r="K71" s="837">
        <v>1</v>
      </c>
      <c r="L71" s="849">
        <v>8</v>
      </c>
      <c r="M71" s="850">
        <v>1234.8800000000001</v>
      </c>
    </row>
    <row r="72" spans="1:13" ht="14.4" customHeight="1" x14ac:dyDescent="0.3">
      <c r="A72" s="831" t="s">
        <v>2060</v>
      </c>
      <c r="B72" s="832" t="s">
        <v>1700</v>
      </c>
      <c r="C72" s="832" t="s">
        <v>4192</v>
      </c>
      <c r="D72" s="832" t="s">
        <v>4193</v>
      </c>
      <c r="E72" s="832" t="s">
        <v>4424</v>
      </c>
      <c r="F72" s="849"/>
      <c r="G72" s="849"/>
      <c r="H72" s="837">
        <v>0</v>
      </c>
      <c r="I72" s="849">
        <v>1</v>
      </c>
      <c r="J72" s="849">
        <v>66.08</v>
      </c>
      <c r="K72" s="837">
        <v>1</v>
      </c>
      <c r="L72" s="849">
        <v>1</v>
      </c>
      <c r="M72" s="850">
        <v>66.08</v>
      </c>
    </row>
    <row r="73" spans="1:13" ht="14.4" customHeight="1" x14ac:dyDescent="0.3">
      <c r="A73" s="831" t="s">
        <v>2060</v>
      </c>
      <c r="B73" s="832" t="s">
        <v>4425</v>
      </c>
      <c r="C73" s="832" t="s">
        <v>3778</v>
      </c>
      <c r="D73" s="832" t="s">
        <v>3779</v>
      </c>
      <c r="E73" s="832" t="s">
        <v>2416</v>
      </c>
      <c r="F73" s="849">
        <v>1</v>
      </c>
      <c r="G73" s="849">
        <v>72.55</v>
      </c>
      <c r="H73" s="837">
        <v>1</v>
      </c>
      <c r="I73" s="849"/>
      <c r="J73" s="849"/>
      <c r="K73" s="837">
        <v>0</v>
      </c>
      <c r="L73" s="849">
        <v>1</v>
      </c>
      <c r="M73" s="850">
        <v>72.55</v>
      </c>
    </row>
    <row r="74" spans="1:13" ht="14.4" customHeight="1" x14ac:dyDescent="0.3">
      <c r="A74" s="831" t="s">
        <v>2060</v>
      </c>
      <c r="B74" s="832" t="s">
        <v>4425</v>
      </c>
      <c r="C74" s="832" t="s">
        <v>4190</v>
      </c>
      <c r="D74" s="832" t="s">
        <v>4191</v>
      </c>
      <c r="E74" s="832" t="s">
        <v>2021</v>
      </c>
      <c r="F74" s="849">
        <v>1</v>
      </c>
      <c r="G74" s="849">
        <v>36.270000000000003</v>
      </c>
      <c r="H74" s="837">
        <v>1</v>
      </c>
      <c r="I74" s="849"/>
      <c r="J74" s="849"/>
      <c r="K74" s="837">
        <v>0</v>
      </c>
      <c r="L74" s="849">
        <v>1</v>
      </c>
      <c r="M74" s="850">
        <v>36.270000000000003</v>
      </c>
    </row>
    <row r="75" spans="1:13" ht="14.4" customHeight="1" x14ac:dyDescent="0.3">
      <c r="A75" s="831" t="s">
        <v>2060</v>
      </c>
      <c r="B75" s="832" t="s">
        <v>1947</v>
      </c>
      <c r="C75" s="832" t="s">
        <v>4213</v>
      </c>
      <c r="D75" s="832" t="s">
        <v>4214</v>
      </c>
      <c r="E75" s="832" t="s">
        <v>4215</v>
      </c>
      <c r="F75" s="849">
        <v>1</v>
      </c>
      <c r="G75" s="849">
        <v>64.540000000000006</v>
      </c>
      <c r="H75" s="837">
        <v>1</v>
      </c>
      <c r="I75" s="849"/>
      <c r="J75" s="849"/>
      <c r="K75" s="837">
        <v>0</v>
      </c>
      <c r="L75" s="849">
        <v>1</v>
      </c>
      <c r="M75" s="850">
        <v>64.540000000000006</v>
      </c>
    </row>
    <row r="76" spans="1:13" ht="14.4" customHeight="1" x14ac:dyDescent="0.3">
      <c r="A76" s="831" t="s">
        <v>2061</v>
      </c>
      <c r="B76" s="832" t="s">
        <v>1676</v>
      </c>
      <c r="C76" s="832" t="s">
        <v>2195</v>
      </c>
      <c r="D76" s="832" t="s">
        <v>735</v>
      </c>
      <c r="E76" s="832" t="s">
        <v>1777</v>
      </c>
      <c r="F76" s="849"/>
      <c r="G76" s="849"/>
      <c r="H76" s="837">
        <v>0</v>
      </c>
      <c r="I76" s="849">
        <v>7</v>
      </c>
      <c r="J76" s="849">
        <v>2577.12</v>
      </c>
      <c r="K76" s="837">
        <v>1</v>
      </c>
      <c r="L76" s="849">
        <v>7</v>
      </c>
      <c r="M76" s="850">
        <v>2577.12</v>
      </c>
    </row>
    <row r="77" spans="1:13" ht="14.4" customHeight="1" x14ac:dyDescent="0.3">
      <c r="A77" s="831" t="s">
        <v>2061</v>
      </c>
      <c r="B77" s="832" t="s">
        <v>1676</v>
      </c>
      <c r="C77" s="832" t="s">
        <v>2122</v>
      </c>
      <c r="D77" s="832" t="s">
        <v>735</v>
      </c>
      <c r="E77" s="832" t="s">
        <v>1680</v>
      </c>
      <c r="F77" s="849"/>
      <c r="G77" s="849"/>
      <c r="H77" s="837">
        <v>0</v>
      </c>
      <c r="I77" s="849">
        <v>14</v>
      </c>
      <c r="J77" s="849">
        <v>6872.46</v>
      </c>
      <c r="K77" s="837">
        <v>1</v>
      </c>
      <c r="L77" s="849">
        <v>14</v>
      </c>
      <c r="M77" s="850">
        <v>6872.46</v>
      </c>
    </row>
    <row r="78" spans="1:13" ht="14.4" customHeight="1" x14ac:dyDescent="0.3">
      <c r="A78" s="831" t="s">
        <v>2061</v>
      </c>
      <c r="B78" s="832" t="s">
        <v>1676</v>
      </c>
      <c r="C78" s="832" t="s">
        <v>2123</v>
      </c>
      <c r="D78" s="832" t="s">
        <v>735</v>
      </c>
      <c r="E78" s="832" t="s">
        <v>1991</v>
      </c>
      <c r="F78" s="849"/>
      <c r="G78" s="849"/>
      <c r="H78" s="837">
        <v>0</v>
      </c>
      <c r="I78" s="849">
        <v>6</v>
      </c>
      <c r="J78" s="849">
        <v>4417.9800000000005</v>
      </c>
      <c r="K78" s="837">
        <v>1</v>
      </c>
      <c r="L78" s="849">
        <v>6</v>
      </c>
      <c r="M78" s="850">
        <v>4417.9800000000005</v>
      </c>
    </row>
    <row r="79" spans="1:13" ht="14.4" customHeight="1" x14ac:dyDescent="0.3">
      <c r="A79" s="831" t="s">
        <v>2061</v>
      </c>
      <c r="B79" s="832" t="s">
        <v>1676</v>
      </c>
      <c r="C79" s="832" t="s">
        <v>1992</v>
      </c>
      <c r="D79" s="832" t="s">
        <v>735</v>
      </c>
      <c r="E79" s="832" t="s">
        <v>1993</v>
      </c>
      <c r="F79" s="849"/>
      <c r="G79" s="849"/>
      <c r="H79" s="837">
        <v>0</v>
      </c>
      <c r="I79" s="849">
        <v>2</v>
      </c>
      <c r="J79" s="849">
        <v>1847.48</v>
      </c>
      <c r="K79" s="837">
        <v>1</v>
      </c>
      <c r="L79" s="849">
        <v>2</v>
      </c>
      <c r="M79" s="850">
        <v>1847.48</v>
      </c>
    </row>
    <row r="80" spans="1:13" ht="14.4" customHeight="1" x14ac:dyDescent="0.3">
      <c r="A80" s="831" t="s">
        <v>2061</v>
      </c>
      <c r="B80" s="832" t="s">
        <v>1676</v>
      </c>
      <c r="C80" s="832" t="s">
        <v>2124</v>
      </c>
      <c r="D80" s="832" t="s">
        <v>1032</v>
      </c>
      <c r="E80" s="832" t="s">
        <v>1773</v>
      </c>
      <c r="F80" s="849"/>
      <c r="G80" s="849"/>
      <c r="H80" s="837">
        <v>0</v>
      </c>
      <c r="I80" s="849">
        <v>1</v>
      </c>
      <c r="J80" s="849">
        <v>1847.49</v>
      </c>
      <c r="K80" s="837">
        <v>1</v>
      </c>
      <c r="L80" s="849">
        <v>1</v>
      </c>
      <c r="M80" s="850">
        <v>1847.49</v>
      </c>
    </row>
    <row r="81" spans="1:13" ht="14.4" customHeight="1" x14ac:dyDescent="0.3">
      <c r="A81" s="831" t="s">
        <v>2061</v>
      </c>
      <c r="B81" s="832" t="s">
        <v>4412</v>
      </c>
      <c r="C81" s="832" t="s">
        <v>2148</v>
      </c>
      <c r="D81" s="832" t="s">
        <v>825</v>
      </c>
      <c r="E81" s="832" t="s">
        <v>2149</v>
      </c>
      <c r="F81" s="849">
        <v>1</v>
      </c>
      <c r="G81" s="849">
        <v>0</v>
      </c>
      <c r="H81" s="837"/>
      <c r="I81" s="849"/>
      <c r="J81" s="849"/>
      <c r="K81" s="837"/>
      <c r="L81" s="849">
        <v>1</v>
      </c>
      <c r="M81" s="850">
        <v>0</v>
      </c>
    </row>
    <row r="82" spans="1:13" ht="14.4" customHeight="1" x14ac:dyDescent="0.3">
      <c r="A82" s="831" t="s">
        <v>2061</v>
      </c>
      <c r="B82" s="832" t="s">
        <v>1684</v>
      </c>
      <c r="C82" s="832" t="s">
        <v>2334</v>
      </c>
      <c r="D82" s="832" t="s">
        <v>855</v>
      </c>
      <c r="E82" s="832" t="s">
        <v>1686</v>
      </c>
      <c r="F82" s="849"/>
      <c r="G82" s="849"/>
      <c r="H82" s="837">
        <v>0</v>
      </c>
      <c r="I82" s="849">
        <v>1</v>
      </c>
      <c r="J82" s="849">
        <v>27.5</v>
      </c>
      <c r="K82" s="837">
        <v>1</v>
      </c>
      <c r="L82" s="849">
        <v>1</v>
      </c>
      <c r="M82" s="850">
        <v>27.5</v>
      </c>
    </row>
    <row r="83" spans="1:13" ht="14.4" customHeight="1" x14ac:dyDescent="0.3">
      <c r="A83" s="831" t="s">
        <v>2061</v>
      </c>
      <c r="B83" s="832" t="s">
        <v>1800</v>
      </c>
      <c r="C83" s="832" t="s">
        <v>3874</v>
      </c>
      <c r="D83" s="832" t="s">
        <v>3875</v>
      </c>
      <c r="E83" s="832" t="s">
        <v>3876</v>
      </c>
      <c r="F83" s="849">
        <v>1</v>
      </c>
      <c r="G83" s="849">
        <v>16.38</v>
      </c>
      <c r="H83" s="837">
        <v>1</v>
      </c>
      <c r="I83" s="849"/>
      <c r="J83" s="849"/>
      <c r="K83" s="837">
        <v>0</v>
      </c>
      <c r="L83" s="849">
        <v>1</v>
      </c>
      <c r="M83" s="850">
        <v>16.38</v>
      </c>
    </row>
    <row r="84" spans="1:13" ht="14.4" customHeight="1" x14ac:dyDescent="0.3">
      <c r="A84" s="831" t="s">
        <v>2061</v>
      </c>
      <c r="B84" s="832" t="s">
        <v>1800</v>
      </c>
      <c r="C84" s="832" t="s">
        <v>1804</v>
      </c>
      <c r="D84" s="832" t="s">
        <v>1169</v>
      </c>
      <c r="E84" s="832" t="s">
        <v>1802</v>
      </c>
      <c r="F84" s="849"/>
      <c r="G84" s="849"/>
      <c r="H84" s="837">
        <v>0</v>
      </c>
      <c r="I84" s="849">
        <v>1</v>
      </c>
      <c r="J84" s="849">
        <v>35.11</v>
      </c>
      <c r="K84" s="837">
        <v>1</v>
      </c>
      <c r="L84" s="849">
        <v>1</v>
      </c>
      <c r="M84" s="850">
        <v>35.11</v>
      </c>
    </row>
    <row r="85" spans="1:13" ht="14.4" customHeight="1" x14ac:dyDescent="0.3">
      <c r="A85" s="831" t="s">
        <v>2061</v>
      </c>
      <c r="B85" s="832" t="s">
        <v>1687</v>
      </c>
      <c r="C85" s="832" t="s">
        <v>2397</v>
      </c>
      <c r="D85" s="832" t="s">
        <v>661</v>
      </c>
      <c r="E85" s="832" t="s">
        <v>1813</v>
      </c>
      <c r="F85" s="849"/>
      <c r="G85" s="849"/>
      <c r="H85" s="837">
        <v>0</v>
      </c>
      <c r="I85" s="849">
        <v>1</v>
      </c>
      <c r="J85" s="849">
        <v>36.86</v>
      </c>
      <c r="K85" s="837">
        <v>1</v>
      </c>
      <c r="L85" s="849">
        <v>1</v>
      </c>
      <c r="M85" s="850">
        <v>36.86</v>
      </c>
    </row>
    <row r="86" spans="1:13" ht="14.4" customHeight="1" x14ac:dyDescent="0.3">
      <c r="A86" s="831" t="s">
        <v>2061</v>
      </c>
      <c r="B86" s="832" t="s">
        <v>1700</v>
      </c>
      <c r="C86" s="832" t="s">
        <v>1858</v>
      </c>
      <c r="D86" s="832" t="s">
        <v>867</v>
      </c>
      <c r="E86" s="832" t="s">
        <v>1859</v>
      </c>
      <c r="F86" s="849"/>
      <c r="G86" s="849"/>
      <c r="H86" s="837">
        <v>0</v>
      </c>
      <c r="I86" s="849">
        <v>3</v>
      </c>
      <c r="J86" s="849">
        <v>463.08000000000004</v>
      </c>
      <c r="K86" s="837">
        <v>1</v>
      </c>
      <c r="L86" s="849">
        <v>3</v>
      </c>
      <c r="M86" s="850">
        <v>463.08000000000004</v>
      </c>
    </row>
    <row r="87" spans="1:13" ht="14.4" customHeight="1" x14ac:dyDescent="0.3">
      <c r="A87" s="831" t="s">
        <v>2061</v>
      </c>
      <c r="B87" s="832" t="s">
        <v>1700</v>
      </c>
      <c r="C87" s="832" t="s">
        <v>1860</v>
      </c>
      <c r="D87" s="832" t="s">
        <v>1861</v>
      </c>
      <c r="E87" s="832" t="s">
        <v>1862</v>
      </c>
      <c r="F87" s="849"/>
      <c r="G87" s="849"/>
      <c r="H87" s="837">
        <v>0</v>
      </c>
      <c r="I87" s="849">
        <v>1</v>
      </c>
      <c r="J87" s="849">
        <v>149.52000000000001</v>
      </c>
      <c r="K87" s="837">
        <v>1</v>
      </c>
      <c r="L87" s="849">
        <v>1</v>
      </c>
      <c r="M87" s="850">
        <v>149.52000000000001</v>
      </c>
    </row>
    <row r="88" spans="1:13" ht="14.4" customHeight="1" x14ac:dyDescent="0.3">
      <c r="A88" s="831" t="s">
        <v>2061</v>
      </c>
      <c r="B88" s="832" t="s">
        <v>1700</v>
      </c>
      <c r="C88" s="832" t="s">
        <v>1701</v>
      </c>
      <c r="D88" s="832" t="s">
        <v>867</v>
      </c>
      <c r="E88" s="832" t="s">
        <v>1702</v>
      </c>
      <c r="F88" s="849"/>
      <c r="G88" s="849"/>
      <c r="H88" s="837">
        <v>0</v>
      </c>
      <c r="I88" s="849">
        <v>8</v>
      </c>
      <c r="J88" s="849">
        <v>1800.48</v>
      </c>
      <c r="K88" s="837">
        <v>1</v>
      </c>
      <c r="L88" s="849">
        <v>8</v>
      </c>
      <c r="M88" s="850">
        <v>1800.48</v>
      </c>
    </row>
    <row r="89" spans="1:13" ht="14.4" customHeight="1" x14ac:dyDescent="0.3">
      <c r="A89" s="831" t="s">
        <v>2061</v>
      </c>
      <c r="B89" s="832" t="s">
        <v>1707</v>
      </c>
      <c r="C89" s="832" t="s">
        <v>1711</v>
      </c>
      <c r="D89" s="832" t="s">
        <v>1712</v>
      </c>
      <c r="E89" s="832" t="s">
        <v>1710</v>
      </c>
      <c r="F89" s="849">
        <v>1</v>
      </c>
      <c r="G89" s="849">
        <v>170.52</v>
      </c>
      <c r="H89" s="837">
        <v>1</v>
      </c>
      <c r="I89" s="849"/>
      <c r="J89" s="849"/>
      <c r="K89" s="837">
        <v>0</v>
      </c>
      <c r="L89" s="849">
        <v>1</v>
      </c>
      <c r="M89" s="850">
        <v>170.52</v>
      </c>
    </row>
    <row r="90" spans="1:13" ht="14.4" customHeight="1" x14ac:dyDescent="0.3">
      <c r="A90" s="831" t="s">
        <v>2061</v>
      </c>
      <c r="B90" s="832" t="s">
        <v>1707</v>
      </c>
      <c r="C90" s="832" t="s">
        <v>2267</v>
      </c>
      <c r="D90" s="832" t="s">
        <v>1712</v>
      </c>
      <c r="E90" s="832" t="s">
        <v>2169</v>
      </c>
      <c r="F90" s="849">
        <v>1</v>
      </c>
      <c r="G90" s="849">
        <v>238.72</v>
      </c>
      <c r="H90" s="837">
        <v>1</v>
      </c>
      <c r="I90" s="849"/>
      <c r="J90" s="849"/>
      <c r="K90" s="837">
        <v>0</v>
      </c>
      <c r="L90" s="849">
        <v>1</v>
      </c>
      <c r="M90" s="850">
        <v>238.72</v>
      </c>
    </row>
    <row r="91" spans="1:13" ht="14.4" customHeight="1" x14ac:dyDescent="0.3">
      <c r="A91" s="831" t="s">
        <v>2061</v>
      </c>
      <c r="B91" s="832" t="s">
        <v>1707</v>
      </c>
      <c r="C91" s="832" t="s">
        <v>1708</v>
      </c>
      <c r="D91" s="832" t="s">
        <v>1709</v>
      </c>
      <c r="E91" s="832" t="s">
        <v>1710</v>
      </c>
      <c r="F91" s="849"/>
      <c r="G91" s="849"/>
      <c r="H91" s="837">
        <v>0</v>
      </c>
      <c r="I91" s="849">
        <v>3</v>
      </c>
      <c r="J91" s="849">
        <v>511.56000000000006</v>
      </c>
      <c r="K91" s="837">
        <v>1</v>
      </c>
      <c r="L91" s="849">
        <v>3</v>
      </c>
      <c r="M91" s="850">
        <v>511.56000000000006</v>
      </c>
    </row>
    <row r="92" spans="1:13" ht="14.4" customHeight="1" x14ac:dyDescent="0.3">
      <c r="A92" s="831" t="s">
        <v>2061</v>
      </c>
      <c r="B92" s="832" t="s">
        <v>1707</v>
      </c>
      <c r="C92" s="832" t="s">
        <v>1863</v>
      </c>
      <c r="D92" s="832" t="s">
        <v>1709</v>
      </c>
      <c r="E92" s="832" t="s">
        <v>1864</v>
      </c>
      <c r="F92" s="849"/>
      <c r="G92" s="849"/>
      <c r="H92" s="837">
        <v>0</v>
      </c>
      <c r="I92" s="849">
        <v>1</v>
      </c>
      <c r="J92" s="849">
        <v>272.83</v>
      </c>
      <c r="K92" s="837">
        <v>1</v>
      </c>
      <c r="L92" s="849">
        <v>1</v>
      </c>
      <c r="M92" s="850">
        <v>272.83</v>
      </c>
    </row>
    <row r="93" spans="1:13" ht="14.4" customHeight="1" x14ac:dyDescent="0.3">
      <c r="A93" s="831" t="s">
        <v>2061</v>
      </c>
      <c r="B93" s="832" t="s">
        <v>4425</v>
      </c>
      <c r="C93" s="832" t="s">
        <v>3852</v>
      </c>
      <c r="D93" s="832" t="s">
        <v>3853</v>
      </c>
      <c r="E93" s="832" t="s">
        <v>3854</v>
      </c>
      <c r="F93" s="849">
        <v>1</v>
      </c>
      <c r="G93" s="849">
        <v>121.75</v>
      </c>
      <c r="H93" s="837">
        <v>1</v>
      </c>
      <c r="I93" s="849"/>
      <c r="J93" s="849"/>
      <c r="K93" s="837">
        <v>0</v>
      </c>
      <c r="L93" s="849">
        <v>1</v>
      </c>
      <c r="M93" s="850">
        <v>121.75</v>
      </c>
    </row>
    <row r="94" spans="1:13" ht="14.4" customHeight="1" x14ac:dyDescent="0.3">
      <c r="A94" s="831" t="s">
        <v>2061</v>
      </c>
      <c r="B94" s="832" t="s">
        <v>1730</v>
      </c>
      <c r="C94" s="832" t="s">
        <v>1731</v>
      </c>
      <c r="D94" s="832" t="s">
        <v>1732</v>
      </c>
      <c r="E94" s="832" t="s">
        <v>1733</v>
      </c>
      <c r="F94" s="849"/>
      <c r="G94" s="849"/>
      <c r="H94" s="837"/>
      <c r="I94" s="849">
        <v>12</v>
      </c>
      <c r="J94" s="849">
        <v>0</v>
      </c>
      <c r="K94" s="837"/>
      <c r="L94" s="849">
        <v>12</v>
      </c>
      <c r="M94" s="850">
        <v>0</v>
      </c>
    </row>
    <row r="95" spans="1:13" ht="14.4" customHeight="1" x14ac:dyDescent="0.3">
      <c r="A95" s="831" t="s">
        <v>2061</v>
      </c>
      <c r="B95" s="832" t="s">
        <v>1908</v>
      </c>
      <c r="C95" s="832" t="s">
        <v>1909</v>
      </c>
      <c r="D95" s="832" t="s">
        <v>1236</v>
      </c>
      <c r="E95" s="832" t="s">
        <v>1910</v>
      </c>
      <c r="F95" s="849"/>
      <c r="G95" s="849"/>
      <c r="H95" s="837"/>
      <c r="I95" s="849">
        <v>2</v>
      </c>
      <c r="J95" s="849">
        <v>0</v>
      </c>
      <c r="K95" s="837"/>
      <c r="L95" s="849">
        <v>2</v>
      </c>
      <c r="M95" s="850">
        <v>0</v>
      </c>
    </row>
    <row r="96" spans="1:13" ht="14.4" customHeight="1" x14ac:dyDescent="0.3">
      <c r="A96" s="831" t="s">
        <v>2062</v>
      </c>
      <c r="B96" s="832" t="s">
        <v>1660</v>
      </c>
      <c r="C96" s="832" t="s">
        <v>2912</v>
      </c>
      <c r="D96" s="832" t="s">
        <v>2913</v>
      </c>
      <c r="E96" s="832" t="s">
        <v>1662</v>
      </c>
      <c r="F96" s="849">
        <v>1</v>
      </c>
      <c r="G96" s="849">
        <v>41.63</v>
      </c>
      <c r="H96" s="837">
        <v>1</v>
      </c>
      <c r="I96" s="849"/>
      <c r="J96" s="849"/>
      <c r="K96" s="837">
        <v>0</v>
      </c>
      <c r="L96" s="849">
        <v>1</v>
      </c>
      <c r="M96" s="850">
        <v>41.63</v>
      </c>
    </row>
    <row r="97" spans="1:13" ht="14.4" customHeight="1" x14ac:dyDescent="0.3">
      <c r="A97" s="831" t="s">
        <v>2062</v>
      </c>
      <c r="B97" s="832" t="s">
        <v>1676</v>
      </c>
      <c r="C97" s="832" t="s">
        <v>2195</v>
      </c>
      <c r="D97" s="832" t="s">
        <v>735</v>
      </c>
      <c r="E97" s="832" t="s">
        <v>1777</v>
      </c>
      <c r="F97" s="849"/>
      <c r="G97" s="849"/>
      <c r="H97" s="837">
        <v>0</v>
      </c>
      <c r="I97" s="849">
        <v>22</v>
      </c>
      <c r="J97" s="849">
        <v>8099.5199999999986</v>
      </c>
      <c r="K97" s="837">
        <v>1</v>
      </c>
      <c r="L97" s="849">
        <v>22</v>
      </c>
      <c r="M97" s="850">
        <v>8099.5199999999986</v>
      </c>
    </row>
    <row r="98" spans="1:13" ht="14.4" customHeight="1" x14ac:dyDescent="0.3">
      <c r="A98" s="831" t="s">
        <v>2062</v>
      </c>
      <c r="B98" s="832" t="s">
        <v>1676</v>
      </c>
      <c r="C98" s="832" t="s">
        <v>2122</v>
      </c>
      <c r="D98" s="832" t="s">
        <v>735</v>
      </c>
      <c r="E98" s="832" t="s">
        <v>1680</v>
      </c>
      <c r="F98" s="849"/>
      <c r="G98" s="849"/>
      <c r="H98" s="837">
        <v>0</v>
      </c>
      <c r="I98" s="849">
        <v>8</v>
      </c>
      <c r="J98" s="849">
        <v>3927.12</v>
      </c>
      <c r="K98" s="837">
        <v>1</v>
      </c>
      <c r="L98" s="849">
        <v>8</v>
      </c>
      <c r="M98" s="850">
        <v>3927.12</v>
      </c>
    </row>
    <row r="99" spans="1:13" ht="14.4" customHeight="1" x14ac:dyDescent="0.3">
      <c r="A99" s="831" t="s">
        <v>2062</v>
      </c>
      <c r="B99" s="832" t="s">
        <v>1676</v>
      </c>
      <c r="C99" s="832" t="s">
        <v>2123</v>
      </c>
      <c r="D99" s="832" t="s">
        <v>735</v>
      </c>
      <c r="E99" s="832" t="s">
        <v>1991</v>
      </c>
      <c r="F99" s="849"/>
      <c r="G99" s="849"/>
      <c r="H99" s="837">
        <v>0</v>
      </c>
      <c r="I99" s="849">
        <v>8</v>
      </c>
      <c r="J99" s="849">
        <v>5890.64</v>
      </c>
      <c r="K99" s="837">
        <v>1</v>
      </c>
      <c r="L99" s="849">
        <v>8</v>
      </c>
      <c r="M99" s="850">
        <v>5890.64</v>
      </c>
    </row>
    <row r="100" spans="1:13" ht="14.4" customHeight="1" x14ac:dyDescent="0.3">
      <c r="A100" s="831" t="s">
        <v>2062</v>
      </c>
      <c r="B100" s="832" t="s">
        <v>1676</v>
      </c>
      <c r="C100" s="832" t="s">
        <v>1679</v>
      </c>
      <c r="D100" s="832" t="s">
        <v>735</v>
      </c>
      <c r="E100" s="832" t="s">
        <v>1680</v>
      </c>
      <c r="F100" s="849"/>
      <c r="G100" s="849"/>
      <c r="H100" s="837">
        <v>0</v>
      </c>
      <c r="I100" s="849">
        <v>1</v>
      </c>
      <c r="J100" s="849">
        <v>490.89</v>
      </c>
      <c r="K100" s="837">
        <v>1</v>
      </c>
      <c r="L100" s="849">
        <v>1</v>
      </c>
      <c r="M100" s="850">
        <v>490.89</v>
      </c>
    </row>
    <row r="101" spans="1:13" ht="14.4" customHeight="1" x14ac:dyDescent="0.3">
      <c r="A101" s="831" t="s">
        <v>2062</v>
      </c>
      <c r="B101" s="832" t="s">
        <v>4412</v>
      </c>
      <c r="C101" s="832" t="s">
        <v>2148</v>
      </c>
      <c r="D101" s="832" t="s">
        <v>825</v>
      </c>
      <c r="E101" s="832" t="s">
        <v>2149</v>
      </c>
      <c r="F101" s="849">
        <v>1</v>
      </c>
      <c r="G101" s="849">
        <v>0</v>
      </c>
      <c r="H101" s="837"/>
      <c r="I101" s="849"/>
      <c r="J101" s="849"/>
      <c r="K101" s="837"/>
      <c r="L101" s="849">
        <v>1</v>
      </c>
      <c r="M101" s="850">
        <v>0</v>
      </c>
    </row>
    <row r="102" spans="1:13" ht="14.4" customHeight="1" x14ac:dyDescent="0.3">
      <c r="A102" s="831" t="s">
        <v>2062</v>
      </c>
      <c r="B102" s="832" t="s">
        <v>4412</v>
      </c>
      <c r="C102" s="832" t="s">
        <v>2210</v>
      </c>
      <c r="D102" s="832" t="s">
        <v>825</v>
      </c>
      <c r="E102" s="832" t="s">
        <v>2149</v>
      </c>
      <c r="F102" s="849">
        <v>1</v>
      </c>
      <c r="G102" s="849">
        <v>0</v>
      </c>
      <c r="H102" s="837"/>
      <c r="I102" s="849"/>
      <c r="J102" s="849"/>
      <c r="K102" s="837"/>
      <c r="L102" s="849">
        <v>1</v>
      </c>
      <c r="M102" s="850">
        <v>0</v>
      </c>
    </row>
    <row r="103" spans="1:13" ht="14.4" customHeight="1" x14ac:dyDescent="0.3">
      <c r="A103" s="831" t="s">
        <v>2062</v>
      </c>
      <c r="B103" s="832" t="s">
        <v>4426</v>
      </c>
      <c r="C103" s="832" t="s">
        <v>2905</v>
      </c>
      <c r="D103" s="832" t="s">
        <v>2906</v>
      </c>
      <c r="E103" s="832" t="s">
        <v>2907</v>
      </c>
      <c r="F103" s="849"/>
      <c r="G103" s="849"/>
      <c r="H103" s="837">
        <v>0</v>
      </c>
      <c r="I103" s="849">
        <v>3</v>
      </c>
      <c r="J103" s="849">
        <v>1311.69</v>
      </c>
      <c r="K103" s="837">
        <v>1</v>
      </c>
      <c r="L103" s="849">
        <v>3</v>
      </c>
      <c r="M103" s="850">
        <v>1311.69</v>
      </c>
    </row>
    <row r="104" spans="1:13" ht="14.4" customHeight="1" x14ac:dyDescent="0.3">
      <c r="A104" s="831" t="s">
        <v>2062</v>
      </c>
      <c r="B104" s="832" t="s">
        <v>1694</v>
      </c>
      <c r="C104" s="832" t="s">
        <v>1698</v>
      </c>
      <c r="D104" s="832" t="s">
        <v>1696</v>
      </c>
      <c r="E104" s="832" t="s">
        <v>1699</v>
      </c>
      <c r="F104" s="849"/>
      <c r="G104" s="849"/>
      <c r="H104" s="837">
        <v>0</v>
      </c>
      <c r="I104" s="849">
        <v>1</v>
      </c>
      <c r="J104" s="849">
        <v>49.08</v>
      </c>
      <c r="K104" s="837">
        <v>1</v>
      </c>
      <c r="L104" s="849">
        <v>1</v>
      </c>
      <c r="M104" s="850">
        <v>49.08</v>
      </c>
    </row>
    <row r="105" spans="1:13" ht="14.4" customHeight="1" x14ac:dyDescent="0.3">
      <c r="A105" s="831" t="s">
        <v>2062</v>
      </c>
      <c r="B105" s="832" t="s">
        <v>1700</v>
      </c>
      <c r="C105" s="832" t="s">
        <v>1858</v>
      </c>
      <c r="D105" s="832" t="s">
        <v>867</v>
      </c>
      <c r="E105" s="832" t="s">
        <v>1859</v>
      </c>
      <c r="F105" s="849"/>
      <c r="G105" s="849"/>
      <c r="H105" s="837">
        <v>0</v>
      </c>
      <c r="I105" s="849">
        <v>1</v>
      </c>
      <c r="J105" s="849">
        <v>154.36000000000001</v>
      </c>
      <c r="K105" s="837">
        <v>1</v>
      </c>
      <c r="L105" s="849">
        <v>1</v>
      </c>
      <c r="M105" s="850">
        <v>154.36000000000001</v>
      </c>
    </row>
    <row r="106" spans="1:13" ht="14.4" customHeight="1" x14ac:dyDescent="0.3">
      <c r="A106" s="831" t="s">
        <v>2062</v>
      </c>
      <c r="B106" s="832" t="s">
        <v>1700</v>
      </c>
      <c r="C106" s="832" t="s">
        <v>1860</v>
      </c>
      <c r="D106" s="832" t="s">
        <v>1861</v>
      </c>
      <c r="E106" s="832" t="s">
        <v>1862</v>
      </c>
      <c r="F106" s="849"/>
      <c r="G106" s="849"/>
      <c r="H106" s="837">
        <v>0</v>
      </c>
      <c r="I106" s="849">
        <v>4</v>
      </c>
      <c r="J106" s="849">
        <v>598.08000000000004</v>
      </c>
      <c r="K106" s="837">
        <v>1</v>
      </c>
      <c r="L106" s="849">
        <v>4</v>
      </c>
      <c r="M106" s="850">
        <v>598.08000000000004</v>
      </c>
    </row>
    <row r="107" spans="1:13" ht="14.4" customHeight="1" x14ac:dyDescent="0.3">
      <c r="A107" s="831" t="s">
        <v>2062</v>
      </c>
      <c r="B107" s="832" t="s">
        <v>1700</v>
      </c>
      <c r="C107" s="832" t="s">
        <v>1701</v>
      </c>
      <c r="D107" s="832" t="s">
        <v>867</v>
      </c>
      <c r="E107" s="832" t="s">
        <v>1702</v>
      </c>
      <c r="F107" s="849"/>
      <c r="G107" s="849"/>
      <c r="H107" s="837">
        <v>0</v>
      </c>
      <c r="I107" s="849">
        <v>1</v>
      </c>
      <c r="J107" s="849">
        <v>225.06</v>
      </c>
      <c r="K107" s="837">
        <v>1</v>
      </c>
      <c r="L107" s="849">
        <v>1</v>
      </c>
      <c r="M107" s="850">
        <v>225.06</v>
      </c>
    </row>
    <row r="108" spans="1:13" ht="14.4" customHeight="1" x14ac:dyDescent="0.3">
      <c r="A108" s="831" t="s">
        <v>2062</v>
      </c>
      <c r="B108" s="832" t="s">
        <v>1700</v>
      </c>
      <c r="C108" s="832" t="s">
        <v>2859</v>
      </c>
      <c r="D108" s="832" t="s">
        <v>867</v>
      </c>
      <c r="E108" s="832" t="s">
        <v>1859</v>
      </c>
      <c r="F108" s="849">
        <v>1</v>
      </c>
      <c r="G108" s="849">
        <v>154.36000000000001</v>
      </c>
      <c r="H108" s="837">
        <v>1</v>
      </c>
      <c r="I108" s="849"/>
      <c r="J108" s="849"/>
      <c r="K108" s="837">
        <v>0</v>
      </c>
      <c r="L108" s="849">
        <v>1</v>
      </c>
      <c r="M108" s="850">
        <v>154.36000000000001</v>
      </c>
    </row>
    <row r="109" spans="1:13" ht="14.4" customHeight="1" x14ac:dyDescent="0.3">
      <c r="A109" s="831" t="s">
        <v>2062</v>
      </c>
      <c r="B109" s="832" t="s">
        <v>1707</v>
      </c>
      <c r="C109" s="832" t="s">
        <v>2860</v>
      </c>
      <c r="D109" s="832" t="s">
        <v>1712</v>
      </c>
      <c r="E109" s="832" t="s">
        <v>2861</v>
      </c>
      <c r="F109" s="849">
        <v>1</v>
      </c>
      <c r="G109" s="849">
        <v>0</v>
      </c>
      <c r="H109" s="837"/>
      <c r="I109" s="849"/>
      <c r="J109" s="849"/>
      <c r="K109" s="837"/>
      <c r="L109" s="849">
        <v>1</v>
      </c>
      <c r="M109" s="850">
        <v>0</v>
      </c>
    </row>
    <row r="110" spans="1:13" ht="14.4" customHeight="1" x14ac:dyDescent="0.3">
      <c r="A110" s="831" t="s">
        <v>2062</v>
      </c>
      <c r="B110" s="832" t="s">
        <v>1707</v>
      </c>
      <c r="C110" s="832" t="s">
        <v>2267</v>
      </c>
      <c r="D110" s="832" t="s">
        <v>1712</v>
      </c>
      <c r="E110" s="832" t="s">
        <v>2169</v>
      </c>
      <c r="F110" s="849">
        <v>2</v>
      </c>
      <c r="G110" s="849">
        <v>477.44</v>
      </c>
      <c r="H110" s="837">
        <v>1</v>
      </c>
      <c r="I110" s="849"/>
      <c r="J110" s="849"/>
      <c r="K110" s="837">
        <v>0</v>
      </c>
      <c r="L110" s="849">
        <v>2</v>
      </c>
      <c r="M110" s="850">
        <v>477.44</v>
      </c>
    </row>
    <row r="111" spans="1:13" ht="14.4" customHeight="1" x14ac:dyDescent="0.3">
      <c r="A111" s="831" t="s">
        <v>2062</v>
      </c>
      <c r="B111" s="832" t="s">
        <v>1707</v>
      </c>
      <c r="C111" s="832" t="s">
        <v>2862</v>
      </c>
      <c r="D111" s="832" t="s">
        <v>1709</v>
      </c>
      <c r="E111" s="832" t="s">
        <v>2863</v>
      </c>
      <c r="F111" s="849">
        <v>1</v>
      </c>
      <c r="G111" s="849">
        <v>0</v>
      </c>
      <c r="H111" s="837"/>
      <c r="I111" s="849"/>
      <c r="J111" s="849"/>
      <c r="K111" s="837"/>
      <c r="L111" s="849">
        <v>1</v>
      </c>
      <c r="M111" s="850">
        <v>0</v>
      </c>
    </row>
    <row r="112" spans="1:13" ht="14.4" customHeight="1" x14ac:dyDescent="0.3">
      <c r="A112" s="831" t="s">
        <v>2062</v>
      </c>
      <c r="B112" s="832" t="s">
        <v>1876</v>
      </c>
      <c r="C112" s="832" t="s">
        <v>1880</v>
      </c>
      <c r="D112" s="832" t="s">
        <v>1881</v>
      </c>
      <c r="E112" s="832" t="s">
        <v>1882</v>
      </c>
      <c r="F112" s="849"/>
      <c r="G112" s="849"/>
      <c r="H112" s="837">
        <v>0</v>
      </c>
      <c r="I112" s="849">
        <v>2</v>
      </c>
      <c r="J112" s="849">
        <v>141.08000000000001</v>
      </c>
      <c r="K112" s="837">
        <v>1</v>
      </c>
      <c r="L112" s="849">
        <v>2</v>
      </c>
      <c r="M112" s="850">
        <v>141.08000000000001</v>
      </c>
    </row>
    <row r="113" spans="1:13" ht="14.4" customHeight="1" x14ac:dyDescent="0.3">
      <c r="A113" s="831" t="s">
        <v>2062</v>
      </c>
      <c r="B113" s="832" t="s">
        <v>1723</v>
      </c>
      <c r="C113" s="832" t="s">
        <v>1724</v>
      </c>
      <c r="D113" s="832" t="s">
        <v>672</v>
      </c>
      <c r="E113" s="832" t="s">
        <v>1725</v>
      </c>
      <c r="F113" s="849"/>
      <c r="G113" s="849"/>
      <c r="H113" s="837">
        <v>0</v>
      </c>
      <c r="I113" s="849">
        <v>4</v>
      </c>
      <c r="J113" s="849">
        <v>193.68</v>
      </c>
      <c r="K113" s="837">
        <v>1</v>
      </c>
      <c r="L113" s="849">
        <v>4</v>
      </c>
      <c r="M113" s="850">
        <v>193.68</v>
      </c>
    </row>
    <row r="114" spans="1:13" ht="14.4" customHeight="1" x14ac:dyDescent="0.3">
      <c r="A114" s="831" t="s">
        <v>2062</v>
      </c>
      <c r="B114" s="832" t="s">
        <v>1730</v>
      </c>
      <c r="C114" s="832" t="s">
        <v>1731</v>
      </c>
      <c r="D114" s="832" t="s">
        <v>1732</v>
      </c>
      <c r="E114" s="832" t="s">
        <v>1733</v>
      </c>
      <c r="F114" s="849"/>
      <c r="G114" s="849"/>
      <c r="H114" s="837"/>
      <c r="I114" s="849">
        <v>5</v>
      </c>
      <c r="J114" s="849">
        <v>0</v>
      </c>
      <c r="K114" s="837"/>
      <c r="L114" s="849">
        <v>5</v>
      </c>
      <c r="M114" s="850">
        <v>0</v>
      </c>
    </row>
    <row r="115" spans="1:13" ht="14.4" customHeight="1" x14ac:dyDescent="0.3">
      <c r="A115" s="831" t="s">
        <v>2062</v>
      </c>
      <c r="B115" s="832" t="s">
        <v>1743</v>
      </c>
      <c r="C115" s="832" t="s">
        <v>4372</v>
      </c>
      <c r="D115" s="832" t="s">
        <v>3858</v>
      </c>
      <c r="E115" s="832" t="s">
        <v>3157</v>
      </c>
      <c r="F115" s="849">
        <v>1</v>
      </c>
      <c r="G115" s="849">
        <v>9.4</v>
      </c>
      <c r="H115" s="837">
        <v>1</v>
      </c>
      <c r="I115" s="849"/>
      <c r="J115" s="849"/>
      <c r="K115" s="837">
        <v>0</v>
      </c>
      <c r="L115" s="849">
        <v>1</v>
      </c>
      <c r="M115" s="850">
        <v>9.4</v>
      </c>
    </row>
    <row r="116" spans="1:13" ht="14.4" customHeight="1" x14ac:dyDescent="0.3">
      <c r="A116" s="831" t="s">
        <v>2062</v>
      </c>
      <c r="B116" s="832" t="s">
        <v>1908</v>
      </c>
      <c r="C116" s="832" t="s">
        <v>2925</v>
      </c>
      <c r="D116" s="832" t="s">
        <v>2926</v>
      </c>
      <c r="E116" s="832" t="s">
        <v>2014</v>
      </c>
      <c r="F116" s="849">
        <v>2</v>
      </c>
      <c r="G116" s="849">
        <v>0</v>
      </c>
      <c r="H116" s="837"/>
      <c r="I116" s="849"/>
      <c r="J116" s="849"/>
      <c r="K116" s="837"/>
      <c r="L116" s="849">
        <v>2</v>
      </c>
      <c r="M116" s="850">
        <v>0</v>
      </c>
    </row>
    <row r="117" spans="1:13" ht="14.4" customHeight="1" x14ac:dyDescent="0.3">
      <c r="A117" s="831" t="s">
        <v>2062</v>
      </c>
      <c r="B117" s="832" t="s">
        <v>1750</v>
      </c>
      <c r="C117" s="832" t="s">
        <v>2865</v>
      </c>
      <c r="D117" s="832" t="s">
        <v>2866</v>
      </c>
      <c r="E117" s="832" t="s">
        <v>2867</v>
      </c>
      <c r="F117" s="849">
        <v>1</v>
      </c>
      <c r="G117" s="849">
        <v>0</v>
      </c>
      <c r="H117" s="837"/>
      <c r="I117" s="849"/>
      <c r="J117" s="849"/>
      <c r="K117" s="837"/>
      <c r="L117" s="849">
        <v>1</v>
      </c>
      <c r="M117" s="850">
        <v>0</v>
      </c>
    </row>
    <row r="118" spans="1:13" ht="14.4" customHeight="1" x14ac:dyDescent="0.3">
      <c r="A118" s="831" t="s">
        <v>2062</v>
      </c>
      <c r="B118" s="832" t="s">
        <v>1750</v>
      </c>
      <c r="C118" s="832" t="s">
        <v>2868</v>
      </c>
      <c r="D118" s="832" t="s">
        <v>2866</v>
      </c>
      <c r="E118" s="832" t="s">
        <v>2014</v>
      </c>
      <c r="F118" s="849">
        <v>1</v>
      </c>
      <c r="G118" s="849">
        <v>0</v>
      </c>
      <c r="H118" s="837"/>
      <c r="I118" s="849"/>
      <c r="J118" s="849"/>
      <c r="K118" s="837"/>
      <c r="L118" s="849">
        <v>1</v>
      </c>
      <c r="M118" s="850">
        <v>0</v>
      </c>
    </row>
    <row r="119" spans="1:13" ht="14.4" customHeight="1" x14ac:dyDescent="0.3">
      <c r="A119" s="831" t="s">
        <v>2063</v>
      </c>
      <c r="B119" s="832" t="s">
        <v>4427</v>
      </c>
      <c r="C119" s="832" t="s">
        <v>3043</v>
      </c>
      <c r="D119" s="832" t="s">
        <v>3044</v>
      </c>
      <c r="E119" s="832" t="s">
        <v>2104</v>
      </c>
      <c r="F119" s="849">
        <v>1</v>
      </c>
      <c r="G119" s="849">
        <v>43.21</v>
      </c>
      <c r="H119" s="837">
        <v>1</v>
      </c>
      <c r="I119" s="849"/>
      <c r="J119" s="849"/>
      <c r="K119" s="837">
        <v>0</v>
      </c>
      <c r="L119" s="849">
        <v>1</v>
      </c>
      <c r="M119" s="850">
        <v>43.21</v>
      </c>
    </row>
    <row r="120" spans="1:13" ht="14.4" customHeight="1" x14ac:dyDescent="0.3">
      <c r="A120" s="831" t="s">
        <v>2063</v>
      </c>
      <c r="B120" s="832" t="s">
        <v>4427</v>
      </c>
      <c r="C120" s="832" t="s">
        <v>3045</v>
      </c>
      <c r="D120" s="832" t="s">
        <v>3046</v>
      </c>
      <c r="E120" s="832" t="s">
        <v>3047</v>
      </c>
      <c r="F120" s="849">
        <v>1</v>
      </c>
      <c r="G120" s="849">
        <v>0</v>
      </c>
      <c r="H120" s="837"/>
      <c r="I120" s="849"/>
      <c r="J120" s="849"/>
      <c r="K120" s="837"/>
      <c r="L120" s="849">
        <v>1</v>
      </c>
      <c r="M120" s="850">
        <v>0</v>
      </c>
    </row>
    <row r="121" spans="1:13" ht="14.4" customHeight="1" x14ac:dyDescent="0.3">
      <c r="A121" s="831" t="s">
        <v>2063</v>
      </c>
      <c r="B121" s="832" t="s">
        <v>1676</v>
      </c>
      <c r="C121" s="832" t="s">
        <v>2195</v>
      </c>
      <c r="D121" s="832" t="s">
        <v>735</v>
      </c>
      <c r="E121" s="832" t="s">
        <v>1777</v>
      </c>
      <c r="F121" s="849"/>
      <c r="G121" s="849"/>
      <c r="H121" s="837">
        <v>0</v>
      </c>
      <c r="I121" s="849">
        <v>116</v>
      </c>
      <c r="J121" s="849">
        <v>42706.559999999998</v>
      </c>
      <c r="K121" s="837">
        <v>1</v>
      </c>
      <c r="L121" s="849">
        <v>116</v>
      </c>
      <c r="M121" s="850">
        <v>42706.559999999998</v>
      </c>
    </row>
    <row r="122" spans="1:13" ht="14.4" customHeight="1" x14ac:dyDescent="0.3">
      <c r="A122" s="831" t="s">
        <v>2063</v>
      </c>
      <c r="B122" s="832" t="s">
        <v>1676</v>
      </c>
      <c r="C122" s="832" t="s">
        <v>2122</v>
      </c>
      <c r="D122" s="832" t="s">
        <v>735</v>
      </c>
      <c r="E122" s="832" t="s">
        <v>1680</v>
      </c>
      <c r="F122" s="849"/>
      <c r="G122" s="849"/>
      <c r="H122" s="837">
        <v>0</v>
      </c>
      <c r="I122" s="849">
        <v>12</v>
      </c>
      <c r="J122" s="849">
        <v>5890.6799999999994</v>
      </c>
      <c r="K122" s="837">
        <v>1</v>
      </c>
      <c r="L122" s="849">
        <v>12</v>
      </c>
      <c r="M122" s="850">
        <v>5890.6799999999994</v>
      </c>
    </row>
    <row r="123" spans="1:13" ht="14.4" customHeight="1" x14ac:dyDescent="0.3">
      <c r="A123" s="831" t="s">
        <v>2063</v>
      </c>
      <c r="B123" s="832" t="s">
        <v>1676</v>
      </c>
      <c r="C123" s="832" t="s">
        <v>1679</v>
      </c>
      <c r="D123" s="832" t="s">
        <v>735</v>
      </c>
      <c r="E123" s="832" t="s">
        <v>1680</v>
      </c>
      <c r="F123" s="849"/>
      <c r="G123" s="849"/>
      <c r="H123" s="837">
        <v>0</v>
      </c>
      <c r="I123" s="849">
        <v>2</v>
      </c>
      <c r="J123" s="849">
        <v>981.78</v>
      </c>
      <c r="K123" s="837">
        <v>1</v>
      </c>
      <c r="L123" s="849">
        <v>2</v>
      </c>
      <c r="M123" s="850">
        <v>981.78</v>
      </c>
    </row>
    <row r="124" spans="1:13" ht="14.4" customHeight="1" x14ac:dyDescent="0.3">
      <c r="A124" s="831" t="s">
        <v>2063</v>
      </c>
      <c r="B124" s="832" t="s">
        <v>1805</v>
      </c>
      <c r="C124" s="832" t="s">
        <v>1806</v>
      </c>
      <c r="D124" s="832" t="s">
        <v>1157</v>
      </c>
      <c r="E124" s="832" t="s">
        <v>1807</v>
      </c>
      <c r="F124" s="849"/>
      <c r="G124" s="849"/>
      <c r="H124" s="837">
        <v>0</v>
      </c>
      <c r="I124" s="849">
        <v>2</v>
      </c>
      <c r="J124" s="849">
        <v>286.18</v>
      </c>
      <c r="K124" s="837">
        <v>1</v>
      </c>
      <c r="L124" s="849">
        <v>2</v>
      </c>
      <c r="M124" s="850">
        <v>286.18</v>
      </c>
    </row>
    <row r="125" spans="1:13" ht="14.4" customHeight="1" x14ac:dyDescent="0.3">
      <c r="A125" s="831" t="s">
        <v>2063</v>
      </c>
      <c r="B125" s="832" t="s">
        <v>1808</v>
      </c>
      <c r="C125" s="832" t="s">
        <v>3068</v>
      </c>
      <c r="D125" s="832" t="s">
        <v>3069</v>
      </c>
      <c r="E125" s="832" t="s">
        <v>3070</v>
      </c>
      <c r="F125" s="849">
        <v>2</v>
      </c>
      <c r="G125" s="849">
        <v>93.35</v>
      </c>
      <c r="H125" s="837">
        <v>1</v>
      </c>
      <c r="I125" s="849"/>
      <c r="J125" s="849"/>
      <c r="K125" s="837">
        <v>0</v>
      </c>
      <c r="L125" s="849">
        <v>2</v>
      </c>
      <c r="M125" s="850">
        <v>93.35</v>
      </c>
    </row>
    <row r="126" spans="1:13" ht="14.4" customHeight="1" x14ac:dyDescent="0.3">
      <c r="A126" s="831" t="s">
        <v>2063</v>
      </c>
      <c r="B126" s="832" t="s">
        <v>1808</v>
      </c>
      <c r="C126" s="832" t="s">
        <v>3071</v>
      </c>
      <c r="D126" s="832" t="s">
        <v>3072</v>
      </c>
      <c r="E126" s="832" t="s">
        <v>3073</v>
      </c>
      <c r="F126" s="849">
        <v>1</v>
      </c>
      <c r="G126" s="849">
        <v>317.98</v>
      </c>
      <c r="H126" s="837">
        <v>1</v>
      </c>
      <c r="I126" s="849"/>
      <c r="J126" s="849"/>
      <c r="K126" s="837">
        <v>0</v>
      </c>
      <c r="L126" s="849">
        <v>1</v>
      </c>
      <c r="M126" s="850">
        <v>317.98</v>
      </c>
    </row>
    <row r="127" spans="1:13" ht="14.4" customHeight="1" x14ac:dyDescent="0.3">
      <c r="A127" s="831" t="s">
        <v>2063</v>
      </c>
      <c r="B127" s="832" t="s">
        <v>4426</v>
      </c>
      <c r="C127" s="832" t="s">
        <v>3062</v>
      </c>
      <c r="D127" s="832" t="s">
        <v>2906</v>
      </c>
      <c r="E127" s="832" t="s">
        <v>3063</v>
      </c>
      <c r="F127" s="849"/>
      <c r="G127" s="849"/>
      <c r="H127" s="837">
        <v>0</v>
      </c>
      <c r="I127" s="849">
        <v>2</v>
      </c>
      <c r="J127" s="849">
        <v>145.76</v>
      </c>
      <c r="K127" s="837">
        <v>1</v>
      </c>
      <c r="L127" s="849">
        <v>2</v>
      </c>
      <c r="M127" s="850">
        <v>145.76</v>
      </c>
    </row>
    <row r="128" spans="1:13" ht="14.4" customHeight="1" x14ac:dyDescent="0.3">
      <c r="A128" s="831" t="s">
        <v>2063</v>
      </c>
      <c r="B128" s="832" t="s">
        <v>1690</v>
      </c>
      <c r="C128" s="832" t="s">
        <v>1691</v>
      </c>
      <c r="D128" s="832" t="s">
        <v>1692</v>
      </c>
      <c r="E128" s="832" t="s">
        <v>1693</v>
      </c>
      <c r="F128" s="849"/>
      <c r="G128" s="849"/>
      <c r="H128" s="837">
        <v>0</v>
      </c>
      <c r="I128" s="849">
        <v>2</v>
      </c>
      <c r="J128" s="849">
        <v>1309.2</v>
      </c>
      <c r="K128" s="837">
        <v>1</v>
      </c>
      <c r="L128" s="849">
        <v>2</v>
      </c>
      <c r="M128" s="850">
        <v>1309.2</v>
      </c>
    </row>
    <row r="129" spans="1:13" ht="14.4" customHeight="1" x14ac:dyDescent="0.3">
      <c r="A129" s="831" t="s">
        <v>2063</v>
      </c>
      <c r="B129" s="832" t="s">
        <v>1690</v>
      </c>
      <c r="C129" s="832" t="s">
        <v>3487</v>
      </c>
      <c r="D129" s="832" t="s">
        <v>1692</v>
      </c>
      <c r="E129" s="832" t="s">
        <v>3488</v>
      </c>
      <c r="F129" s="849"/>
      <c r="G129" s="849"/>
      <c r="H129" s="837">
        <v>0</v>
      </c>
      <c r="I129" s="849">
        <v>1</v>
      </c>
      <c r="J129" s="849">
        <v>163.66</v>
      </c>
      <c r="K129" s="837">
        <v>1</v>
      </c>
      <c r="L129" s="849">
        <v>1</v>
      </c>
      <c r="M129" s="850">
        <v>163.66</v>
      </c>
    </row>
    <row r="130" spans="1:13" ht="14.4" customHeight="1" x14ac:dyDescent="0.3">
      <c r="A130" s="831" t="s">
        <v>2063</v>
      </c>
      <c r="B130" s="832" t="s">
        <v>1835</v>
      </c>
      <c r="C130" s="832" t="s">
        <v>3049</v>
      </c>
      <c r="D130" s="832" t="s">
        <v>1837</v>
      </c>
      <c r="E130" s="832" t="s">
        <v>3050</v>
      </c>
      <c r="F130" s="849">
        <v>4</v>
      </c>
      <c r="G130" s="849">
        <v>0</v>
      </c>
      <c r="H130" s="837"/>
      <c r="I130" s="849"/>
      <c r="J130" s="849"/>
      <c r="K130" s="837"/>
      <c r="L130" s="849">
        <v>4</v>
      </c>
      <c r="M130" s="850">
        <v>0</v>
      </c>
    </row>
    <row r="131" spans="1:13" ht="14.4" customHeight="1" x14ac:dyDescent="0.3">
      <c r="A131" s="831" t="s">
        <v>2063</v>
      </c>
      <c r="B131" s="832" t="s">
        <v>1835</v>
      </c>
      <c r="C131" s="832" t="s">
        <v>1836</v>
      </c>
      <c r="D131" s="832" t="s">
        <v>1837</v>
      </c>
      <c r="E131" s="832" t="s">
        <v>1838</v>
      </c>
      <c r="F131" s="849"/>
      <c r="G131" s="849"/>
      <c r="H131" s="837">
        <v>0</v>
      </c>
      <c r="I131" s="849">
        <v>3</v>
      </c>
      <c r="J131" s="849">
        <v>102.89999999999999</v>
      </c>
      <c r="K131" s="837">
        <v>1</v>
      </c>
      <c r="L131" s="849">
        <v>3</v>
      </c>
      <c r="M131" s="850">
        <v>102.89999999999999</v>
      </c>
    </row>
    <row r="132" spans="1:13" ht="14.4" customHeight="1" x14ac:dyDescent="0.3">
      <c r="A132" s="831" t="s">
        <v>2063</v>
      </c>
      <c r="B132" s="832" t="s">
        <v>1694</v>
      </c>
      <c r="C132" s="832" t="s">
        <v>1698</v>
      </c>
      <c r="D132" s="832" t="s">
        <v>1696</v>
      </c>
      <c r="E132" s="832" t="s">
        <v>1699</v>
      </c>
      <c r="F132" s="849"/>
      <c r="G132" s="849"/>
      <c r="H132" s="837">
        <v>0</v>
      </c>
      <c r="I132" s="849">
        <v>3</v>
      </c>
      <c r="J132" s="849">
        <v>144.23000000000002</v>
      </c>
      <c r="K132" s="837">
        <v>1</v>
      </c>
      <c r="L132" s="849">
        <v>3</v>
      </c>
      <c r="M132" s="850">
        <v>144.23000000000002</v>
      </c>
    </row>
    <row r="133" spans="1:13" ht="14.4" customHeight="1" x14ac:dyDescent="0.3">
      <c r="A133" s="831" t="s">
        <v>2063</v>
      </c>
      <c r="B133" s="832" t="s">
        <v>1694</v>
      </c>
      <c r="C133" s="832" t="s">
        <v>2512</v>
      </c>
      <c r="D133" s="832" t="s">
        <v>1696</v>
      </c>
      <c r="E133" s="832" t="s">
        <v>2113</v>
      </c>
      <c r="F133" s="849">
        <v>1</v>
      </c>
      <c r="G133" s="849">
        <v>84.18</v>
      </c>
      <c r="H133" s="837">
        <v>1</v>
      </c>
      <c r="I133" s="849"/>
      <c r="J133" s="849"/>
      <c r="K133" s="837">
        <v>0</v>
      </c>
      <c r="L133" s="849">
        <v>1</v>
      </c>
      <c r="M133" s="850">
        <v>84.18</v>
      </c>
    </row>
    <row r="134" spans="1:13" ht="14.4" customHeight="1" x14ac:dyDescent="0.3">
      <c r="A134" s="831" t="s">
        <v>2063</v>
      </c>
      <c r="B134" s="832" t="s">
        <v>1700</v>
      </c>
      <c r="C134" s="832" t="s">
        <v>2940</v>
      </c>
      <c r="D134" s="832" t="s">
        <v>2941</v>
      </c>
      <c r="E134" s="832" t="s">
        <v>2942</v>
      </c>
      <c r="F134" s="849">
        <v>1</v>
      </c>
      <c r="G134" s="849">
        <v>154.36000000000001</v>
      </c>
      <c r="H134" s="837">
        <v>1</v>
      </c>
      <c r="I134" s="849"/>
      <c r="J134" s="849"/>
      <c r="K134" s="837">
        <v>0</v>
      </c>
      <c r="L134" s="849">
        <v>1</v>
      </c>
      <c r="M134" s="850">
        <v>154.36000000000001</v>
      </c>
    </row>
    <row r="135" spans="1:13" ht="14.4" customHeight="1" x14ac:dyDescent="0.3">
      <c r="A135" s="831" t="s">
        <v>2063</v>
      </c>
      <c r="B135" s="832" t="s">
        <v>1707</v>
      </c>
      <c r="C135" s="832" t="s">
        <v>2267</v>
      </c>
      <c r="D135" s="832" t="s">
        <v>1712</v>
      </c>
      <c r="E135" s="832" t="s">
        <v>2169</v>
      </c>
      <c r="F135" s="849">
        <v>1</v>
      </c>
      <c r="G135" s="849">
        <v>238.72</v>
      </c>
      <c r="H135" s="837">
        <v>1</v>
      </c>
      <c r="I135" s="849"/>
      <c r="J135" s="849"/>
      <c r="K135" s="837">
        <v>0</v>
      </c>
      <c r="L135" s="849">
        <v>1</v>
      </c>
      <c r="M135" s="850">
        <v>238.72</v>
      </c>
    </row>
    <row r="136" spans="1:13" ht="14.4" customHeight="1" x14ac:dyDescent="0.3">
      <c r="A136" s="831" t="s">
        <v>2063</v>
      </c>
      <c r="B136" s="832" t="s">
        <v>1876</v>
      </c>
      <c r="C136" s="832" t="s">
        <v>2943</v>
      </c>
      <c r="D136" s="832" t="s">
        <v>1878</v>
      </c>
      <c r="E136" s="832" t="s">
        <v>1882</v>
      </c>
      <c r="F136" s="849">
        <v>1</v>
      </c>
      <c r="G136" s="849">
        <v>119.7</v>
      </c>
      <c r="H136" s="837">
        <v>1</v>
      </c>
      <c r="I136" s="849"/>
      <c r="J136" s="849"/>
      <c r="K136" s="837">
        <v>0</v>
      </c>
      <c r="L136" s="849">
        <v>1</v>
      </c>
      <c r="M136" s="850">
        <v>119.7</v>
      </c>
    </row>
    <row r="137" spans="1:13" ht="14.4" customHeight="1" x14ac:dyDescent="0.3">
      <c r="A137" s="831" t="s">
        <v>2063</v>
      </c>
      <c r="B137" s="832" t="s">
        <v>4428</v>
      </c>
      <c r="C137" s="832" t="s">
        <v>3027</v>
      </c>
      <c r="D137" s="832" t="s">
        <v>3028</v>
      </c>
      <c r="E137" s="832" t="s">
        <v>3029</v>
      </c>
      <c r="F137" s="849">
        <v>1</v>
      </c>
      <c r="G137" s="849">
        <v>550.39</v>
      </c>
      <c r="H137" s="837">
        <v>1</v>
      </c>
      <c r="I137" s="849"/>
      <c r="J137" s="849"/>
      <c r="K137" s="837">
        <v>0</v>
      </c>
      <c r="L137" s="849">
        <v>1</v>
      </c>
      <c r="M137" s="850">
        <v>550.39</v>
      </c>
    </row>
    <row r="138" spans="1:13" ht="14.4" customHeight="1" x14ac:dyDescent="0.3">
      <c r="A138" s="831" t="s">
        <v>2063</v>
      </c>
      <c r="B138" s="832" t="s">
        <v>1723</v>
      </c>
      <c r="C138" s="832" t="s">
        <v>3055</v>
      </c>
      <c r="D138" s="832" t="s">
        <v>672</v>
      </c>
      <c r="E138" s="832" t="s">
        <v>1725</v>
      </c>
      <c r="F138" s="849">
        <v>1</v>
      </c>
      <c r="G138" s="849">
        <v>48.42</v>
      </c>
      <c r="H138" s="837">
        <v>1</v>
      </c>
      <c r="I138" s="849"/>
      <c r="J138" s="849"/>
      <c r="K138" s="837">
        <v>0</v>
      </c>
      <c r="L138" s="849">
        <v>1</v>
      </c>
      <c r="M138" s="850">
        <v>48.42</v>
      </c>
    </row>
    <row r="139" spans="1:13" ht="14.4" customHeight="1" x14ac:dyDescent="0.3">
      <c r="A139" s="831" t="s">
        <v>2063</v>
      </c>
      <c r="B139" s="832" t="s">
        <v>4425</v>
      </c>
      <c r="C139" s="832" t="s">
        <v>2939</v>
      </c>
      <c r="D139" s="832" t="s">
        <v>2256</v>
      </c>
      <c r="E139" s="832" t="s">
        <v>2021</v>
      </c>
      <c r="F139" s="849">
        <v>1</v>
      </c>
      <c r="G139" s="849">
        <v>42.86</v>
      </c>
      <c r="H139" s="837">
        <v>1</v>
      </c>
      <c r="I139" s="849"/>
      <c r="J139" s="849"/>
      <c r="K139" s="837">
        <v>0</v>
      </c>
      <c r="L139" s="849">
        <v>1</v>
      </c>
      <c r="M139" s="850">
        <v>42.86</v>
      </c>
    </row>
    <row r="140" spans="1:13" ht="14.4" customHeight="1" x14ac:dyDescent="0.3">
      <c r="A140" s="831" t="s">
        <v>2063</v>
      </c>
      <c r="B140" s="832" t="s">
        <v>1747</v>
      </c>
      <c r="C140" s="832" t="s">
        <v>1748</v>
      </c>
      <c r="D140" s="832" t="s">
        <v>857</v>
      </c>
      <c r="E140" s="832" t="s">
        <v>1749</v>
      </c>
      <c r="F140" s="849"/>
      <c r="G140" s="849"/>
      <c r="H140" s="837">
        <v>0</v>
      </c>
      <c r="I140" s="849">
        <v>2</v>
      </c>
      <c r="J140" s="849">
        <v>127.5</v>
      </c>
      <c r="K140" s="837">
        <v>1</v>
      </c>
      <c r="L140" s="849">
        <v>2</v>
      </c>
      <c r="M140" s="850">
        <v>127.5</v>
      </c>
    </row>
    <row r="141" spans="1:13" ht="14.4" customHeight="1" x14ac:dyDescent="0.3">
      <c r="A141" s="831" t="s">
        <v>2063</v>
      </c>
      <c r="B141" s="832" t="s">
        <v>4429</v>
      </c>
      <c r="C141" s="832" t="s">
        <v>3052</v>
      </c>
      <c r="D141" s="832" t="s">
        <v>3053</v>
      </c>
      <c r="E141" s="832" t="s">
        <v>3054</v>
      </c>
      <c r="F141" s="849">
        <v>1</v>
      </c>
      <c r="G141" s="849">
        <v>420.75</v>
      </c>
      <c r="H141" s="837">
        <v>1</v>
      </c>
      <c r="I141" s="849"/>
      <c r="J141" s="849"/>
      <c r="K141" s="837">
        <v>0</v>
      </c>
      <c r="L141" s="849">
        <v>1</v>
      </c>
      <c r="M141" s="850">
        <v>420.75</v>
      </c>
    </row>
    <row r="142" spans="1:13" ht="14.4" customHeight="1" x14ac:dyDescent="0.3">
      <c r="A142" s="831" t="s">
        <v>2063</v>
      </c>
      <c r="B142" s="832" t="s">
        <v>4413</v>
      </c>
      <c r="C142" s="832" t="s">
        <v>2948</v>
      </c>
      <c r="D142" s="832" t="s">
        <v>2949</v>
      </c>
      <c r="E142" s="832" t="s">
        <v>2016</v>
      </c>
      <c r="F142" s="849">
        <v>1</v>
      </c>
      <c r="G142" s="849">
        <v>69.16</v>
      </c>
      <c r="H142" s="837">
        <v>1</v>
      </c>
      <c r="I142" s="849"/>
      <c r="J142" s="849"/>
      <c r="K142" s="837">
        <v>0</v>
      </c>
      <c r="L142" s="849">
        <v>1</v>
      </c>
      <c r="M142" s="850">
        <v>69.16</v>
      </c>
    </row>
    <row r="143" spans="1:13" ht="14.4" customHeight="1" x14ac:dyDescent="0.3">
      <c r="A143" s="831" t="s">
        <v>2065</v>
      </c>
      <c r="B143" s="832" t="s">
        <v>4416</v>
      </c>
      <c r="C143" s="832" t="s">
        <v>2391</v>
      </c>
      <c r="D143" s="832" t="s">
        <v>2392</v>
      </c>
      <c r="E143" s="832" t="s">
        <v>2393</v>
      </c>
      <c r="F143" s="849"/>
      <c r="G143" s="849"/>
      <c r="H143" s="837">
        <v>0</v>
      </c>
      <c r="I143" s="849">
        <v>1</v>
      </c>
      <c r="J143" s="849">
        <v>120.61</v>
      </c>
      <c r="K143" s="837">
        <v>1</v>
      </c>
      <c r="L143" s="849">
        <v>1</v>
      </c>
      <c r="M143" s="850">
        <v>120.61</v>
      </c>
    </row>
    <row r="144" spans="1:13" ht="14.4" customHeight="1" x14ac:dyDescent="0.3">
      <c r="A144" s="831" t="s">
        <v>2065</v>
      </c>
      <c r="B144" s="832" t="s">
        <v>1676</v>
      </c>
      <c r="C144" s="832" t="s">
        <v>2195</v>
      </c>
      <c r="D144" s="832" t="s">
        <v>735</v>
      </c>
      <c r="E144" s="832" t="s">
        <v>1777</v>
      </c>
      <c r="F144" s="849"/>
      <c r="G144" s="849"/>
      <c r="H144" s="837">
        <v>0</v>
      </c>
      <c r="I144" s="849">
        <v>1</v>
      </c>
      <c r="J144" s="849">
        <v>368.16</v>
      </c>
      <c r="K144" s="837">
        <v>1</v>
      </c>
      <c r="L144" s="849">
        <v>1</v>
      </c>
      <c r="M144" s="850">
        <v>368.16</v>
      </c>
    </row>
    <row r="145" spans="1:13" ht="14.4" customHeight="1" x14ac:dyDescent="0.3">
      <c r="A145" s="831" t="s">
        <v>2065</v>
      </c>
      <c r="B145" s="832" t="s">
        <v>1676</v>
      </c>
      <c r="C145" s="832" t="s">
        <v>2122</v>
      </c>
      <c r="D145" s="832" t="s">
        <v>735</v>
      </c>
      <c r="E145" s="832" t="s">
        <v>1680</v>
      </c>
      <c r="F145" s="849"/>
      <c r="G145" s="849"/>
      <c r="H145" s="837">
        <v>0</v>
      </c>
      <c r="I145" s="849">
        <v>3</v>
      </c>
      <c r="J145" s="849">
        <v>1472.67</v>
      </c>
      <c r="K145" s="837">
        <v>1</v>
      </c>
      <c r="L145" s="849">
        <v>3</v>
      </c>
      <c r="M145" s="850">
        <v>1472.67</v>
      </c>
    </row>
    <row r="146" spans="1:13" ht="14.4" customHeight="1" x14ac:dyDescent="0.3">
      <c r="A146" s="831" t="s">
        <v>2065</v>
      </c>
      <c r="B146" s="832" t="s">
        <v>1676</v>
      </c>
      <c r="C146" s="832" t="s">
        <v>2123</v>
      </c>
      <c r="D146" s="832" t="s">
        <v>735</v>
      </c>
      <c r="E146" s="832" t="s">
        <v>1991</v>
      </c>
      <c r="F146" s="849"/>
      <c r="G146" s="849"/>
      <c r="H146" s="837">
        <v>0</v>
      </c>
      <c r="I146" s="849">
        <v>1</v>
      </c>
      <c r="J146" s="849">
        <v>736.33</v>
      </c>
      <c r="K146" s="837">
        <v>1</v>
      </c>
      <c r="L146" s="849">
        <v>1</v>
      </c>
      <c r="M146" s="850">
        <v>736.33</v>
      </c>
    </row>
    <row r="147" spans="1:13" ht="14.4" customHeight="1" x14ac:dyDescent="0.3">
      <c r="A147" s="831" t="s">
        <v>2065</v>
      </c>
      <c r="B147" s="832" t="s">
        <v>1676</v>
      </c>
      <c r="C147" s="832" t="s">
        <v>2245</v>
      </c>
      <c r="D147" s="832" t="s">
        <v>735</v>
      </c>
      <c r="E147" s="832" t="s">
        <v>2246</v>
      </c>
      <c r="F147" s="849"/>
      <c r="G147" s="849"/>
      <c r="H147" s="837">
        <v>0</v>
      </c>
      <c r="I147" s="849">
        <v>1</v>
      </c>
      <c r="J147" s="849">
        <v>1154.68</v>
      </c>
      <c r="K147" s="837">
        <v>1</v>
      </c>
      <c r="L147" s="849">
        <v>1</v>
      </c>
      <c r="M147" s="850">
        <v>1154.68</v>
      </c>
    </row>
    <row r="148" spans="1:13" ht="14.4" customHeight="1" x14ac:dyDescent="0.3">
      <c r="A148" s="831" t="s">
        <v>2065</v>
      </c>
      <c r="B148" s="832" t="s">
        <v>1676</v>
      </c>
      <c r="C148" s="832" t="s">
        <v>2342</v>
      </c>
      <c r="D148" s="832" t="s">
        <v>1032</v>
      </c>
      <c r="E148" s="832" t="s">
        <v>4430</v>
      </c>
      <c r="F148" s="849"/>
      <c r="G148" s="849"/>
      <c r="H148" s="837">
        <v>0</v>
      </c>
      <c r="I148" s="849">
        <v>2</v>
      </c>
      <c r="J148" s="849">
        <v>2771.24</v>
      </c>
      <c r="K148" s="837">
        <v>1</v>
      </c>
      <c r="L148" s="849">
        <v>2</v>
      </c>
      <c r="M148" s="850">
        <v>2771.24</v>
      </c>
    </row>
    <row r="149" spans="1:13" ht="14.4" customHeight="1" x14ac:dyDescent="0.3">
      <c r="A149" s="831" t="s">
        <v>2065</v>
      </c>
      <c r="B149" s="832" t="s">
        <v>1676</v>
      </c>
      <c r="C149" s="832" t="s">
        <v>1776</v>
      </c>
      <c r="D149" s="832" t="s">
        <v>735</v>
      </c>
      <c r="E149" s="832" t="s">
        <v>1777</v>
      </c>
      <c r="F149" s="849"/>
      <c r="G149" s="849"/>
      <c r="H149" s="837">
        <v>0</v>
      </c>
      <c r="I149" s="849">
        <v>1</v>
      </c>
      <c r="J149" s="849">
        <v>368.16</v>
      </c>
      <c r="K149" s="837">
        <v>1</v>
      </c>
      <c r="L149" s="849">
        <v>1</v>
      </c>
      <c r="M149" s="850">
        <v>368.16</v>
      </c>
    </row>
    <row r="150" spans="1:13" ht="14.4" customHeight="1" x14ac:dyDescent="0.3">
      <c r="A150" s="831" t="s">
        <v>2065</v>
      </c>
      <c r="B150" s="832" t="s">
        <v>1687</v>
      </c>
      <c r="C150" s="832" t="s">
        <v>2483</v>
      </c>
      <c r="D150" s="832" t="s">
        <v>1499</v>
      </c>
      <c r="E150" s="832" t="s">
        <v>1953</v>
      </c>
      <c r="F150" s="849">
        <v>1</v>
      </c>
      <c r="G150" s="849">
        <v>73.73</v>
      </c>
      <c r="H150" s="837">
        <v>1</v>
      </c>
      <c r="I150" s="849"/>
      <c r="J150" s="849"/>
      <c r="K150" s="837">
        <v>0</v>
      </c>
      <c r="L150" s="849">
        <v>1</v>
      </c>
      <c r="M150" s="850">
        <v>73.73</v>
      </c>
    </row>
    <row r="151" spans="1:13" ht="14.4" customHeight="1" x14ac:dyDescent="0.3">
      <c r="A151" s="831" t="s">
        <v>2065</v>
      </c>
      <c r="B151" s="832" t="s">
        <v>1694</v>
      </c>
      <c r="C151" s="832" t="s">
        <v>1851</v>
      </c>
      <c r="D151" s="832" t="s">
        <v>1852</v>
      </c>
      <c r="E151" s="832" t="s">
        <v>1853</v>
      </c>
      <c r="F151" s="849"/>
      <c r="G151" s="849"/>
      <c r="H151" s="837">
        <v>0</v>
      </c>
      <c r="I151" s="849">
        <v>1</v>
      </c>
      <c r="J151" s="849">
        <v>84.18</v>
      </c>
      <c r="K151" s="837">
        <v>1</v>
      </c>
      <c r="L151" s="849">
        <v>1</v>
      </c>
      <c r="M151" s="850">
        <v>84.18</v>
      </c>
    </row>
    <row r="152" spans="1:13" ht="14.4" customHeight="1" x14ac:dyDescent="0.3">
      <c r="A152" s="831" t="s">
        <v>2065</v>
      </c>
      <c r="B152" s="832" t="s">
        <v>1694</v>
      </c>
      <c r="C152" s="832" t="s">
        <v>1698</v>
      </c>
      <c r="D152" s="832" t="s">
        <v>1696</v>
      </c>
      <c r="E152" s="832" t="s">
        <v>1699</v>
      </c>
      <c r="F152" s="849"/>
      <c r="G152" s="849"/>
      <c r="H152" s="837">
        <v>0</v>
      </c>
      <c r="I152" s="849">
        <v>2</v>
      </c>
      <c r="J152" s="849">
        <v>98.16</v>
      </c>
      <c r="K152" s="837">
        <v>1</v>
      </c>
      <c r="L152" s="849">
        <v>2</v>
      </c>
      <c r="M152" s="850">
        <v>98.16</v>
      </c>
    </row>
    <row r="153" spans="1:13" ht="14.4" customHeight="1" x14ac:dyDescent="0.3">
      <c r="A153" s="831" t="s">
        <v>2065</v>
      </c>
      <c r="B153" s="832" t="s">
        <v>1700</v>
      </c>
      <c r="C153" s="832" t="s">
        <v>1858</v>
      </c>
      <c r="D153" s="832" t="s">
        <v>867</v>
      </c>
      <c r="E153" s="832" t="s">
        <v>1859</v>
      </c>
      <c r="F153" s="849"/>
      <c r="G153" s="849"/>
      <c r="H153" s="837">
        <v>0</v>
      </c>
      <c r="I153" s="849">
        <v>7</v>
      </c>
      <c r="J153" s="849">
        <v>1080.52</v>
      </c>
      <c r="K153" s="837">
        <v>1</v>
      </c>
      <c r="L153" s="849">
        <v>7</v>
      </c>
      <c r="M153" s="850">
        <v>1080.52</v>
      </c>
    </row>
    <row r="154" spans="1:13" ht="14.4" customHeight="1" x14ac:dyDescent="0.3">
      <c r="A154" s="831" t="s">
        <v>2065</v>
      </c>
      <c r="B154" s="832" t="s">
        <v>1700</v>
      </c>
      <c r="C154" s="832" t="s">
        <v>1860</v>
      </c>
      <c r="D154" s="832" t="s">
        <v>1861</v>
      </c>
      <c r="E154" s="832" t="s">
        <v>1862</v>
      </c>
      <c r="F154" s="849"/>
      <c r="G154" s="849"/>
      <c r="H154" s="837">
        <v>0</v>
      </c>
      <c r="I154" s="849">
        <v>1</v>
      </c>
      <c r="J154" s="849">
        <v>149.52000000000001</v>
      </c>
      <c r="K154" s="837">
        <v>1</v>
      </c>
      <c r="L154" s="849">
        <v>1</v>
      </c>
      <c r="M154" s="850">
        <v>149.52000000000001</v>
      </c>
    </row>
    <row r="155" spans="1:13" ht="14.4" customHeight="1" x14ac:dyDescent="0.3">
      <c r="A155" s="831" t="s">
        <v>2065</v>
      </c>
      <c r="B155" s="832" t="s">
        <v>1707</v>
      </c>
      <c r="C155" s="832" t="s">
        <v>1711</v>
      </c>
      <c r="D155" s="832" t="s">
        <v>1712</v>
      </c>
      <c r="E155" s="832" t="s">
        <v>1710</v>
      </c>
      <c r="F155" s="849">
        <v>1</v>
      </c>
      <c r="G155" s="849">
        <v>170.52</v>
      </c>
      <c r="H155" s="837">
        <v>1</v>
      </c>
      <c r="I155" s="849"/>
      <c r="J155" s="849"/>
      <c r="K155" s="837">
        <v>0</v>
      </c>
      <c r="L155" s="849">
        <v>1</v>
      </c>
      <c r="M155" s="850">
        <v>170.52</v>
      </c>
    </row>
    <row r="156" spans="1:13" ht="14.4" customHeight="1" x14ac:dyDescent="0.3">
      <c r="A156" s="831" t="s">
        <v>2065</v>
      </c>
      <c r="B156" s="832" t="s">
        <v>1707</v>
      </c>
      <c r="C156" s="832" t="s">
        <v>2267</v>
      </c>
      <c r="D156" s="832" t="s">
        <v>1712</v>
      </c>
      <c r="E156" s="832" t="s">
        <v>2169</v>
      </c>
      <c r="F156" s="849">
        <v>1</v>
      </c>
      <c r="G156" s="849">
        <v>238.72</v>
      </c>
      <c r="H156" s="837">
        <v>1</v>
      </c>
      <c r="I156" s="849"/>
      <c r="J156" s="849"/>
      <c r="K156" s="837">
        <v>0</v>
      </c>
      <c r="L156" s="849">
        <v>1</v>
      </c>
      <c r="M156" s="850">
        <v>238.72</v>
      </c>
    </row>
    <row r="157" spans="1:13" ht="14.4" customHeight="1" x14ac:dyDescent="0.3">
      <c r="A157" s="831" t="s">
        <v>2065</v>
      </c>
      <c r="B157" s="832" t="s">
        <v>1707</v>
      </c>
      <c r="C157" s="832" t="s">
        <v>2491</v>
      </c>
      <c r="D157" s="832" t="s">
        <v>1709</v>
      </c>
      <c r="E157" s="832" t="s">
        <v>2271</v>
      </c>
      <c r="F157" s="849"/>
      <c r="G157" s="849"/>
      <c r="H157" s="837">
        <v>0</v>
      </c>
      <c r="I157" s="849">
        <v>1</v>
      </c>
      <c r="J157" s="849">
        <v>85.27</v>
      </c>
      <c r="K157" s="837">
        <v>1</v>
      </c>
      <c r="L157" s="849">
        <v>1</v>
      </c>
      <c r="M157" s="850">
        <v>85.27</v>
      </c>
    </row>
    <row r="158" spans="1:13" ht="14.4" customHeight="1" x14ac:dyDescent="0.3">
      <c r="A158" s="831" t="s">
        <v>2065</v>
      </c>
      <c r="B158" s="832" t="s">
        <v>1707</v>
      </c>
      <c r="C158" s="832" t="s">
        <v>1863</v>
      </c>
      <c r="D158" s="832" t="s">
        <v>1709</v>
      </c>
      <c r="E158" s="832" t="s">
        <v>1864</v>
      </c>
      <c r="F158" s="849"/>
      <c r="G158" s="849"/>
      <c r="H158" s="837">
        <v>0</v>
      </c>
      <c r="I158" s="849">
        <v>2</v>
      </c>
      <c r="J158" s="849">
        <v>545.66</v>
      </c>
      <c r="K158" s="837">
        <v>1</v>
      </c>
      <c r="L158" s="849">
        <v>2</v>
      </c>
      <c r="M158" s="850">
        <v>545.66</v>
      </c>
    </row>
    <row r="159" spans="1:13" ht="14.4" customHeight="1" x14ac:dyDescent="0.3">
      <c r="A159" s="831" t="s">
        <v>2065</v>
      </c>
      <c r="B159" s="832" t="s">
        <v>1713</v>
      </c>
      <c r="C159" s="832" t="s">
        <v>4349</v>
      </c>
      <c r="D159" s="832" t="s">
        <v>2119</v>
      </c>
      <c r="E159" s="832" t="s">
        <v>2500</v>
      </c>
      <c r="F159" s="849">
        <v>2</v>
      </c>
      <c r="G159" s="849">
        <v>0</v>
      </c>
      <c r="H159" s="837"/>
      <c r="I159" s="849"/>
      <c r="J159" s="849"/>
      <c r="K159" s="837"/>
      <c r="L159" s="849">
        <v>2</v>
      </c>
      <c r="M159" s="850">
        <v>0</v>
      </c>
    </row>
    <row r="160" spans="1:13" ht="14.4" customHeight="1" x14ac:dyDescent="0.3">
      <c r="A160" s="831" t="s">
        <v>2065</v>
      </c>
      <c r="B160" s="832" t="s">
        <v>1730</v>
      </c>
      <c r="C160" s="832" t="s">
        <v>1731</v>
      </c>
      <c r="D160" s="832" t="s">
        <v>1732</v>
      </c>
      <c r="E160" s="832" t="s">
        <v>1733</v>
      </c>
      <c r="F160" s="849"/>
      <c r="G160" s="849"/>
      <c r="H160" s="837"/>
      <c r="I160" s="849">
        <v>6</v>
      </c>
      <c r="J160" s="849">
        <v>0</v>
      </c>
      <c r="K160" s="837"/>
      <c r="L160" s="849">
        <v>6</v>
      </c>
      <c r="M160" s="850">
        <v>0</v>
      </c>
    </row>
    <row r="161" spans="1:13" ht="14.4" customHeight="1" x14ac:dyDescent="0.3">
      <c r="A161" s="831" t="s">
        <v>2065</v>
      </c>
      <c r="B161" s="832" t="s">
        <v>1919</v>
      </c>
      <c r="C161" s="832" t="s">
        <v>3988</v>
      </c>
      <c r="D161" s="832" t="s">
        <v>3989</v>
      </c>
      <c r="E161" s="832" t="s">
        <v>3922</v>
      </c>
      <c r="F161" s="849">
        <v>1</v>
      </c>
      <c r="G161" s="849">
        <v>0</v>
      </c>
      <c r="H161" s="837"/>
      <c r="I161" s="849"/>
      <c r="J161" s="849"/>
      <c r="K161" s="837"/>
      <c r="L161" s="849">
        <v>1</v>
      </c>
      <c r="M161" s="850">
        <v>0</v>
      </c>
    </row>
    <row r="162" spans="1:13" ht="14.4" customHeight="1" x14ac:dyDescent="0.3">
      <c r="A162" s="831" t="s">
        <v>2065</v>
      </c>
      <c r="B162" s="832" t="s">
        <v>4413</v>
      </c>
      <c r="C162" s="832" t="s">
        <v>2568</v>
      </c>
      <c r="D162" s="832" t="s">
        <v>2569</v>
      </c>
      <c r="E162" s="832" t="s">
        <v>2570</v>
      </c>
      <c r="F162" s="849">
        <v>1</v>
      </c>
      <c r="G162" s="849">
        <v>176.32</v>
      </c>
      <c r="H162" s="837">
        <v>1</v>
      </c>
      <c r="I162" s="849"/>
      <c r="J162" s="849"/>
      <c r="K162" s="837">
        <v>0</v>
      </c>
      <c r="L162" s="849">
        <v>1</v>
      </c>
      <c r="M162" s="850">
        <v>176.32</v>
      </c>
    </row>
    <row r="163" spans="1:13" ht="14.4" customHeight="1" x14ac:dyDescent="0.3">
      <c r="A163" s="831" t="s">
        <v>2066</v>
      </c>
      <c r="B163" s="832" t="s">
        <v>1676</v>
      </c>
      <c r="C163" s="832" t="s">
        <v>2195</v>
      </c>
      <c r="D163" s="832" t="s">
        <v>735</v>
      </c>
      <c r="E163" s="832" t="s">
        <v>1777</v>
      </c>
      <c r="F163" s="849"/>
      <c r="G163" s="849"/>
      <c r="H163" s="837">
        <v>0</v>
      </c>
      <c r="I163" s="849">
        <v>1</v>
      </c>
      <c r="J163" s="849">
        <v>368.16</v>
      </c>
      <c r="K163" s="837">
        <v>1</v>
      </c>
      <c r="L163" s="849">
        <v>1</v>
      </c>
      <c r="M163" s="850">
        <v>368.16</v>
      </c>
    </row>
    <row r="164" spans="1:13" ht="14.4" customHeight="1" x14ac:dyDescent="0.3">
      <c r="A164" s="831" t="s">
        <v>2067</v>
      </c>
      <c r="B164" s="832" t="s">
        <v>1676</v>
      </c>
      <c r="C164" s="832" t="s">
        <v>2195</v>
      </c>
      <c r="D164" s="832" t="s">
        <v>735</v>
      </c>
      <c r="E164" s="832" t="s">
        <v>1777</v>
      </c>
      <c r="F164" s="849"/>
      <c r="G164" s="849"/>
      <c r="H164" s="837">
        <v>0</v>
      </c>
      <c r="I164" s="849">
        <v>4</v>
      </c>
      <c r="J164" s="849">
        <v>1472.64</v>
      </c>
      <c r="K164" s="837">
        <v>1</v>
      </c>
      <c r="L164" s="849">
        <v>4</v>
      </c>
      <c r="M164" s="850">
        <v>1472.64</v>
      </c>
    </row>
    <row r="165" spans="1:13" ht="14.4" customHeight="1" x14ac:dyDescent="0.3">
      <c r="A165" s="831" t="s">
        <v>2067</v>
      </c>
      <c r="B165" s="832" t="s">
        <v>1676</v>
      </c>
      <c r="C165" s="832" t="s">
        <v>2122</v>
      </c>
      <c r="D165" s="832" t="s">
        <v>735</v>
      </c>
      <c r="E165" s="832" t="s">
        <v>1680</v>
      </c>
      <c r="F165" s="849"/>
      <c r="G165" s="849"/>
      <c r="H165" s="837">
        <v>0</v>
      </c>
      <c r="I165" s="849">
        <v>7</v>
      </c>
      <c r="J165" s="849">
        <v>3436.2299999999996</v>
      </c>
      <c r="K165" s="837">
        <v>1</v>
      </c>
      <c r="L165" s="849">
        <v>7</v>
      </c>
      <c r="M165" s="850">
        <v>3436.2299999999996</v>
      </c>
    </row>
    <row r="166" spans="1:13" ht="14.4" customHeight="1" x14ac:dyDescent="0.3">
      <c r="A166" s="831" t="s">
        <v>2067</v>
      </c>
      <c r="B166" s="832" t="s">
        <v>1676</v>
      </c>
      <c r="C166" s="832" t="s">
        <v>2123</v>
      </c>
      <c r="D166" s="832" t="s">
        <v>735</v>
      </c>
      <c r="E166" s="832" t="s">
        <v>1991</v>
      </c>
      <c r="F166" s="849"/>
      <c r="G166" s="849"/>
      <c r="H166" s="837">
        <v>0</v>
      </c>
      <c r="I166" s="849">
        <v>3</v>
      </c>
      <c r="J166" s="849">
        <v>2208.9900000000002</v>
      </c>
      <c r="K166" s="837">
        <v>1</v>
      </c>
      <c r="L166" s="849">
        <v>3</v>
      </c>
      <c r="M166" s="850">
        <v>2208.9900000000002</v>
      </c>
    </row>
    <row r="167" spans="1:13" ht="14.4" customHeight="1" x14ac:dyDescent="0.3">
      <c r="A167" s="831" t="s">
        <v>2067</v>
      </c>
      <c r="B167" s="832" t="s">
        <v>4412</v>
      </c>
      <c r="C167" s="832" t="s">
        <v>2148</v>
      </c>
      <c r="D167" s="832" t="s">
        <v>825</v>
      </c>
      <c r="E167" s="832" t="s">
        <v>2149</v>
      </c>
      <c r="F167" s="849">
        <v>1</v>
      </c>
      <c r="G167" s="849">
        <v>0</v>
      </c>
      <c r="H167" s="837"/>
      <c r="I167" s="849"/>
      <c r="J167" s="849"/>
      <c r="K167" s="837"/>
      <c r="L167" s="849">
        <v>1</v>
      </c>
      <c r="M167" s="850">
        <v>0</v>
      </c>
    </row>
    <row r="168" spans="1:13" ht="14.4" customHeight="1" x14ac:dyDescent="0.3">
      <c r="A168" s="831" t="s">
        <v>2067</v>
      </c>
      <c r="B168" s="832" t="s">
        <v>1800</v>
      </c>
      <c r="C168" s="832" t="s">
        <v>2566</v>
      </c>
      <c r="D168" s="832" t="s">
        <v>1169</v>
      </c>
      <c r="E168" s="832" t="s">
        <v>1807</v>
      </c>
      <c r="F168" s="849">
        <v>1</v>
      </c>
      <c r="G168" s="849">
        <v>105.32</v>
      </c>
      <c r="H168" s="837">
        <v>1</v>
      </c>
      <c r="I168" s="849"/>
      <c r="J168" s="849"/>
      <c r="K168" s="837">
        <v>0</v>
      </c>
      <c r="L168" s="849">
        <v>1</v>
      </c>
      <c r="M168" s="850">
        <v>105.32</v>
      </c>
    </row>
    <row r="169" spans="1:13" ht="14.4" customHeight="1" x14ac:dyDescent="0.3">
      <c r="A169" s="831" t="s">
        <v>2067</v>
      </c>
      <c r="B169" s="832" t="s">
        <v>1694</v>
      </c>
      <c r="C169" s="832" t="s">
        <v>2185</v>
      </c>
      <c r="D169" s="832" t="s">
        <v>1696</v>
      </c>
      <c r="E169" s="832" t="s">
        <v>2186</v>
      </c>
      <c r="F169" s="849"/>
      <c r="G169" s="849"/>
      <c r="H169" s="837"/>
      <c r="I169" s="849">
        <v>1</v>
      </c>
      <c r="J169" s="849">
        <v>0</v>
      </c>
      <c r="K169" s="837"/>
      <c r="L169" s="849">
        <v>1</v>
      </c>
      <c r="M169" s="850">
        <v>0</v>
      </c>
    </row>
    <row r="170" spans="1:13" ht="14.4" customHeight="1" x14ac:dyDescent="0.3">
      <c r="A170" s="831" t="s">
        <v>2067</v>
      </c>
      <c r="B170" s="832" t="s">
        <v>1700</v>
      </c>
      <c r="C170" s="832" t="s">
        <v>1858</v>
      </c>
      <c r="D170" s="832" t="s">
        <v>867</v>
      </c>
      <c r="E170" s="832" t="s">
        <v>1859</v>
      </c>
      <c r="F170" s="849"/>
      <c r="G170" s="849"/>
      <c r="H170" s="837">
        <v>0</v>
      </c>
      <c r="I170" s="849">
        <v>1</v>
      </c>
      <c r="J170" s="849">
        <v>154.36000000000001</v>
      </c>
      <c r="K170" s="837">
        <v>1</v>
      </c>
      <c r="L170" s="849">
        <v>1</v>
      </c>
      <c r="M170" s="850">
        <v>154.36000000000001</v>
      </c>
    </row>
    <row r="171" spans="1:13" ht="14.4" customHeight="1" x14ac:dyDescent="0.3">
      <c r="A171" s="831" t="s">
        <v>2067</v>
      </c>
      <c r="B171" s="832" t="s">
        <v>1700</v>
      </c>
      <c r="C171" s="832" t="s">
        <v>3859</v>
      </c>
      <c r="D171" s="832" t="s">
        <v>3860</v>
      </c>
      <c r="E171" s="832" t="s">
        <v>3861</v>
      </c>
      <c r="F171" s="849"/>
      <c r="G171" s="849"/>
      <c r="H171" s="837">
        <v>0</v>
      </c>
      <c r="I171" s="849">
        <v>4</v>
      </c>
      <c r="J171" s="849">
        <v>444.88</v>
      </c>
      <c r="K171" s="837">
        <v>1</v>
      </c>
      <c r="L171" s="849">
        <v>4</v>
      </c>
      <c r="M171" s="850">
        <v>444.88</v>
      </c>
    </row>
    <row r="172" spans="1:13" ht="14.4" customHeight="1" x14ac:dyDescent="0.3">
      <c r="A172" s="831" t="s">
        <v>2067</v>
      </c>
      <c r="B172" s="832" t="s">
        <v>1700</v>
      </c>
      <c r="C172" s="832" t="s">
        <v>1860</v>
      </c>
      <c r="D172" s="832" t="s">
        <v>1861</v>
      </c>
      <c r="E172" s="832" t="s">
        <v>1862</v>
      </c>
      <c r="F172" s="849"/>
      <c r="G172" s="849"/>
      <c r="H172" s="837">
        <v>0</v>
      </c>
      <c r="I172" s="849">
        <v>10</v>
      </c>
      <c r="J172" s="849">
        <v>1495.2</v>
      </c>
      <c r="K172" s="837">
        <v>1</v>
      </c>
      <c r="L172" s="849">
        <v>10</v>
      </c>
      <c r="M172" s="850">
        <v>1495.2</v>
      </c>
    </row>
    <row r="173" spans="1:13" ht="14.4" customHeight="1" x14ac:dyDescent="0.3">
      <c r="A173" s="831" t="s">
        <v>2067</v>
      </c>
      <c r="B173" s="832" t="s">
        <v>1707</v>
      </c>
      <c r="C173" s="832" t="s">
        <v>2156</v>
      </c>
      <c r="D173" s="832" t="s">
        <v>1712</v>
      </c>
      <c r="E173" s="832" t="s">
        <v>1710</v>
      </c>
      <c r="F173" s="849">
        <v>1</v>
      </c>
      <c r="G173" s="849">
        <v>170.52</v>
      </c>
      <c r="H173" s="837">
        <v>1</v>
      </c>
      <c r="I173" s="849"/>
      <c r="J173" s="849"/>
      <c r="K173" s="837">
        <v>0</v>
      </c>
      <c r="L173" s="849">
        <v>1</v>
      </c>
      <c r="M173" s="850">
        <v>170.52</v>
      </c>
    </row>
    <row r="174" spans="1:13" ht="14.4" customHeight="1" x14ac:dyDescent="0.3">
      <c r="A174" s="831" t="s">
        <v>2067</v>
      </c>
      <c r="B174" s="832" t="s">
        <v>1707</v>
      </c>
      <c r="C174" s="832" t="s">
        <v>2267</v>
      </c>
      <c r="D174" s="832" t="s">
        <v>1712</v>
      </c>
      <c r="E174" s="832" t="s">
        <v>2169</v>
      </c>
      <c r="F174" s="849">
        <v>1</v>
      </c>
      <c r="G174" s="849">
        <v>238.72</v>
      </c>
      <c r="H174" s="837">
        <v>1</v>
      </c>
      <c r="I174" s="849"/>
      <c r="J174" s="849"/>
      <c r="K174" s="837">
        <v>0</v>
      </c>
      <c r="L174" s="849">
        <v>1</v>
      </c>
      <c r="M174" s="850">
        <v>238.72</v>
      </c>
    </row>
    <row r="175" spans="1:13" ht="14.4" customHeight="1" x14ac:dyDescent="0.3">
      <c r="A175" s="831" t="s">
        <v>2067</v>
      </c>
      <c r="B175" s="832" t="s">
        <v>1707</v>
      </c>
      <c r="C175" s="832" t="s">
        <v>3120</v>
      </c>
      <c r="D175" s="832" t="s">
        <v>3121</v>
      </c>
      <c r="E175" s="832" t="s">
        <v>3122</v>
      </c>
      <c r="F175" s="849">
        <v>1</v>
      </c>
      <c r="G175" s="849">
        <v>238.72</v>
      </c>
      <c r="H175" s="837">
        <v>1</v>
      </c>
      <c r="I175" s="849"/>
      <c r="J175" s="849"/>
      <c r="K175" s="837">
        <v>0</v>
      </c>
      <c r="L175" s="849">
        <v>1</v>
      </c>
      <c r="M175" s="850">
        <v>238.72</v>
      </c>
    </row>
    <row r="176" spans="1:13" ht="14.4" customHeight="1" x14ac:dyDescent="0.3">
      <c r="A176" s="831" t="s">
        <v>2067</v>
      </c>
      <c r="B176" s="832" t="s">
        <v>1876</v>
      </c>
      <c r="C176" s="832" t="s">
        <v>3118</v>
      </c>
      <c r="D176" s="832" t="s">
        <v>1881</v>
      </c>
      <c r="E176" s="832" t="s">
        <v>3119</v>
      </c>
      <c r="F176" s="849"/>
      <c r="G176" s="849"/>
      <c r="H176" s="837">
        <v>0</v>
      </c>
      <c r="I176" s="849">
        <v>2</v>
      </c>
      <c r="J176" s="849">
        <v>141.08000000000001</v>
      </c>
      <c r="K176" s="837">
        <v>1</v>
      </c>
      <c r="L176" s="849">
        <v>2</v>
      </c>
      <c r="M176" s="850">
        <v>141.08000000000001</v>
      </c>
    </row>
    <row r="177" spans="1:13" ht="14.4" customHeight="1" x14ac:dyDescent="0.3">
      <c r="A177" s="831" t="s">
        <v>2067</v>
      </c>
      <c r="B177" s="832" t="s">
        <v>1890</v>
      </c>
      <c r="C177" s="832" t="s">
        <v>3132</v>
      </c>
      <c r="D177" s="832" t="s">
        <v>3133</v>
      </c>
      <c r="E177" s="832" t="s">
        <v>3134</v>
      </c>
      <c r="F177" s="849">
        <v>3</v>
      </c>
      <c r="G177" s="849">
        <v>136.05000000000001</v>
      </c>
      <c r="H177" s="837">
        <v>1</v>
      </c>
      <c r="I177" s="849"/>
      <c r="J177" s="849"/>
      <c r="K177" s="837">
        <v>0</v>
      </c>
      <c r="L177" s="849">
        <v>3</v>
      </c>
      <c r="M177" s="850">
        <v>136.05000000000001</v>
      </c>
    </row>
    <row r="178" spans="1:13" ht="14.4" customHeight="1" x14ac:dyDescent="0.3">
      <c r="A178" s="831" t="s">
        <v>2067</v>
      </c>
      <c r="B178" s="832" t="s">
        <v>1730</v>
      </c>
      <c r="C178" s="832" t="s">
        <v>1731</v>
      </c>
      <c r="D178" s="832" t="s">
        <v>1732</v>
      </c>
      <c r="E178" s="832" t="s">
        <v>1733</v>
      </c>
      <c r="F178" s="849"/>
      <c r="G178" s="849"/>
      <c r="H178" s="837"/>
      <c r="I178" s="849">
        <v>4</v>
      </c>
      <c r="J178" s="849">
        <v>0</v>
      </c>
      <c r="K178" s="837"/>
      <c r="L178" s="849">
        <v>4</v>
      </c>
      <c r="M178" s="850">
        <v>0</v>
      </c>
    </row>
    <row r="179" spans="1:13" ht="14.4" customHeight="1" x14ac:dyDescent="0.3">
      <c r="A179" s="831" t="s">
        <v>2067</v>
      </c>
      <c r="B179" s="832" t="s">
        <v>4420</v>
      </c>
      <c r="C179" s="832" t="s">
        <v>3153</v>
      </c>
      <c r="D179" s="832" t="s">
        <v>3154</v>
      </c>
      <c r="E179" s="832" t="s">
        <v>4421</v>
      </c>
      <c r="F179" s="849"/>
      <c r="G179" s="849"/>
      <c r="H179" s="837">
        <v>0</v>
      </c>
      <c r="I179" s="849">
        <v>2</v>
      </c>
      <c r="J179" s="849">
        <v>1415.34</v>
      </c>
      <c r="K179" s="837">
        <v>1</v>
      </c>
      <c r="L179" s="849">
        <v>2</v>
      </c>
      <c r="M179" s="850">
        <v>1415.34</v>
      </c>
    </row>
    <row r="180" spans="1:13" ht="14.4" customHeight="1" x14ac:dyDescent="0.3">
      <c r="A180" s="831" t="s">
        <v>2068</v>
      </c>
      <c r="B180" s="832" t="s">
        <v>1700</v>
      </c>
      <c r="C180" s="832" t="s">
        <v>1858</v>
      </c>
      <c r="D180" s="832" t="s">
        <v>867</v>
      </c>
      <c r="E180" s="832" t="s">
        <v>1859</v>
      </c>
      <c r="F180" s="849"/>
      <c r="G180" s="849"/>
      <c r="H180" s="837">
        <v>0</v>
      </c>
      <c r="I180" s="849">
        <v>2</v>
      </c>
      <c r="J180" s="849">
        <v>308.72000000000003</v>
      </c>
      <c r="K180" s="837">
        <v>1</v>
      </c>
      <c r="L180" s="849">
        <v>2</v>
      </c>
      <c r="M180" s="850">
        <v>308.72000000000003</v>
      </c>
    </row>
    <row r="181" spans="1:13" ht="14.4" customHeight="1" x14ac:dyDescent="0.3">
      <c r="A181" s="831" t="s">
        <v>2068</v>
      </c>
      <c r="B181" s="832" t="s">
        <v>1707</v>
      </c>
      <c r="C181" s="832" t="s">
        <v>2267</v>
      </c>
      <c r="D181" s="832" t="s">
        <v>1712</v>
      </c>
      <c r="E181" s="832" t="s">
        <v>2169</v>
      </c>
      <c r="F181" s="849">
        <v>1</v>
      </c>
      <c r="G181" s="849">
        <v>238.72</v>
      </c>
      <c r="H181" s="837">
        <v>1</v>
      </c>
      <c r="I181" s="849"/>
      <c r="J181" s="849"/>
      <c r="K181" s="837">
        <v>0</v>
      </c>
      <c r="L181" s="849">
        <v>1</v>
      </c>
      <c r="M181" s="850">
        <v>238.72</v>
      </c>
    </row>
    <row r="182" spans="1:13" ht="14.4" customHeight="1" x14ac:dyDescent="0.3">
      <c r="A182" s="831" t="s">
        <v>2068</v>
      </c>
      <c r="B182" s="832" t="s">
        <v>1730</v>
      </c>
      <c r="C182" s="832" t="s">
        <v>1731</v>
      </c>
      <c r="D182" s="832" t="s">
        <v>1732</v>
      </c>
      <c r="E182" s="832" t="s">
        <v>1733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" customHeight="1" x14ac:dyDescent="0.3">
      <c r="A183" s="831" t="s">
        <v>2069</v>
      </c>
      <c r="B183" s="832" t="s">
        <v>1663</v>
      </c>
      <c r="C183" s="832" t="s">
        <v>2546</v>
      </c>
      <c r="D183" s="832" t="s">
        <v>1667</v>
      </c>
      <c r="E183" s="832" t="s">
        <v>2547</v>
      </c>
      <c r="F183" s="849"/>
      <c r="G183" s="849"/>
      <c r="H183" s="837">
        <v>0</v>
      </c>
      <c r="I183" s="849">
        <v>1</v>
      </c>
      <c r="J183" s="849">
        <v>8.06</v>
      </c>
      <c r="K183" s="837">
        <v>1</v>
      </c>
      <c r="L183" s="849">
        <v>1</v>
      </c>
      <c r="M183" s="850">
        <v>8.06</v>
      </c>
    </row>
    <row r="184" spans="1:13" ht="14.4" customHeight="1" x14ac:dyDescent="0.3">
      <c r="A184" s="831" t="s">
        <v>2069</v>
      </c>
      <c r="B184" s="832" t="s">
        <v>1676</v>
      </c>
      <c r="C184" s="832" t="s">
        <v>2502</v>
      </c>
      <c r="D184" s="832" t="s">
        <v>735</v>
      </c>
      <c r="E184" s="832" t="s">
        <v>2503</v>
      </c>
      <c r="F184" s="849"/>
      <c r="G184" s="849"/>
      <c r="H184" s="837"/>
      <c r="I184" s="849">
        <v>1</v>
      </c>
      <c r="J184" s="849">
        <v>0</v>
      </c>
      <c r="K184" s="837"/>
      <c r="L184" s="849">
        <v>1</v>
      </c>
      <c r="M184" s="850">
        <v>0</v>
      </c>
    </row>
    <row r="185" spans="1:13" ht="14.4" customHeight="1" x14ac:dyDescent="0.3">
      <c r="A185" s="831" t="s">
        <v>2069</v>
      </c>
      <c r="B185" s="832" t="s">
        <v>1676</v>
      </c>
      <c r="C185" s="832" t="s">
        <v>2195</v>
      </c>
      <c r="D185" s="832" t="s">
        <v>735</v>
      </c>
      <c r="E185" s="832" t="s">
        <v>1777</v>
      </c>
      <c r="F185" s="849"/>
      <c r="G185" s="849"/>
      <c r="H185" s="837">
        <v>0</v>
      </c>
      <c r="I185" s="849">
        <v>10</v>
      </c>
      <c r="J185" s="849">
        <v>3681.6</v>
      </c>
      <c r="K185" s="837">
        <v>1</v>
      </c>
      <c r="L185" s="849">
        <v>10</v>
      </c>
      <c r="M185" s="850">
        <v>3681.6</v>
      </c>
    </row>
    <row r="186" spans="1:13" ht="14.4" customHeight="1" x14ac:dyDescent="0.3">
      <c r="A186" s="831" t="s">
        <v>2069</v>
      </c>
      <c r="B186" s="832" t="s">
        <v>1676</v>
      </c>
      <c r="C186" s="832" t="s">
        <v>2122</v>
      </c>
      <c r="D186" s="832" t="s">
        <v>735</v>
      </c>
      <c r="E186" s="832" t="s">
        <v>1680</v>
      </c>
      <c r="F186" s="849"/>
      <c r="G186" s="849"/>
      <c r="H186" s="837">
        <v>0</v>
      </c>
      <c r="I186" s="849">
        <v>20</v>
      </c>
      <c r="J186" s="849">
        <v>9817.7999999999993</v>
      </c>
      <c r="K186" s="837">
        <v>1</v>
      </c>
      <c r="L186" s="849">
        <v>20</v>
      </c>
      <c r="M186" s="850">
        <v>9817.7999999999993</v>
      </c>
    </row>
    <row r="187" spans="1:13" ht="14.4" customHeight="1" x14ac:dyDescent="0.3">
      <c r="A187" s="831" t="s">
        <v>2069</v>
      </c>
      <c r="B187" s="832" t="s">
        <v>1676</v>
      </c>
      <c r="C187" s="832" t="s">
        <v>2243</v>
      </c>
      <c r="D187" s="832" t="s">
        <v>735</v>
      </c>
      <c r="E187" s="832" t="s">
        <v>2244</v>
      </c>
      <c r="F187" s="849"/>
      <c r="G187" s="849"/>
      <c r="H187" s="837">
        <v>0</v>
      </c>
      <c r="I187" s="849">
        <v>1</v>
      </c>
      <c r="J187" s="849">
        <v>147.26</v>
      </c>
      <c r="K187" s="837">
        <v>1</v>
      </c>
      <c r="L187" s="849">
        <v>1</v>
      </c>
      <c r="M187" s="850">
        <v>147.26</v>
      </c>
    </row>
    <row r="188" spans="1:13" ht="14.4" customHeight="1" x14ac:dyDescent="0.3">
      <c r="A188" s="831" t="s">
        <v>2069</v>
      </c>
      <c r="B188" s="832" t="s">
        <v>1676</v>
      </c>
      <c r="C188" s="832" t="s">
        <v>2123</v>
      </c>
      <c r="D188" s="832" t="s">
        <v>735</v>
      </c>
      <c r="E188" s="832" t="s">
        <v>1991</v>
      </c>
      <c r="F188" s="849"/>
      <c r="G188" s="849"/>
      <c r="H188" s="837">
        <v>0</v>
      </c>
      <c r="I188" s="849">
        <v>1</v>
      </c>
      <c r="J188" s="849">
        <v>736.33</v>
      </c>
      <c r="K188" s="837">
        <v>1</v>
      </c>
      <c r="L188" s="849">
        <v>1</v>
      </c>
      <c r="M188" s="850">
        <v>736.33</v>
      </c>
    </row>
    <row r="189" spans="1:13" ht="14.4" customHeight="1" x14ac:dyDescent="0.3">
      <c r="A189" s="831" t="s">
        <v>2069</v>
      </c>
      <c r="B189" s="832" t="s">
        <v>1676</v>
      </c>
      <c r="C189" s="832" t="s">
        <v>1992</v>
      </c>
      <c r="D189" s="832" t="s">
        <v>735</v>
      </c>
      <c r="E189" s="832" t="s">
        <v>1993</v>
      </c>
      <c r="F189" s="849"/>
      <c r="G189" s="849"/>
      <c r="H189" s="837">
        <v>0</v>
      </c>
      <c r="I189" s="849">
        <v>1</v>
      </c>
      <c r="J189" s="849">
        <v>923.74</v>
      </c>
      <c r="K189" s="837">
        <v>1</v>
      </c>
      <c r="L189" s="849">
        <v>1</v>
      </c>
      <c r="M189" s="850">
        <v>923.74</v>
      </c>
    </row>
    <row r="190" spans="1:13" ht="14.4" customHeight="1" x14ac:dyDescent="0.3">
      <c r="A190" s="831" t="s">
        <v>2069</v>
      </c>
      <c r="B190" s="832" t="s">
        <v>1676</v>
      </c>
      <c r="C190" s="832" t="s">
        <v>2245</v>
      </c>
      <c r="D190" s="832" t="s">
        <v>735</v>
      </c>
      <c r="E190" s="832" t="s">
        <v>2246</v>
      </c>
      <c r="F190" s="849"/>
      <c r="G190" s="849"/>
      <c r="H190" s="837">
        <v>0</v>
      </c>
      <c r="I190" s="849">
        <v>2</v>
      </c>
      <c r="J190" s="849">
        <v>2309.36</v>
      </c>
      <c r="K190" s="837">
        <v>1</v>
      </c>
      <c r="L190" s="849">
        <v>2</v>
      </c>
      <c r="M190" s="850">
        <v>2309.36</v>
      </c>
    </row>
    <row r="191" spans="1:13" ht="14.4" customHeight="1" x14ac:dyDescent="0.3">
      <c r="A191" s="831" t="s">
        <v>2069</v>
      </c>
      <c r="B191" s="832" t="s">
        <v>1676</v>
      </c>
      <c r="C191" s="832" t="s">
        <v>1990</v>
      </c>
      <c r="D191" s="832" t="s">
        <v>735</v>
      </c>
      <c r="E191" s="832" t="s">
        <v>1991</v>
      </c>
      <c r="F191" s="849"/>
      <c r="G191" s="849"/>
      <c r="H191" s="837">
        <v>0</v>
      </c>
      <c r="I191" s="849">
        <v>2</v>
      </c>
      <c r="J191" s="849">
        <v>1472.66</v>
      </c>
      <c r="K191" s="837">
        <v>1</v>
      </c>
      <c r="L191" s="849">
        <v>2</v>
      </c>
      <c r="M191" s="850">
        <v>1472.66</v>
      </c>
    </row>
    <row r="192" spans="1:13" ht="14.4" customHeight="1" x14ac:dyDescent="0.3">
      <c r="A192" s="831" t="s">
        <v>2069</v>
      </c>
      <c r="B192" s="832" t="s">
        <v>1676</v>
      </c>
      <c r="C192" s="832" t="s">
        <v>2504</v>
      </c>
      <c r="D192" s="832" t="s">
        <v>735</v>
      </c>
      <c r="E192" s="832" t="s">
        <v>2505</v>
      </c>
      <c r="F192" s="849">
        <v>1</v>
      </c>
      <c r="G192" s="849">
        <v>0</v>
      </c>
      <c r="H192" s="837"/>
      <c r="I192" s="849"/>
      <c r="J192" s="849"/>
      <c r="K192" s="837"/>
      <c r="L192" s="849">
        <v>1</v>
      </c>
      <c r="M192" s="850">
        <v>0</v>
      </c>
    </row>
    <row r="193" spans="1:13" ht="14.4" customHeight="1" x14ac:dyDescent="0.3">
      <c r="A193" s="831" t="s">
        <v>2069</v>
      </c>
      <c r="B193" s="832" t="s">
        <v>1694</v>
      </c>
      <c r="C193" s="832" t="s">
        <v>4278</v>
      </c>
      <c r="D193" s="832" t="s">
        <v>1852</v>
      </c>
      <c r="E193" s="832" t="s">
        <v>1699</v>
      </c>
      <c r="F193" s="849"/>
      <c r="G193" s="849"/>
      <c r="H193" s="837">
        <v>0</v>
      </c>
      <c r="I193" s="849">
        <v>1</v>
      </c>
      <c r="J193" s="849">
        <v>49.08</v>
      </c>
      <c r="K193" s="837">
        <v>1</v>
      </c>
      <c r="L193" s="849">
        <v>1</v>
      </c>
      <c r="M193" s="850">
        <v>49.08</v>
      </c>
    </row>
    <row r="194" spans="1:13" ht="14.4" customHeight="1" x14ac:dyDescent="0.3">
      <c r="A194" s="831" t="s">
        <v>2069</v>
      </c>
      <c r="B194" s="832" t="s">
        <v>1700</v>
      </c>
      <c r="C194" s="832" t="s">
        <v>1858</v>
      </c>
      <c r="D194" s="832" t="s">
        <v>867</v>
      </c>
      <c r="E194" s="832" t="s">
        <v>1859</v>
      </c>
      <c r="F194" s="849"/>
      <c r="G194" s="849"/>
      <c r="H194" s="837">
        <v>0</v>
      </c>
      <c r="I194" s="849">
        <v>5</v>
      </c>
      <c r="J194" s="849">
        <v>771.80000000000007</v>
      </c>
      <c r="K194" s="837">
        <v>1</v>
      </c>
      <c r="L194" s="849">
        <v>5</v>
      </c>
      <c r="M194" s="850">
        <v>771.80000000000007</v>
      </c>
    </row>
    <row r="195" spans="1:13" ht="14.4" customHeight="1" x14ac:dyDescent="0.3">
      <c r="A195" s="831" t="s">
        <v>2069</v>
      </c>
      <c r="B195" s="832" t="s">
        <v>1700</v>
      </c>
      <c r="C195" s="832" t="s">
        <v>4271</v>
      </c>
      <c r="D195" s="832" t="s">
        <v>2941</v>
      </c>
      <c r="E195" s="832" t="s">
        <v>4272</v>
      </c>
      <c r="F195" s="849">
        <v>1</v>
      </c>
      <c r="G195" s="849">
        <v>154.36000000000001</v>
      </c>
      <c r="H195" s="837">
        <v>1</v>
      </c>
      <c r="I195" s="849"/>
      <c r="J195" s="849"/>
      <c r="K195" s="837">
        <v>0</v>
      </c>
      <c r="L195" s="849">
        <v>1</v>
      </c>
      <c r="M195" s="850">
        <v>154.36000000000001</v>
      </c>
    </row>
    <row r="196" spans="1:13" ht="14.4" customHeight="1" x14ac:dyDescent="0.3">
      <c r="A196" s="831" t="s">
        <v>2069</v>
      </c>
      <c r="B196" s="832" t="s">
        <v>1707</v>
      </c>
      <c r="C196" s="832" t="s">
        <v>2490</v>
      </c>
      <c r="D196" s="832" t="s">
        <v>1712</v>
      </c>
      <c r="E196" s="832" t="s">
        <v>2271</v>
      </c>
      <c r="F196" s="849">
        <v>1</v>
      </c>
      <c r="G196" s="849">
        <v>85.27</v>
      </c>
      <c r="H196" s="837">
        <v>1</v>
      </c>
      <c r="I196" s="849"/>
      <c r="J196" s="849"/>
      <c r="K196" s="837">
        <v>0</v>
      </c>
      <c r="L196" s="849">
        <v>1</v>
      </c>
      <c r="M196" s="850">
        <v>85.27</v>
      </c>
    </row>
    <row r="197" spans="1:13" ht="14.4" customHeight="1" x14ac:dyDescent="0.3">
      <c r="A197" s="831" t="s">
        <v>2069</v>
      </c>
      <c r="B197" s="832" t="s">
        <v>1707</v>
      </c>
      <c r="C197" s="832" t="s">
        <v>2491</v>
      </c>
      <c r="D197" s="832" t="s">
        <v>1709</v>
      </c>
      <c r="E197" s="832" t="s">
        <v>2271</v>
      </c>
      <c r="F197" s="849"/>
      <c r="G197" s="849"/>
      <c r="H197" s="837">
        <v>0</v>
      </c>
      <c r="I197" s="849">
        <v>2</v>
      </c>
      <c r="J197" s="849">
        <v>170.54</v>
      </c>
      <c r="K197" s="837">
        <v>1</v>
      </c>
      <c r="L197" s="849">
        <v>2</v>
      </c>
      <c r="M197" s="850">
        <v>170.54</v>
      </c>
    </row>
    <row r="198" spans="1:13" ht="14.4" customHeight="1" x14ac:dyDescent="0.3">
      <c r="A198" s="831" t="s">
        <v>2069</v>
      </c>
      <c r="B198" s="832" t="s">
        <v>1707</v>
      </c>
      <c r="C198" s="832" t="s">
        <v>1708</v>
      </c>
      <c r="D198" s="832" t="s">
        <v>1709</v>
      </c>
      <c r="E198" s="832" t="s">
        <v>1710</v>
      </c>
      <c r="F198" s="849"/>
      <c r="G198" s="849"/>
      <c r="H198" s="837">
        <v>0</v>
      </c>
      <c r="I198" s="849">
        <v>4</v>
      </c>
      <c r="J198" s="849">
        <v>682.08</v>
      </c>
      <c r="K198" s="837">
        <v>1</v>
      </c>
      <c r="L198" s="849">
        <v>4</v>
      </c>
      <c r="M198" s="850">
        <v>682.08</v>
      </c>
    </row>
    <row r="199" spans="1:13" ht="14.4" customHeight="1" x14ac:dyDescent="0.3">
      <c r="A199" s="831" t="s">
        <v>2069</v>
      </c>
      <c r="B199" s="832" t="s">
        <v>1707</v>
      </c>
      <c r="C199" s="832" t="s">
        <v>1863</v>
      </c>
      <c r="D199" s="832" t="s">
        <v>1709</v>
      </c>
      <c r="E199" s="832" t="s">
        <v>1864</v>
      </c>
      <c r="F199" s="849"/>
      <c r="G199" s="849"/>
      <c r="H199" s="837">
        <v>0</v>
      </c>
      <c r="I199" s="849">
        <v>1</v>
      </c>
      <c r="J199" s="849">
        <v>272.83</v>
      </c>
      <c r="K199" s="837">
        <v>1</v>
      </c>
      <c r="L199" s="849">
        <v>1</v>
      </c>
      <c r="M199" s="850">
        <v>272.83</v>
      </c>
    </row>
    <row r="200" spans="1:13" ht="14.4" customHeight="1" x14ac:dyDescent="0.3">
      <c r="A200" s="831" t="s">
        <v>2069</v>
      </c>
      <c r="B200" s="832" t="s">
        <v>1876</v>
      </c>
      <c r="C200" s="832" t="s">
        <v>1880</v>
      </c>
      <c r="D200" s="832" t="s">
        <v>1881</v>
      </c>
      <c r="E200" s="832" t="s">
        <v>1882</v>
      </c>
      <c r="F200" s="849"/>
      <c r="G200" s="849"/>
      <c r="H200" s="837">
        <v>0</v>
      </c>
      <c r="I200" s="849">
        <v>2</v>
      </c>
      <c r="J200" s="849">
        <v>141.08000000000001</v>
      </c>
      <c r="K200" s="837">
        <v>1</v>
      </c>
      <c r="L200" s="849">
        <v>2</v>
      </c>
      <c r="M200" s="850">
        <v>141.08000000000001</v>
      </c>
    </row>
    <row r="201" spans="1:13" ht="14.4" customHeight="1" x14ac:dyDescent="0.3">
      <c r="A201" s="831" t="s">
        <v>2069</v>
      </c>
      <c r="B201" s="832" t="s">
        <v>1876</v>
      </c>
      <c r="C201" s="832" t="s">
        <v>2453</v>
      </c>
      <c r="D201" s="832" t="s">
        <v>1881</v>
      </c>
      <c r="E201" s="832" t="s">
        <v>2454</v>
      </c>
      <c r="F201" s="849"/>
      <c r="G201" s="849"/>
      <c r="H201" s="837">
        <v>0</v>
      </c>
      <c r="I201" s="849">
        <v>3</v>
      </c>
      <c r="J201" s="849">
        <v>423.27</v>
      </c>
      <c r="K201" s="837">
        <v>1</v>
      </c>
      <c r="L201" s="849">
        <v>3</v>
      </c>
      <c r="M201" s="850">
        <v>423.27</v>
      </c>
    </row>
    <row r="202" spans="1:13" ht="14.4" customHeight="1" x14ac:dyDescent="0.3">
      <c r="A202" s="831" t="s">
        <v>2069</v>
      </c>
      <c r="B202" s="832" t="s">
        <v>1890</v>
      </c>
      <c r="C202" s="832" t="s">
        <v>1894</v>
      </c>
      <c r="D202" s="832" t="s">
        <v>1577</v>
      </c>
      <c r="E202" s="832" t="s">
        <v>1895</v>
      </c>
      <c r="F202" s="849"/>
      <c r="G202" s="849"/>
      <c r="H202" s="837">
        <v>0</v>
      </c>
      <c r="I202" s="849">
        <v>1</v>
      </c>
      <c r="J202" s="849">
        <v>3231.81</v>
      </c>
      <c r="K202" s="837">
        <v>1</v>
      </c>
      <c r="L202" s="849">
        <v>1</v>
      </c>
      <c r="M202" s="850">
        <v>3231.81</v>
      </c>
    </row>
    <row r="203" spans="1:13" ht="14.4" customHeight="1" x14ac:dyDescent="0.3">
      <c r="A203" s="831" t="s">
        <v>2069</v>
      </c>
      <c r="B203" s="832" t="s">
        <v>1730</v>
      </c>
      <c r="C203" s="832" t="s">
        <v>1731</v>
      </c>
      <c r="D203" s="832" t="s">
        <v>1732</v>
      </c>
      <c r="E203" s="832" t="s">
        <v>1733</v>
      </c>
      <c r="F203" s="849"/>
      <c r="G203" s="849"/>
      <c r="H203" s="837"/>
      <c r="I203" s="849">
        <v>1</v>
      </c>
      <c r="J203" s="849">
        <v>0</v>
      </c>
      <c r="K203" s="837"/>
      <c r="L203" s="849">
        <v>1</v>
      </c>
      <c r="M203" s="850">
        <v>0</v>
      </c>
    </row>
    <row r="204" spans="1:13" ht="14.4" customHeight="1" x14ac:dyDescent="0.3">
      <c r="A204" s="831" t="s">
        <v>2070</v>
      </c>
      <c r="B204" s="832" t="s">
        <v>1676</v>
      </c>
      <c r="C204" s="832" t="s">
        <v>2122</v>
      </c>
      <c r="D204" s="832" t="s">
        <v>735</v>
      </c>
      <c r="E204" s="832" t="s">
        <v>1680</v>
      </c>
      <c r="F204" s="849"/>
      <c r="G204" s="849"/>
      <c r="H204" s="837">
        <v>0</v>
      </c>
      <c r="I204" s="849">
        <v>1</v>
      </c>
      <c r="J204" s="849">
        <v>490.89</v>
      </c>
      <c r="K204" s="837">
        <v>1</v>
      </c>
      <c r="L204" s="849">
        <v>1</v>
      </c>
      <c r="M204" s="850">
        <v>490.89</v>
      </c>
    </row>
    <row r="205" spans="1:13" ht="14.4" customHeight="1" x14ac:dyDescent="0.3">
      <c r="A205" s="831" t="s">
        <v>2070</v>
      </c>
      <c r="B205" s="832" t="s">
        <v>4412</v>
      </c>
      <c r="C205" s="832" t="s">
        <v>2148</v>
      </c>
      <c r="D205" s="832" t="s">
        <v>825</v>
      </c>
      <c r="E205" s="832" t="s">
        <v>2149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2070</v>
      </c>
      <c r="B206" s="832" t="s">
        <v>1707</v>
      </c>
      <c r="C206" s="832" t="s">
        <v>2490</v>
      </c>
      <c r="D206" s="832" t="s">
        <v>1712</v>
      </c>
      <c r="E206" s="832" t="s">
        <v>2271</v>
      </c>
      <c r="F206" s="849">
        <v>2</v>
      </c>
      <c r="G206" s="849">
        <v>170.54</v>
      </c>
      <c r="H206" s="837">
        <v>1</v>
      </c>
      <c r="I206" s="849"/>
      <c r="J206" s="849"/>
      <c r="K206" s="837">
        <v>0</v>
      </c>
      <c r="L206" s="849">
        <v>2</v>
      </c>
      <c r="M206" s="850">
        <v>170.54</v>
      </c>
    </row>
    <row r="207" spans="1:13" ht="14.4" customHeight="1" x14ac:dyDescent="0.3">
      <c r="A207" s="831" t="s">
        <v>2070</v>
      </c>
      <c r="B207" s="832" t="s">
        <v>1707</v>
      </c>
      <c r="C207" s="832" t="s">
        <v>2267</v>
      </c>
      <c r="D207" s="832" t="s">
        <v>1712</v>
      </c>
      <c r="E207" s="832" t="s">
        <v>2169</v>
      </c>
      <c r="F207" s="849">
        <v>1</v>
      </c>
      <c r="G207" s="849">
        <v>238.72</v>
      </c>
      <c r="H207" s="837">
        <v>1</v>
      </c>
      <c r="I207" s="849"/>
      <c r="J207" s="849"/>
      <c r="K207" s="837">
        <v>0</v>
      </c>
      <c r="L207" s="849">
        <v>1</v>
      </c>
      <c r="M207" s="850">
        <v>238.72</v>
      </c>
    </row>
    <row r="208" spans="1:13" ht="14.4" customHeight="1" x14ac:dyDescent="0.3">
      <c r="A208" s="831" t="s">
        <v>2071</v>
      </c>
      <c r="B208" s="832" t="s">
        <v>1676</v>
      </c>
      <c r="C208" s="832" t="s">
        <v>2195</v>
      </c>
      <c r="D208" s="832" t="s">
        <v>735</v>
      </c>
      <c r="E208" s="832" t="s">
        <v>1777</v>
      </c>
      <c r="F208" s="849"/>
      <c r="G208" s="849"/>
      <c r="H208" s="837">
        <v>0</v>
      </c>
      <c r="I208" s="849">
        <v>4</v>
      </c>
      <c r="J208" s="849">
        <v>1472.64</v>
      </c>
      <c r="K208" s="837">
        <v>1</v>
      </c>
      <c r="L208" s="849">
        <v>4</v>
      </c>
      <c r="M208" s="850">
        <v>1472.64</v>
      </c>
    </row>
    <row r="209" spans="1:13" ht="14.4" customHeight="1" x14ac:dyDescent="0.3">
      <c r="A209" s="831" t="s">
        <v>2071</v>
      </c>
      <c r="B209" s="832" t="s">
        <v>1676</v>
      </c>
      <c r="C209" s="832" t="s">
        <v>2122</v>
      </c>
      <c r="D209" s="832" t="s">
        <v>735</v>
      </c>
      <c r="E209" s="832" t="s">
        <v>1680</v>
      </c>
      <c r="F209" s="849"/>
      <c r="G209" s="849"/>
      <c r="H209" s="837">
        <v>0</v>
      </c>
      <c r="I209" s="849">
        <v>15</v>
      </c>
      <c r="J209" s="849">
        <v>7363.35</v>
      </c>
      <c r="K209" s="837">
        <v>1</v>
      </c>
      <c r="L209" s="849">
        <v>15</v>
      </c>
      <c r="M209" s="850">
        <v>7363.35</v>
      </c>
    </row>
    <row r="210" spans="1:13" ht="14.4" customHeight="1" x14ac:dyDescent="0.3">
      <c r="A210" s="831" t="s">
        <v>2071</v>
      </c>
      <c r="B210" s="832" t="s">
        <v>1676</v>
      </c>
      <c r="C210" s="832" t="s">
        <v>2123</v>
      </c>
      <c r="D210" s="832" t="s">
        <v>735</v>
      </c>
      <c r="E210" s="832" t="s">
        <v>1991</v>
      </c>
      <c r="F210" s="849"/>
      <c r="G210" s="849"/>
      <c r="H210" s="837">
        <v>0</v>
      </c>
      <c r="I210" s="849">
        <v>3</v>
      </c>
      <c r="J210" s="849">
        <v>2208.9900000000002</v>
      </c>
      <c r="K210" s="837">
        <v>1</v>
      </c>
      <c r="L210" s="849">
        <v>3</v>
      </c>
      <c r="M210" s="850">
        <v>2208.9900000000002</v>
      </c>
    </row>
    <row r="211" spans="1:13" ht="14.4" customHeight="1" x14ac:dyDescent="0.3">
      <c r="A211" s="831" t="s">
        <v>2071</v>
      </c>
      <c r="B211" s="832" t="s">
        <v>1676</v>
      </c>
      <c r="C211" s="832" t="s">
        <v>1776</v>
      </c>
      <c r="D211" s="832" t="s">
        <v>735</v>
      </c>
      <c r="E211" s="832" t="s">
        <v>1777</v>
      </c>
      <c r="F211" s="849"/>
      <c r="G211" s="849"/>
      <c r="H211" s="837">
        <v>0</v>
      </c>
      <c r="I211" s="849">
        <v>1</v>
      </c>
      <c r="J211" s="849">
        <v>368.16</v>
      </c>
      <c r="K211" s="837">
        <v>1</v>
      </c>
      <c r="L211" s="849">
        <v>1</v>
      </c>
      <c r="M211" s="850">
        <v>368.16</v>
      </c>
    </row>
    <row r="212" spans="1:13" ht="14.4" customHeight="1" x14ac:dyDescent="0.3">
      <c r="A212" s="831" t="s">
        <v>2071</v>
      </c>
      <c r="B212" s="832" t="s">
        <v>4412</v>
      </c>
      <c r="C212" s="832" t="s">
        <v>2148</v>
      </c>
      <c r="D212" s="832" t="s">
        <v>825</v>
      </c>
      <c r="E212" s="832" t="s">
        <v>2149</v>
      </c>
      <c r="F212" s="849">
        <v>3</v>
      </c>
      <c r="G212" s="849">
        <v>0</v>
      </c>
      <c r="H212" s="837"/>
      <c r="I212" s="849"/>
      <c r="J212" s="849"/>
      <c r="K212" s="837"/>
      <c r="L212" s="849">
        <v>3</v>
      </c>
      <c r="M212" s="850">
        <v>0</v>
      </c>
    </row>
    <row r="213" spans="1:13" ht="14.4" customHeight="1" x14ac:dyDescent="0.3">
      <c r="A213" s="831" t="s">
        <v>2071</v>
      </c>
      <c r="B213" s="832" t="s">
        <v>1684</v>
      </c>
      <c r="C213" s="832" t="s">
        <v>2513</v>
      </c>
      <c r="D213" s="832" t="s">
        <v>853</v>
      </c>
      <c r="E213" s="832" t="s">
        <v>2021</v>
      </c>
      <c r="F213" s="849"/>
      <c r="G213" s="849"/>
      <c r="H213" s="837">
        <v>0</v>
      </c>
      <c r="I213" s="849">
        <v>1</v>
      </c>
      <c r="J213" s="849">
        <v>54.99</v>
      </c>
      <c r="K213" s="837">
        <v>1</v>
      </c>
      <c r="L213" s="849">
        <v>1</v>
      </c>
      <c r="M213" s="850">
        <v>54.99</v>
      </c>
    </row>
    <row r="214" spans="1:13" ht="14.4" customHeight="1" x14ac:dyDescent="0.3">
      <c r="A214" s="831" t="s">
        <v>2071</v>
      </c>
      <c r="B214" s="832" t="s">
        <v>1800</v>
      </c>
      <c r="C214" s="832" t="s">
        <v>2566</v>
      </c>
      <c r="D214" s="832" t="s">
        <v>1169</v>
      </c>
      <c r="E214" s="832" t="s">
        <v>1807</v>
      </c>
      <c r="F214" s="849"/>
      <c r="G214" s="849"/>
      <c r="H214" s="837">
        <v>0</v>
      </c>
      <c r="I214" s="849">
        <v>1</v>
      </c>
      <c r="J214" s="849">
        <v>105.32</v>
      </c>
      <c r="K214" s="837">
        <v>1</v>
      </c>
      <c r="L214" s="849">
        <v>1</v>
      </c>
      <c r="M214" s="850">
        <v>105.32</v>
      </c>
    </row>
    <row r="215" spans="1:13" ht="14.4" customHeight="1" x14ac:dyDescent="0.3">
      <c r="A215" s="831" t="s">
        <v>2071</v>
      </c>
      <c r="B215" s="832" t="s">
        <v>1687</v>
      </c>
      <c r="C215" s="832" t="s">
        <v>2506</v>
      </c>
      <c r="D215" s="832" t="s">
        <v>665</v>
      </c>
      <c r="E215" s="832" t="s">
        <v>2507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2071</v>
      </c>
      <c r="B216" s="832" t="s">
        <v>1687</v>
      </c>
      <c r="C216" s="832" t="s">
        <v>2258</v>
      </c>
      <c r="D216" s="832" t="s">
        <v>665</v>
      </c>
      <c r="E216" s="832" t="s">
        <v>1813</v>
      </c>
      <c r="F216" s="849">
        <v>1</v>
      </c>
      <c r="G216" s="849">
        <v>36.86</v>
      </c>
      <c r="H216" s="837">
        <v>1</v>
      </c>
      <c r="I216" s="849"/>
      <c r="J216" s="849"/>
      <c r="K216" s="837">
        <v>0</v>
      </c>
      <c r="L216" s="849">
        <v>1</v>
      </c>
      <c r="M216" s="850">
        <v>36.86</v>
      </c>
    </row>
    <row r="217" spans="1:13" ht="14.4" customHeight="1" x14ac:dyDescent="0.3">
      <c r="A217" s="831" t="s">
        <v>2071</v>
      </c>
      <c r="B217" s="832" t="s">
        <v>1805</v>
      </c>
      <c r="C217" s="832" t="s">
        <v>2515</v>
      </c>
      <c r="D217" s="832" t="s">
        <v>1157</v>
      </c>
      <c r="E217" s="832" t="s">
        <v>1802</v>
      </c>
      <c r="F217" s="849"/>
      <c r="G217" s="849"/>
      <c r="H217" s="837">
        <v>0</v>
      </c>
      <c r="I217" s="849">
        <v>1</v>
      </c>
      <c r="J217" s="849">
        <v>47.7</v>
      </c>
      <c r="K217" s="837">
        <v>1</v>
      </c>
      <c r="L217" s="849">
        <v>1</v>
      </c>
      <c r="M217" s="850">
        <v>47.7</v>
      </c>
    </row>
    <row r="218" spans="1:13" ht="14.4" customHeight="1" x14ac:dyDescent="0.3">
      <c r="A218" s="831" t="s">
        <v>2071</v>
      </c>
      <c r="B218" s="832" t="s">
        <v>4431</v>
      </c>
      <c r="C218" s="832" t="s">
        <v>2517</v>
      </c>
      <c r="D218" s="832" t="s">
        <v>2518</v>
      </c>
      <c r="E218" s="832" t="s">
        <v>2519</v>
      </c>
      <c r="F218" s="849">
        <v>1</v>
      </c>
      <c r="G218" s="849">
        <v>124.3</v>
      </c>
      <c r="H218" s="837">
        <v>1</v>
      </c>
      <c r="I218" s="849"/>
      <c r="J218" s="849"/>
      <c r="K218" s="837">
        <v>0</v>
      </c>
      <c r="L218" s="849">
        <v>1</v>
      </c>
      <c r="M218" s="850">
        <v>124.3</v>
      </c>
    </row>
    <row r="219" spans="1:13" ht="14.4" customHeight="1" x14ac:dyDescent="0.3">
      <c r="A219" s="831" t="s">
        <v>2071</v>
      </c>
      <c r="B219" s="832" t="s">
        <v>1694</v>
      </c>
      <c r="C219" s="832" t="s">
        <v>1698</v>
      </c>
      <c r="D219" s="832" t="s">
        <v>1696</v>
      </c>
      <c r="E219" s="832" t="s">
        <v>1699</v>
      </c>
      <c r="F219" s="849"/>
      <c r="G219" s="849"/>
      <c r="H219" s="837">
        <v>0</v>
      </c>
      <c r="I219" s="849">
        <v>1</v>
      </c>
      <c r="J219" s="849">
        <v>49.08</v>
      </c>
      <c r="K219" s="837">
        <v>1</v>
      </c>
      <c r="L219" s="849">
        <v>1</v>
      </c>
      <c r="M219" s="850">
        <v>49.08</v>
      </c>
    </row>
    <row r="220" spans="1:13" ht="14.4" customHeight="1" x14ac:dyDescent="0.3">
      <c r="A220" s="831" t="s">
        <v>2071</v>
      </c>
      <c r="B220" s="832" t="s">
        <v>1694</v>
      </c>
      <c r="C220" s="832" t="s">
        <v>2512</v>
      </c>
      <c r="D220" s="832" t="s">
        <v>1696</v>
      </c>
      <c r="E220" s="832" t="s">
        <v>2113</v>
      </c>
      <c r="F220" s="849">
        <v>1</v>
      </c>
      <c r="G220" s="849">
        <v>84.18</v>
      </c>
      <c r="H220" s="837">
        <v>1</v>
      </c>
      <c r="I220" s="849"/>
      <c r="J220" s="849"/>
      <c r="K220" s="837">
        <v>0</v>
      </c>
      <c r="L220" s="849">
        <v>1</v>
      </c>
      <c r="M220" s="850">
        <v>84.18</v>
      </c>
    </row>
    <row r="221" spans="1:13" ht="14.4" customHeight="1" x14ac:dyDescent="0.3">
      <c r="A221" s="831" t="s">
        <v>2071</v>
      </c>
      <c r="B221" s="832" t="s">
        <v>1700</v>
      </c>
      <c r="C221" s="832" t="s">
        <v>1858</v>
      </c>
      <c r="D221" s="832" t="s">
        <v>867</v>
      </c>
      <c r="E221" s="832" t="s">
        <v>1859</v>
      </c>
      <c r="F221" s="849"/>
      <c r="G221" s="849"/>
      <c r="H221" s="837">
        <v>0</v>
      </c>
      <c r="I221" s="849">
        <v>5</v>
      </c>
      <c r="J221" s="849">
        <v>771.80000000000007</v>
      </c>
      <c r="K221" s="837">
        <v>1</v>
      </c>
      <c r="L221" s="849">
        <v>5</v>
      </c>
      <c r="M221" s="850">
        <v>771.80000000000007</v>
      </c>
    </row>
    <row r="222" spans="1:13" ht="14.4" customHeight="1" x14ac:dyDescent="0.3">
      <c r="A222" s="831" t="s">
        <v>2071</v>
      </c>
      <c r="B222" s="832" t="s">
        <v>1700</v>
      </c>
      <c r="C222" s="832" t="s">
        <v>1701</v>
      </c>
      <c r="D222" s="832" t="s">
        <v>867</v>
      </c>
      <c r="E222" s="832" t="s">
        <v>1702</v>
      </c>
      <c r="F222" s="849"/>
      <c r="G222" s="849"/>
      <c r="H222" s="837">
        <v>0</v>
      </c>
      <c r="I222" s="849">
        <v>1</v>
      </c>
      <c r="J222" s="849">
        <v>225.06</v>
      </c>
      <c r="K222" s="837">
        <v>1</v>
      </c>
      <c r="L222" s="849">
        <v>1</v>
      </c>
      <c r="M222" s="850">
        <v>225.06</v>
      </c>
    </row>
    <row r="223" spans="1:13" ht="14.4" customHeight="1" x14ac:dyDescent="0.3">
      <c r="A223" s="831" t="s">
        <v>2071</v>
      </c>
      <c r="B223" s="832" t="s">
        <v>1707</v>
      </c>
      <c r="C223" s="832" t="s">
        <v>2490</v>
      </c>
      <c r="D223" s="832" t="s">
        <v>1712</v>
      </c>
      <c r="E223" s="832" t="s">
        <v>2271</v>
      </c>
      <c r="F223" s="849">
        <v>1</v>
      </c>
      <c r="G223" s="849">
        <v>85.27</v>
      </c>
      <c r="H223" s="837">
        <v>1</v>
      </c>
      <c r="I223" s="849"/>
      <c r="J223" s="849"/>
      <c r="K223" s="837">
        <v>0</v>
      </c>
      <c r="L223" s="849">
        <v>1</v>
      </c>
      <c r="M223" s="850">
        <v>85.27</v>
      </c>
    </row>
    <row r="224" spans="1:13" ht="14.4" customHeight="1" x14ac:dyDescent="0.3">
      <c r="A224" s="831" t="s">
        <v>2071</v>
      </c>
      <c r="B224" s="832" t="s">
        <v>1707</v>
      </c>
      <c r="C224" s="832" t="s">
        <v>1711</v>
      </c>
      <c r="D224" s="832" t="s">
        <v>1712</v>
      </c>
      <c r="E224" s="832" t="s">
        <v>1710</v>
      </c>
      <c r="F224" s="849">
        <v>2</v>
      </c>
      <c r="G224" s="849">
        <v>341.04</v>
      </c>
      <c r="H224" s="837">
        <v>1</v>
      </c>
      <c r="I224" s="849"/>
      <c r="J224" s="849"/>
      <c r="K224" s="837">
        <v>0</v>
      </c>
      <c r="L224" s="849">
        <v>2</v>
      </c>
      <c r="M224" s="850">
        <v>341.04</v>
      </c>
    </row>
    <row r="225" spans="1:13" ht="14.4" customHeight="1" x14ac:dyDescent="0.3">
      <c r="A225" s="831" t="s">
        <v>2071</v>
      </c>
      <c r="B225" s="832" t="s">
        <v>1707</v>
      </c>
      <c r="C225" s="832" t="s">
        <v>1708</v>
      </c>
      <c r="D225" s="832" t="s">
        <v>1709</v>
      </c>
      <c r="E225" s="832" t="s">
        <v>1710</v>
      </c>
      <c r="F225" s="849"/>
      <c r="G225" s="849"/>
      <c r="H225" s="837">
        <v>0</v>
      </c>
      <c r="I225" s="849">
        <v>1</v>
      </c>
      <c r="J225" s="849">
        <v>170.52</v>
      </c>
      <c r="K225" s="837">
        <v>1</v>
      </c>
      <c r="L225" s="849">
        <v>1</v>
      </c>
      <c r="M225" s="850">
        <v>170.52</v>
      </c>
    </row>
    <row r="226" spans="1:13" ht="14.4" customHeight="1" x14ac:dyDescent="0.3">
      <c r="A226" s="831" t="s">
        <v>2071</v>
      </c>
      <c r="B226" s="832" t="s">
        <v>1707</v>
      </c>
      <c r="C226" s="832" t="s">
        <v>4281</v>
      </c>
      <c r="D226" s="832" t="s">
        <v>1709</v>
      </c>
      <c r="E226" s="832" t="s">
        <v>4282</v>
      </c>
      <c r="F226" s="849">
        <v>1</v>
      </c>
      <c r="G226" s="849">
        <v>0</v>
      </c>
      <c r="H226" s="837"/>
      <c r="I226" s="849"/>
      <c r="J226" s="849"/>
      <c r="K226" s="837"/>
      <c r="L226" s="849">
        <v>1</v>
      </c>
      <c r="M226" s="850">
        <v>0</v>
      </c>
    </row>
    <row r="227" spans="1:13" ht="14.4" customHeight="1" x14ac:dyDescent="0.3">
      <c r="A227" s="831" t="s">
        <v>2071</v>
      </c>
      <c r="B227" s="832" t="s">
        <v>1876</v>
      </c>
      <c r="C227" s="832" t="s">
        <v>1880</v>
      </c>
      <c r="D227" s="832" t="s">
        <v>1881</v>
      </c>
      <c r="E227" s="832" t="s">
        <v>1882</v>
      </c>
      <c r="F227" s="849"/>
      <c r="G227" s="849"/>
      <c r="H227" s="837">
        <v>0</v>
      </c>
      <c r="I227" s="849">
        <v>2</v>
      </c>
      <c r="J227" s="849">
        <v>141.08000000000001</v>
      </c>
      <c r="K227" s="837">
        <v>1</v>
      </c>
      <c r="L227" s="849">
        <v>2</v>
      </c>
      <c r="M227" s="850">
        <v>141.08000000000001</v>
      </c>
    </row>
    <row r="228" spans="1:13" ht="14.4" customHeight="1" x14ac:dyDescent="0.3">
      <c r="A228" s="831" t="s">
        <v>2071</v>
      </c>
      <c r="B228" s="832" t="s">
        <v>1723</v>
      </c>
      <c r="C228" s="832" t="s">
        <v>3260</v>
      </c>
      <c r="D228" s="832" t="s">
        <v>3261</v>
      </c>
      <c r="E228" s="832" t="s">
        <v>3262</v>
      </c>
      <c r="F228" s="849">
        <v>1</v>
      </c>
      <c r="G228" s="849">
        <v>48.42</v>
      </c>
      <c r="H228" s="837">
        <v>1</v>
      </c>
      <c r="I228" s="849"/>
      <c r="J228" s="849"/>
      <c r="K228" s="837">
        <v>0</v>
      </c>
      <c r="L228" s="849">
        <v>1</v>
      </c>
      <c r="M228" s="850">
        <v>48.42</v>
      </c>
    </row>
    <row r="229" spans="1:13" ht="14.4" customHeight="1" x14ac:dyDescent="0.3">
      <c r="A229" s="831" t="s">
        <v>2071</v>
      </c>
      <c r="B229" s="832" t="s">
        <v>4425</v>
      </c>
      <c r="C229" s="832" t="s">
        <v>4190</v>
      </c>
      <c r="D229" s="832" t="s">
        <v>4191</v>
      </c>
      <c r="E229" s="832" t="s">
        <v>2021</v>
      </c>
      <c r="F229" s="849">
        <v>2</v>
      </c>
      <c r="G229" s="849">
        <v>72.540000000000006</v>
      </c>
      <c r="H229" s="837">
        <v>1</v>
      </c>
      <c r="I229" s="849"/>
      <c r="J229" s="849"/>
      <c r="K229" s="837">
        <v>0</v>
      </c>
      <c r="L229" s="849">
        <v>2</v>
      </c>
      <c r="M229" s="850">
        <v>72.540000000000006</v>
      </c>
    </row>
    <row r="230" spans="1:13" ht="14.4" customHeight="1" x14ac:dyDescent="0.3">
      <c r="A230" s="831" t="s">
        <v>2071</v>
      </c>
      <c r="B230" s="832" t="s">
        <v>1730</v>
      </c>
      <c r="C230" s="832" t="s">
        <v>1731</v>
      </c>
      <c r="D230" s="832" t="s">
        <v>1732</v>
      </c>
      <c r="E230" s="832" t="s">
        <v>1733</v>
      </c>
      <c r="F230" s="849"/>
      <c r="G230" s="849"/>
      <c r="H230" s="837"/>
      <c r="I230" s="849">
        <v>4</v>
      </c>
      <c r="J230" s="849">
        <v>0</v>
      </c>
      <c r="K230" s="837"/>
      <c r="L230" s="849">
        <v>4</v>
      </c>
      <c r="M230" s="850">
        <v>0</v>
      </c>
    </row>
    <row r="231" spans="1:13" ht="14.4" customHeight="1" x14ac:dyDescent="0.3">
      <c r="A231" s="831" t="s">
        <v>2071</v>
      </c>
      <c r="B231" s="832" t="s">
        <v>1908</v>
      </c>
      <c r="C231" s="832" t="s">
        <v>1909</v>
      </c>
      <c r="D231" s="832" t="s">
        <v>1236</v>
      </c>
      <c r="E231" s="832" t="s">
        <v>1910</v>
      </c>
      <c r="F231" s="849"/>
      <c r="G231" s="849"/>
      <c r="H231" s="837"/>
      <c r="I231" s="849">
        <v>2</v>
      </c>
      <c r="J231" s="849">
        <v>0</v>
      </c>
      <c r="K231" s="837"/>
      <c r="L231" s="849">
        <v>2</v>
      </c>
      <c r="M231" s="850">
        <v>0</v>
      </c>
    </row>
    <row r="232" spans="1:13" ht="14.4" customHeight="1" x14ac:dyDescent="0.3">
      <c r="A232" s="831" t="s">
        <v>2071</v>
      </c>
      <c r="B232" s="832" t="s">
        <v>4413</v>
      </c>
      <c r="C232" s="832" t="s">
        <v>3878</v>
      </c>
      <c r="D232" s="832" t="s">
        <v>2569</v>
      </c>
      <c r="E232" s="832" t="s">
        <v>1807</v>
      </c>
      <c r="F232" s="849">
        <v>1</v>
      </c>
      <c r="G232" s="849">
        <v>207.45</v>
      </c>
      <c r="H232" s="837">
        <v>1</v>
      </c>
      <c r="I232" s="849"/>
      <c r="J232" s="849"/>
      <c r="K232" s="837">
        <v>0</v>
      </c>
      <c r="L232" s="849">
        <v>1</v>
      </c>
      <c r="M232" s="850">
        <v>207.45</v>
      </c>
    </row>
    <row r="233" spans="1:13" ht="14.4" customHeight="1" x14ac:dyDescent="0.3">
      <c r="A233" s="831" t="s">
        <v>2071</v>
      </c>
      <c r="B233" s="832" t="s">
        <v>1954</v>
      </c>
      <c r="C233" s="832" t="s">
        <v>1955</v>
      </c>
      <c r="D233" s="832" t="s">
        <v>1273</v>
      </c>
      <c r="E233" s="832" t="s">
        <v>1956</v>
      </c>
      <c r="F233" s="849"/>
      <c r="G233" s="849"/>
      <c r="H233" s="837"/>
      <c r="I233" s="849">
        <v>1</v>
      </c>
      <c r="J233" s="849">
        <v>0</v>
      </c>
      <c r="K233" s="837"/>
      <c r="L233" s="849">
        <v>1</v>
      </c>
      <c r="M233" s="850">
        <v>0</v>
      </c>
    </row>
    <row r="234" spans="1:13" ht="14.4" customHeight="1" x14ac:dyDescent="0.3">
      <c r="A234" s="831" t="s">
        <v>2072</v>
      </c>
      <c r="B234" s="832" t="s">
        <v>1663</v>
      </c>
      <c r="C234" s="832" t="s">
        <v>3280</v>
      </c>
      <c r="D234" s="832" t="s">
        <v>3281</v>
      </c>
      <c r="E234" s="832" t="s">
        <v>3282</v>
      </c>
      <c r="F234" s="849">
        <v>1</v>
      </c>
      <c r="G234" s="849">
        <v>115.18</v>
      </c>
      <c r="H234" s="837">
        <v>1</v>
      </c>
      <c r="I234" s="849"/>
      <c r="J234" s="849"/>
      <c r="K234" s="837">
        <v>0</v>
      </c>
      <c r="L234" s="849">
        <v>1</v>
      </c>
      <c r="M234" s="850">
        <v>115.18</v>
      </c>
    </row>
    <row r="235" spans="1:13" ht="14.4" customHeight="1" x14ac:dyDescent="0.3">
      <c r="A235" s="831" t="s">
        <v>2072</v>
      </c>
      <c r="B235" s="832" t="s">
        <v>1669</v>
      </c>
      <c r="C235" s="832" t="s">
        <v>3228</v>
      </c>
      <c r="D235" s="832" t="s">
        <v>3229</v>
      </c>
      <c r="E235" s="832" t="s">
        <v>3230</v>
      </c>
      <c r="F235" s="849">
        <v>1</v>
      </c>
      <c r="G235" s="849">
        <v>0</v>
      </c>
      <c r="H235" s="837"/>
      <c r="I235" s="849"/>
      <c r="J235" s="849"/>
      <c r="K235" s="837"/>
      <c r="L235" s="849">
        <v>1</v>
      </c>
      <c r="M235" s="850">
        <v>0</v>
      </c>
    </row>
    <row r="236" spans="1:13" ht="14.4" customHeight="1" x14ac:dyDescent="0.3">
      <c r="A236" s="831" t="s">
        <v>2072</v>
      </c>
      <c r="B236" s="832" t="s">
        <v>1800</v>
      </c>
      <c r="C236" s="832" t="s">
        <v>3158</v>
      </c>
      <c r="D236" s="832" t="s">
        <v>3159</v>
      </c>
      <c r="E236" s="832" t="s">
        <v>1802</v>
      </c>
      <c r="F236" s="849">
        <v>9</v>
      </c>
      <c r="G236" s="849">
        <v>315.99</v>
      </c>
      <c r="H236" s="837">
        <v>1</v>
      </c>
      <c r="I236" s="849"/>
      <c r="J236" s="849"/>
      <c r="K236" s="837">
        <v>0</v>
      </c>
      <c r="L236" s="849">
        <v>9</v>
      </c>
      <c r="M236" s="850">
        <v>315.99</v>
      </c>
    </row>
    <row r="237" spans="1:13" ht="14.4" customHeight="1" x14ac:dyDescent="0.3">
      <c r="A237" s="831" t="s">
        <v>2072</v>
      </c>
      <c r="B237" s="832" t="s">
        <v>1808</v>
      </c>
      <c r="C237" s="832" t="s">
        <v>3289</v>
      </c>
      <c r="D237" s="832" t="s">
        <v>1810</v>
      </c>
      <c r="E237" s="832" t="s">
        <v>3290</v>
      </c>
      <c r="F237" s="849"/>
      <c r="G237" s="849"/>
      <c r="H237" s="837">
        <v>0</v>
      </c>
      <c r="I237" s="849">
        <v>2</v>
      </c>
      <c r="J237" s="849">
        <v>20.68</v>
      </c>
      <c r="K237" s="837">
        <v>1</v>
      </c>
      <c r="L237" s="849">
        <v>2</v>
      </c>
      <c r="M237" s="850">
        <v>20.68</v>
      </c>
    </row>
    <row r="238" spans="1:13" ht="14.4" customHeight="1" x14ac:dyDescent="0.3">
      <c r="A238" s="831" t="s">
        <v>2072</v>
      </c>
      <c r="B238" s="832" t="s">
        <v>1835</v>
      </c>
      <c r="C238" s="832" t="s">
        <v>3245</v>
      </c>
      <c r="D238" s="832" t="s">
        <v>1837</v>
      </c>
      <c r="E238" s="832" t="s">
        <v>3246</v>
      </c>
      <c r="F238" s="849"/>
      <c r="G238" s="849"/>
      <c r="H238" s="837">
        <v>0</v>
      </c>
      <c r="I238" s="849">
        <v>2</v>
      </c>
      <c r="J238" s="849">
        <v>438.36</v>
      </c>
      <c r="K238" s="837">
        <v>1</v>
      </c>
      <c r="L238" s="849">
        <v>2</v>
      </c>
      <c r="M238" s="850">
        <v>438.36</v>
      </c>
    </row>
    <row r="239" spans="1:13" ht="14.4" customHeight="1" x14ac:dyDescent="0.3">
      <c r="A239" s="831" t="s">
        <v>2072</v>
      </c>
      <c r="B239" s="832" t="s">
        <v>1694</v>
      </c>
      <c r="C239" s="832" t="s">
        <v>1695</v>
      </c>
      <c r="D239" s="832" t="s">
        <v>1696</v>
      </c>
      <c r="E239" s="832" t="s">
        <v>1697</v>
      </c>
      <c r="F239" s="849"/>
      <c r="G239" s="849"/>
      <c r="H239" s="837">
        <v>0</v>
      </c>
      <c r="I239" s="849">
        <v>1</v>
      </c>
      <c r="J239" s="849">
        <v>63.14</v>
      </c>
      <c r="K239" s="837">
        <v>1</v>
      </c>
      <c r="L239" s="849">
        <v>1</v>
      </c>
      <c r="M239" s="850">
        <v>63.14</v>
      </c>
    </row>
    <row r="240" spans="1:13" ht="14.4" customHeight="1" x14ac:dyDescent="0.3">
      <c r="A240" s="831" t="s">
        <v>2072</v>
      </c>
      <c r="B240" s="832" t="s">
        <v>1694</v>
      </c>
      <c r="C240" s="832" t="s">
        <v>1698</v>
      </c>
      <c r="D240" s="832" t="s">
        <v>1696</v>
      </c>
      <c r="E240" s="832" t="s">
        <v>1699</v>
      </c>
      <c r="F240" s="849"/>
      <c r="G240" s="849"/>
      <c r="H240" s="837">
        <v>0</v>
      </c>
      <c r="I240" s="849">
        <v>2</v>
      </c>
      <c r="J240" s="849">
        <v>95.15</v>
      </c>
      <c r="K240" s="837">
        <v>1</v>
      </c>
      <c r="L240" s="849">
        <v>2</v>
      </c>
      <c r="M240" s="850">
        <v>95.15</v>
      </c>
    </row>
    <row r="241" spans="1:13" ht="14.4" customHeight="1" x14ac:dyDescent="0.3">
      <c r="A241" s="831" t="s">
        <v>2072</v>
      </c>
      <c r="B241" s="832" t="s">
        <v>1700</v>
      </c>
      <c r="C241" s="832" t="s">
        <v>1858</v>
      </c>
      <c r="D241" s="832" t="s">
        <v>867</v>
      </c>
      <c r="E241" s="832" t="s">
        <v>1859</v>
      </c>
      <c r="F241" s="849"/>
      <c r="G241" s="849"/>
      <c r="H241" s="837">
        <v>0</v>
      </c>
      <c r="I241" s="849">
        <v>1</v>
      </c>
      <c r="J241" s="849">
        <v>154.36000000000001</v>
      </c>
      <c r="K241" s="837">
        <v>1</v>
      </c>
      <c r="L241" s="849">
        <v>1</v>
      </c>
      <c r="M241" s="850">
        <v>154.36000000000001</v>
      </c>
    </row>
    <row r="242" spans="1:13" ht="14.4" customHeight="1" x14ac:dyDescent="0.3">
      <c r="A242" s="831" t="s">
        <v>2072</v>
      </c>
      <c r="B242" s="832" t="s">
        <v>1876</v>
      </c>
      <c r="C242" s="832" t="s">
        <v>2453</v>
      </c>
      <c r="D242" s="832" t="s">
        <v>1881</v>
      </c>
      <c r="E242" s="832" t="s">
        <v>2454</v>
      </c>
      <c r="F242" s="849"/>
      <c r="G242" s="849"/>
      <c r="H242" s="837">
        <v>0</v>
      </c>
      <c r="I242" s="849">
        <v>2</v>
      </c>
      <c r="J242" s="849">
        <v>282.18</v>
      </c>
      <c r="K242" s="837">
        <v>1</v>
      </c>
      <c r="L242" s="849">
        <v>2</v>
      </c>
      <c r="M242" s="850">
        <v>282.18</v>
      </c>
    </row>
    <row r="243" spans="1:13" ht="14.4" customHeight="1" x14ac:dyDescent="0.3">
      <c r="A243" s="831" t="s">
        <v>2072</v>
      </c>
      <c r="B243" s="832" t="s">
        <v>1890</v>
      </c>
      <c r="C243" s="832" t="s">
        <v>2768</v>
      </c>
      <c r="D243" s="832" t="s">
        <v>2769</v>
      </c>
      <c r="E243" s="832" t="s">
        <v>2770</v>
      </c>
      <c r="F243" s="849">
        <v>19</v>
      </c>
      <c r="G243" s="849">
        <v>2584.7599999999998</v>
      </c>
      <c r="H243" s="837">
        <v>1</v>
      </c>
      <c r="I243" s="849"/>
      <c r="J243" s="849"/>
      <c r="K243" s="837">
        <v>0</v>
      </c>
      <c r="L243" s="849">
        <v>19</v>
      </c>
      <c r="M243" s="850">
        <v>2584.7599999999998</v>
      </c>
    </row>
    <row r="244" spans="1:13" ht="14.4" customHeight="1" x14ac:dyDescent="0.3">
      <c r="A244" s="831" t="s">
        <v>2072</v>
      </c>
      <c r="B244" s="832" t="s">
        <v>1723</v>
      </c>
      <c r="C244" s="832" t="s">
        <v>1724</v>
      </c>
      <c r="D244" s="832" t="s">
        <v>672</v>
      </c>
      <c r="E244" s="832" t="s">
        <v>1725</v>
      </c>
      <c r="F244" s="849"/>
      <c r="G244" s="849"/>
      <c r="H244" s="837">
        <v>0</v>
      </c>
      <c r="I244" s="849">
        <v>1</v>
      </c>
      <c r="J244" s="849">
        <v>48.42</v>
      </c>
      <c r="K244" s="837">
        <v>1</v>
      </c>
      <c r="L244" s="849">
        <v>1</v>
      </c>
      <c r="M244" s="850">
        <v>48.42</v>
      </c>
    </row>
    <row r="245" spans="1:13" ht="14.4" customHeight="1" x14ac:dyDescent="0.3">
      <c r="A245" s="831" t="s">
        <v>2072</v>
      </c>
      <c r="B245" s="832" t="s">
        <v>1723</v>
      </c>
      <c r="C245" s="832" t="s">
        <v>3260</v>
      </c>
      <c r="D245" s="832" t="s">
        <v>3261</v>
      </c>
      <c r="E245" s="832" t="s">
        <v>3262</v>
      </c>
      <c r="F245" s="849">
        <v>9</v>
      </c>
      <c r="G245" s="849">
        <v>435.78</v>
      </c>
      <c r="H245" s="837">
        <v>1</v>
      </c>
      <c r="I245" s="849"/>
      <c r="J245" s="849"/>
      <c r="K245" s="837">
        <v>0</v>
      </c>
      <c r="L245" s="849">
        <v>9</v>
      </c>
      <c r="M245" s="850">
        <v>435.78</v>
      </c>
    </row>
    <row r="246" spans="1:13" ht="14.4" customHeight="1" x14ac:dyDescent="0.3">
      <c r="A246" s="831" t="s">
        <v>2072</v>
      </c>
      <c r="B246" s="832" t="s">
        <v>1730</v>
      </c>
      <c r="C246" s="832" t="s">
        <v>1731</v>
      </c>
      <c r="D246" s="832" t="s">
        <v>1732</v>
      </c>
      <c r="E246" s="832" t="s">
        <v>1733</v>
      </c>
      <c r="F246" s="849"/>
      <c r="G246" s="849"/>
      <c r="H246" s="837"/>
      <c r="I246" s="849">
        <v>4</v>
      </c>
      <c r="J246" s="849">
        <v>0</v>
      </c>
      <c r="K246" s="837"/>
      <c r="L246" s="849">
        <v>4</v>
      </c>
      <c r="M246" s="850">
        <v>0</v>
      </c>
    </row>
    <row r="247" spans="1:13" ht="14.4" customHeight="1" x14ac:dyDescent="0.3">
      <c r="A247" s="831" t="s">
        <v>2072</v>
      </c>
      <c r="B247" s="832" t="s">
        <v>1743</v>
      </c>
      <c r="C247" s="832" t="s">
        <v>3155</v>
      </c>
      <c r="D247" s="832" t="s">
        <v>3156</v>
      </c>
      <c r="E247" s="832" t="s">
        <v>3157</v>
      </c>
      <c r="F247" s="849"/>
      <c r="G247" s="849"/>
      <c r="H247" s="837">
        <v>0</v>
      </c>
      <c r="I247" s="849">
        <v>2</v>
      </c>
      <c r="J247" s="849">
        <v>18.8</v>
      </c>
      <c r="K247" s="837">
        <v>1</v>
      </c>
      <c r="L247" s="849">
        <v>2</v>
      </c>
      <c r="M247" s="850">
        <v>18.8</v>
      </c>
    </row>
    <row r="248" spans="1:13" ht="14.4" customHeight="1" x14ac:dyDescent="0.3">
      <c r="A248" s="831" t="s">
        <v>2072</v>
      </c>
      <c r="B248" s="832" t="s">
        <v>1908</v>
      </c>
      <c r="C248" s="832" t="s">
        <v>3305</v>
      </c>
      <c r="D248" s="832" t="s">
        <v>1236</v>
      </c>
      <c r="E248" s="832" t="s">
        <v>2014</v>
      </c>
      <c r="F248" s="849">
        <v>2</v>
      </c>
      <c r="G248" s="849">
        <v>0</v>
      </c>
      <c r="H248" s="837"/>
      <c r="I248" s="849"/>
      <c r="J248" s="849"/>
      <c r="K248" s="837"/>
      <c r="L248" s="849">
        <v>2</v>
      </c>
      <c r="M248" s="850">
        <v>0</v>
      </c>
    </row>
    <row r="249" spans="1:13" ht="14.4" customHeight="1" x14ac:dyDescent="0.3">
      <c r="A249" s="831" t="s">
        <v>2072</v>
      </c>
      <c r="B249" s="832" t="s">
        <v>1908</v>
      </c>
      <c r="C249" s="832" t="s">
        <v>2013</v>
      </c>
      <c r="D249" s="832" t="s">
        <v>1236</v>
      </c>
      <c r="E249" s="832" t="s">
        <v>2014</v>
      </c>
      <c r="F249" s="849"/>
      <c r="G249" s="849"/>
      <c r="H249" s="837"/>
      <c r="I249" s="849">
        <v>6</v>
      </c>
      <c r="J249" s="849">
        <v>0</v>
      </c>
      <c r="K249" s="837"/>
      <c r="L249" s="849">
        <v>6</v>
      </c>
      <c r="M249" s="850">
        <v>0</v>
      </c>
    </row>
    <row r="250" spans="1:13" ht="14.4" customHeight="1" x14ac:dyDescent="0.3">
      <c r="A250" s="831" t="s">
        <v>2072</v>
      </c>
      <c r="B250" s="832" t="s">
        <v>1908</v>
      </c>
      <c r="C250" s="832" t="s">
        <v>3306</v>
      </c>
      <c r="D250" s="832" t="s">
        <v>2926</v>
      </c>
      <c r="E250" s="832" t="s">
        <v>2014</v>
      </c>
      <c r="F250" s="849">
        <v>1</v>
      </c>
      <c r="G250" s="849">
        <v>0</v>
      </c>
      <c r="H250" s="837"/>
      <c r="I250" s="849"/>
      <c r="J250" s="849"/>
      <c r="K250" s="837"/>
      <c r="L250" s="849">
        <v>1</v>
      </c>
      <c r="M250" s="850">
        <v>0</v>
      </c>
    </row>
    <row r="251" spans="1:13" ht="14.4" customHeight="1" x14ac:dyDescent="0.3">
      <c r="A251" s="831" t="s">
        <v>2072</v>
      </c>
      <c r="B251" s="832" t="s">
        <v>1908</v>
      </c>
      <c r="C251" s="832" t="s">
        <v>3307</v>
      </c>
      <c r="D251" s="832" t="s">
        <v>3308</v>
      </c>
      <c r="E251" s="832" t="s">
        <v>1910</v>
      </c>
      <c r="F251" s="849">
        <v>2</v>
      </c>
      <c r="G251" s="849">
        <v>0</v>
      </c>
      <c r="H251" s="837"/>
      <c r="I251" s="849"/>
      <c r="J251" s="849"/>
      <c r="K251" s="837"/>
      <c r="L251" s="849">
        <v>2</v>
      </c>
      <c r="M251" s="850">
        <v>0</v>
      </c>
    </row>
    <row r="252" spans="1:13" ht="14.4" customHeight="1" x14ac:dyDescent="0.3">
      <c r="A252" s="831" t="s">
        <v>2072</v>
      </c>
      <c r="B252" s="832" t="s">
        <v>1908</v>
      </c>
      <c r="C252" s="832" t="s">
        <v>1909</v>
      </c>
      <c r="D252" s="832" t="s">
        <v>1236</v>
      </c>
      <c r="E252" s="832" t="s">
        <v>1910</v>
      </c>
      <c r="F252" s="849"/>
      <c r="G252" s="849"/>
      <c r="H252" s="837"/>
      <c r="I252" s="849">
        <v>2</v>
      </c>
      <c r="J252" s="849">
        <v>0</v>
      </c>
      <c r="K252" s="837"/>
      <c r="L252" s="849">
        <v>2</v>
      </c>
      <c r="M252" s="850">
        <v>0</v>
      </c>
    </row>
    <row r="253" spans="1:13" ht="14.4" customHeight="1" x14ac:dyDescent="0.3">
      <c r="A253" s="831" t="s">
        <v>2072</v>
      </c>
      <c r="B253" s="832" t="s">
        <v>1908</v>
      </c>
      <c r="C253" s="832" t="s">
        <v>3309</v>
      </c>
      <c r="D253" s="832" t="s">
        <v>3310</v>
      </c>
      <c r="E253" s="832" t="s">
        <v>3311</v>
      </c>
      <c r="F253" s="849">
        <v>1</v>
      </c>
      <c r="G253" s="849">
        <v>0</v>
      </c>
      <c r="H253" s="837"/>
      <c r="I253" s="849"/>
      <c r="J253" s="849"/>
      <c r="K253" s="837"/>
      <c r="L253" s="849">
        <v>1</v>
      </c>
      <c r="M253" s="850">
        <v>0</v>
      </c>
    </row>
    <row r="254" spans="1:13" ht="14.4" customHeight="1" x14ac:dyDescent="0.3">
      <c r="A254" s="831" t="s">
        <v>2072</v>
      </c>
      <c r="B254" s="832" t="s">
        <v>1747</v>
      </c>
      <c r="C254" s="832" t="s">
        <v>1748</v>
      </c>
      <c r="D254" s="832" t="s">
        <v>857</v>
      </c>
      <c r="E254" s="832" t="s">
        <v>1749</v>
      </c>
      <c r="F254" s="849"/>
      <c r="G254" s="849"/>
      <c r="H254" s="837">
        <v>0</v>
      </c>
      <c r="I254" s="849">
        <v>3</v>
      </c>
      <c r="J254" s="849">
        <v>191.25</v>
      </c>
      <c r="K254" s="837">
        <v>1</v>
      </c>
      <c r="L254" s="849">
        <v>3</v>
      </c>
      <c r="M254" s="850">
        <v>191.25</v>
      </c>
    </row>
    <row r="255" spans="1:13" ht="14.4" customHeight="1" x14ac:dyDescent="0.3">
      <c r="A255" s="831" t="s">
        <v>2072</v>
      </c>
      <c r="B255" s="832" t="s">
        <v>1750</v>
      </c>
      <c r="C255" s="832" t="s">
        <v>1944</v>
      </c>
      <c r="D255" s="832" t="s">
        <v>861</v>
      </c>
      <c r="E255" s="832" t="s">
        <v>939</v>
      </c>
      <c r="F255" s="849"/>
      <c r="G255" s="849"/>
      <c r="H255" s="837">
        <v>0</v>
      </c>
      <c r="I255" s="849">
        <v>1</v>
      </c>
      <c r="J255" s="849">
        <v>58.77</v>
      </c>
      <c r="K255" s="837">
        <v>1</v>
      </c>
      <c r="L255" s="849">
        <v>1</v>
      </c>
      <c r="M255" s="850">
        <v>58.77</v>
      </c>
    </row>
    <row r="256" spans="1:13" ht="14.4" customHeight="1" x14ac:dyDescent="0.3">
      <c r="A256" s="831" t="s">
        <v>2072</v>
      </c>
      <c r="B256" s="832" t="s">
        <v>1750</v>
      </c>
      <c r="C256" s="832" t="s">
        <v>1945</v>
      </c>
      <c r="D256" s="832" t="s">
        <v>861</v>
      </c>
      <c r="E256" s="832" t="s">
        <v>1946</v>
      </c>
      <c r="F256" s="849"/>
      <c r="G256" s="849"/>
      <c r="H256" s="837">
        <v>0</v>
      </c>
      <c r="I256" s="849">
        <v>6</v>
      </c>
      <c r="J256" s="849">
        <v>1182.4399999999998</v>
      </c>
      <c r="K256" s="837">
        <v>1</v>
      </c>
      <c r="L256" s="849">
        <v>6</v>
      </c>
      <c r="M256" s="850">
        <v>1182.4399999999998</v>
      </c>
    </row>
    <row r="257" spans="1:13" ht="14.4" customHeight="1" x14ac:dyDescent="0.3">
      <c r="A257" s="831" t="s">
        <v>2073</v>
      </c>
      <c r="B257" s="832" t="s">
        <v>1676</v>
      </c>
      <c r="C257" s="832" t="s">
        <v>2195</v>
      </c>
      <c r="D257" s="832" t="s">
        <v>735</v>
      </c>
      <c r="E257" s="832" t="s">
        <v>1777</v>
      </c>
      <c r="F257" s="849"/>
      <c r="G257" s="849"/>
      <c r="H257" s="837">
        <v>0</v>
      </c>
      <c r="I257" s="849">
        <v>1</v>
      </c>
      <c r="J257" s="849">
        <v>368.16</v>
      </c>
      <c r="K257" s="837">
        <v>1</v>
      </c>
      <c r="L257" s="849">
        <v>1</v>
      </c>
      <c r="M257" s="850">
        <v>368.16</v>
      </c>
    </row>
    <row r="258" spans="1:13" ht="14.4" customHeight="1" x14ac:dyDescent="0.3">
      <c r="A258" s="831" t="s">
        <v>2073</v>
      </c>
      <c r="B258" s="832" t="s">
        <v>1676</v>
      </c>
      <c r="C258" s="832" t="s">
        <v>2122</v>
      </c>
      <c r="D258" s="832" t="s">
        <v>735</v>
      </c>
      <c r="E258" s="832" t="s">
        <v>1680</v>
      </c>
      <c r="F258" s="849"/>
      <c r="G258" s="849"/>
      <c r="H258" s="837">
        <v>0</v>
      </c>
      <c r="I258" s="849">
        <v>5</v>
      </c>
      <c r="J258" s="849">
        <v>2454.4499999999998</v>
      </c>
      <c r="K258" s="837">
        <v>1</v>
      </c>
      <c r="L258" s="849">
        <v>5</v>
      </c>
      <c r="M258" s="850">
        <v>2454.4499999999998</v>
      </c>
    </row>
    <row r="259" spans="1:13" ht="14.4" customHeight="1" x14ac:dyDescent="0.3">
      <c r="A259" s="831" t="s">
        <v>2073</v>
      </c>
      <c r="B259" s="832" t="s">
        <v>1676</v>
      </c>
      <c r="C259" s="832" t="s">
        <v>2123</v>
      </c>
      <c r="D259" s="832" t="s">
        <v>735</v>
      </c>
      <c r="E259" s="832" t="s">
        <v>1991</v>
      </c>
      <c r="F259" s="849"/>
      <c r="G259" s="849"/>
      <c r="H259" s="837">
        <v>0</v>
      </c>
      <c r="I259" s="849">
        <v>2</v>
      </c>
      <c r="J259" s="849">
        <v>1472.66</v>
      </c>
      <c r="K259" s="837">
        <v>1</v>
      </c>
      <c r="L259" s="849">
        <v>2</v>
      </c>
      <c r="M259" s="850">
        <v>1472.66</v>
      </c>
    </row>
    <row r="260" spans="1:13" ht="14.4" customHeight="1" x14ac:dyDescent="0.3">
      <c r="A260" s="831" t="s">
        <v>2073</v>
      </c>
      <c r="B260" s="832" t="s">
        <v>1676</v>
      </c>
      <c r="C260" s="832" t="s">
        <v>1776</v>
      </c>
      <c r="D260" s="832" t="s">
        <v>735</v>
      </c>
      <c r="E260" s="832" t="s">
        <v>1777</v>
      </c>
      <c r="F260" s="849"/>
      <c r="G260" s="849"/>
      <c r="H260" s="837">
        <v>0</v>
      </c>
      <c r="I260" s="849">
        <v>1</v>
      </c>
      <c r="J260" s="849">
        <v>368.16</v>
      </c>
      <c r="K260" s="837">
        <v>1</v>
      </c>
      <c r="L260" s="849">
        <v>1</v>
      </c>
      <c r="M260" s="850">
        <v>368.16</v>
      </c>
    </row>
    <row r="261" spans="1:13" ht="14.4" customHeight="1" x14ac:dyDescent="0.3">
      <c r="A261" s="831" t="s">
        <v>2073</v>
      </c>
      <c r="B261" s="832" t="s">
        <v>1676</v>
      </c>
      <c r="C261" s="832" t="s">
        <v>1679</v>
      </c>
      <c r="D261" s="832" t="s">
        <v>735</v>
      </c>
      <c r="E261" s="832" t="s">
        <v>1680</v>
      </c>
      <c r="F261" s="849"/>
      <c r="G261" s="849"/>
      <c r="H261" s="837">
        <v>0</v>
      </c>
      <c r="I261" s="849">
        <v>1</v>
      </c>
      <c r="J261" s="849">
        <v>490.89</v>
      </c>
      <c r="K261" s="837">
        <v>1</v>
      </c>
      <c r="L261" s="849">
        <v>1</v>
      </c>
      <c r="M261" s="850">
        <v>490.89</v>
      </c>
    </row>
    <row r="262" spans="1:13" ht="14.4" customHeight="1" x14ac:dyDescent="0.3">
      <c r="A262" s="831" t="s">
        <v>2073</v>
      </c>
      <c r="B262" s="832" t="s">
        <v>1694</v>
      </c>
      <c r="C262" s="832" t="s">
        <v>1851</v>
      </c>
      <c r="D262" s="832" t="s">
        <v>1852</v>
      </c>
      <c r="E262" s="832" t="s">
        <v>1853</v>
      </c>
      <c r="F262" s="849"/>
      <c r="G262" s="849"/>
      <c r="H262" s="837">
        <v>0</v>
      </c>
      <c r="I262" s="849">
        <v>1</v>
      </c>
      <c r="J262" s="849">
        <v>84.18</v>
      </c>
      <c r="K262" s="837">
        <v>1</v>
      </c>
      <c r="L262" s="849">
        <v>1</v>
      </c>
      <c r="M262" s="850">
        <v>84.18</v>
      </c>
    </row>
    <row r="263" spans="1:13" ht="14.4" customHeight="1" x14ac:dyDescent="0.3">
      <c r="A263" s="831" t="s">
        <v>2073</v>
      </c>
      <c r="B263" s="832" t="s">
        <v>1694</v>
      </c>
      <c r="C263" s="832" t="s">
        <v>1695</v>
      </c>
      <c r="D263" s="832" t="s">
        <v>1696</v>
      </c>
      <c r="E263" s="832" t="s">
        <v>1697</v>
      </c>
      <c r="F263" s="849"/>
      <c r="G263" s="849"/>
      <c r="H263" s="837">
        <v>0</v>
      </c>
      <c r="I263" s="849">
        <v>1</v>
      </c>
      <c r="J263" s="849">
        <v>63.14</v>
      </c>
      <c r="K263" s="837">
        <v>1</v>
      </c>
      <c r="L263" s="849">
        <v>1</v>
      </c>
      <c r="M263" s="850">
        <v>63.14</v>
      </c>
    </row>
    <row r="264" spans="1:13" ht="14.4" customHeight="1" x14ac:dyDescent="0.3">
      <c r="A264" s="831" t="s">
        <v>2073</v>
      </c>
      <c r="B264" s="832" t="s">
        <v>1694</v>
      </c>
      <c r="C264" s="832" t="s">
        <v>1698</v>
      </c>
      <c r="D264" s="832" t="s">
        <v>1696</v>
      </c>
      <c r="E264" s="832" t="s">
        <v>1699</v>
      </c>
      <c r="F264" s="849"/>
      <c r="G264" s="849"/>
      <c r="H264" s="837">
        <v>0</v>
      </c>
      <c r="I264" s="849">
        <v>1</v>
      </c>
      <c r="J264" s="849">
        <v>49.08</v>
      </c>
      <c r="K264" s="837">
        <v>1</v>
      </c>
      <c r="L264" s="849">
        <v>1</v>
      </c>
      <c r="M264" s="850">
        <v>49.08</v>
      </c>
    </row>
    <row r="265" spans="1:13" ht="14.4" customHeight="1" x14ac:dyDescent="0.3">
      <c r="A265" s="831" t="s">
        <v>2073</v>
      </c>
      <c r="B265" s="832" t="s">
        <v>1700</v>
      </c>
      <c r="C265" s="832" t="s">
        <v>1858</v>
      </c>
      <c r="D265" s="832" t="s">
        <v>867</v>
      </c>
      <c r="E265" s="832" t="s">
        <v>1859</v>
      </c>
      <c r="F265" s="849"/>
      <c r="G265" s="849"/>
      <c r="H265" s="837">
        <v>0</v>
      </c>
      <c r="I265" s="849">
        <v>2</v>
      </c>
      <c r="J265" s="849">
        <v>308.72000000000003</v>
      </c>
      <c r="K265" s="837">
        <v>1</v>
      </c>
      <c r="L265" s="849">
        <v>2</v>
      </c>
      <c r="M265" s="850">
        <v>308.72000000000003</v>
      </c>
    </row>
    <row r="266" spans="1:13" ht="14.4" customHeight="1" x14ac:dyDescent="0.3">
      <c r="A266" s="831" t="s">
        <v>2073</v>
      </c>
      <c r="B266" s="832" t="s">
        <v>1700</v>
      </c>
      <c r="C266" s="832" t="s">
        <v>1860</v>
      </c>
      <c r="D266" s="832" t="s">
        <v>1861</v>
      </c>
      <c r="E266" s="832" t="s">
        <v>1862</v>
      </c>
      <c r="F266" s="849"/>
      <c r="G266" s="849"/>
      <c r="H266" s="837">
        <v>0</v>
      </c>
      <c r="I266" s="849">
        <v>5</v>
      </c>
      <c r="J266" s="849">
        <v>747.60000000000014</v>
      </c>
      <c r="K266" s="837">
        <v>1</v>
      </c>
      <c r="L266" s="849">
        <v>5</v>
      </c>
      <c r="M266" s="850">
        <v>747.60000000000014</v>
      </c>
    </row>
    <row r="267" spans="1:13" ht="14.4" customHeight="1" x14ac:dyDescent="0.3">
      <c r="A267" s="831" t="s">
        <v>2073</v>
      </c>
      <c r="B267" s="832" t="s">
        <v>1707</v>
      </c>
      <c r="C267" s="832" t="s">
        <v>2490</v>
      </c>
      <c r="D267" s="832" t="s">
        <v>1712</v>
      </c>
      <c r="E267" s="832" t="s">
        <v>2271</v>
      </c>
      <c r="F267" s="849">
        <v>2</v>
      </c>
      <c r="G267" s="849">
        <v>170.54</v>
      </c>
      <c r="H267" s="837">
        <v>1</v>
      </c>
      <c r="I267" s="849"/>
      <c r="J267" s="849"/>
      <c r="K267" s="837">
        <v>0</v>
      </c>
      <c r="L267" s="849">
        <v>2</v>
      </c>
      <c r="M267" s="850">
        <v>170.54</v>
      </c>
    </row>
    <row r="268" spans="1:13" ht="14.4" customHeight="1" x14ac:dyDescent="0.3">
      <c r="A268" s="831" t="s">
        <v>2073</v>
      </c>
      <c r="B268" s="832" t="s">
        <v>1707</v>
      </c>
      <c r="C268" s="832" t="s">
        <v>1711</v>
      </c>
      <c r="D268" s="832" t="s">
        <v>1712</v>
      </c>
      <c r="E268" s="832" t="s">
        <v>1710</v>
      </c>
      <c r="F268" s="849">
        <v>3</v>
      </c>
      <c r="G268" s="849">
        <v>511.56000000000006</v>
      </c>
      <c r="H268" s="837">
        <v>1</v>
      </c>
      <c r="I268" s="849"/>
      <c r="J268" s="849"/>
      <c r="K268" s="837">
        <v>0</v>
      </c>
      <c r="L268" s="849">
        <v>3</v>
      </c>
      <c r="M268" s="850">
        <v>511.56000000000006</v>
      </c>
    </row>
    <row r="269" spans="1:13" ht="14.4" customHeight="1" x14ac:dyDescent="0.3">
      <c r="A269" s="831" t="s">
        <v>2073</v>
      </c>
      <c r="B269" s="832" t="s">
        <v>1707</v>
      </c>
      <c r="C269" s="832" t="s">
        <v>1708</v>
      </c>
      <c r="D269" s="832" t="s">
        <v>1709</v>
      </c>
      <c r="E269" s="832" t="s">
        <v>1710</v>
      </c>
      <c r="F269" s="849"/>
      <c r="G269" s="849"/>
      <c r="H269" s="837">
        <v>0</v>
      </c>
      <c r="I269" s="849">
        <v>3</v>
      </c>
      <c r="J269" s="849">
        <v>511.56000000000006</v>
      </c>
      <c r="K269" s="837">
        <v>1</v>
      </c>
      <c r="L269" s="849">
        <v>3</v>
      </c>
      <c r="M269" s="850">
        <v>511.56000000000006</v>
      </c>
    </row>
    <row r="270" spans="1:13" ht="14.4" customHeight="1" x14ac:dyDescent="0.3">
      <c r="A270" s="831" t="s">
        <v>2073</v>
      </c>
      <c r="B270" s="832" t="s">
        <v>1876</v>
      </c>
      <c r="C270" s="832" t="s">
        <v>2453</v>
      </c>
      <c r="D270" s="832" t="s">
        <v>1881</v>
      </c>
      <c r="E270" s="832" t="s">
        <v>2454</v>
      </c>
      <c r="F270" s="849"/>
      <c r="G270" s="849"/>
      <c r="H270" s="837">
        <v>0</v>
      </c>
      <c r="I270" s="849">
        <v>1</v>
      </c>
      <c r="J270" s="849">
        <v>141.09</v>
      </c>
      <c r="K270" s="837">
        <v>1</v>
      </c>
      <c r="L270" s="849">
        <v>1</v>
      </c>
      <c r="M270" s="850">
        <v>141.09</v>
      </c>
    </row>
    <row r="271" spans="1:13" ht="14.4" customHeight="1" x14ac:dyDescent="0.3">
      <c r="A271" s="831" t="s">
        <v>2073</v>
      </c>
      <c r="B271" s="832" t="s">
        <v>1890</v>
      </c>
      <c r="C271" s="832" t="s">
        <v>2022</v>
      </c>
      <c r="D271" s="832" t="s">
        <v>1577</v>
      </c>
      <c r="E271" s="832" t="s">
        <v>2023</v>
      </c>
      <c r="F271" s="849"/>
      <c r="G271" s="849"/>
      <c r="H271" s="837">
        <v>0</v>
      </c>
      <c r="I271" s="849">
        <v>1</v>
      </c>
      <c r="J271" s="849">
        <v>173.12</v>
      </c>
      <c r="K271" s="837">
        <v>1</v>
      </c>
      <c r="L271" s="849">
        <v>1</v>
      </c>
      <c r="M271" s="850">
        <v>173.12</v>
      </c>
    </row>
    <row r="272" spans="1:13" ht="14.4" customHeight="1" x14ac:dyDescent="0.3">
      <c r="A272" s="831" t="s">
        <v>2073</v>
      </c>
      <c r="B272" s="832" t="s">
        <v>1890</v>
      </c>
      <c r="C272" s="832" t="s">
        <v>4105</v>
      </c>
      <c r="D272" s="832" t="s">
        <v>4106</v>
      </c>
      <c r="E272" s="832" t="s">
        <v>4107</v>
      </c>
      <c r="F272" s="849">
        <v>1</v>
      </c>
      <c r="G272" s="849">
        <v>0</v>
      </c>
      <c r="H272" s="837"/>
      <c r="I272" s="849"/>
      <c r="J272" s="849"/>
      <c r="K272" s="837"/>
      <c r="L272" s="849">
        <v>1</v>
      </c>
      <c r="M272" s="850">
        <v>0</v>
      </c>
    </row>
    <row r="273" spans="1:13" ht="14.4" customHeight="1" x14ac:dyDescent="0.3">
      <c r="A273" s="831" t="s">
        <v>2073</v>
      </c>
      <c r="B273" s="832" t="s">
        <v>1730</v>
      </c>
      <c r="C273" s="832" t="s">
        <v>1731</v>
      </c>
      <c r="D273" s="832" t="s">
        <v>1732</v>
      </c>
      <c r="E273" s="832" t="s">
        <v>1733</v>
      </c>
      <c r="F273" s="849"/>
      <c r="G273" s="849"/>
      <c r="H273" s="837"/>
      <c r="I273" s="849">
        <v>1</v>
      </c>
      <c r="J273" s="849">
        <v>0</v>
      </c>
      <c r="K273" s="837"/>
      <c r="L273" s="849">
        <v>1</v>
      </c>
      <c r="M273" s="850">
        <v>0</v>
      </c>
    </row>
    <row r="274" spans="1:13" ht="14.4" customHeight="1" x14ac:dyDescent="0.3">
      <c r="A274" s="831" t="s">
        <v>2074</v>
      </c>
      <c r="B274" s="832" t="s">
        <v>1676</v>
      </c>
      <c r="C274" s="832" t="s">
        <v>2195</v>
      </c>
      <c r="D274" s="832" t="s">
        <v>735</v>
      </c>
      <c r="E274" s="832" t="s">
        <v>1777</v>
      </c>
      <c r="F274" s="849"/>
      <c r="G274" s="849"/>
      <c r="H274" s="837">
        <v>0</v>
      </c>
      <c r="I274" s="849">
        <v>1</v>
      </c>
      <c r="J274" s="849">
        <v>368.16</v>
      </c>
      <c r="K274" s="837">
        <v>1</v>
      </c>
      <c r="L274" s="849">
        <v>1</v>
      </c>
      <c r="M274" s="850">
        <v>368.16</v>
      </c>
    </row>
    <row r="275" spans="1:13" ht="14.4" customHeight="1" x14ac:dyDescent="0.3">
      <c r="A275" s="831" t="s">
        <v>2074</v>
      </c>
      <c r="B275" s="832" t="s">
        <v>1676</v>
      </c>
      <c r="C275" s="832" t="s">
        <v>2122</v>
      </c>
      <c r="D275" s="832" t="s">
        <v>735</v>
      </c>
      <c r="E275" s="832" t="s">
        <v>1680</v>
      </c>
      <c r="F275" s="849"/>
      <c r="G275" s="849"/>
      <c r="H275" s="837">
        <v>0</v>
      </c>
      <c r="I275" s="849">
        <v>2</v>
      </c>
      <c r="J275" s="849">
        <v>981.78</v>
      </c>
      <c r="K275" s="837">
        <v>1</v>
      </c>
      <c r="L275" s="849">
        <v>2</v>
      </c>
      <c r="M275" s="850">
        <v>981.78</v>
      </c>
    </row>
    <row r="276" spans="1:13" ht="14.4" customHeight="1" x14ac:dyDescent="0.3">
      <c r="A276" s="831" t="s">
        <v>2074</v>
      </c>
      <c r="B276" s="832" t="s">
        <v>1676</v>
      </c>
      <c r="C276" s="832" t="s">
        <v>2123</v>
      </c>
      <c r="D276" s="832" t="s">
        <v>735</v>
      </c>
      <c r="E276" s="832" t="s">
        <v>1991</v>
      </c>
      <c r="F276" s="849"/>
      <c r="G276" s="849"/>
      <c r="H276" s="837">
        <v>0</v>
      </c>
      <c r="I276" s="849">
        <v>1</v>
      </c>
      <c r="J276" s="849">
        <v>736.33</v>
      </c>
      <c r="K276" s="837">
        <v>1</v>
      </c>
      <c r="L276" s="849">
        <v>1</v>
      </c>
      <c r="M276" s="850">
        <v>736.33</v>
      </c>
    </row>
    <row r="277" spans="1:13" ht="14.4" customHeight="1" x14ac:dyDescent="0.3">
      <c r="A277" s="831" t="s">
        <v>2074</v>
      </c>
      <c r="B277" s="832" t="s">
        <v>1676</v>
      </c>
      <c r="C277" s="832" t="s">
        <v>1776</v>
      </c>
      <c r="D277" s="832" t="s">
        <v>735</v>
      </c>
      <c r="E277" s="832" t="s">
        <v>1777</v>
      </c>
      <c r="F277" s="849"/>
      <c r="G277" s="849"/>
      <c r="H277" s="837">
        <v>0</v>
      </c>
      <c r="I277" s="849">
        <v>1</v>
      </c>
      <c r="J277" s="849">
        <v>368.16</v>
      </c>
      <c r="K277" s="837">
        <v>1</v>
      </c>
      <c r="L277" s="849">
        <v>1</v>
      </c>
      <c r="M277" s="850">
        <v>368.16</v>
      </c>
    </row>
    <row r="278" spans="1:13" ht="14.4" customHeight="1" x14ac:dyDescent="0.3">
      <c r="A278" s="831" t="s">
        <v>2074</v>
      </c>
      <c r="B278" s="832" t="s">
        <v>1700</v>
      </c>
      <c r="C278" s="832" t="s">
        <v>1858</v>
      </c>
      <c r="D278" s="832" t="s">
        <v>867</v>
      </c>
      <c r="E278" s="832" t="s">
        <v>1859</v>
      </c>
      <c r="F278" s="849"/>
      <c r="G278" s="849"/>
      <c r="H278" s="837">
        <v>0</v>
      </c>
      <c r="I278" s="849">
        <v>4</v>
      </c>
      <c r="J278" s="849">
        <v>617.44000000000005</v>
      </c>
      <c r="K278" s="837">
        <v>1</v>
      </c>
      <c r="L278" s="849">
        <v>4</v>
      </c>
      <c r="M278" s="850">
        <v>617.44000000000005</v>
      </c>
    </row>
    <row r="279" spans="1:13" ht="14.4" customHeight="1" x14ac:dyDescent="0.3">
      <c r="A279" s="831" t="s">
        <v>2074</v>
      </c>
      <c r="B279" s="832" t="s">
        <v>1707</v>
      </c>
      <c r="C279" s="832" t="s">
        <v>2490</v>
      </c>
      <c r="D279" s="832" t="s">
        <v>1712</v>
      </c>
      <c r="E279" s="832" t="s">
        <v>2271</v>
      </c>
      <c r="F279" s="849">
        <v>1</v>
      </c>
      <c r="G279" s="849">
        <v>85.27</v>
      </c>
      <c r="H279" s="837">
        <v>1</v>
      </c>
      <c r="I279" s="849"/>
      <c r="J279" s="849"/>
      <c r="K279" s="837">
        <v>0</v>
      </c>
      <c r="L279" s="849">
        <v>1</v>
      </c>
      <c r="M279" s="850">
        <v>85.27</v>
      </c>
    </row>
    <row r="280" spans="1:13" ht="14.4" customHeight="1" x14ac:dyDescent="0.3">
      <c r="A280" s="831" t="s">
        <v>2074</v>
      </c>
      <c r="B280" s="832" t="s">
        <v>1908</v>
      </c>
      <c r="C280" s="832" t="s">
        <v>2013</v>
      </c>
      <c r="D280" s="832" t="s">
        <v>1236</v>
      </c>
      <c r="E280" s="832" t="s">
        <v>2014</v>
      </c>
      <c r="F280" s="849"/>
      <c r="G280" s="849"/>
      <c r="H280" s="837"/>
      <c r="I280" s="849">
        <v>1</v>
      </c>
      <c r="J280" s="849">
        <v>0</v>
      </c>
      <c r="K280" s="837"/>
      <c r="L280" s="849">
        <v>1</v>
      </c>
      <c r="M280" s="850">
        <v>0</v>
      </c>
    </row>
    <row r="281" spans="1:13" ht="14.4" customHeight="1" x14ac:dyDescent="0.3">
      <c r="A281" s="831" t="s">
        <v>2074</v>
      </c>
      <c r="B281" s="832" t="s">
        <v>1747</v>
      </c>
      <c r="C281" s="832" t="s">
        <v>1931</v>
      </c>
      <c r="D281" s="832" t="s">
        <v>1446</v>
      </c>
      <c r="E281" s="832" t="s">
        <v>1932</v>
      </c>
      <c r="F281" s="849"/>
      <c r="G281" s="849"/>
      <c r="H281" s="837">
        <v>0</v>
      </c>
      <c r="I281" s="849">
        <v>1</v>
      </c>
      <c r="J281" s="849">
        <v>25.5</v>
      </c>
      <c r="K281" s="837">
        <v>1</v>
      </c>
      <c r="L281" s="849">
        <v>1</v>
      </c>
      <c r="M281" s="850">
        <v>25.5</v>
      </c>
    </row>
    <row r="282" spans="1:13" ht="14.4" customHeight="1" x14ac:dyDescent="0.3">
      <c r="A282" s="831" t="s">
        <v>2075</v>
      </c>
      <c r="B282" s="832" t="s">
        <v>1660</v>
      </c>
      <c r="C282" s="832" t="s">
        <v>3426</v>
      </c>
      <c r="D282" s="832" t="s">
        <v>2913</v>
      </c>
      <c r="E282" s="832" t="s">
        <v>3427</v>
      </c>
      <c r="F282" s="849">
        <v>4</v>
      </c>
      <c r="G282" s="849">
        <v>333</v>
      </c>
      <c r="H282" s="837">
        <v>1</v>
      </c>
      <c r="I282" s="849"/>
      <c r="J282" s="849"/>
      <c r="K282" s="837">
        <v>0</v>
      </c>
      <c r="L282" s="849">
        <v>4</v>
      </c>
      <c r="M282" s="850">
        <v>333</v>
      </c>
    </row>
    <row r="283" spans="1:13" ht="14.4" customHeight="1" x14ac:dyDescent="0.3">
      <c r="A283" s="831" t="s">
        <v>2075</v>
      </c>
      <c r="B283" s="832" t="s">
        <v>1660</v>
      </c>
      <c r="C283" s="832" t="s">
        <v>2912</v>
      </c>
      <c r="D283" s="832" t="s">
        <v>2913</v>
      </c>
      <c r="E283" s="832" t="s">
        <v>1662</v>
      </c>
      <c r="F283" s="849">
        <v>12</v>
      </c>
      <c r="G283" s="849">
        <v>499.56000000000006</v>
      </c>
      <c r="H283" s="837">
        <v>1</v>
      </c>
      <c r="I283" s="849"/>
      <c r="J283" s="849"/>
      <c r="K283" s="837">
        <v>0</v>
      </c>
      <c r="L283" s="849">
        <v>12</v>
      </c>
      <c r="M283" s="850">
        <v>499.56000000000006</v>
      </c>
    </row>
    <row r="284" spans="1:13" ht="14.4" customHeight="1" x14ac:dyDescent="0.3">
      <c r="A284" s="831" t="s">
        <v>2075</v>
      </c>
      <c r="B284" s="832" t="s">
        <v>1676</v>
      </c>
      <c r="C284" s="832" t="s">
        <v>2195</v>
      </c>
      <c r="D284" s="832" t="s">
        <v>735</v>
      </c>
      <c r="E284" s="832" t="s">
        <v>1777</v>
      </c>
      <c r="F284" s="849"/>
      <c r="G284" s="849"/>
      <c r="H284" s="837">
        <v>0</v>
      </c>
      <c r="I284" s="849">
        <v>21</v>
      </c>
      <c r="J284" s="849">
        <v>7731.3599999999988</v>
      </c>
      <c r="K284" s="837">
        <v>1</v>
      </c>
      <c r="L284" s="849">
        <v>21</v>
      </c>
      <c r="M284" s="850">
        <v>7731.3599999999988</v>
      </c>
    </row>
    <row r="285" spans="1:13" ht="14.4" customHeight="1" x14ac:dyDescent="0.3">
      <c r="A285" s="831" t="s">
        <v>2075</v>
      </c>
      <c r="B285" s="832" t="s">
        <v>1676</v>
      </c>
      <c r="C285" s="832" t="s">
        <v>2122</v>
      </c>
      <c r="D285" s="832" t="s">
        <v>735</v>
      </c>
      <c r="E285" s="832" t="s">
        <v>1680</v>
      </c>
      <c r="F285" s="849"/>
      <c r="G285" s="849"/>
      <c r="H285" s="837">
        <v>0</v>
      </c>
      <c r="I285" s="849">
        <v>58</v>
      </c>
      <c r="J285" s="849">
        <v>28471.620000000003</v>
      </c>
      <c r="K285" s="837">
        <v>1</v>
      </c>
      <c r="L285" s="849">
        <v>58</v>
      </c>
      <c r="M285" s="850">
        <v>28471.620000000003</v>
      </c>
    </row>
    <row r="286" spans="1:13" ht="14.4" customHeight="1" x14ac:dyDescent="0.3">
      <c r="A286" s="831" t="s">
        <v>2075</v>
      </c>
      <c r="B286" s="832" t="s">
        <v>1676</v>
      </c>
      <c r="C286" s="832" t="s">
        <v>2123</v>
      </c>
      <c r="D286" s="832" t="s">
        <v>735</v>
      </c>
      <c r="E286" s="832" t="s">
        <v>1991</v>
      </c>
      <c r="F286" s="849"/>
      <c r="G286" s="849"/>
      <c r="H286" s="837">
        <v>0</v>
      </c>
      <c r="I286" s="849">
        <v>9</v>
      </c>
      <c r="J286" s="849">
        <v>6626.9700000000012</v>
      </c>
      <c r="K286" s="837">
        <v>1</v>
      </c>
      <c r="L286" s="849">
        <v>9</v>
      </c>
      <c r="M286" s="850">
        <v>6626.9700000000012</v>
      </c>
    </row>
    <row r="287" spans="1:13" ht="14.4" customHeight="1" x14ac:dyDescent="0.3">
      <c r="A287" s="831" t="s">
        <v>2075</v>
      </c>
      <c r="B287" s="832" t="s">
        <v>1676</v>
      </c>
      <c r="C287" s="832" t="s">
        <v>1992</v>
      </c>
      <c r="D287" s="832" t="s">
        <v>735</v>
      </c>
      <c r="E287" s="832" t="s">
        <v>1993</v>
      </c>
      <c r="F287" s="849"/>
      <c r="G287" s="849"/>
      <c r="H287" s="837">
        <v>0</v>
      </c>
      <c r="I287" s="849">
        <v>2</v>
      </c>
      <c r="J287" s="849">
        <v>1847.48</v>
      </c>
      <c r="K287" s="837">
        <v>1</v>
      </c>
      <c r="L287" s="849">
        <v>2</v>
      </c>
      <c r="M287" s="850">
        <v>1847.48</v>
      </c>
    </row>
    <row r="288" spans="1:13" ht="14.4" customHeight="1" x14ac:dyDescent="0.3">
      <c r="A288" s="831" t="s">
        <v>2075</v>
      </c>
      <c r="B288" s="832" t="s">
        <v>1676</v>
      </c>
      <c r="C288" s="832" t="s">
        <v>2342</v>
      </c>
      <c r="D288" s="832" t="s">
        <v>1032</v>
      </c>
      <c r="E288" s="832" t="s">
        <v>4430</v>
      </c>
      <c r="F288" s="849"/>
      <c r="G288" s="849"/>
      <c r="H288" s="837">
        <v>0</v>
      </c>
      <c r="I288" s="849">
        <v>6</v>
      </c>
      <c r="J288" s="849">
        <v>8313.7199999999993</v>
      </c>
      <c r="K288" s="837">
        <v>1</v>
      </c>
      <c r="L288" s="849">
        <v>6</v>
      </c>
      <c r="M288" s="850">
        <v>8313.7199999999993</v>
      </c>
    </row>
    <row r="289" spans="1:13" ht="14.4" customHeight="1" x14ac:dyDescent="0.3">
      <c r="A289" s="831" t="s">
        <v>2075</v>
      </c>
      <c r="B289" s="832" t="s">
        <v>1676</v>
      </c>
      <c r="C289" s="832" t="s">
        <v>2124</v>
      </c>
      <c r="D289" s="832" t="s">
        <v>1032</v>
      </c>
      <c r="E289" s="832" t="s">
        <v>1773</v>
      </c>
      <c r="F289" s="849"/>
      <c r="G289" s="849"/>
      <c r="H289" s="837">
        <v>0</v>
      </c>
      <c r="I289" s="849">
        <v>12</v>
      </c>
      <c r="J289" s="849">
        <v>22169.88</v>
      </c>
      <c r="K289" s="837">
        <v>1</v>
      </c>
      <c r="L289" s="849">
        <v>12</v>
      </c>
      <c r="M289" s="850">
        <v>22169.88</v>
      </c>
    </row>
    <row r="290" spans="1:13" ht="14.4" customHeight="1" x14ac:dyDescent="0.3">
      <c r="A290" s="831" t="s">
        <v>2075</v>
      </c>
      <c r="B290" s="832" t="s">
        <v>1676</v>
      </c>
      <c r="C290" s="832" t="s">
        <v>3401</v>
      </c>
      <c r="D290" s="832" t="s">
        <v>1032</v>
      </c>
      <c r="E290" s="832" t="s">
        <v>4430</v>
      </c>
      <c r="F290" s="849"/>
      <c r="G290" s="849"/>
      <c r="H290" s="837">
        <v>0</v>
      </c>
      <c r="I290" s="849">
        <v>1</v>
      </c>
      <c r="J290" s="849">
        <v>1385.62</v>
      </c>
      <c r="K290" s="837">
        <v>1</v>
      </c>
      <c r="L290" s="849">
        <v>1</v>
      </c>
      <c r="M290" s="850">
        <v>1385.62</v>
      </c>
    </row>
    <row r="291" spans="1:13" ht="14.4" customHeight="1" x14ac:dyDescent="0.3">
      <c r="A291" s="831" t="s">
        <v>2075</v>
      </c>
      <c r="B291" s="832" t="s">
        <v>1676</v>
      </c>
      <c r="C291" s="832" t="s">
        <v>1679</v>
      </c>
      <c r="D291" s="832" t="s">
        <v>735</v>
      </c>
      <c r="E291" s="832" t="s">
        <v>1680</v>
      </c>
      <c r="F291" s="849"/>
      <c r="G291" s="849"/>
      <c r="H291" s="837">
        <v>0</v>
      </c>
      <c r="I291" s="849">
        <v>3</v>
      </c>
      <c r="J291" s="849">
        <v>1472.67</v>
      </c>
      <c r="K291" s="837">
        <v>1</v>
      </c>
      <c r="L291" s="849">
        <v>3</v>
      </c>
      <c r="M291" s="850">
        <v>1472.67</v>
      </c>
    </row>
    <row r="292" spans="1:13" ht="14.4" customHeight="1" x14ac:dyDescent="0.3">
      <c r="A292" s="831" t="s">
        <v>2075</v>
      </c>
      <c r="B292" s="832" t="s">
        <v>4432</v>
      </c>
      <c r="C292" s="832" t="s">
        <v>3425</v>
      </c>
      <c r="D292" s="832" t="s">
        <v>3423</v>
      </c>
      <c r="E292" s="832" t="s">
        <v>3424</v>
      </c>
      <c r="F292" s="849"/>
      <c r="G292" s="849"/>
      <c r="H292" s="837">
        <v>0</v>
      </c>
      <c r="I292" s="849">
        <v>3</v>
      </c>
      <c r="J292" s="849">
        <v>960.62999999999988</v>
      </c>
      <c r="K292" s="837">
        <v>1</v>
      </c>
      <c r="L292" s="849">
        <v>3</v>
      </c>
      <c r="M292" s="850">
        <v>960.62999999999988</v>
      </c>
    </row>
    <row r="293" spans="1:13" ht="14.4" customHeight="1" x14ac:dyDescent="0.3">
      <c r="A293" s="831" t="s">
        <v>2075</v>
      </c>
      <c r="B293" s="832" t="s">
        <v>1786</v>
      </c>
      <c r="C293" s="832" t="s">
        <v>2691</v>
      </c>
      <c r="D293" s="832" t="s">
        <v>1035</v>
      </c>
      <c r="E293" s="832" t="s">
        <v>1790</v>
      </c>
      <c r="F293" s="849">
        <v>2</v>
      </c>
      <c r="G293" s="849">
        <v>85.02</v>
      </c>
      <c r="H293" s="837">
        <v>1</v>
      </c>
      <c r="I293" s="849"/>
      <c r="J293" s="849"/>
      <c r="K293" s="837">
        <v>0</v>
      </c>
      <c r="L293" s="849">
        <v>2</v>
      </c>
      <c r="M293" s="850">
        <v>85.02</v>
      </c>
    </row>
    <row r="294" spans="1:13" ht="14.4" customHeight="1" x14ac:dyDescent="0.3">
      <c r="A294" s="831" t="s">
        <v>2075</v>
      </c>
      <c r="B294" s="832" t="s">
        <v>1681</v>
      </c>
      <c r="C294" s="832" t="s">
        <v>1793</v>
      </c>
      <c r="D294" s="832" t="s">
        <v>1050</v>
      </c>
      <c r="E294" s="832" t="s">
        <v>1794</v>
      </c>
      <c r="F294" s="849"/>
      <c r="G294" s="849"/>
      <c r="H294" s="837"/>
      <c r="I294" s="849">
        <v>1</v>
      </c>
      <c r="J294" s="849">
        <v>0</v>
      </c>
      <c r="K294" s="837"/>
      <c r="L294" s="849">
        <v>1</v>
      </c>
      <c r="M294" s="850">
        <v>0</v>
      </c>
    </row>
    <row r="295" spans="1:13" ht="14.4" customHeight="1" x14ac:dyDescent="0.3">
      <c r="A295" s="831" t="s">
        <v>2075</v>
      </c>
      <c r="B295" s="832" t="s">
        <v>4433</v>
      </c>
      <c r="C295" s="832" t="s">
        <v>3338</v>
      </c>
      <c r="D295" s="832" t="s">
        <v>3339</v>
      </c>
      <c r="E295" s="832" t="s">
        <v>3340</v>
      </c>
      <c r="F295" s="849"/>
      <c r="G295" s="849"/>
      <c r="H295" s="837">
        <v>0</v>
      </c>
      <c r="I295" s="849">
        <v>4</v>
      </c>
      <c r="J295" s="849">
        <v>262.16000000000003</v>
      </c>
      <c r="K295" s="837">
        <v>1</v>
      </c>
      <c r="L295" s="849">
        <v>4</v>
      </c>
      <c r="M295" s="850">
        <v>262.16000000000003</v>
      </c>
    </row>
    <row r="296" spans="1:13" ht="14.4" customHeight="1" x14ac:dyDescent="0.3">
      <c r="A296" s="831" t="s">
        <v>2075</v>
      </c>
      <c r="B296" s="832" t="s">
        <v>4433</v>
      </c>
      <c r="C296" s="832" t="s">
        <v>3341</v>
      </c>
      <c r="D296" s="832" t="s">
        <v>3339</v>
      </c>
      <c r="E296" s="832" t="s">
        <v>3342</v>
      </c>
      <c r="F296" s="849"/>
      <c r="G296" s="849"/>
      <c r="H296" s="837">
        <v>0</v>
      </c>
      <c r="I296" s="849">
        <v>5</v>
      </c>
      <c r="J296" s="849">
        <v>1146.9000000000001</v>
      </c>
      <c r="K296" s="837">
        <v>1</v>
      </c>
      <c r="L296" s="849">
        <v>5</v>
      </c>
      <c r="M296" s="850">
        <v>1146.9000000000001</v>
      </c>
    </row>
    <row r="297" spans="1:13" ht="14.4" customHeight="1" x14ac:dyDescent="0.3">
      <c r="A297" s="831" t="s">
        <v>2075</v>
      </c>
      <c r="B297" s="832" t="s">
        <v>4426</v>
      </c>
      <c r="C297" s="832" t="s">
        <v>3062</v>
      </c>
      <c r="D297" s="832" t="s">
        <v>2906</v>
      </c>
      <c r="E297" s="832" t="s">
        <v>3063</v>
      </c>
      <c r="F297" s="849"/>
      <c r="G297" s="849"/>
      <c r="H297" s="837">
        <v>0</v>
      </c>
      <c r="I297" s="849">
        <v>3</v>
      </c>
      <c r="J297" s="849">
        <v>218.64</v>
      </c>
      <c r="K297" s="837">
        <v>1</v>
      </c>
      <c r="L297" s="849">
        <v>3</v>
      </c>
      <c r="M297" s="850">
        <v>218.64</v>
      </c>
    </row>
    <row r="298" spans="1:13" ht="14.4" customHeight="1" x14ac:dyDescent="0.3">
      <c r="A298" s="831" t="s">
        <v>2075</v>
      </c>
      <c r="B298" s="832" t="s">
        <v>4426</v>
      </c>
      <c r="C298" s="832" t="s">
        <v>3408</v>
      </c>
      <c r="D298" s="832" t="s">
        <v>2906</v>
      </c>
      <c r="E298" s="832" t="s">
        <v>3409</v>
      </c>
      <c r="F298" s="849"/>
      <c r="G298" s="849"/>
      <c r="H298" s="837">
        <v>0</v>
      </c>
      <c r="I298" s="849">
        <v>1</v>
      </c>
      <c r="J298" s="849">
        <v>218.62</v>
      </c>
      <c r="K298" s="837">
        <v>1</v>
      </c>
      <c r="L298" s="849">
        <v>1</v>
      </c>
      <c r="M298" s="850">
        <v>218.62</v>
      </c>
    </row>
    <row r="299" spans="1:13" ht="14.4" customHeight="1" x14ac:dyDescent="0.3">
      <c r="A299" s="831" t="s">
        <v>2075</v>
      </c>
      <c r="B299" s="832" t="s">
        <v>4426</v>
      </c>
      <c r="C299" s="832" t="s">
        <v>3410</v>
      </c>
      <c r="D299" s="832" t="s">
        <v>3411</v>
      </c>
      <c r="E299" s="832" t="s">
        <v>3412</v>
      </c>
      <c r="F299" s="849"/>
      <c r="G299" s="849"/>
      <c r="H299" s="837">
        <v>0</v>
      </c>
      <c r="I299" s="849">
        <v>6</v>
      </c>
      <c r="J299" s="849">
        <v>479.16</v>
      </c>
      <c r="K299" s="837">
        <v>1</v>
      </c>
      <c r="L299" s="849">
        <v>6</v>
      </c>
      <c r="M299" s="850">
        <v>479.16</v>
      </c>
    </row>
    <row r="300" spans="1:13" ht="14.4" customHeight="1" x14ac:dyDescent="0.3">
      <c r="A300" s="831" t="s">
        <v>2075</v>
      </c>
      <c r="B300" s="832" t="s">
        <v>4426</v>
      </c>
      <c r="C300" s="832" t="s">
        <v>3413</v>
      </c>
      <c r="D300" s="832" t="s">
        <v>3411</v>
      </c>
      <c r="E300" s="832" t="s">
        <v>3414</v>
      </c>
      <c r="F300" s="849"/>
      <c r="G300" s="849"/>
      <c r="H300" s="837">
        <v>0</v>
      </c>
      <c r="I300" s="849">
        <v>1</v>
      </c>
      <c r="J300" s="849">
        <v>262.23</v>
      </c>
      <c r="K300" s="837">
        <v>1</v>
      </c>
      <c r="L300" s="849">
        <v>1</v>
      </c>
      <c r="M300" s="850">
        <v>262.23</v>
      </c>
    </row>
    <row r="301" spans="1:13" ht="14.4" customHeight="1" x14ac:dyDescent="0.3">
      <c r="A301" s="831" t="s">
        <v>2075</v>
      </c>
      <c r="B301" s="832" t="s">
        <v>1821</v>
      </c>
      <c r="C301" s="832" t="s">
        <v>3433</v>
      </c>
      <c r="D301" s="832" t="s">
        <v>1823</v>
      </c>
      <c r="E301" s="832" t="s">
        <v>3434</v>
      </c>
      <c r="F301" s="849"/>
      <c r="G301" s="849"/>
      <c r="H301" s="837">
        <v>0</v>
      </c>
      <c r="I301" s="849">
        <v>2</v>
      </c>
      <c r="J301" s="849">
        <v>527.36</v>
      </c>
      <c r="K301" s="837">
        <v>1</v>
      </c>
      <c r="L301" s="849">
        <v>2</v>
      </c>
      <c r="M301" s="850">
        <v>527.36</v>
      </c>
    </row>
    <row r="302" spans="1:13" ht="14.4" customHeight="1" x14ac:dyDescent="0.3">
      <c r="A302" s="831" t="s">
        <v>2075</v>
      </c>
      <c r="B302" s="832" t="s">
        <v>1825</v>
      </c>
      <c r="C302" s="832" t="s">
        <v>1826</v>
      </c>
      <c r="D302" s="832" t="s">
        <v>1101</v>
      </c>
      <c r="E302" s="832" t="s">
        <v>1827</v>
      </c>
      <c r="F302" s="849"/>
      <c r="G302" s="849"/>
      <c r="H302" s="837">
        <v>0</v>
      </c>
      <c r="I302" s="849">
        <v>1</v>
      </c>
      <c r="J302" s="849">
        <v>25.94</v>
      </c>
      <c r="K302" s="837">
        <v>1</v>
      </c>
      <c r="L302" s="849">
        <v>1</v>
      </c>
      <c r="M302" s="850">
        <v>25.94</v>
      </c>
    </row>
    <row r="303" spans="1:13" ht="14.4" customHeight="1" x14ac:dyDescent="0.3">
      <c r="A303" s="831" t="s">
        <v>2075</v>
      </c>
      <c r="B303" s="832" t="s">
        <v>1832</v>
      </c>
      <c r="C303" s="832" t="s">
        <v>3429</v>
      </c>
      <c r="D303" s="832" t="s">
        <v>3430</v>
      </c>
      <c r="E303" s="832" t="s">
        <v>1946</v>
      </c>
      <c r="F303" s="849">
        <v>1</v>
      </c>
      <c r="G303" s="849">
        <v>279.52999999999997</v>
      </c>
      <c r="H303" s="837">
        <v>1</v>
      </c>
      <c r="I303" s="849"/>
      <c r="J303" s="849"/>
      <c r="K303" s="837">
        <v>0</v>
      </c>
      <c r="L303" s="849">
        <v>1</v>
      </c>
      <c r="M303" s="850">
        <v>279.52999999999997</v>
      </c>
    </row>
    <row r="304" spans="1:13" ht="14.4" customHeight="1" x14ac:dyDescent="0.3">
      <c r="A304" s="831" t="s">
        <v>2075</v>
      </c>
      <c r="B304" s="832" t="s">
        <v>1694</v>
      </c>
      <c r="C304" s="832" t="s">
        <v>3383</v>
      </c>
      <c r="D304" s="832" t="s">
        <v>1696</v>
      </c>
      <c r="E304" s="832" t="s">
        <v>3384</v>
      </c>
      <c r="F304" s="849"/>
      <c r="G304" s="849"/>
      <c r="H304" s="837">
        <v>0</v>
      </c>
      <c r="I304" s="849">
        <v>1</v>
      </c>
      <c r="J304" s="849">
        <v>88.51</v>
      </c>
      <c r="K304" s="837">
        <v>1</v>
      </c>
      <c r="L304" s="849">
        <v>1</v>
      </c>
      <c r="M304" s="850">
        <v>88.51</v>
      </c>
    </row>
    <row r="305" spans="1:13" ht="14.4" customHeight="1" x14ac:dyDescent="0.3">
      <c r="A305" s="831" t="s">
        <v>2075</v>
      </c>
      <c r="B305" s="832" t="s">
        <v>1694</v>
      </c>
      <c r="C305" s="832" t="s">
        <v>3385</v>
      </c>
      <c r="D305" s="832" t="s">
        <v>1696</v>
      </c>
      <c r="E305" s="832" t="s">
        <v>3386</v>
      </c>
      <c r="F305" s="849"/>
      <c r="G305" s="849"/>
      <c r="H305" s="837"/>
      <c r="I305" s="849">
        <v>3</v>
      </c>
      <c r="J305" s="849">
        <v>0</v>
      </c>
      <c r="K305" s="837"/>
      <c r="L305" s="849">
        <v>3</v>
      </c>
      <c r="M305" s="850">
        <v>0</v>
      </c>
    </row>
    <row r="306" spans="1:13" ht="14.4" customHeight="1" x14ac:dyDescent="0.3">
      <c r="A306" s="831" t="s">
        <v>2075</v>
      </c>
      <c r="B306" s="832" t="s">
        <v>1694</v>
      </c>
      <c r="C306" s="832" t="s">
        <v>3387</v>
      </c>
      <c r="D306" s="832" t="s">
        <v>1696</v>
      </c>
      <c r="E306" s="832" t="s">
        <v>3388</v>
      </c>
      <c r="F306" s="849"/>
      <c r="G306" s="849"/>
      <c r="H306" s="837">
        <v>0</v>
      </c>
      <c r="I306" s="849">
        <v>1</v>
      </c>
      <c r="J306" s="849">
        <v>115.33</v>
      </c>
      <c r="K306" s="837">
        <v>1</v>
      </c>
      <c r="L306" s="849">
        <v>1</v>
      </c>
      <c r="M306" s="850">
        <v>115.33</v>
      </c>
    </row>
    <row r="307" spans="1:13" ht="14.4" customHeight="1" x14ac:dyDescent="0.3">
      <c r="A307" s="831" t="s">
        <v>2075</v>
      </c>
      <c r="B307" s="832" t="s">
        <v>1694</v>
      </c>
      <c r="C307" s="832" t="s">
        <v>1698</v>
      </c>
      <c r="D307" s="832" t="s">
        <v>1696</v>
      </c>
      <c r="E307" s="832" t="s">
        <v>1699</v>
      </c>
      <c r="F307" s="849"/>
      <c r="G307" s="849"/>
      <c r="H307" s="837">
        <v>0</v>
      </c>
      <c r="I307" s="849">
        <v>2</v>
      </c>
      <c r="J307" s="849">
        <v>95.15</v>
      </c>
      <c r="K307" s="837">
        <v>1</v>
      </c>
      <c r="L307" s="849">
        <v>2</v>
      </c>
      <c r="M307" s="850">
        <v>95.15</v>
      </c>
    </row>
    <row r="308" spans="1:13" ht="14.4" customHeight="1" x14ac:dyDescent="0.3">
      <c r="A308" s="831" t="s">
        <v>2075</v>
      </c>
      <c r="B308" s="832" t="s">
        <v>1700</v>
      </c>
      <c r="C308" s="832" t="s">
        <v>1860</v>
      </c>
      <c r="D308" s="832" t="s">
        <v>1861</v>
      </c>
      <c r="E308" s="832" t="s">
        <v>1862</v>
      </c>
      <c r="F308" s="849"/>
      <c r="G308" s="849"/>
      <c r="H308" s="837">
        <v>0</v>
      </c>
      <c r="I308" s="849">
        <v>1</v>
      </c>
      <c r="J308" s="849">
        <v>149.52000000000001</v>
      </c>
      <c r="K308" s="837">
        <v>1</v>
      </c>
      <c r="L308" s="849">
        <v>1</v>
      </c>
      <c r="M308" s="850">
        <v>149.52000000000001</v>
      </c>
    </row>
    <row r="309" spans="1:13" ht="14.4" customHeight="1" x14ac:dyDescent="0.3">
      <c r="A309" s="831" t="s">
        <v>2075</v>
      </c>
      <c r="B309" s="832" t="s">
        <v>1700</v>
      </c>
      <c r="C309" s="832" t="s">
        <v>1701</v>
      </c>
      <c r="D309" s="832" t="s">
        <v>867</v>
      </c>
      <c r="E309" s="832" t="s">
        <v>1702</v>
      </c>
      <c r="F309" s="849"/>
      <c r="G309" s="849"/>
      <c r="H309" s="837">
        <v>0</v>
      </c>
      <c r="I309" s="849">
        <v>1</v>
      </c>
      <c r="J309" s="849">
        <v>225.06</v>
      </c>
      <c r="K309" s="837">
        <v>1</v>
      </c>
      <c r="L309" s="849">
        <v>1</v>
      </c>
      <c r="M309" s="850">
        <v>225.06</v>
      </c>
    </row>
    <row r="310" spans="1:13" ht="14.4" customHeight="1" x14ac:dyDescent="0.3">
      <c r="A310" s="831" t="s">
        <v>2075</v>
      </c>
      <c r="B310" s="832" t="s">
        <v>1707</v>
      </c>
      <c r="C310" s="832" t="s">
        <v>2267</v>
      </c>
      <c r="D310" s="832" t="s">
        <v>1712</v>
      </c>
      <c r="E310" s="832" t="s">
        <v>2169</v>
      </c>
      <c r="F310" s="849">
        <v>1</v>
      </c>
      <c r="G310" s="849">
        <v>238.72</v>
      </c>
      <c r="H310" s="837">
        <v>1</v>
      </c>
      <c r="I310" s="849"/>
      <c r="J310" s="849"/>
      <c r="K310" s="837">
        <v>0</v>
      </c>
      <c r="L310" s="849">
        <v>1</v>
      </c>
      <c r="M310" s="850">
        <v>238.72</v>
      </c>
    </row>
    <row r="311" spans="1:13" ht="14.4" customHeight="1" x14ac:dyDescent="0.3">
      <c r="A311" s="831" t="s">
        <v>2075</v>
      </c>
      <c r="B311" s="832" t="s">
        <v>1876</v>
      </c>
      <c r="C311" s="832" t="s">
        <v>1880</v>
      </c>
      <c r="D311" s="832" t="s">
        <v>1881</v>
      </c>
      <c r="E311" s="832" t="s">
        <v>1882</v>
      </c>
      <c r="F311" s="849"/>
      <c r="G311" s="849"/>
      <c r="H311" s="837">
        <v>0</v>
      </c>
      <c r="I311" s="849">
        <v>1</v>
      </c>
      <c r="J311" s="849">
        <v>70.540000000000006</v>
      </c>
      <c r="K311" s="837">
        <v>1</v>
      </c>
      <c r="L311" s="849">
        <v>1</v>
      </c>
      <c r="M311" s="850">
        <v>70.540000000000006</v>
      </c>
    </row>
    <row r="312" spans="1:13" ht="14.4" customHeight="1" x14ac:dyDescent="0.3">
      <c r="A312" s="831" t="s">
        <v>2075</v>
      </c>
      <c r="B312" s="832" t="s">
        <v>1890</v>
      </c>
      <c r="C312" s="832" t="s">
        <v>2768</v>
      </c>
      <c r="D312" s="832" t="s">
        <v>2769</v>
      </c>
      <c r="E312" s="832" t="s">
        <v>2770</v>
      </c>
      <c r="F312" s="849">
        <v>2</v>
      </c>
      <c r="G312" s="849">
        <v>272.08</v>
      </c>
      <c r="H312" s="837">
        <v>1</v>
      </c>
      <c r="I312" s="849"/>
      <c r="J312" s="849"/>
      <c r="K312" s="837">
        <v>0</v>
      </c>
      <c r="L312" s="849">
        <v>2</v>
      </c>
      <c r="M312" s="850">
        <v>272.08</v>
      </c>
    </row>
    <row r="313" spans="1:13" ht="14.4" customHeight="1" x14ac:dyDescent="0.3">
      <c r="A313" s="831" t="s">
        <v>2075</v>
      </c>
      <c r="B313" s="832" t="s">
        <v>1723</v>
      </c>
      <c r="C313" s="832" t="s">
        <v>1724</v>
      </c>
      <c r="D313" s="832" t="s">
        <v>672</v>
      </c>
      <c r="E313" s="832" t="s">
        <v>1725</v>
      </c>
      <c r="F313" s="849"/>
      <c r="G313" s="849"/>
      <c r="H313" s="837">
        <v>0</v>
      </c>
      <c r="I313" s="849">
        <v>5</v>
      </c>
      <c r="J313" s="849">
        <v>242.1</v>
      </c>
      <c r="K313" s="837">
        <v>1</v>
      </c>
      <c r="L313" s="849">
        <v>5</v>
      </c>
      <c r="M313" s="850">
        <v>242.1</v>
      </c>
    </row>
    <row r="314" spans="1:13" ht="14.4" customHeight="1" x14ac:dyDescent="0.3">
      <c r="A314" s="831" t="s">
        <v>2075</v>
      </c>
      <c r="B314" s="832" t="s">
        <v>1723</v>
      </c>
      <c r="C314" s="832" t="s">
        <v>3260</v>
      </c>
      <c r="D314" s="832" t="s">
        <v>3261</v>
      </c>
      <c r="E314" s="832" t="s">
        <v>3262</v>
      </c>
      <c r="F314" s="849">
        <v>1</v>
      </c>
      <c r="G314" s="849">
        <v>48.42</v>
      </c>
      <c r="H314" s="837">
        <v>1</v>
      </c>
      <c r="I314" s="849"/>
      <c r="J314" s="849"/>
      <c r="K314" s="837">
        <v>0</v>
      </c>
      <c r="L314" s="849">
        <v>1</v>
      </c>
      <c r="M314" s="850">
        <v>48.42</v>
      </c>
    </row>
    <row r="315" spans="1:13" ht="14.4" customHeight="1" x14ac:dyDescent="0.3">
      <c r="A315" s="831" t="s">
        <v>2075</v>
      </c>
      <c r="B315" s="832" t="s">
        <v>1730</v>
      </c>
      <c r="C315" s="832" t="s">
        <v>1731</v>
      </c>
      <c r="D315" s="832" t="s">
        <v>1732</v>
      </c>
      <c r="E315" s="832" t="s">
        <v>1733</v>
      </c>
      <c r="F315" s="849"/>
      <c r="G315" s="849"/>
      <c r="H315" s="837"/>
      <c r="I315" s="849">
        <v>3</v>
      </c>
      <c r="J315" s="849">
        <v>0</v>
      </c>
      <c r="K315" s="837"/>
      <c r="L315" s="849">
        <v>3</v>
      </c>
      <c r="M315" s="850">
        <v>0</v>
      </c>
    </row>
    <row r="316" spans="1:13" ht="14.4" customHeight="1" x14ac:dyDescent="0.3">
      <c r="A316" s="831" t="s">
        <v>2075</v>
      </c>
      <c r="B316" s="832" t="s">
        <v>1908</v>
      </c>
      <c r="C316" s="832" t="s">
        <v>3445</v>
      </c>
      <c r="D316" s="832" t="s">
        <v>3310</v>
      </c>
      <c r="E316" s="832" t="s">
        <v>3311</v>
      </c>
      <c r="F316" s="849">
        <v>2</v>
      </c>
      <c r="G316" s="849">
        <v>0</v>
      </c>
      <c r="H316" s="837"/>
      <c r="I316" s="849"/>
      <c r="J316" s="849"/>
      <c r="K316" s="837"/>
      <c r="L316" s="849">
        <v>2</v>
      </c>
      <c r="M316" s="850">
        <v>0</v>
      </c>
    </row>
    <row r="317" spans="1:13" ht="14.4" customHeight="1" x14ac:dyDescent="0.3">
      <c r="A317" s="831" t="s">
        <v>2075</v>
      </c>
      <c r="B317" s="832" t="s">
        <v>1908</v>
      </c>
      <c r="C317" s="832" t="s">
        <v>3309</v>
      </c>
      <c r="D317" s="832" t="s">
        <v>3310</v>
      </c>
      <c r="E317" s="832" t="s">
        <v>3311</v>
      </c>
      <c r="F317" s="849">
        <v>1</v>
      </c>
      <c r="G317" s="849">
        <v>0</v>
      </c>
      <c r="H317" s="837"/>
      <c r="I317" s="849"/>
      <c r="J317" s="849"/>
      <c r="K317" s="837"/>
      <c r="L317" s="849">
        <v>1</v>
      </c>
      <c r="M317" s="850">
        <v>0</v>
      </c>
    </row>
    <row r="318" spans="1:13" ht="14.4" customHeight="1" x14ac:dyDescent="0.3">
      <c r="A318" s="831" t="s">
        <v>2075</v>
      </c>
      <c r="B318" s="832" t="s">
        <v>1750</v>
      </c>
      <c r="C318" s="832" t="s">
        <v>3345</v>
      </c>
      <c r="D318" s="832" t="s">
        <v>3346</v>
      </c>
      <c r="E318" s="832" t="s">
        <v>3347</v>
      </c>
      <c r="F318" s="849"/>
      <c r="G318" s="849"/>
      <c r="H318" s="837"/>
      <c r="I318" s="849">
        <v>1</v>
      </c>
      <c r="J318" s="849">
        <v>0</v>
      </c>
      <c r="K318" s="837"/>
      <c r="L318" s="849">
        <v>1</v>
      </c>
      <c r="M318" s="850">
        <v>0</v>
      </c>
    </row>
    <row r="319" spans="1:13" ht="14.4" customHeight="1" x14ac:dyDescent="0.3">
      <c r="A319" s="831" t="s">
        <v>2076</v>
      </c>
      <c r="B319" s="832" t="s">
        <v>4427</v>
      </c>
      <c r="C319" s="832" t="s">
        <v>4062</v>
      </c>
      <c r="D319" s="832" t="s">
        <v>1174</v>
      </c>
      <c r="E319" s="832" t="s">
        <v>4063</v>
      </c>
      <c r="F319" s="849"/>
      <c r="G319" s="849"/>
      <c r="H319" s="837">
        <v>0</v>
      </c>
      <c r="I319" s="849">
        <v>1</v>
      </c>
      <c r="J319" s="849">
        <v>43.21</v>
      </c>
      <c r="K319" s="837">
        <v>1</v>
      </c>
      <c r="L319" s="849">
        <v>1</v>
      </c>
      <c r="M319" s="850">
        <v>43.21</v>
      </c>
    </row>
    <row r="320" spans="1:13" ht="14.4" customHeight="1" x14ac:dyDescent="0.3">
      <c r="A320" s="831" t="s">
        <v>2076</v>
      </c>
      <c r="B320" s="832" t="s">
        <v>1676</v>
      </c>
      <c r="C320" s="832" t="s">
        <v>2195</v>
      </c>
      <c r="D320" s="832" t="s">
        <v>735</v>
      </c>
      <c r="E320" s="832" t="s">
        <v>1777</v>
      </c>
      <c r="F320" s="849"/>
      <c r="G320" s="849"/>
      <c r="H320" s="837">
        <v>0</v>
      </c>
      <c r="I320" s="849">
        <v>12</v>
      </c>
      <c r="J320" s="849">
        <v>4417.92</v>
      </c>
      <c r="K320" s="837">
        <v>1</v>
      </c>
      <c r="L320" s="849">
        <v>12</v>
      </c>
      <c r="M320" s="850">
        <v>4417.92</v>
      </c>
    </row>
    <row r="321" spans="1:13" ht="14.4" customHeight="1" x14ac:dyDescent="0.3">
      <c r="A321" s="831" t="s">
        <v>2076</v>
      </c>
      <c r="B321" s="832" t="s">
        <v>1676</v>
      </c>
      <c r="C321" s="832" t="s">
        <v>2122</v>
      </c>
      <c r="D321" s="832" t="s">
        <v>735</v>
      </c>
      <c r="E321" s="832" t="s">
        <v>1680</v>
      </c>
      <c r="F321" s="849"/>
      <c r="G321" s="849"/>
      <c r="H321" s="837">
        <v>0</v>
      </c>
      <c r="I321" s="849">
        <v>3</v>
      </c>
      <c r="J321" s="849">
        <v>1472.67</v>
      </c>
      <c r="K321" s="837">
        <v>1</v>
      </c>
      <c r="L321" s="849">
        <v>3</v>
      </c>
      <c r="M321" s="850">
        <v>1472.67</v>
      </c>
    </row>
    <row r="322" spans="1:13" ht="14.4" customHeight="1" x14ac:dyDescent="0.3">
      <c r="A322" s="831" t="s">
        <v>2076</v>
      </c>
      <c r="B322" s="832" t="s">
        <v>1676</v>
      </c>
      <c r="C322" s="832" t="s">
        <v>2123</v>
      </c>
      <c r="D322" s="832" t="s">
        <v>735</v>
      </c>
      <c r="E322" s="832" t="s">
        <v>1991</v>
      </c>
      <c r="F322" s="849"/>
      <c r="G322" s="849"/>
      <c r="H322" s="837">
        <v>0</v>
      </c>
      <c r="I322" s="849">
        <v>2</v>
      </c>
      <c r="J322" s="849">
        <v>1472.66</v>
      </c>
      <c r="K322" s="837">
        <v>1</v>
      </c>
      <c r="L322" s="849">
        <v>2</v>
      </c>
      <c r="M322" s="850">
        <v>1472.66</v>
      </c>
    </row>
    <row r="323" spans="1:13" ht="14.4" customHeight="1" x14ac:dyDescent="0.3">
      <c r="A323" s="831" t="s">
        <v>2076</v>
      </c>
      <c r="B323" s="832" t="s">
        <v>1835</v>
      </c>
      <c r="C323" s="832" t="s">
        <v>1836</v>
      </c>
      <c r="D323" s="832" t="s">
        <v>1837</v>
      </c>
      <c r="E323" s="832" t="s">
        <v>1838</v>
      </c>
      <c r="F323" s="849"/>
      <c r="G323" s="849"/>
      <c r="H323" s="837">
        <v>0</v>
      </c>
      <c r="I323" s="849">
        <v>1</v>
      </c>
      <c r="J323" s="849">
        <v>32.869999999999997</v>
      </c>
      <c r="K323" s="837">
        <v>1</v>
      </c>
      <c r="L323" s="849">
        <v>1</v>
      </c>
      <c r="M323" s="850">
        <v>32.869999999999997</v>
      </c>
    </row>
    <row r="324" spans="1:13" ht="14.4" customHeight="1" x14ac:dyDescent="0.3">
      <c r="A324" s="831" t="s">
        <v>2076</v>
      </c>
      <c r="B324" s="832" t="s">
        <v>1694</v>
      </c>
      <c r="C324" s="832" t="s">
        <v>1698</v>
      </c>
      <c r="D324" s="832" t="s">
        <v>1696</v>
      </c>
      <c r="E324" s="832" t="s">
        <v>1699</v>
      </c>
      <c r="F324" s="849"/>
      <c r="G324" s="849"/>
      <c r="H324" s="837">
        <v>0</v>
      </c>
      <c r="I324" s="849">
        <v>1</v>
      </c>
      <c r="J324" s="849">
        <v>49.08</v>
      </c>
      <c r="K324" s="837">
        <v>1</v>
      </c>
      <c r="L324" s="849">
        <v>1</v>
      </c>
      <c r="M324" s="850">
        <v>49.08</v>
      </c>
    </row>
    <row r="325" spans="1:13" ht="14.4" customHeight="1" x14ac:dyDescent="0.3">
      <c r="A325" s="831" t="s">
        <v>2076</v>
      </c>
      <c r="B325" s="832" t="s">
        <v>4428</v>
      </c>
      <c r="C325" s="832" t="s">
        <v>3027</v>
      </c>
      <c r="D325" s="832" t="s">
        <v>3028</v>
      </c>
      <c r="E325" s="832" t="s">
        <v>3029</v>
      </c>
      <c r="F325" s="849">
        <v>1</v>
      </c>
      <c r="G325" s="849">
        <v>550.39</v>
      </c>
      <c r="H325" s="837">
        <v>1</v>
      </c>
      <c r="I325" s="849"/>
      <c r="J325" s="849"/>
      <c r="K325" s="837">
        <v>0</v>
      </c>
      <c r="L325" s="849">
        <v>1</v>
      </c>
      <c r="M325" s="850">
        <v>550.39</v>
      </c>
    </row>
    <row r="326" spans="1:13" ht="14.4" customHeight="1" x14ac:dyDescent="0.3">
      <c r="A326" s="831" t="s">
        <v>2076</v>
      </c>
      <c r="B326" s="832" t="s">
        <v>1757</v>
      </c>
      <c r="C326" s="832" t="s">
        <v>1758</v>
      </c>
      <c r="D326" s="832" t="s">
        <v>1759</v>
      </c>
      <c r="E326" s="832" t="s">
        <v>1760</v>
      </c>
      <c r="F326" s="849"/>
      <c r="G326" s="849"/>
      <c r="H326" s="837">
        <v>0</v>
      </c>
      <c r="I326" s="849">
        <v>1</v>
      </c>
      <c r="J326" s="849">
        <v>414.07</v>
      </c>
      <c r="K326" s="837">
        <v>1</v>
      </c>
      <c r="L326" s="849">
        <v>1</v>
      </c>
      <c r="M326" s="850">
        <v>414.07</v>
      </c>
    </row>
    <row r="327" spans="1:13" ht="14.4" customHeight="1" x14ac:dyDescent="0.3">
      <c r="A327" s="831" t="s">
        <v>2077</v>
      </c>
      <c r="B327" s="832" t="s">
        <v>1676</v>
      </c>
      <c r="C327" s="832" t="s">
        <v>2122</v>
      </c>
      <c r="D327" s="832" t="s">
        <v>735</v>
      </c>
      <c r="E327" s="832" t="s">
        <v>1680</v>
      </c>
      <c r="F327" s="849"/>
      <c r="G327" s="849"/>
      <c r="H327" s="837">
        <v>0</v>
      </c>
      <c r="I327" s="849">
        <v>2</v>
      </c>
      <c r="J327" s="849">
        <v>981.78</v>
      </c>
      <c r="K327" s="837">
        <v>1</v>
      </c>
      <c r="L327" s="849">
        <v>2</v>
      </c>
      <c r="M327" s="850">
        <v>981.78</v>
      </c>
    </row>
    <row r="328" spans="1:13" ht="14.4" customHeight="1" x14ac:dyDescent="0.3">
      <c r="A328" s="831" t="s">
        <v>2077</v>
      </c>
      <c r="B328" s="832" t="s">
        <v>1700</v>
      </c>
      <c r="C328" s="832" t="s">
        <v>1858</v>
      </c>
      <c r="D328" s="832" t="s">
        <v>867</v>
      </c>
      <c r="E328" s="832" t="s">
        <v>1859</v>
      </c>
      <c r="F328" s="849"/>
      <c r="G328" s="849"/>
      <c r="H328" s="837">
        <v>0</v>
      </c>
      <c r="I328" s="849">
        <v>1</v>
      </c>
      <c r="J328" s="849">
        <v>154.36000000000001</v>
      </c>
      <c r="K328" s="837">
        <v>1</v>
      </c>
      <c r="L328" s="849">
        <v>1</v>
      </c>
      <c r="M328" s="850">
        <v>154.36000000000001</v>
      </c>
    </row>
    <row r="329" spans="1:13" ht="14.4" customHeight="1" x14ac:dyDescent="0.3">
      <c r="A329" s="831" t="s">
        <v>2077</v>
      </c>
      <c r="B329" s="832" t="s">
        <v>4413</v>
      </c>
      <c r="C329" s="832" t="s">
        <v>3457</v>
      </c>
      <c r="D329" s="832" t="s">
        <v>2569</v>
      </c>
      <c r="E329" s="832" t="s">
        <v>1802</v>
      </c>
      <c r="F329" s="849">
        <v>1</v>
      </c>
      <c r="G329" s="849">
        <v>69.16</v>
      </c>
      <c r="H329" s="837">
        <v>1</v>
      </c>
      <c r="I329" s="849"/>
      <c r="J329" s="849"/>
      <c r="K329" s="837">
        <v>0</v>
      </c>
      <c r="L329" s="849">
        <v>1</v>
      </c>
      <c r="M329" s="850">
        <v>69.16</v>
      </c>
    </row>
    <row r="330" spans="1:13" ht="14.4" customHeight="1" x14ac:dyDescent="0.3">
      <c r="A330" s="831" t="s">
        <v>2078</v>
      </c>
      <c r="B330" s="832" t="s">
        <v>1663</v>
      </c>
      <c r="C330" s="832" t="s">
        <v>2445</v>
      </c>
      <c r="D330" s="832" t="s">
        <v>1667</v>
      </c>
      <c r="E330" s="832" t="s">
        <v>1754</v>
      </c>
      <c r="F330" s="849"/>
      <c r="G330" s="849"/>
      <c r="H330" s="837">
        <v>0</v>
      </c>
      <c r="I330" s="849">
        <v>1</v>
      </c>
      <c r="J330" s="849">
        <v>16.12</v>
      </c>
      <c r="K330" s="837">
        <v>1</v>
      </c>
      <c r="L330" s="849">
        <v>1</v>
      </c>
      <c r="M330" s="850">
        <v>16.12</v>
      </c>
    </row>
    <row r="331" spans="1:13" ht="14.4" customHeight="1" x14ac:dyDescent="0.3">
      <c r="A331" s="831" t="s">
        <v>2078</v>
      </c>
      <c r="B331" s="832" t="s">
        <v>1669</v>
      </c>
      <c r="C331" s="832" t="s">
        <v>4092</v>
      </c>
      <c r="D331" s="832" t="s">
        <v>4093</v>
      </c>
      <c r="E331" s="832" t="s">
        <v>4094</v>
      </c>
      <c r="F331" s="849">
        <v>1</v>
      </c>
      <c r="G331" s="849">
        <v>0</v>
      </c>
      <c r="H331" s="837"/>
      <c r="I331" s="849"/>
      <c r="J331" s="849"/>
      <c r="K331" s="837"/>
      <c r="L331" s="849">
        <v>1</v>
      </c>
      <c r="M331" s="850">
        <v>0</v>
      </c>
    </row>
    <row r="332" spans="1:13" ht="14.4" customHeight="1" x14ac:dyDescent="0.3">
      <c r="A332" s="831" t="s">
        <v>2078</v>
      </c>
      <c r="B332" s="832" t="s">
        <v>1669</v>
      </c>
      <c r="C332" s="832" t="s">
        <v>4358</v>
      </c>
      <c r="D332" s="832" t="s">
        <v>3229</v>
      </c>
      <c r="E332" s="832" t="s">
        <v>4359</v>
      </c>
      <c r="F332" s="849">
        <v>1</v>
      </c>
      <c r="G332" s="849">
        <v>0</v>
      </c>
      <c r="H332" s="837"/>
      <c r="I332" s="849"/>
      <c r="J332" s="849"/>
      <c r="K332" s="837"/>
      <c r="L332" s="849">
        <v>1</v>
      </c>
      <c r="M332" s="850">
        <v>0</v>
      </c>
    </row>
    <row r="333" spans="1:13" ht="14.4" customHeight="1" x14ac:dyDescent="0.3">
      <c r="A333" s="831" t="s">
        <v>2078</v>
      </c>
      <c r="B333" s="832" t="s">
        <v>1676</v>
      </c>
      <c r="C333" s="832" t="s">
        <v>2195</v>
      </c>
      <c r="D333" s="832" t="s">
        <v>735</v>
      </c>
      <c r="E333" s="832" t="s">
        <v>1777</v>
      </c>
      <c r="F333" s="849"/>
      <c r="G333" s="849"/>
      <c r="H333" s="837">
        <v>0</v>
      </c>
      <c r="I333" s="849">
        <v>7</v>
      </c>
      <c r="J333" s="849">
        <v>2577.1200000000003</v>
      </c>
      <c r="K333" s="837">
        <v>1</v>
      </c>
      <c r="L333" s="849">
        <v>7</v>
      </c>
      <c r="M333" s="850">
        <v>2577.1200000000003</v>
      </c>
    </row>
    <row r="334" spans="1:13" ht="14.4" customHeight="1" x14ac:dyDescent="0.3">
      <c r="A334" s="831" t="s">
        <v>2078</v>
      </c>
      <c r="B334" s="832" t="s">
        <v>1676</v>
      </c>
      <c r="C334" s="832" t="s">
        <v>2122</v>
      </c>
      <c r="D334" s="832" t="s">
        <v>735</v>
      </c>
      <c r="E334" s="832" t="s">
        <v>1680</v>
      </c>
      <c r="F334" s="849"/>
      <c r="G334" s="849"/>
      <c r="H334" s="837">
        <v>0</v>
      </c>
      <c r="I334" s="849">
        <v>9</v>
      </c>
      <c r="J334" s="849">
        <v>4418.01</v>
      </c>
      <c r="K334" s="837">
        <v>1</v>
      </c>
      <c r="L334" s="849">
        <v>9</v>
      </c>
      <c r="M334" s="850">
        <v>4418.01</v>
      </c>
    </row>
    <row r="335" spans="1:13" ht="14.4" customHeight="1" x14ac:dyDescent="0.3">
      <c r="A335" s="831" t="s">
        <v>2078</v>
      </c>
      <c r="B335" s="832" t="s">
        <v>1676</v>
      </c>
      <c r="C335" s="832" t="s">
        <v>2123</v>
      </c>
      <c r="D335" s="832" t="s">
        <v>735</v>
      </c>
      <c r="E335" s="832" t="s">
        <v>1991</v>
      </c>
      <c r="F335" s="849"/>
      <c r="G335" s="849"/>
      <c r="H335" s="837">
        <v>0</v>
      </c>
      <c r="I335" s="849">
        <v>10</v>
      </c>
      <c r="J335" s="849">
        <v>7363.3</v>
      </c>
      <c r="K335" s="837">
        <v>1</v>
      </c>
      <c r="L335" s="849">
        <v>10</v>
      </c>
      <c r="M335" s="850">
        <v>7363.3</v>
      </c>
    </row>
    <row r="336" spans="1:13" ht="14.4" customHeight="1" x14ac:dyDescent="0.3">
      <c r="A336" s="831" t="s">
        <v>2078</v>
      </c>
      <c r="B336" s="832" t="s">
        <v>1676</v>
      </c>
      <c r="C336" s="832" t="s">
        <v>1992</v>
      </c>
      <c r="D336" s="832" t="s">
        <v>735</v>
      </c>
      <c r="E336" s="832" t="s">
        <v>1993</v>
      </c>
      <c r="F336" s="849"/>
      <c r="G336" s="849"/>
      <c r="H336" s="837">
        <v>0</v>
      </c>
      <c r="I336" s="849">
        <v>1</v>
      </c>
      <c r="J336" s="849">
        <v>923.74</v>
      </c>
      <c r="K336" s="837">
        <v>1</v>
      </c>
      <c r="L336" s="849">
        <v>1</v>
      </c>
      <c r="M336" s="850">
        <v>923.74</v>
      </c>
    </row>
    <row r="337" spans="1:13" ht="14.4" customHeight="1" x14ac:dyDescent="0.3">
      <c r="A337" s="831" t="s">
        <v>2078</v>
      </c>
      <c r="B337" s="832" t="s">
        <v>4412</v>
      </c>
      <c r="C337" s="832" t="s">
        <v>2148</v>
      </c>
      <c r="D337" s="832" t="s">
        <v>825</v>
      </c>
      <c r="E337" s="832" t="s">
        <v>2149</v>
      </c>
      <c r="F337" s="849">
        <v>3</v>
      </c>
      <c r="G337" s="849">
        <v>0</v>
      </c>
      <c r="H337" s="837"/>
      <c r="I337" s="849"/>
      <c r="J337" s="849"/>
      <c r="K337" s="837"/>
      <c r="L337" s="849">
        <v>3</v>
      </c>
      <c r="M337" s="850">
        <v>0</v>
      </c>
    </row>
    <row r="338" spans="1:13" ht="14.4" customHeight="1" x14ac:dyDescent="0.3">
      <c r="A338" s="831" t="s">
        <v>2078</v>
      </c>
      <c r="B338" s="832" t="s">
        <v>1684</v>
      </c>
      <c r="C338" s="832" t="s">
        <v>2334</v>
      </c>
      <c r="D338" s="832" t="s">
        <v>855</v>
      </c>
      <c r="E338" s="832" t="s">
        <v>1686</v>
      </c>
      <c r="F338" s="849"/>
      <c r="G338" s="849"/>
      <c r="H338" s="837">
        <v>0</v>
      </c>
      <c r="I338" s="849">
        <v>1</v>
      </c>
      <c r="J338" s="849">
        <v>27.5</v>
      </c>
      <c r="K338" s="837">
        <v>1</v>
      </c>
      <c r="L338" s="849">
        <v>1</v>
      </c>
      <c r="M338" s="850">
        <v>27.5</v>
      </c>
    </row>
    <row r="339" spans="1:13" ht="14.4" customHeight="1" x14ac:dyDescent="0.3">
      <c r="A339" s="831" t="s">
        <v>2078</v>
      </c>
      <c r="B339" s="832" t="s">
        <v>1684</v>
      </c>
      <c r="C339" s="832" t="s">
        <v>2513</v>
      </c>
      <c r="D339" s="832" t="s">
        <v>853</v>
      </c>
      <c r="E339" s="832" t="s">
        <v>2021</v>
      </c>
      <c r="F339" s="849"/>
      <c r="G339" s="849"/>
      <c r="H339" s="837">
        <v>0</v>
      </c>
      <c r="I339" s="849">
        <v>1</v>
      </c>
      <c r="J339" s="849">
        <v>54.99</v>
      </c>
      <c r="K339" s="837">
        <v>1</v>
      </c>
      <c r="L339" s="849">
        <v>1</v>
      </c>
      <c r="M339" s="850">
        <v>54.99</v>
      </c>
    </row>
    <row r="340" spans="1:13" ht="14.4" customHeight="1" x14ac:dyDescent="0.3">
      <c r="A340" s="831" t="s">
        <v>2078</v>
      </c>
      <c r="B340" s="832" t="s">
        <v>1687</v>
      </c>
      <c r="C340" s="832" t="s">
        <v>2397</v>
      </c>
      <c r="D340" s="832" t="s">
        <v>661</v>
      </c>
      <c r="E340" s="832" t="s">
        <v>1813</v>
      </c>
      <c r="F340" s="849"/>
      <c r="G340" s="849"/>
      <c r="H340" s="837">
        <v>0</v>
      </c>
      <c r="I340" s="849">
        <v>1</v>
      </c>
      <c r="J340" s="849">
        <v>36.86</v>
      </c>
      <c r="K340" s="837">
        <v>1</v>
      </c>
      <c r="L340" s="849">
        <v>1</v>
      </c>
      <c r="M340" s="850">
        <v>36.86</v>
      </c>
    </row>
    <row r="341" spans="1:13" ht="14.4" customHeight="1" x14ac:dyDescent="0.3">
      <c r="A341" s="831" t="s">
        <v>2078</v>
      </c>
      <c r="B341" s="832" t="s">
        <v>1690</v>
      </c>
      <c r="C341" s="832" t="s">
        <v>3487</v>
      </c>
      <c r="D341" s="832" t="s">
        <v>1692</v>
      </c>
      <c r="E341" s="832" t="s">
        <v>3488</v>
      </c>
      <c r="F341" s="849"/>
      <c r="G341" s="849"/>
      <c r="H341" s="837">
        <v>0</v>
      </c>
      <c r="I341" s="849">
        <v>1</v>
      </c>
      <c r="J341" s="849">
        <v>163.66</v>
      </c>
      <c r="K341" s="837">
        <v>1</v>
      </c>
      <c r="L341" s="849">
        <v>1</v>
      </c>
      <c r="M341" s="850">
        <v>163.66</v>
      </c>
    </row>
    <row r="342" spans="1:13" ht="14.4" customHeight="1" x14ac:dyDescent="0.3">
      <c r="A342" s="831" t="s">
        <v>2078</v>
      </c>
      <c r="B342" s="832" t="s">
        <v>1700</v>
      </c>
      <c r="C342" s="832" t="s">
        <v>1858</v>
      </c>
      <c r="D342" s="832" t="s">
        <v>867</v>
      </c>
      <c r="E342" s="832" t="s">
        <v>1859</v>
      </c>
      <c r="F342" s="849"/>
      <c r="G342" s="849"/>
      <c r="H342" s="837">
        <v>0</v>
      </c>
      <c r="I342" s="849">
        <v>2</v>
      </c>
      <c r="J342" s="849">
        <v>308.72000000000003</v>
      </c>
      <c r="K342" s="837">
        <v>1</v>
      </c>
      <c r="L342" s="849">
        <v>2</v>
      </c>
      <c r="M342" s="850">
        <v>308.72000000000003</v>
      </c>
    </row>
    <row r="343" spans="1:13" ht="14.4" customHeight="1" x14ac:dyDescent="0.3">
      <c r="A343" s="831" t="s">
        <v>2078</v>
      </c>
      <c r="B343" s="832" t="s">
        <v>1700</v>
      </c>
      <c r="C343" s="832" t="s">
        <v>1860</v>
      </c>
      <c r="D343" s="832" t="s">
        <v>1861</v>
      </c>
      <c r="E343" s="832" t="s">
        <v>1862</v>
      </c>
      <c r="F343" s="849"/>
      <c r="G343" s="849"/>
      <c r="H343" s="837">
        <v>0</v>
      </c>
      <c r="I343" s="849">
        <v>8</v>
      </c>
      <c r="J343" s="849">
        <v>1196.1600000000003</v>
      </c>
      <c r="K343" s="837">
        <v>1</v>
      </c>
      <c r="L343" s="849">
        <v>8</v>
      </c>
      <c r="M343" s="850">
        <v>1196.1600000000003</v>
      </c>
    </row>
    <row r="344" spans="1:13" ht="14.4" customHeight="1" x14ac:dyDescent="0.3">
      <c r="A344" s="831" t="s">
        <v>2078</v>
      </c>
      <c r="B344" s="832" t="s">
        <v>1700</v>
      </c>
      <c r="C344" s="832" t="s">
        <v>1701</v>
      </c>
      <c r="D344" s="832" t="s">
        <v>867</v>
      </c>
      <c r="E344" s="832" t="s">
        <v>1702</v>
      </c>
      <c r="F344" s="849"/>
      <c r="G344" s="849"/>
      <c r="H344" s="837">
        <v>0</v>
      </c>
      <c r="I344" s="849">
        <v>5</v>
      </c>
      <c r="J344" s="849">
        <v>1125.3000000000002</v>
      </c>
      <c r="K344" s="837">
        <v>1</v>
      </c>
      <c r="L344" s="849">
        <v>5</v>
      </c>
      <c r="M344" s="850">
        <v>1125.3000000000002</v>
      </c>
    </row>
    <row r="345" spans="1:13" ht="14.4" customHeight="1" x14ac:dyDescent="0.3">
      <c r="A345" s="831" t="s">
        <v>2078</v>
      </c>
      <c r="B345" s="832" t="s">
        <v>1876</v>
      </c>
      <c r="C345" s="832" t="s">
        <v>2943</v>
      </c>
      <c r="D345" s="832" t="s">
        <v>1878</v>
      </c>
      <c r="E345" s="832" t="s">
        <v>1882</v>
      </c>
      <c r="F345" s="849">
        <v>1</v>
      </c>
      <c r="G345" s="849">
        <v>119.7</v>
      </c>
      <c r="H345" s="837">
        <v>1</v>
      </c>
      <c r="I345" s="849"/>
      <c r="J345" s="849"/>
      <c r="K345" s="837">
        <v>0</v>
      </c>
      <c r="L345" s="849">
        <v>1</v>
      </c>
      <c r="M345" s="850">
        <v>119.7</v>
      </c>
    </row>
    <row r="346" spans="1:13" ht="14.4" customHeight="1" x14ac:dyDescent="0.3">
      <c r="A346" s="831" t="s">
        <v>2078</v>
      </c>
      <c r="B346" s="832" t="s">
        <v>1876</v>
      </c>
      <c r="C346" s="832" t="s">
        <v>1880</v>
      </c>
      <c r="D346" s="832" t="s">
        <v>1881</v>
      </c>
      <c r="E346" s="832" t="s">
        <v>1882</v>
      </c>
      <c r="F346" s="849"/>
      <c r="G346" s="849"/>
      <c r="H346" s="837">
        <v>0</v>
      </c>
      <c r="I346" s="849">
        <v>1</v>
      </c>
      <c r="J346" s="849">
        <v>70.540000000000006</v>
      </c>
      <c r="K346" s="837">
        <v>1</v>
      </c>
      <c r="L346" s="849">
        <v>1</v>
      </c>
      <c r="M346" s="850">
        <v>70.540000000000006</v>
      </c>
    </row>
    <row r="347" spans="1:13" ht="14.4" customHeight="1" x14ac:dyDescent="0.3">
      <c r="A347" s="831" t="s">
        <v>2078</v>
      </c>
      <c r="B347" s="832" t="s">
        <v>1876</v>
      </c>
      <c r="C347" s="832" t="s">
        <v>2453</v>
      </c>
      <c r="D347" s="832" t="s">
        <v>1881</v>
      </c>
      <c r="E347" s="832" t="s">
        <v>2454</v>
      </c>
      <c r="F347" s="849"/>
      <c r="G347" s="849"/>
      <c r="H347" s="837">
        <v>0</v>
      </c>
      <c r="I347" s="849">
        <v>1</v>
      </c>
      <c r="J347" s="849">
        <v>141.09</v>
      </c>
      <c r="K347" s="837">
        <v>1</v>
      </c>
      <c r="L347" s="849">
        <v>1</v>
      </c>
      <c r="M347" s="850">
        <v>141.09</v>
      </c>
    </row>
    <row r="348" spans="1:13" ht="14.4" customHeight="1" x14ac:dyDescent="0.3">
      <c r="A348" s="831" t="s">
        <v>2078</v>
      </c>
      <c r="B348" s="832" t="s">
        <v>1730</v>
      </c>
      <c r="C348" s="832" t="s">
        <v>1731</v>
      </c>
      <c r="D348" s="832" t="s">
        <v>1732</v>
      </c>
      <c r="E348" s="832" t="s">
        <v>1733</v>
      </c>
      <c r="F348" s="849"/>
      <c r="G348" s="849"/>
      <c r="H348" s="837"/>
      <c r="I348" s="849">
        <v>4</v>
      </c>
      <c r="J348" s="849">
        <v>0</v>
      </c>
      <c r="K348" s="837"/>
      <c r="L348" s="849">
        <v>4</v>
      </c>
      <c r="M348" s="850">
        <v>0</v>
      </c>
    </row>
    <row r="349" spans="1:13" ht="14.4" customHeight="1" x14ac:dyDescent="0.3">
      <c r="A349" s="831" t="s">
        <v>2078</v>
      </c>
      <c r="B349" s="832" t="s">
        <v>1919</v>
      </c>
      <c r="C349" s="832" t="s">
        <v>4097</v>
      </c>
      <c r="D349" s="832" t="s">
        <v>4098</v>
      </c>
      <c r="E349" s="832" t="s">
        <v>4099</v>
      </c>
      <c r="F349" s="849"/>
      <c r="G349" s="849"/>
      <c r="H349" s="837">
        <v>0</v>
      </c>
      <c r="I349" s="849">
        <v>1</v>
      </c>
      <c r="J349" s="849">
        <v>170.32</v>
      </c>
      <c r="K349" s="837">
        <v>1</v>
      </c>
      <c r="L349" s="849">
        <v>1</v>
      </c>
      <c r="M349" s="850">
        <v>170.32</v>
      </c>
    </row>
    <row r="350" spans="1:13" ht="14.4" customHeight="1" x14ac:dyDescent="0.3">
      <c r="A350" s="831" t="s">
        <v>2078</v>
      </c>
      <c r="B350" s="832" t="s">
        <v>1947</v>
      </c>
      <c r="C350" s="832" t="s">
        <v>1948</v>
      </c>
      <c r="D350" s="832" t="s">
        <v>1949</v>
      </c>
      <c r="E350" s="832" t="s">
        <v>1950</v>
      </c>
      <c r="F350" s="849"/>
      <c r="G350" s="849"/>
      <c r="H350" s="837">
        <v>0</v>
      </c>
      <c r="I350" s="849">
        <v>3</v>
      </c>
      <c r="J350" s="849">
        <v>591.22</v>
      </c>
      <c r="K350" s="837">
        <v>1</v>
      </c>
      <c r="L350" s="849">
        <v>3</v>
      </c>
      <c r="M350" s="850">
        <v>591.22</v>
      </c>
    </row>
    <row r="351" spans="1:13" ht="14.4" customHeight="1" x14ac:dyDescent="0.3">
      <c r="A351" s="831" t="s">
        <v>2078</v>
      </c>
      <c r="B351" s="832" t="s">
        <v>1954</v>
      </c>
      <c r="C351" s="832" t="s">
        <v>1979</v>
      </c>
      <c r="D351" s="832" t="s">
        <v>1980</v>
      </c>
      <c r="E351" s="832" t="s">
        <v>1254</v>
      </c>
      <c r="F351" s="849"/>
      <c r="G351" s="849"/>
      <c r="H351" s="837">
        <v>0</v>
      </c>
      <c r="I351" s="849">
        <v>1</v>
      </c>
      <c r="J351" s="849">
        <v>194.26</v>
      </c>
      <c r="K351" s="837">
        <v>1</v>
      </c>
      <c r="L351" s="849">
        <v>1</v>
      </c>
      <c r="M351" s="850">
        <v>194.26</v>
      </c>
    </row>
    <row r="352" spans="1:13" ht="14.4" customHeight="1" x14ac:dyDescent="0.3">
      <c r="A352" s="831" t="s">
        <v>2079</v>
      </c>
      <c r="B352" s="832" t="s">
        <v>1676</v>
      </c>
      <c r="C352" s="832" t="s">
        <v>2195</v>
      </c>
      <c r="D352" s="832" t="s">
        <v>735</v>
      </c>
      <c r="E352" s="832" t="s">
        <v>1777</v>
      </c>
      <c r="F352" s="849"/>
      <c r="G352" s="849"/>
      <c r="H352" s="837">
        <v>0</v>
      </c>
      <c r="I352" s="849">
        <v>1</v>
      </c>
      <c r="J352" s="849">
        <v>368.16</v>
      </c>
      <c r="K352" s="837">
        <v>1</v>
      </c>
      <c r="L352" s="849">
        <v>1</v>
      </c>
      <c r="M352" s="850">
        <v>368.16</v>
      </c>
    </row>
    <row r="353" spans="1:13" ht="14.4" customHeight="1" x14ac:dyDescent="0.3">
      <c r="A353" s="831" t="s">
        <v>2079</v>
      </c>
      <c r="B353" s="832" t="s">
        <v>1676</v>
      </c>
      <c r="C353" s="832" t="s">
        <v>2122</v>
      </c>
      <c r="D353" s="832" t="s">
        <v>735</v>
      </c>
      <c r="E353" s="832" t="s">
        <v>1680</v>
      </c>
      <c r="F353" s="849"/>
      <c r="G353" s="849"/>
      <c r="H353" s="837">
        <v>0</v>
      </c>
      <c r="I353" s="849">
        <v>1</v>
      </c>
      <c r="J353" s="849">
        <v>490.89</v>
      </c>
      <c r="K353" s="837">
        <v>1</v>
      </c>
      <c r="L353" s="849">
        <v>1</v>
      </c>
      <c r="M353" s="850">
        <v>490.89</v>
      </c>
    </row>
    <row r="354" spans="1:13" ht="14.4" customHeight="1" x14ac:dyDescent="0.3">
      <c r="A354" s="831" t="s">
        <v>2079</v>
      </c>
      <c r="B354" s="832" t="s">
        <v>1676</v>
      </c>
      <c r="C354" s="832" t="s">
        <v>2123</v>
      </c>
      <c r="D354" s="832" t="s">
        <v>735</v>
      </c>
      <c r="E354" s="832" t="s">
        <v>1991</v>
      </c>
      <c r="F354" s="849"/>
      <c r="G354" s="849"/>
      <c r="H354" s="837">
        <v>0</v>
      </c>
      <c r="I354" s="849">
        <v>3</v>
      </c>
      <c r="J354" s="849">
        <v>2208.9900000000002</v>
      </c>
      <c r="K354" s="837">
        <v>1</v>
      </c>
      <c r="L354" s="849">
        <v>3</v>
      </c>
      <c r="M354" s="850">
        <v>2208.9900000000002</v>
      </c>
    </row>
    <row r="355" spans="1:13" ht="14.4" customHeight="1" x14ac:dyDescent="0.3">
      <c r="A355" s="831" t="s">
        <v>2079</v>
      </c>
      <c r="B355" s="832" t="s">
        <v>4412</v>
      </c>
      <c r="C355" s="832" t="s">
        <v>2148</v>
      </c>
      <c r="D355" s="832" t="s">
        <v>825</v>
      </c>
      <c r="E355" s="832" t="s">
        <v>2149</v>
      </c>
      <c r="F355" s="849">
        <v>6</v>
      </c>
      <c r="G355" s="849">
        <v>0</v>
      </c>
      <c r="H355" s="837"/>
      <c r="I355" s="849"/>
      <c r="J355" s="849"/>
      <c r="K355" s="837"/>
      <c r="L355" s="849">
        <v>6</v>
      </c>
      <c r="M355" s="850">
        <v>0</v>
      </c>
    </row>
    <row r="356" spans="1:13" ht="14.4" customHeight="1" x14ac:dyDescent="0.3">
      <c r="A356" s="831" t="s">
        <v>2079</v>
      </c>
      <c r="B356" s="832" t="s">
        <v>1690</v>
      </c>
      <c r="C356" s="832" t="s">
        <v>1691</v>
      </c>
      <c r="D356" s="832" t="s">
        <v>1692</v>
      </c>
      <c r="E356" s="832" t="s">
        <v>1693</v>
      </c>
      <c r="F356" s="849"/>
      <c r="G356" s="849"/>
      <c r="H356" s="837">
        <v>0</v>
      </c>
      <c r="I356" s="849">
        <v>1</v>
      </c>
      <c r="J356" s="849">
        <v>654.6</v>
      </c>
      <c r="K356" s="837">
        <v>1</v>
      </c>
      <c r="L356" s="849">
        <v>1</v>
      </c>
      <c r="M356" s="850">
        <v>654.6</v>
      </c>
    </row>
    <row r="357" spans="1:13" ht="14.4" customHeight="1" x14ac:dyDescent="0.3">
      <c r="A357" s="831" t="s">
        <v>2079</v>
      </c>
      <c r="B357" s="832" t="s">
        <v>1694</v>
      </c>
      <c r="C357" s="832" t="s">
        <v>1695</v>
      </c>
      <c r="D357" s="832" t="s">
        <v>1696</v>
      </c>
      <c r="E357" s="832" t="s">
        <v>1697</v>
      </c>
      <c r="F357" s="849"/>
      <c r="G357" s="849"/>
      <c r="H357" s="837">
        <v>0</v>
      </c>
      <c r="I357" s="849">
        <v>1</v>
      </c>
      <c r="J357" s="849">
        <v>63.14</v>
      </c>
      <c r="K357" s="837">
        <v>1</v>
      </c>
      <c r="L357" s="849">
        <v>1</v>
      </c>
      <c r="M357" s="850">
        <v>63.14</v>
      </c>
    </row>
    <row r="358" spans="1:13" ht="14.4" customHeight="1" x14ac:dyDescent="0.3">
      <c r="A358" s="831" t="s">
        <v>2079</v>
      </c>
      <c r="B358" s="832" t="s">
        <v>1700</v>
      </c>
      <c r="C358" s="832" t="s">
        <v>1858</v>
      </c>
      <c r="D358" s="832" t="s">
        <v>867</v>
      </c>
      <c r="E358" s="832" t="s">
        <v>1859</v>
      </c>
      <c r="F358" s="849"/>
      <c r="G358" s="849"/>
      <c r="H358" s="837">
        <v>0</v>
      </c>
      <c r="I358" s="849">
        <v>8</v>
      </c>
      <c r="J358" s="849">
        <v>1234.8800000000001</v>
      </c>
      <c r="K358" s="837">
        <v>1</v>
      </c>
      <c r="L358" s="849">
        <v>8</v>
      </c>
      <c r="M358" s="850">
        <v>1234.8800000000001</v>
      </c>
    </row>
    <row r="359" spans="1:13" ht="14.4" customHeight="1" x14ac:dyDescent="0.3">
      <c r="A359" s="831" t="s">
        <v>2079</v>
      </c>
      <c r="B359" s="832" t="s">
        <v>1700</v>
      </c>
      <c r="C359" s="832" t="s">
        <v>4000</v>
      </c>
      <c r="D359" s="832" t="s">
        <v>4001</v>
      </c>
      <c r="E359" s="832" t="s">
        <v>4434</v>
      </c>
      <c r="F359" s="849"/>
      <c r="G359" s="849"/>
      <c r="H359" s="837">
        <v>0</v>
      </c>
      <c r="I359" s="849">
        <v>2</v>
      </c>
      <c r="J359" s="849">
        <v>151.46</v>
      </c>
      <c r="K359" s="837">
        <v>1</v>
      </c>
      <c r="L359" s="849">
        <v>2</v>
      </c>
      <c r="M359" s="850">
        <v>151.46</v>
      </c>
    </row>
    <row r="360" spans="1:13" ht="14.4" customHeight="1" x14ac:dyDescent="0.3">
      <c r="A360" s="831" t="s">
        <v>2079</v>
      </c>
      <c r="B360" s="832" t="s">
        <v>1700</v>
      </c>
      <c r="C360" s="832" t="s">
        <v>1701</v>
      </c>
      <c r="D360" s="832" t="s">
        <v>867</v>
      </c>
      <c r="E360" s="832" t="s">
        <v>1702</v>
      </c>
      <c r="F360" s="849"/>
      <c r="G360" s="849"/>
      <c r="H360" s="837">
        <v>0</v>
      </c>
      <c r="I360" s="849">
        <v>1</v>
      </c>
      <c r="J360" s="849">
        <v>225.06</v>
      </c>
      <c r="K360" s="837">
        <v>1</v>
      </c>
      <c r="L360" s="849">
        <v>1</v>
      </c>
      <c r="M360" s="850">
        <v>225.06</v>
      </c>
    </row>
    <row r="361" spans="1:13" ht="14.4" customHeight="1" x14ac:dyDescent="0.3">
      <c r="A361" s="831" t="s">
        <v>2079</v>
      </c>
      <c r="B361" s="832" t="s">
        <v>1908</v>
      </c>
      <c r="C361" s="832" t="s">
        <v>2013</v>
      </c>
      <c r="D361" s="832" t="s">
        <v>1236</v>
      </c>
      <c r="E361" s="832" t="s">
        <v>2014</v>
      </c>
      <c r="F361" s="849"/>
      <c r="G361" s="849"/>
      <c r="H361" s="837"/>
      <c r="I361" s="849">
        <v>1</v>
      </c>
      <c r="J361" s="849">
        <v>0</v>
      </c>
      <c r="K361" s="837"/>
      <c r="L361" s="849">
        <v>1</v>
      </c>
      <c r="M361" s="850">
        <v>0</v>
      </c>
    </row>
    <row r="362" spans="1:13" ht="14.4" customHeight="1" x14ac:dyDescent="0.3">
      <c r="A362" s="831" t="s">
        <v>2079</v>
      </c>
      <c r="B362" s="832" t="s">
        <v>1908</v>
      </c>
      <c r="C362" s="832" t="s">
        <v>2925</v>
      </c>
      <c r="D362" s="832" t="s">
        <v>2926</v>
      </c>
      <c r="E362" s="832" t="s">
        <v>2014</v>
      </c>
      <c r="F362" s="849">
        <v>1</v>
      </c>
      <c r="G362" s="849">
        <v>0</v>
      </c>
      <c r="H362" s="837"/>
      <c r="I362" s="849"/>
      <c r="J362" s="849"/>
      <c r="K362" s="837"/>
      <c r="L362" s="849">
        <v>1</v>
      </c>
      <c r="M362" s="850">
        <v>0</v>
      </c>
    </row>
    <row r="363" spans="1:13" ht="14.4" customHeight="1" x14ac:dyDescent="0.3">
      <c r="A363" s="831" t="s">
        <v>2079</v>
      </c>
      <c r="B363" s="832" t="s">
        <v>1750</v>
      </c>
      <c r="C363" s="832" t="s">
        <v>4003</v>
      </c>
      <c r="D363" s="832" t="s">
        <v>861</v>
      </c>
      <c r="E363" s="832" t="s">
        <v>4004</v>
      </c>
      <c r="F363" s="849"/>
      <c r="G363" s="849"/>
      <c r="H363" s="837"/>
      <c r="I363" s="849">
        <v>1</v>
      </c>
      <c r="J363" s="849">
        <v>0</v>
      </c>
      <c r="K363" s="837"/>
      <c r="L363" s="849">
        <v>1</v>
      </c>
      <c r="M363" s="850">
        <v>0</v>
      </c>
    </row>
    <row r="364" spans="1:13" ht="14.4" customHeight="1" x14ac:dyDescent="0.3">
      <c r="A364" s="831" t="s">
        <v>2080</v>
      </c>
      <c r="B364" s="832" t="s">
        <v>1660</v>
      </c>
      <c r="C364" s="832" t="s">
        <v>1661</v>
      </c>
      <c r="D364" s="832" t="s">
        <v>812</v>
      </c>
      <c r="E364" s="832" t="s">
        <v>1662</v>
      </c>
      <c r="F364" s="849"/>
      <c r="G364" s="849"/>
      <c r="H364" s="837">
        <v>0</v>
      </c>
      <c r="I364" s="849">
        <v>1</v>
      </c>
      <c r="J364" s="849">
        <v>41.63</v>
      </c>
      <c r="K364" s="837">
        <v>1</v>
      </c>
      <c r="L364" s="849">
        <v>1</v>
      </c>
      <c r="M364" s="850">
        <v>41.63</v>
      </c>
    </row>
    <row r="365" spans="1:13" ht="14.4" customHeight="1" x14ac:dyDescent="0.3">
      <c r="A365" s="831" t="s">
        <v>2080</v>
      </c>
      <c r="B365" s="832" t="s">
        <v>1663</v>
      </c>
      <c r="C365" s="832" t="s">
        <v>2546</v>
      </c>
      <c r="D365" s="832" t="s">
        <v>1667</v>
      </c>
      <c r="E365" s="832" t="s">
        <v>2547</v>
      </c>
      <c r="F365" s="849"/>
      <c r="G365" s="849"/>
      <c r="H365" s="837">
        <v>0</v>
      </c>
      <c r="I365" s="849">
        <v>1</v>
      </c>
      <c r="J365" s="849">
        <v>8.06</v>
      </c>
      <c r="K365" s="837">
        <v>1</v>
      </c>
      <c r="L365" s="849">
        <v>1</v>
      </c>
      <c r="M365" s="850">
        <v>8.06</v>
      </c>
    </row>
    <row r="366" spans="1:13" ht="14.4" customHeight="1" x14ac:dyDescent="0.3">
      <c r="A366" s="831" t="s">
        <v>2080</v>
      </c>
      <c r="B366" s="832" t="s">
        <v>4416</v>
      </c>
      <c r="C366" s="832" t="s">
        <v>2559</v>
      </c>
      <c r="D366" s="832" t="s">
        <v>2392</v>
      </c>
      <c r="E366" s="832" t="s">
        <v>2238</v>
      </c>
      <c r="F366" s="849"/>
      <c r="G366" s="849"/>
      <c r="H366" s="837">
        <v>0</v>
      </c>
      <c r="I366" s="849">
        <v>1</v>
      </c>
      <c r="J366" s="849">
        <v>184.74</v>
      </c>
      <c r="K366" s="837">
        <v>1</v>
      </c>
      <c r="L366" s="849">
        <v>1</v>
      </c>
      <c r="M366" s="850">
        <v>184.74</v>
      </c>
    </row>
    <row r="367" spans="1:13" ht="14.4" customHeight="1" x14ac:dyDescent="0.3">
      <c r="A367" s="831" t="s">
        <v>2080</v>
      </c>
      <c r="B367" s="832" t="s">
        <v>1676</v>
      </c>
      <c r="C367" s="832" t="s">
        <v>2195</v>
      </c>
      <c r="D367" s="832" t="s">
        <v>735</v>
      </c>
      <c r="E367" s="832" t="s">
        <v>1777</v>
      </c>
      <c r="F367" s="849"/>
      <c r="G367" s="849"/>
      <c r="H367" s="837">
        <v>0</v>
      </c>
      <c r="I367" s="849">
        <v>2</v>
      </c>
      <c r="J367" s="849">
        <v>736.32</v>
      </c>
      <c r="K367" s="837">
        <v>1</v>
      </c>
      <c r="L367" s="849">
        <v>2</v>
      </c>
      <c r="M367" s="850">
        <v>736.32</v>
      </c>
    </row>
    <row r="368" spans="1:13" ht="14.4" customHeight="1" x14ac:dyDescent="0.3">
      <c r="A368" s="831" t="s">
        <v>2080</v>
      </c>
      <c r="B368" s="832" t="s">
        <v>1676</v>
      </c>
      <c r="C368" s="832" t="s">
        <v>2122</v>
      </c>
      <c r="D368" s="832" t="s">
        <v>735</v>
      </c>
      <c r="E368" s="832" t="s">
        <v>1680</v>
      </c>
      <c r="F368" s="849"/>
      <c r="G368" s="849"/>
      <c r="H368" s="837">
        <v>0</v>
      </c>
      <c r="I368" s="849">
        <v>13</v>
      </c>
      <c r="J368" s="849">
        <v>6381.5700000000006</v>
      </c>
      <c r="K368" s="837">
        <v>1</v>
      </c>
      <c r="L368" s="849">
        <v>13</v>
      </c>
      <c r="M368" s="850">
        <v>6381.5700000000006</v>
      </c>
    </row>
    <row r="369" spans="1:13" ht="14.4" customHeight="1" x14ac:dyDescent="0.3">
      <c r="A369" s="831" t="s">
        <v>2080</v>
      </c>
      <c r="B369" s="832" t="s">
        <v>1676</v>
      </c>
      <c r="C369" s="832" t="s">
        <v>2243</v>
      </c>
      <c r="D369" s="832" t="s">
        <v>735</v>
      </c>
      <c r="E369" s="832" t="s">
        <v>2244</v>
      </c>
      <c r="F369" s="849"/>
      <c r="G369" s="849"/>
      <c r="H369" s="837">
        <v>0</v>
      </c>
      <c r="I369" s="849">
        <v>1</v>
      </c>
      <c r="J369" s="849">
        <v>147.26</v>
      </c>
      <c r="K369" s="837">
        <v>1</v>
      </c>
      <c r="L369" s="849">
        <v>1</v>
      </c>
      <c r="M369" s="850">
        <v>147.26</v>
      </c>
    </row>
    <row r="370" spans="1:13" ht="14.4" customHeight="1" x14ac:dyDescent="0.3">
      <c r="A370" s="831" t="s">
        <v>2080</v>
      </c>
      <c r="B370" s="832" t="s">
        <v>1676</v>
      </c>
      <c r="C370" s="832" t="s">
        <v>2123</v>
      </c>
      <c r="D370" s="832" t="s">
        <v>735</v>
      </c>
      <c r="E370" s="832" t="s">
        <v>1991</v>
      </c>
      <c r="F370" s="849"/>
      <c r="G370" s="849"/>
      <c r="H370" s="837">
        <v>0</v>
      </c>
      <c r="I370" s="849">
        <v>6</v>
      </c>
      <c r="J370" s="849">
        <v>4417.9800000000005</v>
      </c>
      <c r="K370" s="837">
        <v>1</v>
      </c>
      <c r="L370" s="849">
        <v>6</v>
      </c>
      <c r="M370" s="850">
        <v>4417.9800000000005</v>
      </c>
    </row>
    <row r="371" spans="1:13" ht="14.4" customHeight="1" x14ac:dyDescent="0.3">
      <c r="A371" s="831" t="s">
        <v>2080</v>
      </c>
      <c r="B371" s="832" t="s">
        <v>1676</v>
      </c>
      <c r="C371" s="832" t="s">
        <v>1992</v>
      </c>
      <c r="D371" s="832" t="s">
        <v>735</v>
      </c>
      <c r="E371" s="832" t="s">
        <v>1993</v>
      </c>
      <c r="F371" s="849"/>
      <c r="G371" s="849"/>
      <c r="H371" s="837">
        <v>0</v>
      </c>
      <c r="I371" s="849">
        <v>5</v>
      </c>
      <c r="J371" s="849">
        <v>4618.7000000000007</v>
      </c>
      <c r="K371" s="837">
        <v>1</v>
      </c>
      <c r="L371" s="849">
        <v>5</v>
      </c>
      <c r="M371" s="850">
        <v>4618.7000000000007</v>
      </c>
    </row>
    <row r="372" spans="1:13" ht="14.4" customHeight="1" x14ac:dyDescent="0.3">
      <c r="A372" s="831" t="s">
        <v>2080</v>
      </c>
      <c r="B372" s="832" t="s">
        <v>1676</v>
      </c>
      <c r="C372" s="832" t="s">
        <v>2124</v>
      </c>
      <c r="D372" s="832" t="s">
        <v>1032</v>
      </c>
      <c r="E372" s="832" t="s">
        <v>1773</v>
      </c>
      <c r="F372" s="849"/>
      <c r="G372" s="849"/>
      <c r="H372" s="837">
        <v>0</v>
      </c>
      <c r="I372" s="849">
        <v>1</v>
      </c>
      <c r="J372" s="849">
        <v>1847.49</v>
      </c>
      <c r="K372" s="837">
        <v>1</v>
      </c>
      <c r="L372" s="849">
        <v>1</v>
      </c>
      <c r="M372" s="850">
        <v>1847.49</v>
      </c>
    </row>
    <row r="373" spans="1:13" ht="14.4" customHeight="1" x14ac:dyDescent="0.3">
      <c r="A373" s="831" t="s">
        <v>2080</v>
      </c>
      <c r="B373" s="832" t="s">
        <v>4412</v>
      </c>
      <c r="C373" s="832" t="s">
        <v>2148</v>
      </c>
      <c r="D373" s="832" t="s">
        <v>825</v>
      </c>
      <c r="E373" s="832" t="s">
        <v>2149</v>
      </c>
      <c r="F373" s="849">
        <v>12</v>
      </c>
      <c r="G373" s="849">
        <v>0</v>
      </c>
      <c r="H373" s="837"/>
      <c r="I373" s="849"/>
      <c r="J373" s="849"/>
      <c r="K373" s="837"/>
      <c r="L373" s="849">
        <v>12</v>
      </c>
      <c r="M373" s="850">
        <v>0</v>
      </c>
    </row>
    <row r="374" spans="1:13" ht="14.4" customHeight="1" x14ac:dyDescent="0.3">
      <c r="A374" s="831" t="s">
        <v>2080</v>
      </c>
      <c r="B374" s="832" t="s">
        <v>4412</v>
      </c>
      <c r="C374" s="832" t="s">
        <v>2210</v>
      </c>
      <c r="D374" s="832" t="s">
        <v>825</v>
      </c>
      <c r="E374" s="832" t="s">
        <v>2149</v>
      </c>
      <c r="F374" s="849">
        <v>1</v>
      </c>
      <c r="G374" s="849">
        <v>0</v>
      </c>
      <c r="H374" s="837"/>
      <c r="I374" s="849"/>
      <c r="J374" s="849"/>
      <c r="K374" s="837"/>
      <c r="L374" s="849">
        <v>1</v>
      </c>
      <c r="M374" s="850">
        <v>0</v>
      </c>
    </row>
    <row r="375" spans="1:13" ht="14.4" customHeight="1" x14ac:dyDescent="0.3">
      <c r="A375" s="831" t="s">
        <v>2080</v>
      </c>
      <c r="B375" s="832" t="s">
        <v>1681</v>
      </c>
      <c r="C375" s="832" t="s">
        <v>1793</v>
      </c>
      <c r="D375" s="832" t="s">
        <v>1050</v>
      </c>
      <c r="E375" s="832" t="s">
        <v>1794</v>
      </c>
      <c r="F375" s="849"/>
      <c r="G375" s="849"/>
      <c r="H375" s="837"/>
      <c r="I375" s="849">
        <v>1</v>
      </c>
      <c r="J375" s="849">
        <v>0</v>
      </c>
      <c r="K375" s="837"/>
      <c r="L375" s="849">
        <v>1</v>
      </c>
      <c r="M375" s="850">
        <v>0</v>
      </c>
    </row>
    <row r="376" spans="1:13" ht="14.4" customHeight="1" x14ac:dyDescent="0.3">
      <c r="A376" s="831" t="s">
        <v>2080</v>
      </c>
      <c r="B376" s="832" t="s">
        <v>1694</v>
      </c>
      <c r="C376" s="832" t="s">
        <v>1698</v>
      </c>
      <c r="D376" s="832" t="s">
        <v>1696</v>
      </c>
      <c r="E376" s="832" t="s">
        <v>1699</v>
      </c>
      <c r="F376" s="849"/>
      <c r="G376" s="849"/>
      <c r="H376" s="837">
        <v>0</v>
      </c>
      <c r="I376" s="849">
        <v>1</v>
      </c>
      <c r="J376" s="849">
        <v>49.08</v>
      </c>
      <c r="K376" s="837">
        <v>1</v>
      </c>
      <c r="L376" s="849">
        <v>1</v>
      </c>
      <c r="M376" s="850">
        <v>49.08</v>
      </c>
    </row>
    <row r="377" spans="1:13" ht="14.4" customHeight="1" x14ac:dyDescent="0.3">
      <c r="A377" s="831" t="s">
        <v>2080</v>
      </c>
      <c r="B377" s="832" t="s">
        <v>1700</v>
      </c>
      <c r="C377" s="832" t="s">
        <v>1858</v>
      </c>
      <c r="D377" s="832" t="s">
        <v>867</v>
      </c>
      <c r="E377" s="832" t="s">
        <v>1859</v>
      </c>
      <c r="F377" s="849"/>
      <c r="G377" s="849"/>
      <c r="H377" s="837">
        <v>0</v>
      </c>
      <c r="I377" s="849">
        <v>18</v>
      </c>
      <c r="J377" s="849">
        <v>2778.48</v>
      </c>
      <c r="K377" s="837">
        <v>1</v>
      </c>
      <c r="L377" s="849">
        <v>18</v>
      </c>
      <c r="M377" s="850">
        <v>2778.48</v>
      </c>
    </row>
    <row r="378" spans="1:13" ht="14.4" customHeight="1" x14ac:dyDescent="0.3">
      <c r="A378" s="831" t="s">
        <v>2080</v>
      </c>
      <c r="B378" s="832" t="s">
        <v>1707</v>
      </c>
      <c r="C378" s="832" t="s">
        <v>1711</v>
      </c>
      <c r="D378" s="832" t="s">
        <v>1712</v>
      </c>
      <c r="E378" s="832" t="s">
        <v>1710</v>
      </c>
      <c r="F378" s="849">
        <v>1</v>
      </c>
      <c r="G378" s="849">
        <v>170.52</v>
      </c>
      <c r="H378" s="837">
        <v>1</v>
      </c>
      <c r="I378" s="849"/>
      <c r="J378" s="849"/>
      <c r="K378" s="837">
        <v>0</v>
      </c>
      <c r="L378" s="849">
        <v>1</v>
      </c>
      <c r="M378" s="850">
        <v>170.52</v>
      </c>
    </row>
    <row r="379" spans="1:13" ht="14.4" customHeight="1" x14ac:dyDescent="0.3">
      <c r="A379" s="831" t="s">
        <v>2080</v>
      </c>
      <c r="B379" s="832" t="s">
        <v>1707</v>
      </c>
      <c r="C379" s="832" t="s">
        <v>2491</v>
      </c>
      <c r="D379" s="832" t="s">
        <v>1709</v>
      </c>
      <c r="E379" s="832" t="s">
        <v>2271</v>
      </c>
      <c r="F379" s="849"/>
      <c r="G379" s="849"/>
      <c r="H379" s="837">
        <v>0</v>
      </c>
      <c r="I379" s="849">
        <v>3</v>
      </c>
      <c r="J379" s="849">
        <v>255.81</v>
      </c>
      <c r="K379" s="837">
        <v>1</v>
      </c>
      <c r="L379" s="849">
        <v>3</v>
      </c>
      <c r="M379" s="850">
        <v>255.81</v>
      </c>
    </row>
    <row r="380" spans="1:13" ht="14.4" customHeight="1" x14ac:dyDescent="0.3">
      <c r="A380" s="831" t="s">
        <v>2080</v>
      </c>
      <c r="B380" s="832" t="s">
        <v>1707</v>
      </c>
      <c r="C380" s="832" t="s">
        <v>1708</v>
      </c>
      <c r="D380" s="832" t="s">
        <v>1709</v>
      </c>
      <c r="E380" s="832" t="s">
        <v>1710</v>
      </c>
      <c r="F380" s="849"/>
      <c r="G380" s="849"/>
      <c r="H380" s="837">
        <v>0</v>
      </c>
      <c r="I380" s="849">
        <v>2</v>
      </c>
      <c r="J380" s="849">
        <v>341.04</v>
      </c>
      <c r="K380" s="837">
        <v>1</v>
      </c>
      <c r="L380" s="849">
        <v>2</v>
      </c>
      <c r="M380" s="850">
        <v>341.04</v>
      </c>
    </row>
    <row r="381" spans="1:13" ht="14.4" customHeight="1" x14ac:dyDescent="0.3">
      <c r="A381" s="831" t="s">
        <v>2080</v>
      </c>
      <c r="B381" s="832" t="s">
        <v>1876</v>
      </c>
      <c r="C381" s="832" t="s">
        <v>1880</v>
      </c>
      <c r="D381" s="832" t="s">
        <v>1881</v>
      </c>
      <c r="E381" s="832" t="s">
        <v>1882</v>
      </c>
      <c r="F381" s="849"/>
      <c r="G381" s="849"/>
      <c r="H381" s="837">
        <v>0</v>
      </c>
      <c r="I381" s="849">
        <v>1</v>
      </c>
      <c r="J381" s="849">
        <v>70.540000000000006</v>
      </c>
      <c r="K381" s="837">
        <v>1</v>
      </c>
      <c r="L381" s="849">
        <v>1</v>
      </c>
      <c r="M381" s="850">
        <v>70.540000000000006</v>
      </c>
    </row>
    <row r="382" spans="1:13" ht="14.4" customHeight="1" x14ac:dyDescent="0.3">
      <c r="A382" s="831" t="s">
        <v>2080</v>
      </c>
      <c r="B382" s="832" t="s">
        <v>1890</v>
      </c>
      <c r="C382" s="832" t="s">
        <v>1894</v>
      </c>
      <c r="D382" s="832" t="s">
        <v>1577</v>
      </c>
      <c r="E382" s="832" t="s">
        <v>1895</v>
      </c>
      <c r="F382" s="849"/>
      <c r="G382" s="849"/>
      <c r="H382" s="837">
        <v>0</v>
      </c>
      <c r="I382" s="849">
        <v>1</v>
      </c>
      <c r="J382" s="849">
        <v>3231.81</v>
      </c>
      <c r="K382" s="837">
        <v>1</v>
      </c>
      <c r="L382" s="849">
        <v>1</v>
      </c>
      <c r="M382" s="850">
        <v>3231.81</v>
      </c>
    </row>
    <row r="383" spans="1:13" ht="14.4" customHeight="1" x14ac:dyDescent="0.3">
      <c r="A383" s="831" t="s">
        <v>2080</v>
      </c>
      <c r="B383" s="832" t="s">
        <v>1723</v>
      </c>
      <c r="C383" s="832" t="s">
        <v>1724</v>
      </c>
      <c r="D383" s="832" t="s">
        <v>672</v>
      </c>
      <c r="E383" s="832" t="s">
        <v>1725</v>
      </c>
      <c r="F383" s="849"/>
      <c r="G383" s="849"/>
      <c r="H383" s="837">
        <v>0</v>
      </c>
      <c r="I383" s="849">
        <v>1</v>
      </c>
      <c r="J383" s="849">
        <v>48.42</v>
      </c>
      <c r="K383" s="837">
        <v>1</v>
      </c>
      <c r="L383" s="849">
        <v>1</v>
      </c>
      <c r="M383" s="850">
        <v>48.42</v>
      </c>
    </row>
    <row r="384" spans="1:13" ht="14.4" customHeight="1" x14ac:dyDescent="0.3">
      <c r="A384" s="831" t="s">
        <v>2080</v>
      </c>
      <c r="B384" s="832" t="s">
        <v>1730</v>
      </c>
      <c r="C384" s="832" t="s">
        <v>1731</v>
      </c>
      <c r="D384" s="832" t="s">
        <v>1732</v>
      </c>
      <c r="E384" s="832" t="s">
        <v>1733</v>
      </c>
      <c r="F384" s="849"/>
      <c r="G384" s="849"/>
      <c r="H384" s="837"/>
      <c r="I384" s="849">
        <v>3</v>
      </c>
      <c r="J384" s="849">
        <v>0</v>
      </c>
      <c r="K384" s="837"/>
      <c r="L384" s="849">
        <v>3</v>
      </c>
      <c r="M384" s="850">
        <v>0</v>
      </c>
    </row>
    <row r="385" spans="1:13" ht="14.4" customHeight="1" x14ac:dyDescent="0.3">
      <c r="A385" s="831" t="s">
        <v>2080</v>
      </c>
      <c r="B385" s="832" t="s">
        <v>1743</v>
      </c>
      <c r="C385" s="832" t="s">
        <v>1744</v>
      </c>
      <c r="D385" s="832" t="s">
        <v>1745</v>
      </c>
      <c r="E385" s="832" t="s">
        <v>1746</v>
      </c>
      <c r="F385" s="849"/>
      <c r="G385" s="849"/>
      <c r="H385" s="837">
        <v>0</v>
      </c>
      <c r="I385" s="849">
        <v>1</v>
      </c>
      <c r="J385" s="849">
        <v>4.7</v>
      </c>
      <c r="K385" s="837">
        <v>1</v>
      </c>
      <c r="L385" s="849">
        <v>1</v>
      </c>
      <c r="M385" s="850">
        <v>4.7</v>
      </c>
    </row>
    <row r="386" spans="1:13" ht="14.4" customHeight="1" x14ac:dyDescent="0.3">
      <c r="A386" s="831" t="s">
        <v>2080</v>
      </c>
      <c r="B386" s="832" t="s">
        <v>1919</v>
      </c>
      <c r="C386" s="832" t="s">
        <v>1920</v>
      </c>
      <c r="D386" s="832" t="s">
        <v>1921</v>
      </c>
      <c r="E386" s="832" t="s">
        <v>1922</v>
      </c>
      <c r="F386" s="849"/>
      <c r="G386" s="849"/>
      <c r="H386" s="837">
        <v>0</v>
      </c>
      <c r="I386" s="849">
        <v>1</v>
      </c>
      <c r="J386" s="849">
        <v>122.96</v>
      </c>
      <c r="K386" s="837">
        <v>1</v>
      </c>
      <c r="L386" s="849">
        <v>1</v>
      </c>
      <c r="M386" s="850">
        <v>122.96</v>
      </c>
    </row>
    <row r="387" spans="1:13" ht="14.4" customHeight="1" x14ac:dyDescent="0.3">
      <c r="A387" s="831" t="s">
        <v>2080</v>
      </c>
      <c r="B387" s="832" t="s">
        <v>1750</v>
      </c>
      <c r="C387" s="832" t="s">
        <v>1944</v>
      </c>
      <c r="D387" s="832" t="s">
        <v>861</v>
      </c>
      <c r="E387" s="832" t="s">
        <v>939</v>
      </c>
      <c r="F387" s="849"/>
      <c r="G387" s="849"/>
      <c r="H387" s="837">
        <v>0</v>
      </c>
      <c r="I387" s="849">
        <v>1</v>
      </c>
      <c r="J387" s="849">
        <v>58.77</v>
      </c>
      <c r="K387" s="837">
        <v>1</v>
      </c>
      <c r="L387" s="849">
        <v>1</v>
      </c>
      <c r="M387" s="850">
        <v>58.77</v>
      </c>
    </row>
    <row r="388" spans="1:13" ht="14.4" customHeight="1" x14ac:dyDescent="0.3">
      <c r="A388" s="831" t="s">
        <v>2081</v>
      </c>
      <c r="B388" s="832" t="s">
        <v>1663</v>
      </c>
      <c r="C388" s="832" t="s">
        <v>2445</v>
      </c>
      <c r="D388" s="832" t="s">
        <v>1667</v>
      </c>
      <c r="E388" s="832" t="s">
        <v>1754</v>
      </c>
      <c r="F388" s="849"/>
      <c r="G388" s="849"/>
      <c r="H388" s="837">
        <v>0</v>
      </c>
      <c r="I388" s="849">
        <v>1</v>
      </c>
      <c r="J388" s="849">
        <v>16.12</v>
      </c>
      <c r="K388" s="837">
        <v>1</v>
      </c>
      <c r="L388" s="849">
        <v>1</v>
      </c>
      <c r="M388" s="850">
        <v>16.12</v>
      </c>
    </row>
    <row r="389" spans="1:13" ht="14.4" customHeight="1" x14ac:dyDescent="0.3">
      <c r="A389" s="831" t="s">
        <v>2081</v>
      </c>
      <c r="B389" s="832" t="s">
        <v>1669</v>
      </c>
      <c r="C389" s="832" t="s">
        <v>1674</v>
      </c>
      <c r="D389" s="832" t="s">
        <v>696</v>
      </c>
      <c r="E389" s="832" t="s">
        <v>1675</v>
      </c>
      <c r="F389" s="849"/>
      <c r="G389" s="849"/>
      <c r="H389" s="837"/>
      <c r="I389" s="849">
        <v>1</v>
      </c>
      <c r="J389" s="849">
        <v>0</v>
      </c>
      <c r="K389" s="837"/>
      <c r="L389" s="849">
        <v>1</v>
      </c>
      <c r="M389" s="850">
        <v>0</v>
      </c>
    </row>
    <row r="390" spans="1:13" ht="14.4" customHeight="1" x14ac:dyDescent="0.3">
      <c r="A390" s="831" t="s">
        <v>2081</v>
      </c>
      <c r="B390" s="832" t="s">
        <v>1676</v>
      </c>
      <c r="C390" s="832" t="s">
        <v>2195</v>
      </c>
      <c r="D390" s="832" t="s">
        <v>735</v>
      </c>
      <c r="E390" s="832" t="s">
        <v>1777</v>
      </c>
      <c r="F390" s="849"/>
      <c r="G390" s="849"/>
      <c r="H390" s="837">
        <v>0</v>
      </c>
      <c r="I390" s="849">
        <v>2</v>
      </c>
      <c r="J390" s="849">
        <v>736.32</v>
      </c>
      <c r="K390" s="837">
        <v>1</v>
      </c>
      <c r="L390" s="849">
        <v>2</v>
      </c>
      <c r="M390" s="850">
        <v>736.32</v>
      </c>
    </row>
    <row r="391" spans="1:13" ht="14.4" customHeight="1" x14ac:dyDescent="0.3">
      <c r="A391" s="831" t="s">
        <v>2081</v>
      </c>
      <c r="B391" s="832" t="s">
        <v>1676</v>
      </c>
      <c r="C391" s="832" t="s">
        <v>2122</v>
      </c>
      <c r="D391" s="832" t="s">
        <v>735</v>
      </c>
      <c r="E391" s="832" t="s">
        <v>1680</v>
      </c>
      <c r="F391" s="849"/>
      <c r="G391" s="849"/>
      <c r="H391" s="837">
        <v>0</v>
      </c>
      <c r="I391" s="849">
        <v>1</v>
      </c>
      <c r="J391" s="849">
        <v>490.89</v>
      </c>
      <c r="K391" s="837">
        <v>1</v>
      </c>
      <c r="L391" s="849">
        <v>1</v>
      </c>
      <c r="M391" s="850">
        <v>490.89</v>
      </c>
    </row>
    <row r="392" spans="1:13" ht="14.4" customHeight="1" x14ac:dyDescent="0.3">
      <c r="A392" s="831" t="s">
        <v>2081</v>
      </c>
      <c r="B392" s="832" t="s">
        <v>4412</v>
      </c>
      <c r="C392" s="832" t="s">
        <v>2148</v>
      </c>
      <c r="D392" s="832" t="s">
        <v>825</v>
      </c>
      <c r="E392" s="832" t="s">
        <v>2149</v>
      </c>
      <c r="F392" s="849">
        <v>1</v>
      </c>
      <c r="G392" s="849">
        <v>0</v>
      </c>
      <c r="H392" s="837"/>
      <c r="I392" s="849"/>
      <c r="J392" s="849"/>
      <c r="K392" s="837"/>
      <c r="L392" s="849">
        <v>1</v>
      </c>
      <c r="M392" s="850">
        <v>0</v>
      </c>
    </row>
    <row r="393" spans="1:13" ht="14.4" customHeight="1" x14ac:dyDescent="0.3">
      <c r="A393" s="831" t="s">
        <v>2081</v>
      </c>
      <c r="B393" s="832" t="s">
        <v>1690</v>
      </c>
      <c r="C393" s="832" t="s">
        <v>3487</v>
      </c>
      <c r="D393" s="832" t="s">
        <v>1692</v>
      </c>
      <c r="E393" s="832" t="s">
        <v>3488</v>
      </c>
      <c r="F393" s="849"/>
      <c r="G393" s="849"/>
      <c r="H393" s="837">
        <v>0</v>
      </c>
      <c r="I393" s="849">
        <v>1</v>
      </c>
      <c r="J393" s="849">
        <v>163.66</v>
      </c>
      <c r="K393" s="837">
        <v>1</v>
      </c>
      <c r="L393" s="849">
        <v>1</v>
      </c>
      <c r="M393" s="850">
        <v>163.66</v>
      </c>
    </row>
    <row r="394" spans="1:13" ht="14.4" customHeight="1" x14ac:dyDescent="0.3">
      <c r="A394" s="831" t="s">
        <v>2081</v>
      </c>
      <c r="B394" s="832" t="s">
        <v>1700</v>
      </c>
      <c r="C394" s="832" t="s">
        <v>1858</v>
      </c>
      <c r="D394" s="832" t="s">
        <v>867</v>
      </c>
      <c r="E394" s="832" t="s">
        <v>1859</v>
      </c>
      <c r="F394" s="849"/>
      <c r="G394" s="849"/>
      <c r="H394" s="837">
        <v>0</v>
      </c>
      <c r="I394" s="849">
        <v>4</v>
      </c>
      <c r="J394" s="849">
        <v>617.44000000000005</v>
      </c>
      <c r="K394" s="837">
        <v>1</v>
      </c>
      <c r="L394" s="849">
        <v>4</v>
      </c>
      <c r="M394" s="850">
        <v>617.44000000000005</v>
      </c>
    </row>
    <row r="395" spans="1:13" ht="14.4" customHeight="1" x14ac:dyDescent="0.3">
      <c r="A395" s="831" t="s">
        <v>2081</v>
      </c>
      <c r="B395" s="832" t="s">
        <v>1700</v>
      </c>
      <c r="C395" s="832" t="s">
        <v>1701</v>
      </c>
      <c r="D395" s="832" t="s">
        <v>867</v>
      </c>
      <c r="E395" s="832" t="s">
        <v>1702</v>
      </c>
      <c r="F395" s="849"/>
      <c r="G395" s="849"/>
      <c r="H395" s="837">
        <v>0</v>
      </c>
      <c r="I395" s="849">
        <v>2</v>
      </c>
      <c r="J395" s="849">
        <v>450.12</v>
      </c>
      <c r="K395" s="837">
        <v>1</v>
      </c>
      <c r="L395" s="849">
        <v>2</v>
      </c>
      <c r="M395" s="850">
        <v>450.12</v>
      </c>
    </row>
    <row r="396" spans="1:13" ht="14.4" customHeight="1" x14ac:dyDescent="0.3">
      <c r="A396" s="831" t="s">
        <v>2081</v>
      </c>
      <c r="B396" s="832" t="s">
        <v>1707</v>
      </c>
      <c r="C396" s="832" t="s">
        <v>2267</v>
      </c>
      <c r="D396" s="832" t="s">
        <v>1712</v>
      </c>
      <c r="E396" s="832" t="s">
        <v>2169</v>
      </c>
      <c r="F396" s="849">
        <v>2</v>
      </c>
      <c r="G396" s="849">
        <v>477.44</v>
      </c>
      <c r="H396" s="837">
        <v>1</v>
      </c>
      <c r="I396" s="849"/>
      <c r="J396" s="849"/>
      <c r="K396" s="837">
        <v>0</v>
      </c>
      <c r="L396" s="849">
        <v>2</v>
      </c>
      <c r="M396" s="850">
        <v>477.44</v>
      </c>
    </row>
    <row r="397" spans="1:13" ht="14.4" customHeight="1" x14ac:dyDescent="0.3">
      <c r="A397" s="831" t="s">
        <v>2081</v>
      </c>
      <c r="B397" s="832" t="s">
        <v>1707</v>
      </c>
      <c r="C397" s="832" t="s">
        <v>1708</v>
      </c>
      <c r="D397" s="832" t="s">
        <v>1709</v>
      </c>
      <c r="E397" s="832" t="s">
        <v>1710</v>
      </c>
      <c r="F397" s="849"/>
      <c r="G397" s="849"/>
      <c r="H397" s="837">
        <v>0</v>
      </c>
      <c r="I397" s="849">
        <v>3</v>
      </c>
      <c r="J397" s="849">
        <v>511.56000000000006</v>
      </c>
      <c r="K397" s="837">
        <v>1</v>
      </c>
      <c r="L397" s="849">
        <v>3</v>
      </c>
      <c r="M397" s="850">
        <v>511.56000000000006</v>
      </c>
    </row>
    <row r="398" spans="1:13" ht="14.4" customHeight="1" x14ac:dyDescent="0.3">
      <c r="A398" s="831" t="s">
        <v>2081</v>
      </c>
      <c r="B398" s="832" t="s">
        <v>1876</v>
      </c>
      <c r="C398" s="832" t="s">
        <v>1880</v>
      </c>
      <c r="D398" s="832" t="s">
        <v>1881</v>
      </c>
      <c r="E398" s="832" t="s">
        <v>1882</v>
      </c>
      <c r="F398" s="849"/>
      <c r="G398" s="849"/>
      <c r="H398" s="837">
        <v>0</v>
      </c>
      <c r="I398" s="849">
        <v>2</v>
      </c>
      <c r="J398" s="849">
        <v>141.08000000000001</v>
      </c>
      <c r="K398" s="837">
        <v>1</v>
      </c>
      <c r="L398" s="849">
        <v>2</v>
      </c>
      <c r="M398" s="850">
        <v>141.08000000000001</v>
      </c>
    </row>
    <row r="399" spans="1:13" ht="14.4" customHeight="1" x14ac:dyDescent="0.3">
      <c r="A399" s="831" t="s">
        <v>2081</v>
      </c>
      <c r="B399" s="832" t="s">
        <v>1876</v>
      </c>
      <c r="C399" s="832" t="s">
        <v>2453</v>
      </c>
      <c r="D399" s="832" t="s">
        <v>1881</v>
      </c>
      <c r="E399" s="832" t="s">
        <v>2454</v>
      </c>
      <c r="F399" s="849"/>
      <c r="G399" s="849"/>
      <c r="H399" s="837">
        <v>0</v>
      </c>
      <c r="I399" s="849">
        <v>2</v>
      </c>
      <c r="J399" s="849">
        <v>282.18</v>
      </c>
      <c r="K399" s="837">
        <v>1</v>
      </c>
      <c r="L399" s="849">
        <v>2</v>
      </c>
      <c r="M399" s="850">
        <v>282.18</v>
      </c>
    </row>
    <row r="400" spans="1:13" ht="14.4" customHeight="1" x14ac:dyDescent="0.3">
      <c r="A400" s="831" t="s">
        <v>2081</v>
      </c>
      <c r="B400" s="832" t="s">
        <v>1723</v>
      </c>
      <c r="C400" s="832" t="s">
        <v>2003</v>
      </c>
      <c r="D400" s="832" t="s">
        <v>672</v>
      </c>
      <c r="E400" s="832" t="s">
        <v>2004</v>
      </c>
      <c r="F400" s="849"/>
      <c r="G400" s="849"/>
      <c r="H400" s="837">
        <v>0</v>
      </c>
      <c r="I400" s="849">
        <v>1</v>
      </c>
      <c r="J400" s="849">
        <v>24.22</v>
      </c>
      <c r="K400" s="837">
        <v>1</v>
      </c>
      <c r="L400" s="849">
        <v>1</v>
      </c>
      <c r="M400" s="850">
        <v>24.22</v>
      </c>
    </row>
    <row r="401" spans="1:13" ht="14.4" customHeight="1" x14ac:dyDescent="0.3">
      <c r="A401" s="831" t="s">
        <v>2081</v>
      </c>
      <c r="B401" s="832" t="s">
        <v>1730</v>
      </c>
      <c r="C401" s="832" t="s">
        <v>1731</v>
      </c>
      <c r="D401" s="832" t="s">
        <v>1732</v>
      </c>
      <c r="E401" s="832" t="s">
        <v>1733</v>
      </c>
      <c r="F401" s="849"/>
      <c r="G401" s="849"/>
      <c r="H401" s="837"/>
      <c r="I401" s="849">
        <v>1</v>
      </c>
      <c r="J401" s="849">
        <v>0</v>
      </c>
      <c r="K401" s="837"/>
      <c r="L401" s="849">
        <v>1</v>
      </c>
      <c r="M401" s="850">
        <v>0</v>
      </c>
    </row>
    <row r="402" spans="1:13" ht="14.4" customHeight="1" x14ac:dyDescent="0.3">
      <c r="A402" s="831" t="s">
        <v>2081</v>
      </c>
      <c r="B402" s="832" t="s">
        <v>1954</v>
      </c>
      <c r="C402" s="832" t="s">
        <v>1955</v>
      </c>
      <c r="D402" s="832" t="s">
        <v>1273</v>
      </c>
      <c r="E402" s="832" t="s">
        <v>1956</v>
      </c>
      <c r="F402" s="849"/>
      <c r="G402" s="849"/>
      <c r="H402" s="837"/>
      <c r="I402" s="849">
        <v>1</v>
      </c>
      <c r="J402" s="849">
        <v>0</v>
      </c>
      <c r="K402" s="837"/>
      <c r="L402" s="849">
        <v>1</v>
      </c>
      <c r="M402" s="850">
        <v>0</v>
      </c>
    </row>
    <row r="403" spans="1:13" ht="14.4" customHeight="1" x14ac:dyDescent="0.3">
      <c r="A403" s="831" t="s">
        <v>2083</v>
      </c>
      <c r="B403" s="832" t="s">
        <v>4427</v>
      </c>
      <c r="C403" s="832" t="s">
        <v>3557</v>
      </c>
      <c r="D403" s="832" t="s">
        <v>1174</v>
      </c>
      <c r="E403" s="832" t="s">
        <v>3558</v>
      </c>
      <c r="F403" s="849"/>
      <c r="G403" s="849"/>
      <c r="H403" s="837">
        <v>0</v>
      </c>
      <c r="I403" s="849">
        <v>2</v>
      </c>
      <c r="J403" s="849">
        <v>172.86</v>
      </c>
      <c r="K403" s="837">
        <v>1</v>
      </c>
      <c r="L403" s="849">
        <v>2</v>
      </c>
      <c r="M403" s="850">
        <v>172.86</v>
      </c>
    </row>
    <row r="404" spans="1:13" ht="14.4" customHeight="1" x14ac:dyDescent="0.3">
      <c r="A404" s="831" t="s">
        <v>2083</v>
      </c>
      <c r="B404" s="832" t="s">
        <v>1676</v>
      </c>
      <c r="C404" s="832" t="s">
        <v>2195</v>
      </c>
      <c r="D404" s="832" t="s">
        <v>735</v>
      </c>
      <c r="E404" s="832" t="s">
        <v>1777</v>
      </c>
      <c r="F404" s="849"/>
      <c r="G404" s="849"/>
      <c r="H404" s="837">
        <v>0</v>
      </c>
      <c r="I404" s="849">
        <v>13</v>
      </c>
      <c r="J404" s="849">
        <v>4786.08</v>
      </c>
      <c r="K404" s="837">
        <v>1</v>
      </c>
      <c r="L404" s="849">
        <v>13</v>
      </c>
      <c r="M404" s="850">
        <v>4786.08</v>
      </c>
    </row>
    <row r="405" spans="1:13" ht="14.4" customHeight="1" x14ac:dyDescent="0.3">
      <c r="A405" s="831" t="s">
        <v>2083</v>
      </c>
      <c r="B405" s="832" t="s">
        <v>1676</v>
      </c>
      <c r="C405" s="832" t="s">
        <v>2122</v>
      </c>
      <c r="D405" s="832" t="s">
        <v>735</v>
      </c>
      <c r="E405" s="832" t="s">
        <v>1680</v>
      </c>
      <c r="F405" s="849"/>
      <c r="G405" s="849"/>
      <c r="H405" s="837">
        <v>0</v>
      </c>
      <c r="I405" s="849">
        <v>14</v>
      </c>
      <c r="J405" s="849">
        <v>6872.46</v>
      </c>
      <c r="K405" s="837">
        <v>1</v>
      </c>
      <c r="L405" s="849">
        <v>14</v>
      </c>
      <c r="M405" s="850">
        <v>6872.46</v>
      </c>
    </row>
    <row r="406" spans="1:13" ht="14.4" customHeight="1" x14ac:dyDescent="0.3">
      <c r="A406" s="831" t="s">
        <v>2083</v>
      </c>
      <c r="B406" s="832" t="s">
        <v>1676</v>
      </c>
      <c r="C406" s="832" t="s">
        <v>2123</v>
      </c>
      <c r="D406" s="832" t="s">
        <v>735</v>
      </c>
      <c r="E406" s="832" t="s">
        <v>1991</v>
      </c>
      <c r="F406" s="849"/>
      <c r="G406" s="849"/>
      <c r="H406" s="837">
        <v>0</v>
      </c>
      <c r="I406" s="849">
        <v>4</v>
      </c>
      <c r="J406" s="849">
        <v>2945.32</v>
      </c>
      <c r="K406" s="837">
        <v>1</v>
      </c>
      <c r="L406" s="849">
        <v>4</v>
      </c>
      <c r="M406" s="850">
        <v>2945.32</v>
      </c>
    </row>
    <row r="407" spans="1:13" ht="14.4" customHeight="1" x14ac:dyDescent="0.3">
      <c r="A407" s="831" t="s">
        <v>2083</v>
      </c>
      <c r="B407" s="832" t="s">
        <v>4426</v>
      </c>
      <c r="C407" s="832" t="s">
        <v>3408</v>
      </c>
      <c r="D407" s="832" t="s">
        <v>2906</v>
      </c>
      <c r="E407" s="832" t="s">
        <v>3409</v>
      </c>
      <c r="F407" s="849"/>
      <c r="G407" s="849"/>
      <c r="H407" s="837">
        <v>0</v>
      </c>
      <c r="I407" s="849">
        <v>1</v>
      </c>
      <c r="J407" s="849">
        <v>218.62</v>
      </c>
      <c r="K407" s="837">
        <v>1</v>
      </c>
      <c r="L407" s="849">
        <v>1</v>
      </c>
      <c r="M407" s="850">
        <v>218.62</v>
      </c>
    </row>
    <row r="408" spans="1:13" ht="14.4" customHeight="1" x14ac:dyDescent="0.3">
      <c r="A408" s="831" t="s">
        <v>2083</v>
      </c>
      <c r="B408" s="832" t="s">
        <v>1835</v>
      </c>
      <c r="C408" s="832" t="s">
        <v>1836</v>
      </c>
      <c r="D408" s="832" t="s">
        <v>1837</v>
      </c>
      <c r="E408" s="832" t="s">
        <v>1838</v>
      </c>
      <c r="F408" s="849"/>
      <c r="G408" s="849"/>
      <c r="H408" s="837">
        <v>0</v>
      </c>
      <c r="I408" s="849">
        <v>2</v>
      </c>
      <c r="J408" s="849">
        <v>74.319999999999993</v>
      </c>
      <c r="K408" s="837">
        <v>1</v>
      </c>
      <c r="L408" s="849">
        <v>2</v>
      </c>
      <c r="M408" s="850">
        <v>74.319999999999993</v>
      </c>
    </row>
    <row r="409" spans="1:13" ht="14.4" customHeight="1" x14ac:dyDescent="0.3">
      <c r="A409" s="831" t="s">
        <v>2083</v>
      </c>
      <c r="B409" s="832" t="s">
        <v>1694</v>
      </c>
      <c r="C409" s="832" t="s">
        <v>1698</v>
      </c>
      <c r="D409" s="832" t="s">
        <v>1696</v>
      </c>
      <c r="E409" s="832" t="s">
        <v>1699</v>
      </c>
      <c r="F409" s="849"/>
      <c r="G409" s="849"/>
      <c r="H409" s="837">
        <v>0</v>
      </c>
      <c r="I409" s="849">
        <v>4</v>
      </c>
      <c r="J409" s="849">
        <v>184.28</v>
      </c>
      <c r="K409" s="837">
        <v>1</v>
      </c>
      <c r="L409" s="849">
        <v>4</v>
      </c>
      <c r="M409" s="850">
        <v>184.28</v>
      </c>
    </row>
    <row r="410" spans="1:13" ht="14.4" customHeight="1" x14ac:dyDescent="0.3">
      <c r="A410" s="831" t="s">
        <v>2083</v>
      </c>
      <c r="B410" s="832" t="s">
        <v>1707</v>
      </c>
      <c r="C410" s="832" t="s">
        <v>1711</v>
      </c>
      <c r="D410" s="832" t="s">
        <v>1712</v>
      </c>
      <c r="E410" s="832" t="s">
        <v>1710</v>
      </c>
      <c r="F410" s="849">
        <v>1</v>
      </c>
      <c r="G410" s="849">
        <v>170.52</v>
      </c>
      <c r="H410" s="837">
        <v>1</v>
      </c>
      <c r="I410" s="849"/>
      <c r="J410" s="849"/>
      <c r="K410" s="837">
        <v>0</v>
      </c>
      <c r="L410" s="849">
        <v>1</v>
      </c>
      <c r="M410" s="850">
        <v>170.52</v>
      </c>
    </row>
    <row r="411" spans="1:13" ht="14.4" customHeight="1" x14ac:dyDescent="0.3">
      <c r="A411" s="831" t="s">
        <v>2083</v>
      </c>
      <c r="B411" s="832" t="s">
        <v>1707</v>
      </c>
      <c r="C411" s="832" t="s">
        <v>1708</v>
      </c>
      <c r="D411" s="832" t="s">
        <v>1709</v>
      </c>
      <c r="E411" s="832" t="s">
        <v>1710</v>
      </c>
      <c r="F411" s="849"/>
      <c r="G411" s="849"/>
      <c r="H411" s="837">
        <v>0</v>
      </c>
      <c r="I411" s="849">
        <v>1</v>
      </c>
      <c r="J411" s="849">
        <v>170.52</v>
      </c>
      <c r="K411" s="837">
        <v>1</v>
      </c>
      <c r="L411" s="849">
        <v>1</v>
      </c>
      <c r="M411" s="850">
        <v>170.52</v>
      </c>
    </row>
    <row r="412" spans="1:13" ht="14.4" customHeight="1" x14ac:dyDescent="0.3">
      <c r="A412" s="831" t="s">
        <v>2083</v>
      </c>
      <c r="B412" s="832" t="s">
        <v>1890</v>
      </c>
      <c r="C412" s="832" t="s">
        <v>2768</v>
      </c>
      <c r="D412" s="832" t="s">
        <v>2769</v>
      </c>
      <c r="E412" s="832" t="s">
        <v>2770</v>
      </c>
      <c r="F412" s="849">
        <v>1</v>
      </c>
      <c r="G412" s="849">
        <v>136.04</v>
      </c>
      <c r="H412" s="837">
        <v>1</v>
      </c>
      <c r="I412" s="849"/>
      <c r="J412" s="849"/>
      <c r="K412" s="837">
        <v>0</v>
      </c>
      <c r="L412" s="849">
        <v>1</v>
      </c>
      <c r="M412" s="850">
        <v>136.04</v>
      </c>
    </row>
    <row r="413" spans="1:13" ht="14.4" customHeight="1" x14ac:dyDescent="0.3">
      <c r="A413" s="831" t="s">
        <v>2083</v>
      </c>
      <c r="B413" s="832" t="s">
        <v>4428</v>
      </c>
      <c r="C413" s="832" t="s">
        <v>3548</v>
      </c>
      <c r="D413" s="832" t="s">
        <v>3028</v>
      </c>
      <c r="E413" s="832" t="s">
        <v>3549</v>
      </c>
      <c r="F413" s="849">
        <v>1</v>
      </c>
      <c r="G413" s="849">
        <v>550.39</v>
      </c>
      <c r="H413" s="837">
        <v>1</v>
      </c>
      <c r="I413" s="849"/>
      <c r="J413" s="849"/>
      <c r="K413" s="837">
        <v>0</v>
      </c>
      <c r="L413" s="849">
        <v>1</v>
      </c>
      <c r="M413" s="850">
        <v>550.39</v>
      </c>
    </row>
    <row r="414" spans="1:13" ht="14.4" customHeight="1" x14ac:dyDescent="0.3">
      <c r="A414" s="831" t="s">
        <v>2083</v>
      </c>
      <c r="B414" s="832" t="s">
        <v>1723</v>
      </c>
      <c r="C414" s="832" t="s">
        <v>1724</v>
      </c>
      <c r="D414" s="832" t="s">
        <v>672</v>
      </c>
      <c r="E414" s="832" t="s">
        <v>1725</v>
      </c>
      <c r="F414" s="849"/>
      <c r="G414" s="849"/>
      <c r="H414" s="837">
        <v>0</v>
      </c>
      <c r="I414" s="849">
        <v>1</v>
      </c>
      <c r="J414" s="849">
        <v>48.42</v>
      </c>
      <c r="K414" s="837">
        <v>1</v>
      </c>
      <c r="L414" s="849">
        <v>1</v>
      </c>
      <c r="M414" s="850">
        <v>48.42</v>
      </c>
    </row>
    <row r="415" spans="1:13" ht="14.4" customHeight="1" x14ac:dyDescent="0.3">
      <c r="A415" s="831" t="s">
        <v>2083</v>
      </c>
      <c r="B415" s="832" t="s">
        <v>1730</v>
      </c>
      <c r="C415" s="832" t="s">
        <v>1731</v>
      </c>
      <c r="D415" s="832" t="s">
        <v>1732</v>
      </c>
      <c r="E415" s="832" t="s">
        <v>1733</v>
      </c>
      <c r="F415" s="849"/>
      <c r="G415" s="849"/>
      <c r="H415" s="837"/>
      <c r="I415" s="849">
        <v>1</v>
      </c>
      <c r="J415" s="849">
        <v>0</v>
      </c>
      <c r="K415" s="837"/>
      <c r="L415" s="849">
        <v>1</v>
      </c>
      <c r="M415" s="850">
        <v>0</v>
      </c>
    </row>
    <row r="416" spans="1:13" ht="14.4" customHeight="1" x14ac:dyDescent="0.3">
      <c r="A416" s="831" t="s">
        <v>2083</v>
      </c>
      <c r="B416" s="832" t="s">
        <v>4435</v>
      </c>
      <c r="C416" s="832" t="s">
        <v>3528</v>
      </c>
      <c r="D416" s="832" t="s">
        <v>3529</v>
      </c>
      <c r="E416" s="832" t="s">
        <v>3530</v>
      </c>
      <c r="F416" s="849"/>
      <c r="G416" s="849"/>
      <c r="H416" s="837">
        <v>0</v>
      </c>
      <c r="I416" s="849">
        <v>1</v>
      </c>
      <c r="J416" s="849">
        <v>132.01</v>
      </c>
      <c r="K416" s="837">
        <v>1</v>
      </c>
      <c r="L416" s="849">
        <v>1</v>
      </c>
      <c r="M416" s="850">
        <v>132.01</v>
      </c>
    </row>
    <row r="417" spans="1:13" ht="14.4" customHeight="1" x14ac:dyDescent="0.3">
      <c r="A417" s="831" t="s">
        <v>2083</v>
      </c>
      <c r="B417" s="832" t="s">
        <v>4435</v>
      </c>
      <c r="C417" s="832" t="s">
        <v>3531</v>
      </c>
      <c r="D417" s="832" t="s">
        <v>3532</v>
      </c>
      <c r="E417" s="832" t="s">
        <v>3533</v>
      </c>
      <c r="F417" s="849"/>
      <c r="G417" s="849"/>
      <c r="H417" s="837">
        <v>0</v>
      </c>
      <c r="I417" s="849">
        <v>2</v>
      </c>
      <c r="J417" s="849">
        <v>607.64</v>
      </c>
      <c r="K417" s="837">
        <v>1</v>
      </c>
      <c r="L417" s="849">
        <v>2</v>
      </c>
      <c r="M417" s="850">
        <v>607.64</v>
      </c>
    </row>
    <row r="418" spans="1:13" ht="14.4" customHeight="1" x14ac:dyDescent="0.3">
      <c r="A418" s="831" t="s">
        <v>2084</v>
      </c>
      <c r="B418" s="832" t="s">
        <v>4436</v>
      </c>
      <c r="C418" s="832" t="s">
        <v>3636</v>
      </c>
      <c r="D418" s="832" t="s">
        <v>3637</v>
      </c>
      <c r="E418" s="832" t="s">
        <v>1689</v>
      </c>
      <c r="F418" s="849">
        <v>1</v>
      </c>
      <c r="G418" s="849">
        <v>105.29</v>
      </c>
      <c r="H418" s="837">
        <v>1</v>
      </c>
      <c r="I418" s="849"/>
      <c r="J418" s="849"/>
      <c r="K418" s="837">
        <v>0</v>
      </c>
      <c r="L418" s="849">
        <v>1</v>
      </c>
      <c r="M418" s="850">
        <v>105.29</v>
      </c>
    </row>
    <row r="419" spans="1:13" ht="14.4" customHeight="1" x14ac:dyDescent="0.3">
      <c r="A419" s="831" t="s">
        <v>2084</v>
      </c>
      <c r="B419" s="832" t="s">
        <v>1828</v>
      </c>
      <c r="C419" s="832" t="s">
        <v>3594</v>
      </c>
      <c r="D419" s="832" t="s">
        <v>3595</v>
      </c>
      <c r="E419" s="832" t="s">
        <v>1946</v>
      </c>
      <c r="F419" s="849">
        <v>1</v>
      </c>
      <c r="G419" s="849">
        <v>139.77000000000001</v>
      </c>
      <c r="H419" s="837">
        <v>1</v>
      </c>
      <c r="I419" s="849"/>
      <c r="J419" s="849"/>
      <c r="K419" s="837">
        <v>0</v>
      </c>
      <c r="L419" s="849">
        <v>1</v>
      </c>
      <c r="M419" s="850">
        <v>139.77000000000001</v>
      </c>
    </row>
    <row r="420" spans="1:13" ht="14.4" customHeight="1" x14ac:dyDescent="0.3">
      <c r="A420" s="831" t="s">
        <v>2084</v>
      </c>
      <c r="B420" s="832" t="s">
        <v>4423</v>
      </c>
      <c r="C420" s="832" t="s">
        <v>3644</v>
      </c>
      <c r="D420" s="832" t="s">
        <v>2918</v>
      </c>
      <c r="E420" s="832" t="s">
        <v>3311</v>
      </c>
      <c r="F420" s="849">
        <v>5</v>
      </c>
      <c r="G420" s="849">
        <v>8542.75</v>
      </c>
      <c r="H420" s="837">
        <v>1</v>
      </c>
      <c r="I420" s="849"/>
      <c r="J420" s="849"/>
      <c r="K420" s="837">
        <v>0</v>
      </c>
      <c r="L420" s="849">
        <v>5</v>
      </c>
      <c r="M420" s="850">
        <v>8542.75</v>
      </c>
    </row>
    <row r="421" spans="1:13" ht="14.4" customHeight="1" x14ac:dyDescent="0.3">
      <c r="A421" s="831" t="s">
        <v>2084</v>
      </c>
      <c r="B421" s="832" t="s">
        <v>4423</v>
      </c>
      <c r="C421" s="832" t="s">
        <v>3577</v>
      </c>
      <c r="D421" s="832" t="s">
        <v>2918</v>
      </c>
      <c r="E421" s="832" t="s">
        <v>3311</v>
      </c>
      <c r="F421" s="849">
        <v>2</v>
      </c>
      <c r="G421" s="849">
        <v>3417.1</v>
      </c>
      <c r="H421" s="837">
        <v>1</v>
      </c>
      <c r="I421" s="849"/>
      <c r="J421" s="849"/>
      <c r="K421" s="837">
        <v>0</v>
      </c>
      <c r="L421" s="849">
        <v>2</v>
      </c>
      <c r="M421" s="850">
        <v>3417.1</v>
      </c>
    </row>
    <row r="422" spans="1:13" ht="14.4" customHeight="1" x14ac:dyDescent="0.3">
      <c r="A422" s="831" t="s">
        <v>2084</v>
      </c>
      <c r="B422" s="832" t="s">
        <v>4423</v>
      </c>
      <c r="C422" s="832" t="s">
        <v>3645</v>
      </c>
      <c r="D422" s="832" t="s">
        <v>3646</v>
      </c>
      <c r="E422" s="832" t="s">
        <v>3311</v>
      </c>
      <c r="F422" s="849"/>
      <c r="G422" s="849"/>
      <c r="H422" s="837">
        <v>0</v>
      </c>
      <c r="I422" s="849">
        <v>8</v>
      </c>
      <c r="J422" s="849">
        <v>22780.880000000001</v>
      </c>
      <c r="K422" s="837">
        <v>1</v>
      </c>
      <c r="L422" s="849">
        <v>8</v>
      </c>
      <c r="M422" s="850">
        <v>22780.880000000001</v>
      </c>
    </row>
    <row r="423" spans="1:13" ht="14.4" customHeight="1" x14ac:dyDescent="0.3">
      <c r="A423" s="831" t="s">
        <v>2084</v>
      </c>
      <c r="B423" s="832" t="s">
        <v>4423</v>
      </c>
      <c r="C423" s="832" t="s">
        <v>3647</v>
      </c>
      <c r="D423" s="832" t="s">
        <v>3646</v>
      </c>
      <c r="E423" s="832" t="s">
        <v>2919</v>
      </c>
      <c r="F423" s="849"/>
      <c r="G423" s="849"/>
      <c r="H423" s="837">
        <v>0</v>
      </c>
      <c r="I423" s="849">
        <v>3</v>
      </c>
      <c r="J423" s="849">
        <v>4271.43</v>
      </c>
      <c r="K423" s="837">
        <v>1</v>
      </c>
      <c r="L423" s="849">
        <v>3</v>
      </c>
      <c r="M423" s="850">
        <v>4271.43</v>
      </c>
    </row>
    <row r="424" spans="1:13" ht="14.4" customHeight="1" x14ac:dyDescent="0.3">
      <c r="A424" s="831" t="s">
        <v>2084</v>
      </c>
      <c r="B424" s="832" t="s">
        <v>4423</v>
      </c>
      <c r="C424" s="832" t="s">
        <v>3652</v>
      </c>
      <c r="D424" s="832" t="s">
        <v>3651</v>
      </c>
      <c r="E424" s="832" t="s">
        <v>2919</v>
      </c>
      <c r="F424" s="849">
        <v>3</v>
      </c>
      <c r="G424" s="849">
        <v>2562.81</v>
      </c>
      <c r="H424" s="837">
        <v>1</v>
      </c>
      <c r="I424" s="849"/>
      <c r="J424" s="849"/>
      <c r="K424" s="837">
        <v>0</v>
      </c>
      <c r="L424" s="849">
        <v>3</v>
      </c>
      <c r="M424" s="850">
        <v>2562.81</v>
      </c>
    </row>
    <row r="425" spans="1:13" ht="14.4" customHeight="1" x14ac:dyDescent="0.3">
      <c r="A425" s="831" t="s">
        <v>2084</v>
      </c>
      <c r="B425" s="832" t="s">
        <v>4423</v>
      </c>
      <c r="C425" s="832" t="s">
        <v>3648</v>
      </c>
      <c r="D425" s="832" t="s">
        <v>3649</v>
      </c>
      <c r="E425" s="832" t="s">
        <v>3311</v>
      </c>
      <c r="F425" s="849">
        <v>1</v>
      </c>
      <c r="G425" s="849">
        <v>2847.61</v>
      </c>
      <c r="H425" s="837">
        <v>1</v>
      </c>
      <c r="I425" s="849"/>
      <c r="J425" s="849"/>
      <c r="K425" s="837">
        <v>0</v>
      </c>
      <c r="L425" s="849">
        <v>1</v>
      </c>
      <c r="M425" s="850">
        <v>2847.61</v>
      </c>
    </row>
    <row r="426" spans="1:13" ht="14.4" customHeight="1" x14ac:dyDescent="0.3">
      <c r="A426" s="831" t="s">
        <v>2084</v>
      </c>
      <c r="B426" s="832" t="s">
        <v>4423</v>
      </c>
      <c r="C426" s="832" t="s">
        <v>3650</v>
      </c>
      <c r="D426" s="832" t="s">
        <v>3651</v>
      </c>
      <c r="E426" s="832" t="s">
        <v>3311</v>
      </c>
      <c r="F426" s="849">
        <v>3</v>
      </c>
      <c r="G426" s="849">
        <v>5125.6499999999996</v>
      </c>
      <c r="H426" s="837">
        <v>1</v>
      </c>
      <c r="I426" s="849"/>
      <c r="J426" s="849"/>
      <c r="K426" s="837">
        <v>0</v>
      </c>
      <c r="L426" s="849">
        <v>3</v>
      </c>
      <c r="M426" s="850">
        <v>5125.6499999999996</v>
      </c>
    </row>
    <row r="427" spans="1:13" ht="14.4" customHeight="1" x14ac:dyDescent="0.3">
      <c r="A427" s="831" t="s">
        <v>2084</v>
      </c>
      <c r="B427" s="832" t="s">
        <v>4423</v>
      </c>
      <c r="C427" s="832" t="s">
        <v>3653</v>
      </c>
      <c r="D427" s="832" t="s">
        <v>3651</v>
      </c>
      <c r="E427" s="832" t="s">
        <v>939</v>
      </c>
      <c r="F427" s="849">
        <v>1</v>
      </c>
      <c r="G427" s="849">
        <v>512.57000000000005</v>
      </c>
      <c r="H427" s="837">
        <v>1</v>
      </c>
      <c r="I427" s="849"/>
      <c r="J427" s="849"/>
      <c r="K427" s="837">
        <v>0</v>
      </c>
      <c r="L427" s="849">
        <v>1</v>
      </c>
      <c r="M427" s="850">
        <v>512.57000000000005</v>
      </c>
    </row>
    <row r="428" spans="1:13" ht="14.4" customHeight="1" x14ac:dyDescent="0.3">
      <c r="A428" s="831" t="s">
        <v>2084</v>
      </c>
      <c r="B428" s="832" t="s">
        <v>4423</v>
      </c>
      <c r="C428" s="832" t="s">
        <v>3654</v>
      </c>
      <c r="D428" s="832" t="s">
        <v>3649</v>
      </c>
      <c r="E428" s="832" t="s">
        <v>2919</v>
      </c>
      <c r="F428" s="849">
        <v>1</v>
      </c>
      <c r="G428" s="849">
        <v>1423.81</v>
      </c>
      <c r="H428" s="837">
        <v>1</v>
      </c>
      <c r="I428" s="849"/>
      <c r="J428" s="849"/>
      <c r="K428" s="837">
        <v>0</v>
      </c>
      <c r="L428" s="849">
        <v>1</v>
      </c>
      <c r="M428" s="850">
        <v>1423.81</v>
      </c>
    </row>
    <row r="429" spans="1:13" ht="14.4" customHeight="1" x14ac:dyDescent="0.3">
      <c r="A429" s="831" t="s">
        <v>2084</v>
      </c>
      <c r="B429" s="832" t="s">
        <v>1876</v>
      </c>
      <c r="C429" s="832" t="s">
        <v>2453</v>
      </c>
      <c r="D429" s="832" t="s">
        <v>1881</v>
      </c>
      <c r="E429" s="832" t="s">
        <v>2454</v>
      </c>
      <c r="F429" s="849"/>
      <c r="G429" s="849"/>
      <c r="H429" s="837">
        <v>0</v>
      </c>
      <c r="I429" s="849">
        <v>2</v>
      </c>
      <c r="J429" s="849">
        <v>282.18</v>
      </c>
      <c r="K429" s="837">
        <v>1</v>
      </c>
      <c r="L429" s="849">
        <v>2</v>
      </c>
      <c r="M429" s="850">
        <v>282.18</v>
      </c>
    </row>
    <row r="430" spans="1:13" ht="14.4" customHeight="1" x14ac:dyDescent="0.3">
      <c r="A430" s="831" t="s">
        <v>2084</v>
      </c>
      <c r="B430" s="832" t="s">
        <v>4428</v>
      </c>
      <c r="C430" s="832" t="s">
        <v>3548</v>
      </c>
      <c r="D430" s="832" t="s">
        <v>3028</v>
      </c>
      <c r="E430" s="832" t="s">
        <v>3549</v>
      </c>
      <c r="F430" s="849">
        <v>5</v>
      </c>
      <c r="G430" s="849">
        <v>2751.95</v>
      </c>
      <c r="H430" s="837">
        <v>1</v>
      </c>
      <c r="I430" s="849"/>
      <c r="J430" s="849"/>
      <c r="K430" s="837">
        <v>0</v>
      </c>
      <c r="L430" s="849">
        <v>5</v>
      </c>
      <c r="M430" s="850">
        <v>2751.95</v>
      </c>
    </row>
    <row r="431" spans="1:13" ht="14.4" customHeight="1" x14ac:dyDescent="0.3">
      <c r="A431" s="831" t="s">
        <v>2084</v>
      </c>
      <c r="B431" s="832" t="s">
        <v>4428</v>
      </c>
      <c r="C431" s="832" t="s">
        <v>3027</v>
      </c>
      <c r="D431" s="832" t="s">
        <v>3028</v>
      </c>
      <c r="E431" s="832" t="s">
        <v>3029</v>
      </c>
      <c r="F431" s="849">
        <v>7</v>
      </c>
      <c r="G431" s="849">
        <v>3852.73</v>
      </c>
      <c r="H431" s="837">
        <v>1</v>
      </c>
      <c r="I431" s="849"/>
      <c r="J431" s="849"/>
      <c r="K431" s="837">
        <v>0</v>
      </c>
      <c r="L431" s="849">
        <v>7</v>
      </c>
      <c r="M431" s="850">
        <v>3852.73</v>
      </c>
    </row>
    <row r="432" spans="1:13" ht="14.4" customHeight="1" x14ac:dyDescent="0.3">
      <c r="A432" s="831" t="s">
        <v>2084</v>
      </c>
      <c r="B432" s="832" t="s">
        <v>4428</v>
      </c>
      <c r="C432" s="832" t="s">
        <v>3632</v>
      </c>
      <c r="D432" s="832" t="s">
        <v>3633</v>
      </c>
      <c r="E432" s="832" t="s">
        <v>3029</v>
      </c>
      <c r="F432" s="849"/>
      <c r="G432" s="849"/>
      <c r="H432" s="837">
        <v>0</v>
      </c>
      <c r="I432" s="849">
        <v>3</v>
      </c>
      <c r="J432" s="849">
        <v>1651.17</v>
      </c>
      <c r="K432" s="837">
        <v>1</v>
      </c>
      <c r="L432" s="849">
        <v>3</v>
      </c>
      <c r="M432" s="850">
        <v>1651.17</v>
      </c>
    </row>
    <row r="433" spans="1:13" ht="14.4" customHeight="1" x14ac:dyDescent="0.3">
      <c r="A433" s="831" t="s">
        <v>2084</v>
      </c>
      <c r="B433" s="832" t="s">
        <v>1908</v>
      </c>
      <c r="C433" s="832" t="s">
        <v>3655</v>
      </c>
      <c r="D433" s="832" t="s">
        <v>3656</v>
      </c>
      <c r="E433" s="832" t="s">
        <v>3311</v>
      </c>
      <c r="F433" s="849">
        <v>2</v>
      </c>
      <c r="G433" s="849">
        <v>0</v>
      </c>
      <c r="H433" s="837"/>
      <c r="I433" s="849"/>
      <c r="J433" s="849"/>
      <c r="K433" s="837"/>
      <c r="L433" s="849">
        <v>2</v>
      </c>
      <c r="M433" s="850">
        <v>0</v>
      </c>
    </row>
    <row r="434" spans="1:13" ht="14.4" customHeight="1" x14ac:dyDescent="0.3">
      <c r="A434" s="831" t="s">
        <v>2084</v>
      </c>
      <c r="B434" s="832" t="s">
        <v>1911</v>
      </c>
      <c r="C434" s="832" t="s">
        <v>3597</v>
      </c>
      <c r="D434" s="832" t="s">
        <v>1913</v>
      </c>
      <c r="E434" s="832" t="s">
        <v>3598</v>
      </c>
      <c r="F434" s="849">
        <v>2</v>
      </c>
      <c r="G434" s="849">
        <v>879.96</v>
      </c>
      <c r="H434" s="837">
        <v>1</v>
      </c>
      <c r="I434" s="849"/>
      <c r="J434" s="849"/>
      <c r="K434" s="837">
        <v>0</v>
      </c>
      <c r="L434" s="849">
        <v>2</v>
      </c>
      <c r="M434" s="850">
        <v>879.96</v>
      </c>
    </row>
    <row r="435" spans="1:13" ht="14.4" customHeight="1" x14ac:dyDescent="0.3">
      <c r="A435" s="831" t="s">
        <v>2084</v>
      </c>
      <c r="B435" s="832" t="s">
        <v>1747</v>
      </c>
      <c r="C435" s="832" t="s">
        <v>1748</v>
      </c>
      <c r="D435" s="832" t="s">
        <v>857</v>
      </c>
      <c r="E435" s="832" t="s">
        <v>1749</v>
      </c>
      <c r="F435" s="849"/>
      <c r="G435" s="849"/>
      <c r="H435" s="837">
        <v>0</v>
      </c>
      <c r="I435" s="849">
        <v>2</v>
      </c>
      <c r="J435" s="849">
        <v>127.5</v>
      </c>
      <c r="K435" s="837">
        <v>1</v>
      </c>
      <c r="L435" s="849">
        <v>2</v>
      </c>
      <c r="M435" s="850">
        <v>127.5</v>
      </c>
    </row>
    <row r="436" spans="1:13" ht="14.4" customHeight="1" x14ac:dyDescent="0.3">
      <c r="A436" s="831" t="s">
        <v>2085</v>
      </c>
      <c r="B436" s="832" t="s">
        <v>1676</v>
      </c>
      <c r="C436" s="832" t="s">
        <v>2195</v>
      </c>
      <c r="D436" s="832" t="s">
        <v>735</v>
      </c>
      <c r="E436" s="832" t="s">
        <v>1777</v>
      </c>
      <c r="F436" s="849"/>
      <c r="G436" s="849"/>
      <c r="H436" s="837">
        <v>0</v>
      </c>
      <c r="I436" s="849">
        <v>4</v>
      </c>
      <c r="J436" s="849">
        <v>1472.64</v>
      </c>
      <c r="K436" s="837">
        <v>1</v>
      </c>
      <c r="L436" s="849">
        <v>4</v>
      </c>
      <c r="M436" s="850">
        <v>1472.64</v>
      </c>
    </row>
    <row r="437" spans="1:13" ht="14.4" customHeight="1" x14ac:dyDescent="0.3">
      <c r="A437" s="831" t="s">
        <v>2085</v>
      </c>
      <c r="B437" s="832" t="s">
        <v>1676</v>
      </c>
      <c r="C437" s="832" t="s">
        <v>2122</v>
      </c>
      <c r="D437" s="832" t="s">
        <v>735</v>
      </c>
      <c r="E437" s="832" t="s">
        <v>1680</v>
      </c>
      <c r="F437" s="849"/>
      <c r="G437" s="849"/>
      <c r="H437" s="837">
        <v>0</v>
      </c>
      <c r="I437" s="849">
        <v>2</v>
      </c>
      <c r="J437" s="849">
        <v>981.78</v>
      </c>
      <c r="K437" s="837">
        <v>1</v>
      </c>
      <c r="L437" s="849">
        <v>2</v>
      </c>
      <c r="M437" s="850">
        <v>981.78</v>
      </c>
    </row>
    <row r="438" spans="1:13" ht="14.4" customHeight="1" x14ac:dyDescent="0.3">
      <c r="A438" s="831" t="s">
        <v>2085</v>
      </c>
      <c r="B438" s="832" t="s">
        <v>4412</v>
      </c>
      <c r="C438" s="832" t="s">
        <v>2148</v>
      </c>
      <c r="D438" s="832" t="s">
        <v>825</v>
      </c>
      <c r="E438" s="832" t="s">
        <v>2149</v>
      </c>
      <c r="F438" s="849">
        <v>1</v>
      </c>
      <c r="G438" s="849">
        <v>0</v>
      </c>
      <c r="H438" s="837"/>
      <c r="I438" s="849"/>
      <c r="J438" s="849"/>
      <c r="K438" s="837"/>
      <c r="L438" s="849">
        <v>1</v>
      </c>
      <c r="M438" s="850">
        <v>0</v>
      </c>
    </row>
    <row r="439" spans="1:13" ht="14.4" customHeight="1" x14ac:dyDescent="0.3">
      <c r="A439" s="831" t="s">
        <v>2085</v>
      </c>
      <c r="B439" s="832" t="s">
        <v>4436</v>
      </c>
      <c r="C439" s="832" t="s">
        <v>3666</v>
      </c>
      <c r="D439" s="832" t="s">
        <v>3667</v>
      </c>
      <c r="E439" s="832" t="s">
        <v>2507</v>
      </c>
      <c r="F439" s="849"/>
      <c r="G439" s="849"/>
      <c r="H439" s="837">
        <v>0</v>
      </c>
      <c r="I439" s="849">
        <v>6</v>
      </c>
      <c r="J439" s="849">
        <v>196.56</v>
      </c>
      <c r="K439" s="837">
        <v>1</v>
      </c>
      <c r="L439" s="849">
        <v>6</v>
      </c>
      <c r="M439" s="850">
        <v>196.56</v>
      </c>
    </row>
    <row r="440" spans="1:13" ht="14.4" customHeight="1" x14ac:dyDescent="0.3">
      <c r="A440" s="831" t="s">
        <v>2085</v>
      </c>
      <c r="B440" s="832" t="s">
        <v>4426</v>
      </c>
      <c r="C440" s="832" t="s">
        <v>3413</v>
      </c>
      <c r="D440" s="832" t="s">
        <v>3411</v>
      </c>
      <c r="E440" s="832" t="s">
        <v>3414</v>
      </c>
      <c r="F440" s="849"/>
      <c r="G440" s="849"/>
      <c r="H440" s="837">
        <v>0</v>
      </c>
      <c r="I440" s="849">
        <v>4</v>
      </c>
      <c r="J440" s="849">
        <v>1003.59</v>
      </c>
      <c r="K440" s="837">
        <v>1</v>
      </c>
      <c r="L440" s="849">
        <v>4</v>
      </c>
      <c r="M440" s="850">
        <v>1003.59</v>
      </c>
    </row>
    <row r="441" spans="1:13" ht="14.4" customHeight="1" x14ac:dyDescent="0.3">
      <c r="A441" s="831" t="s">
        <v>2085</v>
      </c>
      <c r="B441" s="832" t="s">
        <v>1700</v>
      </c>
      <c r="C441" s="832" t="s">
        <v>1858</v>
      </c>
      <c r="D441" s="832" t="s">
        <v>867</v>
      </c>
      <c r="E441" s="832" t="s">
        <v>1859</v>
      </c>
      <c r="F441" s="849"/>
      <c r="G441" s="849"/>
      <c r="H441" s="837">
        <v>0</v>
      </c>
      <c r="I441" s="849">
        <v>2</v>
      </c>
      <c r="J441" s="849">
        <v>308.72000000000003</v>
      </c>
      <c r="K441" s="837">
        <v>1</v>
      </c>
      <c r="L441" s="849">
        <v>2</v>
      </c>
      <c r="M441" s="850">
        <v>308.72000000000003</v>
      </c>
    </row>
    <row r="442" spans="1:13" ht="14.4" customHeight="1" x14ac:dyDescent="0.3">
      <c r="A442" s="831" t="s">
        <v>2085</v>
      </c>
      <c r="B442" s="832" t="s">
        <v>1700</v>
      </c>
      <c r="C442" s="832" t="s">
        <v>1860</v>
      </c>
      <c r="D442" s="832" t="s">
        <v>1861</v>
      </c>
      <c r="E442" s="832" t="s">
        <v>1862</v>
      </c>
      <c r="F442" s="849"/>
      <c r="G442" s="849"/>
      <c r="H442" s="837">
        <v>0</v>
      </c>
      <c r="I442" s="849">
        <v>1</v>
      </c>
      <c r="J442" s="849">
        <v>149.52000000000001</v>
      </c>
      <c r="K442" s="837">
        <v>1</v>
      </c>
      <c r="L442" s="849">
        <v>1</v>
      </c>
      <c r="M442" s="850">
        <v>149.52000000000001</v>
      </c>
    </row>
    <row r="443" spans="1:13" ht="14.4" customHeight="1" x14ac:dyDescent="0.3">
      <c r="A443" s="831" t="s">
        <v>2085</v>
      </c>
      <c r="B443" s="832" t="s">
        <v>1723</v>
      </c>
      <c r="C443" s="832" t="s">
        <v>1724</v>
      </c>
      <c r="D443" s="832" t="s">
        <v>672</v>
      </c>
      <c r="E443" s="832" t="s">
        <v>1725</v>
      </c>
      <c r="F443" s="849"/>
      <c r="G443" s="849"/>
      <c r="H443" s="837">
        <v>0</v>
      </c>
      <c r="I443" s="849">
        <v>1</v>
      </c>
      <c r="J443" s="849">
        <v>48.42</v>
      </c>
      <c r="K443" s="837">
        <v>1</v>
      </c>
      <c r="L443" s="849">
        <v>1</v>
      </c>
      <c r="M443" s="850">
        <v>48.42</v>
      </c>
    </row>
    <row r="444" spans="1:13" ht="14.4" customHeight="1" x14ac:dyDescent="0.3">
      <c r="A444" s="831" t="s">
        <v>2086</v>
      </c>
      <c r="B444" s="832" t="s">
        <v>1676</v>
      </c>
      <c r="C444" s="832" t="s">
        <v>2195</v>
      </c>
      <c r="D444" s="832" t="s">
        <v>735</v>
      </c>
      <c r="E444" s="832" t="s">
        <v>1777</v>
      </c>
      <c r="F444" s="849"/>
      <c r="G444" s="849"/>
      <c r="H444" s="837">
        <v>0</v>
      </c>
      <c r="I444" s="849">
        <v>1</v>
      </c>
      <c r="J444" s="849">
        <v>368.16</v>
      </c>
      <c r="K444" s="837">
        <v>1</v>
      </c>
      <c r="L444" s="849">
        <v>1</v>
      </c>
      <c r="M444" s="850">
        <v>368.16</v>
      </c>
    </row>
    <row r="445" spans="1:13" ht="14.4" customHeight="1" x14ac:dyDescent="0.3">
      <c r="A445" s="831" t="s">
        <v>2086</v>
      </c>
      <c r="B445" s="832" t="s">
        <v>1676</v>
      </c>
      <c r="C445" s="832" t="s">
        <v>2122</v>
      </c>
      <c r="D445" s="832" t="s">
        <v>735</v>
      </c>
      <c r="E445" s="832" t="s">
        <v>1680</v>
      </c>
      <c r="F445" s="849"/>
      <c r="G445" s="849"/>
      <c r="H445" s="837">
        <v>0</v>
      </c>
      <c r="I445" s="849">
        <v>1</v>
      </c>
      <c r="J445" s="849">
        <v>490.89</v>
      </c>
      <c r="K445" s="837">
        <v>1</v>
      </c>
      <c r="L445" s="849">
        <v>1</v>
      </c>
      <c r="M445" s="850">
        <v>490.89</v>
      </c>
    </row>
    <row r="446" spans="1:13" ht="14.4" customHeight="1" x14ac:dyDescent="0.3">
      <c r="A446" s="831" t="s">
        <v>2086</v>
      </c>
      <c r="B446" s="832" t="s">
        <v>1676</v>
      </c>
      <c r="C446" s="832" t="s">
        <v>1679</v>
      </c>
      <c r="D446" s="832" t="s">
        <v>735</v>
      </c>
      <c r="E446" s="832" t="s">
        <v>1680</v>
      </c>
      <c r="F446" s="849"/>
      <c r="G446" s="849"/>
      <c r="H446" s="837">
        <v>0</v>
      </c>
      <c r="I446" s="849">
        <v>2</v>
      </c>
      <c r="J446" s="849">
        <v>981.78</v>
      </c>
      <c r="K446" s="837">
        <v>1</v>
      </c>
      <c r="L446" s="849">
        <v>2</v>
      </c>
      <c r="M446" s="850">
        <v>981.78</v>
      </c>
    </row>
    <row r="447" spans="1:13" ht="14.4" customHeight="1" x14ac:dyDescent="0.3">
      <c r="A447" s="831" t="s">
        <v>2086</v>
      </c>
      <c r="B447" s="832" t="s">
        <v>1684</v>
      </c>
      <c r="C447" s="832" t="s">
        <v>3716</v>
      </c>
      <c r="D447" s="832" t="s">
        <v>3717</v>
      </c>
      <c r="E447" s="832" t="s">
        <v>3718</v>
      </c>
      <c r="F447" s="849">
        <v>3</v>
      </c>
      <c r="G447" s="849">
        <v>49.5</v>
      </c>
      <c r="H447" s="837">
        <v>1</v>
      </c>
      <c r="I447" s="849"/>
      <c r="J447" s="849"/>
      <c r="K447" s="837">
        <v>0</v>
      </c>
      <c r="L447" s="849">
        <v>3</v>
      </c>
      <c r="M447" s="850">
        <v>49.5</v>
      </c>
    </row>
    <row r="448" spans="1:13" ht="14.4" customHeight="1" x14ac:dyDescent="0.3">
      <c r="A448" s="831" t="s">
        <v>2086</v>
      </c>
      <c r="B448" s="832" t="s">
        <v>1805</v>
      </c>
      <c r="C448" s="832" t="s">
        <v>1806</v>
      </c>
      <c r="D448" s="832" t="s">
        <v>1157</v>
      </c>
      <c r="E448" s="832" t="s">
        <v>1807</v>
      </c>
      <c r="F448" s="849"/>
      <c r="G448" s="849"/>
      <c r="H448" s="837">
        <v>0</v>
      </c>
      <c r="I448" s="849">
        <v>3</v>
      </c>
      <c r="J448" s="849">
        <v>434.43</v>
      </c>
      <c r="K448" s="837">
        <v>1</v>
      </c>
      <c r="L448" s="849">
        <v>3</v>
      </c>
      <c r="M448" s="850">
        <v>434.43</v>
      </c>
    </row>
    <row r="449" spans="1:13" ht="14.4" customHeight="1" x14ac:dyDescent="0.3">
      <c r="A449" s="831" t="s">
        <v>2086</v>
      </c>
      <c r="B449" s="832" t="s">
        <v>1690</v>
      </c>
      <c r="C449" s="832" t="s">
        <v>1691</v>
      </c>
      <c r="D449" s="832" t="s">
        <v>1692</v>
      </c>
      <c r="E449" s="832" t="s">
        <v>1693</v>
      </c>
      <c r="F449" s="849"/>
      <c r="G449" s="849"/>
      <c r="H449" s="837">
        <v>0</v>
      </c>
      <c r="I449" s="849">
        <v>6</v>
      </c>
      <c r="J449" s="849">
        <v>3927.6000000000004</v>
      </c>
      <c r="K449" s="837">
        <v>1</v>
      </c>
      <c r="L449" s="849">
        <v>6</v>
      </c>
      <c r="M449" s="850">
        <v>3927.6000000000004</v>
      </c>
    </row>
    <row r="450" spans="1:13" ht="14.4" customHeight="1" x14ac:dyDescent="0.3">
      <c r="A450" s="831" t="s">
        <v>2086</v>
      </c>
      <c r="B450" s="832" t="s">
        <v>1690</v>
      </c>
      <c r="C450" s="832" t="s">
        <v>3487</v>
      </c>
      <c r="D450" s="832" t="s">
        <v>1692</v>
      </c>
      <c r="E450" s="832" t="s">
        <v>3488</v>
      </c>
      <c r="F450" s="849"/>
      <c r="G450" s="849"/>
      <c r="H450" s="837">
        <v>0</v>
      </c>
      <c r="I450" s="849">
        <v>1</v>
      </c>
      <c r="J450" s="849">
        <v>163.66</v>
      </c>
      <c r="K450" s="837">
        <v>1</v>
      </c>
      <c r="L450" s="849">
        <v>1</v>
      </c>
      <c r="M450" s="850">
        <v>163.66</v>
      </c>
    </row>
    <row r="451" spans="1:13" ht="14.4" customHeight="1" x14ac:dyDescent="0.3">
      <c r="A451" s="831" t="s">
        <v>2086</v>
      </c>
      <c r="B451" s="832" t="s">
        <v>4423</v>
      </c>
      <c r="C451" s="832" t="s">
        <v>3644</v>
      </c>
      <c r="D451" s="832" t="s">
        <v>2918</v>
      </c>
      <c r="E451" s="832" t="s">
        <v>3311</v>
      </c>
      <c r="F451" s="849">
        <v>1</v>
      </c>
      <c r="G451" s="849">
        <v>1708.55</v>
      </c>
      <c r="H451" s="837">
        <v>1</v>
      </c>
      <c r="I451" s="849"/>
      <c r="J451" s="849"/>
      <c r="K451" s="837">
        <v>0</v>
      </c>
      <c r="L451" s="849">
        <v>1</v>
      </c>
      <c r="M451" s="850">
        <v>1708.55</v>
      </c>
    </row>
    <row r="452" spans="1:13" ht="14.4" customHeight="1" x14ac:dyDescent="0.3">
      <c r="A452" s="831" t="s">
        <v>2086</v>
      </c>
      <c r="B452" s="832" t="s">
        <v>1700</v>
      </c>
      <c r="C452" s="832" t="s">
        <v>3678</v>
      </c>
      <c r="D452" s="832" t="s">
        <v>867</v>
      </c>
      <c r="E452" s="832" t="s">
        <v>3679</v>
      </c>
      <c r="F452" s="849">
        <v>9</v>
      </c>
      <c r="G452" s="849">
        <v>0</v>
      </c>
      <c r="H452" s="837"/>
      <c r="I452" s="849"/>
      <c r="J452" s="849"/>
      <c r="K452" s="837"/>
      <c r="L452" s="849">
        <v>9</v>
      </c>
      <c r="M452" s="850">
        <v>0</v>
      </c>
    </row>
    <row r="453" spans="1:13" ht="14.4" customHeight="1" x14ac:dyDescent="0.3">
      <c r="A453" s="831" t="s">
        <v>2086</v>
      </c>
      <c r="B453" s="832" t="s">
        <v>1700</v>
      </c>
      <c r="C453" s="832" t="s">
        <v>1858</v>
      </c>
      <c r="D453" s="832" t="s">
        <v>867</v>
      </c>
      <c r="E453" s="832" t="s">
        <v>1859</v>
      </c>
      <c r="F453" s="849"/>
      <c r="G453" s="849"/>
      <c r="H453" s="837">
        <v>0</v>
      </c>
      <c r="I453" s="849">
        <v>16</v>
      </c>
      <c r="J453" s="849">
        <v>2469.7600000000002</v>
      </c>
      <c r="K453" s="837">
        <v>1</v>
      </c>
      <c r="L453" s="849">
        <v>16</v>
      </c>
      <c r="M453" s="850">
        <v>2469.7600000000002</v>
      </c>
    </row>
    <row r="454" spans="1:13" ht="14.4" customHeight="1" x14ac:dyDescent="0.3">
      <c r="A454" s="831" t="s">
        <v>2086</v>
      </c>
      <c r="B454" s="832" t="s">
        <v>1700</v>
      </c>
      <c r="C454" s="832" t="s">
        <v>1701</v>
      </c>
      <c r="D454" s="832" t="s">
        <v>867</v>
      </c>
      <c r="E454" s="832" t="s">
        <v>1702</v>
      </c>
      <c r="F454" s="849"/>
      <c r="G454" s="849"/>
      <c r="H454" s="837">
        <v>0</v>
      </c>
      <c r="I454" s="849">
        <v>1</v>
      </c>
      <c r="J454" s="849">
        <v>225.06</v>
      </c>
      <c r="K454" s="837">
        <v>1</v>
      </c>
      <c r="L454" s="849">
        <v>1</v>
      </c>
      <c r="M454" s="850">
        <v>225.06</v>
      </c>
    </row>
    <row r="455" spans="1:13" ht="14.4" customHeight="1" x14ac:dyDescent="0.3">
      <c r="A455" s="831" t="s">
        <v>2086</v>
      </c>
      <c r="B455" s="832" t="s">
        <v>1700</v>
      </c>
      <c r="C455" s="832" t="s">
        <v>2859</v>
      </c>
      <c r="D455" s="832" t="s">
        <v>867</v>
      </c>
      <c r="E455" s="832" t="s">
        <v>1859</v>
      </c>
      <c r="F455" s="849">
        <v>3</v>
      </c>
      <c r="G455" s="849">
        <v>463.08000000000004</v>
      </c>
      <c r="H455" s="837">
        <v>1</v>
      </c>
      <c r="I455" s="849"/>
      <c r="J455" s="849"/>
      <c r="K455" s="837">
        <v>0</v>
      </c>
      <c r="L455" s="849">
        <v>3</v>
      </c>
      <c r="M455" s="850">
        <v>463.08000000000004</v>
      </c>
    </row>
    <row r="456" spans="1:13" ht="14.4" customHeight="1" x14ac:dyDescent="0.3">
      <c r="A456" s="831" t="s">
        <v>2086</v>
      </c>
      <c r="B456" s="832" t="s">
        <v>1876</v>
      </c>
      <c r="C456" s="832" t="s">
        <v>2943</v>
      </c>
      <c r="D456" s="832" t="s">
        <v>1878</v>
      </c>
      <c r="E456" s="832" t="s">
        <v>1882</v>
      </c>
      <c r="F456" s="849">
        <v>12</v>
      </c>
      <c r="G456" s="849">
        <v>1436.4</v>
      </c>
      <c r="H456" s="837">
        <v>1</v>
      </c>
      <c r="I456" s="849"/>
      <c r="J456" s="849"/>
      <c r="K456" s="837">
        <v>0</v>
      </c>
      <c r="L456" s="849">
        <v>12</v>
      </c>
      <c r="M456" s="850">
        <v>1436.4</v>
      </c>
    </row>
    <row r="457" spans="1:13" ht="14.4" customHeight="1" x14ac:dyDescent="0.3">
      <c r="A457" s="831" t="s">
        <v>2086</v>
      </c>
      <c r="B457" s="832" t="s">
        <v>1876</v>
      </c>
      <c r="C457" s="832" t="s">
        <v>1880</v>
      </c>
      <c r="D457" s="832" t="s">
        <v>1881</v>
      </c>
      <c r="E457" s="832" t="s">
        <v>1882</v>
      </c>
      <c r="F457" s="849"/>
      <c r="G457" s="849"/>
      <c r="H457" s="837">
        <v>0</v>
      </c>
      <c r="I457" s="849">
        <v>3</v>
      </c>
      <c r="J457" s="849">
        <v>211.62</v>
      </c>
      <c r="K457" s="837">
        <v>1</v>
      </c>
      <c r="L457" s="849">
        <v>3</v>
      </c>
      <c r="M457" s="850">
        <v>211.62</v>
      </c>
    </row>
    <row r="458" spans="1:13" ht="14.4" customHeight="1" x14ac:dyDescent="0.3">
      <c r="A458" s="831" t="s">
        <v>2086</v>
      </c>
      <c r="B458" s="832" t="s">
        <v>1876</v>
      </c>
      <c r="C458" s="832" t="s">
        <v>3684</v>
      </c>
      <c r="D458" s="832" t="s">
        <v>1878</v>
      </c>
      <c r="E458" s="832" t="s">
        <v>1882</v>
      </c>
      <c r="F458" s="849">
        <v>3</v>
      </c>
      <c r="G458" s="849">
        <v>359.1</v>
      </c>
      <c r="H458" s="837">
        <v>1</v>
      </c>
      <c r="I458" s="849"/>
      <c r="J458" s="849"/>
      <c r="K458" s="837">
        <v>0</v>
      </c>
      <c r="L458" s="849">
        <v>3</v>
      </c>
      <c r="M458" s="850">
        <v>359.1</v>
      </c>
    </row>
    <row r="459" spans="1:13" ht="14.4" customHeight="1" x14ac:dyDescent="0.3">
      <c r="A459" s="831" t="s">
        <v>2086</v>
      </c>
      <c r="B459" s="832" t="s">
        <v>1713</v>
      </c>
      <c r="C459" s="832" t="s">
        <v>2118</v>
      </c>
      <c r="D459" s="832" t="s">
        <v>2119</v>
      </c>
      <c r="E459" s="832" t="s">
        <v>2120</v>
      </c>
      <c r="F459" s="849">
        <v>2</v>
      </c>
      <c r="G459" s="849">
        <v>265.95999999999998</v>
      </c>
      <c r="H459" s="837">
        <v>1</v>
      </c>
      <c r="I459" s="849"/>
      <c r="J459" s="849"/>
      <c r="K459" s="837">
        <v>0</v>
      </c>
      <c r="L459" s="849">
        <v>2</v>
      </c>
      <c r="M459" s="850">
        <v>265.95999999999998</v>
      </c>
    </row>
    <row r="460" spans="1:13" ht="14.4" customHeight="1" x14ac:dyDescent="0.3">
      <c r="A460" s="831" t="s">
        <v>2086</v>
      </c>
      <c r="B460" s="832" t="s">
        <v>1723</v>
      </c>
      <c r="C460" s="832" t="s">
        <v>1724</v>
      </c>
      <c r="D460" s="832" t="s">
        <v>672</v>
      </c>
      <c r="E460" s="832" t="s">
        <v>1725</v>
      </c>
      <c r="F460" s="849"/>
      <c r="G460" s="849"/>
      <c r="H460" s="837">
        <v>0</v>
      </c>
      <c r="I460" s="849">
        <v>1</v>
      </c>
      <c r="J460" s="849">
        <v>48.42</v>
      </c>
      <c r="K460" s="837">
        <v>1</v>
      </c>
      <c r="L460" s="849">
        <v>1</v>
      </c>
      <c r="M460" s="850">
        <v>48.42</v>
      </c>
    </row>
    <row r="461" spans="1:13" ht="14.4" customHeight="1" x14ac:dyDescent="0.3">
      <c r="A461" s="831" t="s">
        <v>2086</v>
      </c>
      <c r="B461" s="832" t="s">
        <v>1730</v>
      </c>
      <c r="C461" s="832" t="s">
        <v>1731</v>
      </c>
      <c r="D461" s="832" t="s">
        <v>1732</v>
      </c>
      <c r="E461" s="832" t="s">
        <v>1733</v>
      </c>
      <c r="F461" s="849"/>
      <c r="G461" s="849"/>
      <c r="H461" s="837"/>
      <c r="I461" s="849">
        <v>1</v>
      </c>
      <c r="J461" s="849">
        <v>0</v>
      </c>
      <c r="K461" s="837"/>
      <c r="L461" s="849">
        <v>1</v>
      </c>
      <c r="M461" s="850">
        <v>0</v>
      </c>
    </row>
    <row r="462" spans="1:13" ht="14.4" customHeight="1" x14ac:dyDescent="0.3">
      <c r="A462" s="831" t="s">
        <v>2086</v>
      </c>
      <c r="B462" s="832" t="s">
        <v>4437</v>
      </c>
      <c r="C462" s="832" t="s">
        <v>3711</v>
      </c>
      <c r="D462" s="832" t="s">
        <v>3752</v>
      </c>
      <c r="E462" s="832" t="s">
        <v>4438</v>
      </c>
      <c r="F462" s="849">
        <v>3</v>
      </c>
      <c r="G462" s="849">
        <v>0</v>
      </c>
      <c r="H462" s="837"/>
      <c r="I462" s="849"/>
      <c r="J462" s="849"/>
      <c r="K462" s="837"/>
      <c r="L462" s="849">
        <v>3</v>
      </c>
      <c r="M462" s="850">
        <v>0</v>
      </c>
    </row>
    <row r="463" spans="1:13" ht="14.4" customHeight="1" x14ac:dyDescent="0.3">
      <c r="A463" s="831" t="s">
        <v>2086</v>
      </c>
      <c r="B463" s="832" t="s">
        <v>4437</v>
      </c>
      <c r="C463" s="832" t="s">
        <v>3751</v>
      </c>
      <c r="D463" s="832" t="s">
        <v>3752</v>
      </c>
      <c r="E463" s="832" t="s">
        <v>3753</v>
      </c>
      <c r="F463" s="849">
        <v>2</v>
      </c>
      <c r="G463" s="849">
        <v>120.78</v>
      </c>
      <c r="H463" s="837">
        <v>1</v>
      </c>
      <c r="I463" s="849"/>
      <c r="J463" s="849"/>
      <c r="K463" s="837">
        <v>0</v>
      </c>
      <c r="L463" s="849">
        <v>2</v>
      </c>
      <c r="M463" s="850">
        <v>120.78</v>
      </c>
    </row>
    <row r="464" spans="1:13" ht="14.4" customHeight="1" x14ac:dyDescent="0.3">
      <c r="A464" s="831" t="s">
        <v>2086</v>
      </c>
      <c r="B464" s="832" t="s">
        <v>4439</v>
      </c>
      <c r="C464" s="832" t="s">
        <v>3734</v>
      </c>
      <c r="D464" s="832" t="s">
        <v>3735</v>
      </c>
      <c r="E464" s="832" t="s">
        <v>3736</v>
      </c>
      <c r="F464" s="849">
        <v>2</v>
      </c>
      <c r="G464" s="849">
        <v>3587.24</v>
      </c>
      <c r="H464" s="837">
        <v>1</v>
      </c>
      <c r="I464" s="849"/>
      <c r="J464" s="849"/>
      <c r="K464" s="837">
        <v>0</v>
      </c>
      <c r="L464" s="849">
        <v>2</v>
      </c>
      <c r="M464" s="850">
        <v>3587.24</v>
      </c>
    </row>
    <row r="465" spans="1:13" ht="14.4" customHeight="1" x14ac:dyDescent="0.3">
      <c r="A465" s="831" t="s">
        <v>2086</v>
      </c>
      <c r="B465" s="832" t="s">
        <v>1908</v>
      </c>
      <c r="C465" s="832" t="s">
        <v>3306</v>
      </c>
      <c r="D465" s="832" t="s">
        <v>2926</v>
      </c>
      <c r="E465" s="832" t="s">
        <v>2014</v>
      </c>
      <c r="F465" s="849">
        <v>1</v>
      </c>
      <c r="G465" s="849">
        <v>0</v>
      </c>
      <c r="H465" s="837"/>
      <c r="I465" s="849"/>
      <c r="J465" s="849"/>
      <c r="K465" s="837"/>
      <c r="L465" s="849">
        <v>1</v>
      </c>
      <c r="M465" s="850">
        <v>0</v>
      </c>
    </row>
    <row r="466" spans="1:13" ht="14.4" customHeight="1" x14ac:dyDescent="0.3">
      <c r="A466" s="831" t="s">
        <v>2086</v>
      </c>
      <c r="B466" s="832" t="s">
        <v>1747</v>
      </c>
      <c r="C466" s="832" t="s">
        <v>1748</v>
      </c>
      <c r="D466" s="832" t="s">
        <v>857</v>
      </c>
      <c r="E466" s="832" t="s">
        <v>1749</v>
      </c>
      <c r="F466" s="849"/>
      <c r="G466" s="849"/>
      <c r="H466" s="837">
        <v>0</v>
      </c>
      <c r="I466" s="849">
        <v>1</v>
      </c>
      <c r="J466" s="849">
        <v>63.75</v>
      </c>
      <c r="K466" s="837">
        <v>1</v>
      </c>
      <c r="L466" s="849">
        <v>1</v>
      </c>
      <c r="M466" s="850">
        <v>63.75</v>
      </c>
    </row>
    <row r="467" spans="1:13" ht="14.4" customHeight="1" x14ac:dyDescent="0.3">
      <c r="A467" s="831" t="s">
        <v>2087</v>
      </c>
      <c r="B467" s="832" t="s">
        <v>1676</v>
      </c>
      <c r="C467" s="832" t="s">
        <v>2122</v>
      </c>
      <c r="D467" s="832" t="s">
        <v>735</v>
      </c>
      <c r="E467" s="832" t="s">
        <v>1680</v>
      </c>
      <c r="F467" s="849"/>
      <c r="G467" s="849"/>
      <c r="H467" s="837">
        <v>0</v>
      </c>
      <c r="I467" s="849">
        <v>1</v>
      </c>
      <c r="J467" s="849">
        <v>490.89</v>
      </c>
      <c r="K467" s="837">
        <v>1</v>
      </c>
      <c r="L467" s="849">
        <v>1</v>
      </c>
      <c r="M467" s="850">
        <v>490.89</v>
      </c>
    </row>
    <row r="468" spans="1:13" ht="14.4" customHeight="1" x14ac:dyDescent="0.3">
      <c r="A468" s="831" t="s">
        <v>2087</v>
      </c>
      <c r="B468" s="832" t="s">
        <v>1676</v>
      </c>
      <c r="C468" s="832" t="s">
        <v>2243</v>
      </c>
      <c r="D468" s="832" t="s">
        <v>735</v>
      </c>
      <c r="E468" s="832" t="s">
        <v>2244</v>
      </c>
      <c r="F468" s="849"/>
      <c r="G468" s="849"/>
      <c r="H468" s="837">
        <v>0</v>
      </c>
      <c r="I468" s="849">
        <v>2</v>
      </c>
      <c r="J468" s="849">
        <v>294.52</v>
      </c>
      <c r="K468" s="837">
        <v>1</v>
      </c>
      <c r="L468" s="849">
        <v>2</v>
      </c>
      <c r="M468" s="850">
        <v>294.52</v>
      </c>
    </row>
    <row r="469" spans="1:13" ht="14.4" customHeight="1" x14ac:dyDescent="0.3">
      <c r="A469" s="831" t="s">
        <v>2087</v>
      </c>
      <c r="B469" s="832" t="s">
        <v>1676</v>
      </c>
      <c r="C469" s="832" t="s">
        <v>2123</v>
      </c>
      <c r="D469" s="832" t="s">
        <v>735</v>
      </c>
      <c r="E469" s="832" t="s">
        <v>1991</v>
      </c>
      <c r="F469" s="849"/>
      <c r="G469" s="849"/>
      <c r="H469" s="837">
        <v>0</v>
      </c>
      <c r="I469" s="849">
        <v>3</v>
      </c>
      <c r="J469" s="849">
        <v>2208.9900000000002</v>
      </c>
      <c r="K469" s="837">
        <v>1</v>
      </c>
      <c r="L469" s="849">
        <v>3</v>
      </c>
      <c r="M469" s="850">
        <v>2208.9900000000002</v>
      </c>
    </row>
    <row r="470" spans="1:13" ht="14.4" customHeight="1" x14ac:dyDescent="0.3">
      <c r="A470" s="831" t="s">
        <v>2087</v>
      </c>
      <c r="B470" s="832" t="s">
        <v>1676</v>
      </c>
      <c r="C470" s="832" t="s">
        <v>2245</v>
      </c>
      <c r="D470" s="832" t="s">
        <v>735</v>
      </c>
      <c r="E470" s="832" t="s">
        <v>2246</v>
      </c>
      <c r="F470" s="849"/>
      <c r="G470" s="849"/>
      <c r="H470" s="837">
        <v>0</v>
      </c>
      <c r="I470" s="849">
        <v>2</v>
      </c>
      <c r="J470" s="849">
        <v>2309.36</v>
      </c>
      <c r="K470" s="837">
        <v>1</v>
      </c>
      <c r="L470" s="849">
        <v>2</v>
      </c>
      <c r="M470" s="850">
        <v>2309.36</v>
      </c>
    </row>
    <row r="471" spans="1:13" ht="14.4" customHeight="1" x14ac:dyDescent="0.3">
      <c r="A471" s="831" t="s">
        <v>2087</v>
      </c>
      <c r="B471" s="832" t="s">
        <v>1676</v>
      </c>
      <c r="C471" s="832" t="s">
        <v>1679</v>
      </c>
      <c r="D471" s="832" t="s">
        <v>735</v>
      </c>
      <c r="E471" s="832" t="s">
        <v>1680</v>
      </c>
      <c r="F471" s="849"/>
      <c r="G471" s="849"/>
      <c r="H471" s="837">
        <v>0</v>
      </c>
      <c r="I471" s="849">
        <v>3</v>
      </c>
      <c r="J471" s="849">
        <v>1472.67</v>
      </c>
      <c r="K471" s="837">
        <v>1</v>
      </c>
      <c r="L471" s="849">
        <v>3</v>
      </c>
      <c r="M471" s="850">
        <v>1472.67</v>
      </c>
    </row>
    <row r="472" spans="1:13" ht="14.4" customHeight="1" x14ac:dyDescent="0.3">
      <c r="A472" s="831" t="s">
        <v>2087</v>
      </c>
      <c r="B472" s="832" t="s">
        <v>1800</v>
      </c>
      <c r="C472" s="832" t="s">
        <v>2566</v>
      </c>
      <c r="D472" s="832" t="s">
        <v>1169</v>
      </c>
      <c r="E472" s="832" t="s">
        <v>1807</v>
      </c>
      <c r="F472" s="849">
        <v>1</v>
      </c>
      <c r="G472" s="849">
        <v>105.32</v>
      </c>
      <c r="H472" s="837">
        <v>1</v>
      </c>
      <c r="I472" s="849"/>
      <c r="J472" s="849"/>
      <c r="K472" s="837">
        <v>0</v>
      </c>
      <c r="L472" s="849">
        <v>1</v>
      </c>
      <c r="M472" s="850">
        <v>105.32</v>
      </c>
    </row>
    <row r="473" spans="1:13" ht="14.4" customHeight="1" x14ac:dyDescent="0.3">
      <c r="A473" s="831" t="s">
        <v>2087</v>
      </c>
      <c r="B473" s="832" t="s">
        <v>1700</v>
      </c>
      <c r="C473" s="832" t="s">
        <v>1858</v>
      </c>
      <c r="D473" s="832" t="s">
        <v>867</v>
      </c>
      <c r="E473" s="832" t="s">
        <v>1859</v>
      </c>
      <c r="F473" s="849"/>
      <c r="G473" s="849"/>
      <c r="H473" s="837">
        <v>0</v>
      </c>
      <c r="I473" s="849">
        <v>2</v>
      </c>
      <c r="J473" s="849">
        <v>308.72000000000003</v>
      </c>
      <c r="K473" s="837">
        <v>1</v>
      </c>
      <c r="L473" s="849">
        <v>2</v>
      </c>
      <c r="M473" s="850">
        <v>308.72000000000003</v>
      </c>
    </row>
    <row r="474" spans="1:13" ht="14.4" customHeight="1" x14ac:dyDescent="0.3">
      <c r="A474" s="831" t="s">
        <v>2087</v>
      </c>
      <c r="B474" s="832" t="s">
        <v>1707</v>
      </c>
      <c r="C474" s="832" t="s">
        <v>1711</v>
      </c>
      <c r="D474" s="832" t="s">
        <v>1712</v>
      </c>
      <c r="E474" s="832" t="s">
        <v>1710</v>
      </c>
      <c r="F474" s="849">
        <v>3</v>
      </c>
      <c r="G474" s="849">
        <v>511.56000000000006</v>
      </c>
      <c r="H474" s="837">
        <v>1</v>
      </c>
      <c r="I474" s="849"/>
      <c r="J474" s="849"/>
      <c r="K474" s="837">
        <v>0</v>
      </c>
      <c r="L474" s="849">
        <v>3</v>
      </c>
      <c r="M474" s="850">
        <v>511.56000000000006</v>
      </c>
    </row>
    <row r="475" spans="1:13" ht="14.4" customHeight="1" x14ac:dyDescent="0.3">
      <c r="A475" s="831" t="s">
        <v>2087</v>
      </c>
      <c r="B475" s="832" t="s">
        <v>1876</v>
      </c>
      <c r="C475" s="832" t="s">
        <v>1880</v>
      </c>
      <c r="D475" s="832" t="s">
        <v>1881</v>
      </c>
      <c r="E475" s="832" t="s">
        <v>1882</v>
      </c>
      <c r="F475" s="849"/>
      <c r="G475" s="849"/>
      <c r="H475" s="837">
        <v>0</v>
      </c>
      <c r="I475" s="849">
        <v>1</v>
      </c>
      <c r="J475" s="849">
        <v>70.540000000000006</v>
      </c>
      <c r="K475" s="837">
        <v>1</v>
      </c>
      <c r="L475" s="849">
        <v>1</v>
      </c>
      <c r="M475" s="850">
        <v>70.540000000000006</v>
      </c>
    </row>
    <row r="476" spans="1:13" ht="14.4" customHeight="1" x14ac:dyDescent="0.3">
      <c r="A476" s="831" t="s">
        <v>2087</v>
      </c>
      <c r="B476" s="832" t="s">
        <v>1730</v>
      </c>
      <c r="C476" s="832" t="s">
        <v>1731</v>
      </c>
      <c r="D476" s="832" t="s">
        <v>1732</v>
      </c>
      <c r="E476" s="832" t="s">
        <v>1733</v>
      </c>
      <c r="F476" s="849"/>
      <c r="G476" s="849"/>
      <c r="H476" s="837"/>
      <c r="I476" s="849">
        <v>1</v>
      </c>
      <c r="J476" s="849">
        <v>0</v>
      </c>
      <c r="K476" s="837"/>
      <c r="L476" s="849">
        <v>1</v>
      </c>
      <c r="M476" s="850">
        <v>0</v>
      </c>
    </row>
    <row r="477" spans="1:13" ht="14.4" customHeight="1" x14ac:dyDescent="0.3">
      <c r="A477" s="831" t="s">
        <v>2089</v>
      </c>
      <c r="B477" s="832" t="s">
        <v>1676</v>
      </c>
      <c r="C477" s="832" t="s">
        <v>2195</v>
      </c>
      <c r="D477" s="832" t="s">
        <v>735</v>
      </c>
      <c r="E477" s="832" t="s">
        <v>1777</v>
      </c>
      <c r="F477" s="849"/>
      <c r="G477" s="849"/>
      <c r="H477" s="837">
        <v>0</v>
      </c>
      <c r="I477" s="849">
        <v>3</v>
      </c>
      <c r="J477" s="849">
        <v>1104.48</v>
      </c>
      <c r="K477" s="837">
        <v>1</v>
      </c>
      <c r="L477" s="849">
        <v>3</v>
      </c>
      <c r="M477" s="850">
        <v>1104.48</v>
      </c>
    </row>
    <row r="478" spans="1:13" ht="14.4" customHeight="1" x14ac:dyDescent="0.3">
      <c r="A478" s="831" t="s">
        <v>2089</v>
      </c>
      <c r="B478" s="832" t="s">
        <v>1676</v>
      </c>
      <c r="C478" s="832" t="s">
        <v>2342</v>
      </c>
      <c r="D478" s="832" t="s">
        <v>1032</v>
      </c>
      <c r="E478" s="832" t="s">
        <v>4430</v>
      </c>
      <c r="F478" s="849"/>
      <c r="G478" s="849"/>
      <c r="H478" s="837">
        <v>0</v>
      </c>
      <c r="I478" s="849">
        <v>1</v>
      </c>
      <c r="J478" s="849">
        <v>1385.62</v>
      </c>
      <c r="K478" s="837">
        <v>1</v>
      </c>
      <c r="L478" s="849">
        <v>1</v>
      </c>
      <c r="M478" s="850">
        <v>1385.62</v>
      </c>
    </row>
    <row r="479" spans="1:13" ht="14.4" customHeight="1" x14ac:dyDescent="0.3">
      <c r="A479" s="831" t="s">
        <v>2089</v>
      </c>
      <c r="B479" s="832" t="s">
        <v>4412</v>
      </c>
      <c r="C479" s="832" t="s">
        <v>2148</v>
      </c>
      <c r="D479" s="832" t="s">
        <v>825</v>
      </c>
      <c r="E479" s="832" t="s">
        <v>2149</v>
      </c>
      <c r="F479" s="849">
        <v>1</v>
      </c>
      <c r="G479" s="849">
        <v>0</v>
      </c>
      <c r="H479" s="837"/>
      <c r="I479" s="849"/>
      <c r="J479" s="849"/>
      <c r="K479" s="837"/>
      <c r="L479" s="849">
        <v>1</v>
      </c>
      <c r="M479" s="850">
        <v>0</v>
      </c>
    </row>
    <row r="480" spans="1:13" ht="14.4" customHeight="1" x14ac:dyDescent="0.3">
      <c r="A480" s="831" t="s">
        <v>2089</v>
      </c>
      <c r="B480" s="832" t="s">
        <v>1694</v>
      </c>
      <c r="C480" s="832" t="s">
        <v>4278</v>
      </c>
      <c r="D480" s="832" t="s">
        <v>1852</v>
      </c>
      <c r="E480" s="832" t="s">
        <v>1699</v>
      </c>
      <c r="F480" s="849"/>
      <c r="G480" s="849"/>
      <c r="H480" s="837">
        <v>0</v>
      </c>
      <c r="I480" s="849">
        <v>1</v>
      </c>
      <c r="J480" s="849">
        <v>49.08</v>
      </c>
      <c r="K480" s="837">
        <v>1</v>
      </c>
      <c r="L480" s="849">
        <v>1</v>
      </c>
      <c r="M480" s="850">
        <v>49.08</v>
      </c>
    </row>
    <row r="481" spans="1:13" ht="14.4" customHeight="1" x14ac:dyDescent="0.3">
      <c r="A481" s="831" t="s">
        <v>2089</v>
      </c>
      <c r="B481" s="832" t="s">
        <v>1700</v>
      </c>
      <c r="C481" s="832" t="s">
        <v>2940</v>
      </c>
      <c r="D481" s="832" t="s">
        <v>2941</v>
      </c>
      <c r="E481" s="832" t="s">
        <v>2942</v>
      </c>
      <c r="F481" s="849">
        <v>1</v>
      </c>
      <c r="G481" s="849">
        <v>154.36000000000001</v>
      </c>
      <c r="H481" s="837">
        <v>1</v>
      </c>
      <c r="I481" s="849"/>
      <c r="J481" s="849"/>
      <c r="K481" s="837">
        <v>0</v>
      </c>
      <c r="L481" s="849">
        <v>1</v>
      </c>
      <c r="M481" s="850">
        <v>154.36000000000001</v>
      </c>
    </row>
    <row r="482" spans="1:13" ht="14.4" customHeight="1" x14ac:dyDescent="0.3">
      <c r="A482" s="831" t="s">
        <v>2089</v>
      </c>
      <c r="B482" s="832" t="s">
        <v>1700</v>
      </c>
      <c r="C482" s="832" t="s">
        <v>1858</v>
      </c>
      <c r="D482" s="832" t="s">
        <v>867</v>
      </c>
      <c r="E482" s="832" t="s">
        <v>1859</v>
      </c>
      <c r="F482" s="849"/>
      <c r="G482" s="849"/>
      <c r="H482" s="837">
        <v>0</v>
      </c>
      <c r="I482" s="849">
        <v>4</v>
      </c>
      <c r="J482" s="849">
        <v>617.44000000000005</v>
      </c>
      <c r="K482" s="837">
        <v>1</v>
      </c>
      <c r="L482" s="849">
        <v>4</v>
      </c>
      <c r="M482" s="850">
        <v>617.44000000000005</v>
      </c>
    </row>
    <row r="483" spans="1:13" ht="14.4" customHeight="1" x14ac:dyDescent="0.3">
      <c r="A483" s="831" t="s">
        <v>2089</v>
      </c>
      <c r="B483" s="832" t="s">
        <v>1700</v>
      </c>
      <c r="C483" s="832" t="s">
        <v>1860</v>
      </c>
      <c r="D483" s="832" t="s">
        <v>1861</v>
      </c>
      <c r="E483" s="832" t="s">
        <v>1862</v>
      </c>
      <c r="F483" s="849"/>
      <c r="G483" s="849"/>
      <c r="H483" s="837">
        <v>0</v>
      </c>
      <c r="I483" s="849">
        <v>2</v>
      </c>
      <c r="J483" s="849">
        <v>299.04000000000002</v>
      </c>
      <c r="K483" s="837">
        <v>1</v>
      </c>
      <c r="L483" s="849">
        <v>2</v>
      </c>
      <c r="M483" s="850">
        <v>299.04000000000002</v>
      </c>
    </row>
    <row r="484" spans="1:13" ht="14.4" customHeight="1" x14ac:dyDescent="0.3">
      <c r="A484" s="831" t="s">
        <v>2089</v>
      </c>
      <c r="B484" s="832" t="s">
        <v>1730</v>
      </c>
      <c r="C484" s="832" t="s">
        <v>1731</v>
      </c>
      <c r="D484" s="832" t="s">
        <v>1732</v>
      </c>
      <c r="E484" s="832" t="s">
        <v>1733</v>
      </c>
      <c r="F484" s="849"/>
      <c r="G484" s="849"/>
      <c r="H484" s="837"/>
      <c r="I484" s="849">
        <v>1</v>
      </c>
      <c r="J484" s="849">
        <v>0</v>
      </c>
      <c r="K484" s="837"/>
      <c r="L484" s="849">
        <v>1</v>
      </c>
      <c r="M484" s="850">
        <v>0</v>
      </c>
    </row>
    <row r="485" spans="1:13" ht="14.4" customHeight="1" x14ac:dyDescent="0.3">
      <c r="A485" s="831" t="s">
        <v>2089</v>
      </c>
      <c r="B485" s="832" t="s">
        <v>1743</v>
      </c>
      <c r="C485" s="832" t="s">
        <v>1744</v>
      </c>
      <c r="D485" s="832" t="s">
        <v>1745</v>
      </c>
      <c r="E485" s="832" t="s">
        <v>1746</v>
      </c>
      <c r="F485" s="849"/>
      <c r="G485" s="849"/>
      <c r="H485" s="837">
        <v>0</v>
      </c>
      <c r="I485" s="849">
        <v>1</v>
      </c>
      <c r="J485" s="849">
        <v>4.7</v>
      </c>
      <c r="K485" s="837">
        <v>1</v>
      </c>
      <c r="L485" s="849">
        <v>1</v>
      </c>
      <c r="M485" s="850">
        <v>4.7</v>
      </c>
    </row>
    <row r="486" spans="1:13" ht="14.4" customHeight="1" x14ac:dyDescent="0.3">
      <c r="A486" s="831" t="s">
        <v>2089</v>
      </c>
      <c r="B486" s="832" t="s">
        <v>1908</v>
      </c>
      <c r="C486" s="832" t="s">
        <v>2013</v>
      </c>
      <c r="D486" s="832" t="s">
        <v>1236</v>
      </c>
      <c r="E486" s="832" t="s">
        <v>2014</v>
      </c>
      <c r="F486" s="849"/>
      <c r="G486" s="849"/>
      <c r="H486" s="837"/>
      <c r="I486" s="849">
        <v>1</v>
      </c>
      <c r="J486" s="849">
        <v>0</v>
      </c>
      <c r="K486" s="837"/>
      <c r="L486" s="849">
        <v>1</v>
      </c>
      <c r="M486" s="850">
        <v>0</v>
      </c>
    </row>
    <row r="487" spans="1:13" ht="14.4" customHeight="1" x14ac:dyDescent="0.3">
      <c r="A487" s="831" t="s">
        <v>2091</v>
      </c>
      <c r="B487" s="832" t="s">
        <v>1676</v>
      </c>
      <c r="C487" s="832" t="s">
        <v>2122</v>
      </c>
      <c r="D487" s="832" t="s">
        <v>735</v>
      </c>
      <c r="E487" s="832" t="s">
        <v>1680</v>
      </c>
      <c r="F487" s="849"/>
      <c r="G487" s="849"/>
      <c r="H487" s="837">
        <v>0</v>
      </c>
      <c r="I487" s="849">
        <v>1</v>
      </c>
      <c r="J487" s="849">
        <v>490.89</v>
      </c>
      <c r="K487" s="837">
        <v>1</v>
      </c>
      <c r="L487" s="849">
        <v>1</v>
      </c>
      <c r="M487" s="850">
        <v>490.89</v>
      </c>
    </row>
    <row r="488" spans="1:13" ht="14.4" customHeight="1" x14ac:dyDescent="0.3">
      <c r="A488" s="831" t="s">
        <v>2091</v>
      </c>
      <c r="B488" s="832" t="s">
        <v>1835</v>
      </c>
      <c r="C488" s="832" t="s">
        <v>1836</v>
      </c>
      <c r="D488" s="832" t="s">
        <v>1837</v>
      </c>
      <c r="E488" s="832" t="s">
        <v>1838</v>
      </c>
      <c r="F488" s="849"/>
      <c r="G488" s="849"/>
      <c r="H488" s="837">
        <v>0</v>
      </c>
      <c r="I488" s="849">
        <v>1</v>
      </c>
      <c r="J488" s="849">
        <v>32.869999999999997</v>
      </c>
      <c r="K488" s="837">
        <v>1</v>
      </c>
      <c r="L488" s="849">
        <v>1</v>
      </c>
      <c r="M488" s="850">
        <v>32.869999999999997</v>
      </c>
    </row>
    <row r="489" spans="1:13" ht="14.4" customHeight="1" x14ac:dyDescent="0.3">
      <c r="A489" s="831" t="s">
        <v>2091</v>
      </c>
      <c r="B489" s="832" t="s">
        <v>1707</v>
      </c>
      <c r="C489" s="832" t="s">
        <v>1708</v>
      </c>
      <c r="D489" s="832" t="s">
        <v>1709</v>
      </c>
      <c r="E489" s="832" t="s">
        <v>1710</v>
      </c>
      <c r="F489" s="849"/>
      <c r="G489" s="849"/>
      <c r="H489" s="837">
        <v>0</v>
      </c>
      <c r="I489" s="849">
        <v>1</v>
      </c>
      <c r="J489" s="849">
        <v>170.52</v>
      </c>
      <c r="K489" s="837">
        <v>1</v>
      </c>
      <c r="L489" s="849">
        <v>1</v>
      </c>
      <c r="M489" s="850">
        <v>170.52</v>
      </c>
    </row>
    <row r="490" spans="1:13" ht="14.4" customHeight="1" x14ac:dyDescent="0.3">
      <c r="A490" s="831" t="s">
        <v>2091</v>
      </c>
      <c r="B490" s="832" t="s">
        <v>1908</v>
      </c>
      <c r="C490" s="832" t="s">
        <v>1909</v>
      </c>
      <c r="D490" s="832" t="s">
        <v>1236</v>
      </c>
      <c r="E490" s="832" t="s">
        <v>1910</v>
      </c>
      <c r="F490" s="849"/>
      <c r="G490" s="849"/>
      <c r="H490" s="837"/>
      <c r="I490" s="849">
        <v>2</v>
      </c>
      <c r="J490" s="849">
        <v>0</v>
      </c>
      <c r="K490" s="837"/>
      <c r="L490" s="849">
        <v>2</v>
      </c>
      <c r="M490" s="850">
        <v>0</v>
      </c>
    </row>
    <row r="491" spans="1:13" ht="14.4" customHeight="1" x14ac:dyDescent="0.3">
      <c r="A491" s="831" t="s">
        <v>2091</v>
      </c>
      <c r="B491" s="832" t="s">
        <v>4440</v>
      </c>
      <c r="C491" s="832" t="s">
        <v>4319</v>
      </c>
      <c r="D491" s="832" t="s">
        <v>3770</v>
      </c>
      <c r="E491" s="832" t="s">
        <v>4320</v>
      </c>
      <c r="F491" s="849"/>
      <c r="G491" s="849"/>
      <c r="H491" s="837">
        <v>0</v>
      </c>
      <c r="I491" s="849">
        <v>1</v>
      </c>
      <c r="J491" s="849">
        <v>21.79</v>
      </c>
      <c r="K491" s="837">
        <v>1</v>
      </c>
      <c r="L491" s="849">
        <v>1</v>
      </c>
      <c r="M491" s="850">
        <v>21.79</v>
      </c>
    </row>
    <row r="492" spans="1:13" ht="14.4" customHeight="1" x14ac:dyDescent="0.3">
      <c r="A492" s="831" t="s">
        <v>2093</v>
      </c>
      <c r="B492" s="832" t="s">
        <v>1676</v>
      </c>
      <c r="C492" s="832" t="s">
        <v>2195</v>
      </c>
      <c r="D492" s="832" t="s">
        <v>735</v>
      </c>
      <c r="E492" s="832" t="s">
        <v>1777</v>
      </c>
      <c r="F492" s="849"/>
      <c r="G492" s="849"/>
      <c r="H492" s="837">
        <v>0</v>
      </c>
      <c r="I492" s="849">
        <v>1</v>
      </c>
      <c r="J492" s="849">
        <v>368.16</v>
      </c>
      <c r="K492" s="837">
        <v>1</v>
      </c>
      <c r="L492" s="849">
        <v>1</v>
      </c>
      <c r="M492" s="850">
        <v>368.16</v>
      </c>
    </row>
    <row r="493" spans="1:13" ht="14.4" customHeight="1" x14ac:dyDescent="0.3">
      <c r="A493" s="831" t="s">
        <v>2093</v>
      </c>
      <c r="B493" s="832" t="s">
        <v>1676</v>
      </c>
      <c r="C493" s="832" t="s">
        <v>2122</v>
      </c>
      <c r="D493" s="832" t="s">
        <v>735</v>
      </c>
      <c r="E493" s="832" t="s">
        <v>1680</v>
      </c>
      <c r="F493" s="849"/>
      <c r="G493" s="849"/>
      <c r="H493" s="837">
        <v>0</v>
      </c>
      <c r="I493" s="849">
        <v>3</v>
      </c>
      <c r="J493" s="849">
        <v>1472.67</v>
      </c>
      <c r="K493" s="837">
        <v>1</v>
      </c>
      <c r="L493" s="849">
        <v>3</v>
      </c>
      <c r="M493" s="850">
        <v>1472.67</v>
      </c>
    </row>
    <row r="494" spans="1:13" ht="14.4" customHeight="1" x14ac:dyDescent="0.3">
      <c r="A494" s="831" t="s">
        <v>2093</v>
      </c>
      <c r="B494" s="832" t="s">
        <v>1676</v>
      </c>
      <c r="C494" s="832" t="s">
        <v>2123</v>
      </c>
      <c r="D494" s="832" t="s">
        <v>735</v>
      </c>
      <c r="E494" s="832" t="s">
        <v>1991</v>
      </c>
      <c r="F494" s="849"/>
      <c r="G494" s="849"/>
      <c r="H494" s="837">
        <v>0</v>
      </c>
      <c r="I494" s="849">
        <v>2</v>
      </c>
      <c r="J494" s="849">
        <v>1472.66</v>
      </c>
      <c r="K494" s="837">
        <v>1</v>
      </c>
      <c r="L494" s="849">
        <v>2</v>
      </c>
      <c r="M494" s="850">
        <v>1472.66</v>
      </c>
    </row>
    <row r="495" spans="1:13" ht="14.4" customHeight="1" x14ac:dyDescent="0.3">
      <c r="A495" s="831" t="s">
        <v>2093</v>
      </c>
      <c r="B495" s="832" t="s">
        <v>4412</v>
      </c>
      <c r="C495" s="832" t="s">
        <v>2148</v>
      </c>
      <c r="D495" s="832" t="s">
        <v>825</v>
      </c>
      <c r="E495" s="832" t="s">
        <v>2149</v>
      </c>
      <c r="F495" s="849">
        <v>3</v>
      </c>
      <c r="G495" s="849">
        <v>0</v>
      </c>
      <c r="H495" s="837"/>
      <c r="I495" s="849"/>
      <c r="J495" s="849"/>
      <c r="K495" s="837"/>
      <c r="L495" s="849">
        <v>3</v>
      </c>
      <c r="M495" s="850">
        <v>0</v>
      </c>
    </row>
    <row r="496" spans="1:13" ht="14.4" customHeight="1" x14ac:dyDescent="0.3">
      <c r="A496" s="831" t="s">
        <v>2093</v>
      </c>
      <c r="B496" s="832" t="s">
        <v>1684</v>
      </c>
      <c r="C496" s="832" t="s">
        <v>2513</v>
      </c>
      <c r="D496" s="832" t="s">
        <v>853</v>
      </c>
      <c r="E496" s="832" t="s">
        <v>2021</v>
      </c>
      <c r="F496" s="849"/>
      <c r="G496" s="849"/>
      <c r="H496" s="837">
        <v>0</v>
      </c>
      <c r="I496" s="849">
        <v>1</v>
      </c>
      <c r="J496" s="849">
        <v>54.99</v>
      </c>
      <c r="K496" s="837">
        <v>1</v>
      </c>
      <c r="L496" s="849">
        <v>1</v>
      </c>
      <c r="M496" s="850">
        <v>54.99</v>
      </c>
    </row>
    <row r="497" spans="1:13" ht="14.4" customHeight="1" x14ac:dyDescent="0.3">
      <c r="A497" s="831" t="s">
        <v>2093</v>
      </c>
      <c r="B497" s="832" t="s">
        <v>1876</v>
      </c>
      <c r="C497" s="832" t="s">
        <v>3118</v>
      </c>
      <c r="D497" s="832" t="s">
        <v>1881</v>
      </c>
      <c r="E497" s="832" t="s">
        <v>3119</v>
      </c>
      <c r="F497" s="849"/>
      <c r="G497" s="849"/>
      <c r="H497" s="837">
        <v>0</v>
      </c>
      <c r="I497" s="849">
        <v>1</v>
      </c>
      <c r="J497" s="849">
        <v>70.540000000000006</v>
      </c>
      <c r="K497" s="837">
        <v>1</v>
      </c>
      <c r="L497" s="849">
        <v>1</v>
      </c>
      <c r="M497" s="850">
        <v>70.540000000000006</v>
      </c>
    </row>
    <row r="498" spans="1:13" ht="14.4" customHeight="1" x14ac:dyDescent="0.3">
      <c r="A498" s="831" t="s">
        <v>2093</v>
      </c>
      <c r="B498" s="832" t="s">
        <v>1730</v>
      </c>
      <c r="C498" s="832" t="s">
        <v>1731</v>
      </c>
      <c r="D498" s="832" t="s">
        <v>1732</v>
      </c>
      <c r="E498" s="832" t="s">
        <v>1733</v>
      </c>
      <c r="F498" s="849"/>
      <c r="G498" s="849"/>
      <c r="H498" s="837"/>
      <c r="I498" s="849">
        <v>2</v>
      </c>
      <c r="J498" s="849">
        <v>0</v>
      </c>
      <c r="K498" s="837"/>
      <c r="L498" s="849">
        <v>2</v>
      </c>
      <c r="M498" s="850">
        <v>0</v>
      </c>
    </row>
    <row r="499" spans="1:13" ht="14.4" customHeight="1" x14ac:dyDescent="0.3">
      <c r="A499" s="831" t="s">
        <v>2094</v>
      </c>
      <c r="B499" s="832" t="s">
        <v>1676</v>
      </c>
      <c r="C499" s="832" t="s">
        <v>2195</v>
      </c>
      <c r="D499" s="832" t="s">
        <v>735</v>
      </c>
      <c r="E499" s="832" t="s">
        <v>1777</v>
      </c>
      <c r="F499" s="849"/>
      <c r="G499" s="849"/>
      <c r="H499" s="837">
        <v>0</v>
      </c>
      <c r="I499" s="849">
        <v>7</v>
      </c>
      <c r="J499" s="849">
        <v>2577.12</v>
      </c>
      <c r="K499" s="837">
        <v>1</v>
      </c>
      <c r="L499" s="849">
        <v>7</v>
      </c>
      <c r="M499" s="850">
        <v>2577.12</v>
      </c>
    </row>
    <row r="500" spans="1:13" ht="14.4" customHeight="1" x14ac:dyDescent="0.3">
      <c r="A500" s="831" t="s">
        <v>2094</v>
      </c>
      <c r="B500" s="832" t="s">
        <v>1676</v>
      </c>
      <c r="C500" s="832" t="s">
        <v>2122</v>
      </c>
      <c r="D500" s="832" t="s">
        <v>735</v>
      </c>
      <c r="E500" s="832" t="s">
        <v>1680</v>
      </c>
      <c r="F500" s="849"/>
      <c r="G500" s="849"/>
      <c r="H500" s="837">
        <v>0</v>
      </c>
      <c r="I500" s="849">
        <v>14</v>
      </c>
      <c r="J500" s="849">
        <v>6872.4599999999991</v>
      </c>
      <c r="K500" s="837">
        <v>1</v>
      </c>
      <c r="L500" s="849">
        <v>14</v>
      </c>
      <c r="M500" s="850">
        <v>6872.4599999999991</v>
      </c>
    </row>
    <row r="501" spans="1:13" ht="14.4" customHeight="1" x14ac:dyDescent="0.3">
      <c r="A501" s="831" t="s">
        <v>2094</v>
      </c>
      <c r="B501" s="832" t="s">
        <v>1676</v>
      </c>
      <c r="C501" s="832" t="s">
        <v>2123</v>
      </c>
      <c r="D501" s="832" t="s">
        <v>735</v>
      </c>
      <c r="E501" s="832" t="s">
        <v>1991</v>
      </c>
      <c r="F501" s="849"/>
      <c r="G501" s="849"/>
      <c r="H501" s="837">
        <v>0</v>
      </c>
      <c r="I501" s="849">
        <v>3</v>
      </c>
      <c r="J501" s="849">
        <v>2208.9900000000002</v>
      </c>
      <c r="K501" s="837">
        <v>1</v>
      </c>
      <c r="L501" s="849">
        <v>3</v>
      </c>
      <c r="M501" s="850">
        <v>2208.9900000000002</v>
      </c>
    </row>
    <row r="502" spans="1:13" ht="14.4" customHeight="1" x14ac:dyDescent="0.3">
      <c r="A502" s="831" t="s">
        <v>2094</v>
      </c>
      <c r="B502" s="832" t="s">
        <v>1676</v>
      </c>
      <c r="C502" s="832" t="s">
        <v>2124</v>
      </c>
      <c r="D502" s="832" t="s">
        <v>1032</v>
      </c>
      <c r="E502" s="832" t="s">
        <v>1773</v>
      </c>
      <c r="F502" s="849"/>
      <c r="G502" s="849"/>
      <c r="H502" s="837">
        <v>0</v>
      </c>
      <c r="I502" s="849">
        <v>1</v>
      </c>
      <c r="J502" s="849">
        <v>1847.49</v>
      </c>
      <c r="K502" s="837">
        <v>1</v>
      </c>
      <c r="L502" s="849">
        <v>1</v>
      </c>
      <c r="M502" s="850">
        <v>1847.49</v>
      </c>
    </row>
    <row r="503" spans="1:13" ht="14.4" customHeight="1" x14ac:dyDescent="0.3">
      <c r="A503" s="831" t="s">
        <v>2094</v>
      </c>
      <c r="B503" s="832" t="s">
        <v>4412</v>
      </c>
      <c r="C503" s="832" t="s">
        <v>2148</v>
      </c>
      <c r="D503" s="832" t="s">
        <v>825</v>
      </c>
      <c r="E503" s="832" t="s">
        <v>2149</v>
      </c>
      <c r="F503" s="849">
        <v>6</v>
      </c>
      <c r="G503" s="849">
        <v>0</v>
      </c>
      <c r="H503" s="837"/>
      <c r="I503" s="849"/>
      <c r="J503" s="849"/>
      <c r="K503" s="837"/>
      <c r="L503" s="849">
        <v>6</v>
      </c>
      <c r="M503" s="850">
        <v>0</v>
      </c>
    </row>
    <row r="504" spans="1:13" ht="14.4" customHeight="1" x14ac:dyDescent="0.3">
      <c r="A504" s="831" t="s">
        <v>2094</v>
      </c>
      <c r="B504" s="832" t="s">
        <v>1684</v>
      </c>
      <c r="C504" s="832" t="s">
        <v>2334</v>
      </c>
      <c r="D504" s="832" t="s">
        <v>855</v>
      </c>
      <c r="E504" s="832" t="s">
        <v>1686</v>
      </c>
      <c r="F504" s="849"/>
      <c r="G504" s="849"/>
      <c r="H504" s="837">
        <v>0</v>
      </c>
      <c r="I504" s="849">
        <v>3</v>
      </c>
      <c r="J504" s="849">
        <v>82.5</v>
      </c>
      <c r="K504" s="837">
        <v>1</v>
      </c>
      <c r="L504" s="849">
        <v>3</v>
      </c>
      <c r="M504" s="850">
        <v>82.5</v>
      </c>
    </row>
    <row r="505" spans="1:13" ht="14.4" customHeight="1" x14ac:dyDescent="0.3">
      <c r="A505" s="831" t="s">
        <v>2094</v>
      </c>
      <c r="B505" s="832" t="s">
        <v>1684</v>
      </c>
      <c r="C505" s="832" t="s">
        <v>1997</v>
      </c>
      <c r="D505" s="832" t="s">
        <v>1796</v>
      </c>
      <c r="E505" s="832" t="s">
        <v>1998</v>
      </c>
      <c r="F505" s="849"/>
      <c r="G505" s="849"/>
      <c r="H505" s="837">
        <v>0</v>
      </c>
      <c r="I505" s="849">
        <v>1</v>
      </c>
      <c r="J505" s="849">
        <v>17.559999999999999</v>
      </c>
      <c r="K505" s="837">
        <v>1</v>
      </c>
      <c r="L505" s="849">
        <v>1</v>
      </c>
      <c r="M505" s="850">
        <v>17.559999999999999</v>
      </c>
    </row>
    <row r="506" spans="1:13" ht="14.4" customHeight="1" x14ac:dyDescent="0.3">
      <c r="A506" s="831" t="s">
        <v>2094</v>
      </c>
      <c r="B506" s="832" t="s">
        <v>1687</v>
      </c>
      <c r="C506" s="832" t="s">
        <v>2397</v>
      </c>
      <c r="D506" s="832" t="s">
        <v>661</v>
      </c>
      <c r="E506" s="832" t="s">
        <v>1813</v>
      </c>
      <c r="F506" s="849"/>
      <c r="G506" s="849"/>
      <c r="H506" s="837">
        <v>0</v>
      </c>
      <c r="I506" s="849">
        <v>1</v>
      </c>
      <c r="J506" s="849">
        <v>36.86</v>
      </c>
      <c r="K506" s="837">
        <v>1</v>
      </c>
      <c r="L506" s="849">
        <v>1</v>
      </c>
      <c r="M506" s="850">
        <v>36.86</v>
      </c>
    </row>
    <row r="507" spans="1:13" ht="14.4" customHeight="1" x14ac:dyDescent="0.3">
      <c r="A507" s="831" t="s">
        <v>2094</v>
      </c>
      <c r="B507" s="832" t="s">
        <v>4423</v>
      </c>
      <c r="C507" s="832" t="s">
        <v>3835</v>
      </c>
      <c r="D507" s="832" t="s">
        <v>2918</v>
      </c>
      <c r="E507" s="832" t="s">
        <v>2919</v>
      </c>
      <c r="F507" s="849">
        <v>1</v>
      </c>
      <c r="G507" s="849">
        <v>854.27</v>
      </c>
      <c r="H507" s="837">
        <v>1</v>
      </c>
      <c r="I507" s="849"/>
      <c r="J507" s="849"/>
      <c r="K507" s="837">
        <v>0</v>
      </c>
      <c r="L507" s="849">
        <v>1</v>
      </c>
      <c r="M507" s="850">
        <v>854.27</v>
      </c>
    </row>
    <row r="508" spans="1:13" ht="14.4" customHeight="1" x14ac:dyDescent="0.3">
      <c r="A508" s="831" t="s">
        <v>2094</v>
      </c>
      <c r="B508" s="832" t="s">
        <v>4423</v>
      </c>
      <c r="C508" s="832" t="s">
        <v>3645</v>
      </c>
      <c r="D508" s="832" t="s">
        <v>3646</v>
      </c>
      <c r="E508" s="832" t="s">
        <v>3311</v>
      </c>
      <c r="F508" s="849"/>
      <c r="G508" s="849"/>
      <c r="H508" s="837">
        <v>0</v>
      </c>
      <c r="I508" s="849">
        <v>1</v>
      </c>
      <c r="J508" s="849">
        <v>2847.61</v>
      </c>
      <c r="K508" s="837">
        <v>1</v>
      </c>
      <c r="L508" s="849">
        <v>1</v>
      </c>
      <c r="M508" s="850">
        <v>2847.61</v>
      </c>
    </row>
    <row r="509" spans="1:13" ht="14.4" customHeight="1" x14ac:dyDescent="0.3">
      <c r="A509" s="831" t="s">
        <v>2094</v>
      </c>
      <c r="B509" s="832" t="s">
        <v>1694</v>
      </c>
      <c r="C509" s="832" t="s">
        <v>2512</v>
      </c>
      <c r="D509" s="832" t="s">
        <v>1696</v>
      </c>
      <c r="E509" s="832" t="s">
        <v>2113</v>
      </c>
      <c r="F509" s="849">
        <v>1</v>
      </c>
      <c r="G509" s="849">
        <v>84.18</v>
      </c>
      <c r="H509" s="837">
        <v>1</v>
      </c>
      <c r="I509" s="849"/>
      <c r="J509" s="849"/>
      <c r="K509" s="837">
        <v>0</v>
      </c>
      <c r="L509" s="849">
        <v>1</v>
      </c>
      <c r="M509" s="850">
        <v>84.18</v>
      </c>
    </row>
    <row r="510" spans="1:13" ht="14.4" customHeight="1" x14ac:dyDescent="0.3">
      <c r="A510" s="831" t="s">
        <v>2094</v>
      </c>
      <c r="B510" s="832" t="s">
        <v>1700</v>
      </c>
      <c r="C510" s="832" t="s">
        <v>1858</v>
      </c>
      <c r="D510" s="832" t="s">
        <v>867</v>
      </c>
      <c r="E510" s="832" t="s">
        <v>1859</v>
      </c>
      <c r="F510" s="849"/>
      <c r="G510" s="849"/>
      <c r="H510" s="837">
        <v>0</v>
      </c>
      <c r="I510" s="849">
        <v>13</v>
      </c>
      <c r="J510" s="849">
        <v>2006.68</v>
      </c>
      <c r="K510" s="837">
        <v>1</v>
      </c>
      <c r="L510" s="849">
        <v>13</v>
      </c>
      <c r="M510" s="850">
        <v>2006.68</v>
      </c>
    </row>
    <row r="511" spans="1:13" ht="14.4" customHeight="1" x14ac:dyDescent="0.3">
      <c r="A511" s="831" t="s">
        <v>2094</v>
      </c>
      <c r="B511" s="832" t="s">
        <v>1700</v>
      </c>
      <c r="C511" s="832" t="s">
        <v>1701</v>
      </c>
      <c r="D511" s="832" t="s">
        <v>867</v>
      </c>
      <c r="E511" s="832" t="s">
        <v>1702</v>
      </c>
      <c r="F511" s="849"/>
      <c r="G511" s="849"/>
      <c r="H511" s="837">
        <v>0</v>
      </c>
      <c r="I511" s="849">
        <v>4</v>
      </c>
      <c r="J511" s="849">
        <v>900.24</v>
      </c>
      <c r="K511" s="837">
        <v>1</v>
      </c>
      <c r="L511" s="849">
        <v>4</v>
      </c>
      <c r="M511" s="850">
        <v>900.24</v>
      </c>
    </row>
    <row r="512" spans="1:13" ht="14.4" customHeight="1" x14ac:dyDescent="0.3">
      <c r="A512" s="831" t="s">
        <v>2094</v>
      </c>
      <c r="B512" s="832" t="s">
        <v>1707</v>
      </c>
      <c r="C512" s="832" t="s">
        <v>2156</v>
      </c>
      <c r="D512" s="832" t="s">
        <v>1712</v>
      </c>
      <c r="E512" s="832" t="s">
        <v>1710</v>
      </c>
      <c r="F512" s="849">
        <v>2</v>
      </c>
      <c r="G512" s="849">
        <v>341.04</v>
      </c>
      <c r="H512" s="837">
        <v>1</v>
      </c>
      <c r="I512" s="849"/>
      <c r="J512" s="849"/>
      <c r="K512" s="837">
        <v>0</v>
      </c>
      <c r="L512" s="849">
        <v>2</v>
      </c>
      <c r="M512" s="850">
        <v>341.04</v>
      </c>
    </row>
    <row r="513" spans="1:13" ht="14.4" customHeight="1" x14ac:dyDescent="0.3">
      <c r="A513" s="831" t="s">
        <v>2094</v>
      </c>
      <c r="B513" s="832" t="s">
        <v>1707</v>
      </c>
      <c r="C513" s="832" t="s">
        <v>1711</v>
      </c>
      <c r="D513" s="832" t="s">
        <v>1712</v>
      </c>
      <c r="E513" s="832" t="s">
        <v>1710</v>
      </c>
      <c r="F513" s="849">
        <v>6</v>
      </c>
      <c r="G513" s="849">
        <v>1023.1200000000001</v>
      </c>
      <c r="H513" s="837">
        <v>1</v>
      </c>
      <c r="I513" s="849"/>
      <c r="J513" s="849"/>
      <c r="K513" s="837">
        <v>0</v>
      </c>
      <c r="L513" s="849">
        <v>6</v>
      </c>
      <c r="M513" s="850">
        <v>1023.1200000000001</v>
      </c>
    </row>
    <row r="514" spans="1:13" ht="14.4" customHeight="1" x14ac:dyDescent="0.3">
      <c r="A514" s="831" t="s">
        <v>2094</v>
      </c>
      <c r="B514" s="832" t="s">
        <v>1707</v>
      </c>
      <c r="C514" s="832" t="s">
        <v>2267</v>
      </c>
      <c r="D514" s="832" t="s">
        <v>1712</v>
      </c>
      <c r="E514" s="832" t="s">
        <v>2169</v>
      </c>
      <c r="F514" s="849">
        <v>1</v>
      </c>
      <c r="G514" s="849">
        <v>238.72</v>
      </c>
      <c r="H514" s="837">
        <v>1</v>
      </c>
      <c r="I514" s="849"/>
      <c r="J514" s="849"/>
      <c r="K514" s="837">
        <v>0</v>
      </c>
      <c r="L514" s="849">
        <v>1</v>
      </c>
      <c r="M514" s="850">
        <v>238.72</v>
      </c>
    </row>
    <row r="515" spans="1:13" ht="14.4" customHeight="1" x14ac:dyDescent="0.3">
      <c r="A515" s="831" t="s">
        <v>2094</v>
      </c>
      <c r="B515" s="832" t="s">
        <v>1707</v>
      </c>
      <c r="C515" s="832" t="s">
        <v>2491</v>
      </c>
      <c r="D515" s="832" t="s">
        <v>1709</v>
      </c>
      <c r="E515" s="832" t="s">
        <v>2271</v>
      </c>
      <c r="F515" s="849"/>
      <c r="G515" s="849"/>
      <c r="H515" s="837">
        <v>0</v>
      </c>
      <c r="I515" s="849">
        <v>1</v>
      </c>
      <c r="J515" s="849">
        <v>85.27</v>
      </c>
      <c r="K515" s="837">
        <v>1</v>
      </c>
      <c r="L515" s="849">
        <v>1</v>
      </c>
      <c r="M515" s="850">
        <v>85.27</v>
      </c>
    </row>
    <row r="516" spans="1:13" ht="14.4" customHeight="1" x14ac:dyDescent="0.3">
      <c r="A516" s="831" t="s">
        <v>2094</v>
      </c>
      <c r="B516" s="832" t="s">
        <v>1707</v>
      </c>
      <c r="C516" s="832" t="s">
        <v>1708</v>
      </c>
      <c r="D516" s="832" t="s">
        <v>1709</v>
      </c>
      <c r="E516" s="832" t="s">
        <v>1710</v>
      </c>
      <c r="F516" s="849"/>
      <c r="G516" s="849"/>
      <c r="H516" s="837">
        <v>0</v>
      </c>
      <c r="I516" s="849">
        <v>6</v>
      </c>
      <c r="J516" s="849">
        <v>1023.1200000000001</v>
      </c>
      <c r="K516" s="837">
        <v>1</v>
      </c>
      <c r="L516" s="849">
        <v>6</v>
      </c>
      <c r="M516" s="850">
        <v>1023.1200000000001</v>
      </c>
    </row>
    <row r="517" spans="1:13" ht="14.4" customHeight="1" x14ac:dyDescent="0.3">
      <c r="A517" s="831" t="s">
        <v>2094</v>
      </c>
      <c r="B517" s="832" t="s">
        <v>1707</v>
      </c>
      <c r="C517" s="832" t="s">
        <v>1863</v>
      </c>
      <c r="D517" s="832" t="s">
        <v>1709</v>
      </c>
      <c r="E517" s="832" t="s">
        <v>1864</v>
      </c>
      <c r="F517" s="849"/>
      <c r="G517" s="849"/>
      <c r="H517" s="837">
        <v>0</v>
      </c>
      <c r="I517" s="849">
        <v>1</v>
      </c>
      <c r="J517" s="849">
        <v>272.83</v>
      </c>
      <c r="K517" s="837">
        <v>1</v>
      </c>
      <c r="L517" s="849">
        <v>1</v>
      </c>
      <c r="M517" s="850">
        <v>272.83</v>
      </c>
    </row>
    <row r="518" spans="1:13" ht="14.4" customHeight="1" x14ac:dyDescent="0.3">
      <c r="A518" s="831" t="s">
        <v>2094</v>
      </c>
      <c r="B518" s="832" t="s">
        <v>1876</v>
      </c>
      <c r="C518" s="832" t="s">
        <v>1880</v>
      </c>
      <c r="D518" s="832" t="s">
        <v>1881</v>
      </c>
      <c r="E518" s="832" t="s">
        <v>1882</v>
      </c>
      <c r="F518" s="849"/>
      <c r="G518" s="849"/>
      <c r="H518" s="837">
        <v>0</v>
      </c>
      <c r="I518" s="849">
        <v>2</v>
      </c>
      <c r="J518" s="849">
        <v>141.08000000000001</v>
      </c>
      <c r="K518" s="837">
        <v>1</v>
      </c>
      <c r="L518" s="849">
        <v>2</v>
      </c>
      <c r="M518" s="850">
        <v>141.08000000000001</v>
      </c>
    </row>
    <row r="519" spans="1:13" ht="14.4" customHeight="1" x14ac:dyDescent="0.3">
      <c r="A519" s="831" t="s">
        <v>2094</v>
      </c>
      <c r="B519" s="832" t="s">
        <v>1876</v>
      </c>
      <c r="C519" s="832" t="s">
        <v>2453</v>
      </c>
      <c r="D519" s="832" t="s">
        <v>1881</v>
      </c>
      <c r="E519" s="832" t="s">
        <v>2454</v>
      </c>
      <c r="F519" s="849"/>
      <c r="G519" s="849"/>
      <c r="H519" s="837">
        <v>0</v>
      </c>
      <c r="I519" s="849">
        <v>1</v>
      </c>
      <c r="J519" s="849">
        <v>141.09</v>
      </c>
      <c r="K519" s="837">
        <v>1</v>
      </c>
      <c r="L519" s="849">
        <v>1</v>
      </c>
      <c r="M519" s="850">
        <v>141.09</v>
      </c>
    </row>
    <row r="520" spans="1:13" ht="14.4" customHeight="1" x14ac:dyDescent="0.3">
      <c r="A520" s="831" t="s">
        <v>2094</v>
      </c>
      <c r="B520" s="832" t="s">
        <v>1730</v>
      </c>
      <c r="C520" s="832" t="s">
        <v>1731</v>
      </c>
      <c r="D520" s="832" t="s">
        <v>1732</v>
      </c>
      <c r="E520" s="832" t="s">
        <v>1733</v>
      </c>
      <c r="F520" s="849"/>
      <c r="G520" s="849"/>
      <c r="H520" s="837"/>
      <c r="I520" s="849">
        <v>6</v>
      </c>
      <c r="J520" s="849">
        <v>0</v>
      </c>
      <c r="K520" s="837"/>
      <c r="L520" s="849">
        <v>6</v>
      </c>
      <c r="M520" s="850">
        <v>0</v>
      </c>
    </row>
    <row r="521" spans="1:13" ht="14.4" customHeight="1" x14ac:dyDescent="0.3">
      <c r="A521" s="831" t="s">
        <v>2094</v>
      </c>
      <c r="B521" s="832" t="s">
        <v>1917</v>
      </c>
      <c r="C521" s="832" t="s">
        <v>3916</v>
      </c>
      <c r="D521" s="832" t="s">
        <v>3917</v>
      </c>
      <c r="E521" s="832" t="s">
        <v>1831</v>
      </c>
      <c r="F521" s="849">
        <v>1</v>
      </c>
      <c r="G521" s="849">
        <v>132</v>
      </c>
      <c r="H521" s="837">
        <v>1</v>
      </c>
      <c r="I521" s="849"/>
      <c r="J521" s="849"/>
      <c r="K521" s="837">
        <v>0</v>
      </c>
      <c r="L521" s="849">
        <v>1</v>
      </c>
      <c r="M521" s="850">
        <v>132</v>
      </c>
    </row>
    <row r="522" spans="1:13" ht="14.4" customHeight="1" x14ac:dyDescent="0.3">
      <c r="A522" s="831" t="s">
        <v>2094</v>
      </c>
      <c r="B522" s="832" t="s">
        <v>4441</v>
      </c>
      <c r="C522" s="832" t="s">
        <v>4255</v>
      </c>
      <c r="D522" s="832" t="s">
        <v>4256</v>
      </c>
      <c r="E522" s="832" t="s">
        <v>4257</v>
      </c>
      <c r="F522" s="849"/>
      <c r="G522" s="849"/>
      <c r="H522" s="837">
        <v>0</v>
      </c>
      <c r="I522" s="849">
        <v>2</v>
      </c>
      <c r="J522" s="849">
        <v>207.4</v>
      </c>
      <c r="K522" s="837">
        <v>1</v>
      </c>
      <c r="L522" s="849">
        <v>2</v>
      </c>
      <c r="M522" s="850">
        <v>207.4</v>
      </c>
    </row>
    <row r="523" spans="1:13" ht="14.4" customHeight="1" x14ac:dyDescent="0.3">
      <c r="A523" s="831" t="s">
        <v>2094</v>
      </c>
      <c r="B523" s="832" t="s">
        <v>1747</v>
      </c>
      <c r="C523" s="832" t="s">
        <v>1748</v>
      </c>
      <c r="D523" s="832" t="s">
        <v>857</v>
      </c>
      <c r="E523" s="832" t="s">
        <v>1749</v>
      </c>
      <c r="F523" s="849"/>
      <c r="G523" s="849"/>
      <c r="H523" s="837">
        <v>0</v>
      </c>
      <c r="I523" s="849">
        <v>1</v>
      </c>
      <c r="J523" s="849">
        <v>63.75</v>
      </c>
      <c r="K523" s="837">
        <v>1</v>
      </c>
      <c r="L523" s="849">
        <v>1</v>
      </c>
      <c r="M523" s="850">
        <v>63.75</v>
      </c>
    </row>
    <row r="524" spans="1:13" ht="14.4" customHeight="1" x14ac:dyDescent="0.3">
      <c r="A524" s="831" t="s">
        <v>2094</v>
      </c>
      <c r="B524" s="832" t="s">
        <v>4414</v>
      </c>
      <c r="C524" s="832" t="s">
        <v>4263</v>
      </c>
      <c r="D524" s="832" t="s">
        <v>2854</v>
      </c>
      <c r="E524" s="832" t="s">
        <v>4415</v>
      </c>
      <c r="F524" s="849"/>
      <c r="G524" s="849"/>
      <c r="H524" s="837">
        <v>0</v>
      </c>
      <c r="I524" s="849">
        <v>1</v>
      </c>
      <c r="J524" s="849">
        <v>683.39</v>
      </c>
      <c r="K524" s="837">
        <v>1</v>
      </c>
      <c r="L524" s="849">
        <v>1</v>
      </c>
      <c r="M524" s="850">
        <v>683.39</v>
      </c>
    </row>
    <row r="525" spans="1:13" ht="14.4" customHeight="1" x14ac:dyDescent="0.3">
      <c r="A525" s="831" t="s">
        <v>2095</v>
      </c>
      <c r="B525" s="832" t="s">
        <v>1676</v>
      </c>
      <c r="C525" s="832" t="s">
        <v>2122</v>
      </c>
      <c r="D525" s="832" t="s">
        <v>735</v>
      </c>
      <c r="E525" s="832" t="s">
        <v>1680</v>
      </c>
      <c r="F525" s="849"/>
      <c r="G525" s="849"/>
      <c r="H525" s="837">
        <v>0</v>
      </c>
      <c r="I525" s="849">
        <v>4</v>
      </c>
      <c r="J525" s="849">
        <v>1963.56</v>
      </c>
      <c r="K525" s="837">
        <v>1</v>
      </c>
      <c r="L525" s="849">
        <v>4</v>
      </c>
      <c r="M525" s="850">
        <v>1963.56</v>
      </c>
    </row>
    <row r="526" spans="1:13" ht="14.4" customHeight="1" x14ac:dyDescent="0.3">
      <c r="A526" s="831" t="s">
        <v>2095</v>
      </c>
      <c r="B526" s="832" t="s">
        <v>1676</v>
      </c>
      <c r="C526" s="832" t="s">
        <v>2123</v>
      </c>
      <c r="D526" s="832" t="s">
        <v>735</v>
      </c>
      <c r="E526" s="832" t="s">
        <v>1991</v>
      </c>
      <c r="F526" s="849"/>
      <c r="G526" s="849"/>
      <c r="H526" s="837">
        <v>0</v>
      </c>
      <c r="I526" s="849">
        <v>7</v>
      </c>
      <c r="J526" s="849">
        <v>5154.3100000000004</v>
      </c>
      <c r="K526" s="837">
        <v>1</v>
      </c>
      <c r="L526" s="849">
        <v>7</v>
      </c>
      <c r="M526" s="850">
        <v>5154.3100000000004</v>
      </c>
    </row>
    <row r="527" spans="1:13" ht="14.4" customHeight="1" x14ac:dyDescent="0.3">
      <c r="A527" s="831" t="s">
        <v>2095</v>
      </c>
      <c r="B527" s="832" t="s">
        <v>1676</v>
      </c>
      <c r="C527" s="832" t="s">
        <v>1990</v>
      </c>
      <c r="D527" s="832" t="s">
        <v>735</v>
      </c>
      <c r="E527" s="832" t="s">
        <v>1991</v>
      </c>
      <c r="F527" s="849"/>
      <c r="G527" s="849"/>
      <c r="H527" s="837">
        <v>0</v>
      </c>
      <c r="I527" s="849">
        <v>1</v>
      </c>
      <c r="J527" s="849">
        <v>736.33</v>
      </c>
      <c r="K527" s="837">
        <v>1</v>
      </c>
      <c r="L527" s="849">
        <v>1</v>
      </c>
      <c r="M527" s="850">
        <v>736.33</v>
      </c>
    </row>
    <row r="528" spans="1:13" ht="14.4" customHeight="1" x14ac:dyDescent="0.3">
      <c r="A528" s="831" t="s">
        <v>2095</v>
      </c>
      <c r="B528" s="832" t="s">
        <v>4432</v>
      </c>
      <c r="C528" s="832" t="s">
        <v>3832</v>
      </c>
      <c r="D528" s="832" t="s">
        <v>3833</v>
      </c>
      <c r="E528" s="832" t="s">
        <v>3834</v>
      </c>
      <c r="F528" s="849">
        <v>1</v>
      </c>
      <c r="G528" s="849">
        <v>640.41</v>
      </c>
      <c r="H528" s="837">
        <v>1</v>
      </c>
      <c r="I528" s="849"/>
      <c r="J528" s="849"/>
      <c r="K528" s="837">
        <v>0</v>
      </c>
      <c r="L528" s="849">
        <v>1</v>
      </c>
      <c r="M528" s="850">
        <v>640.41</v>
      </c>
    </row>
    <row r="529" spans="1:13" ht="14.4" customHeight="1" x14ac:dyDescent="0.3">
      <c r="A529" s="831" t="s">
        <v>2095</v>
      </c>
      <c r="B529" s="832" t="s">
        <v>4433</v>
      </c>
      <c r="C529" s="832" t="s">
        <v>3338</v>
      </c>
      <c r="D529" s="832" t="s">
        <v>3339</v>
      </c>
      <c r="E529" s="832" t="s">
        <v>3340</v>
      </c>
      <c r="F529" s="849"/>
      <c r="G529" s="849"/>
      <c r="H529" s="837">
        <v>0</v>
      </c>
      <c r="I529" s="849">
        <v>2</v>
      </c>
      <c r="J529" s="849">
        <v>131.08000000000001</v>
      </c>
      <c r="K529" s="837">
        <v>1</v>
      </c>
      <c r="L529" s="849">
        <v>2</v>
      </c>
      <c r="M529" s="850">
        <v>131.08000000000001</v>
      </c>
    </row>
    <row r="530" spans="1:13" ht="14.4" customHeight="1" x14ac:dyDescent="0.3">
      <c r="A530" s="831" t="s">
        <v>2095</v>
      </c>
      <c r="B530" s="832" t="s">
        <v>4433</v>
      </c>
      <c r="C530" s="832" t="s">
        <v>3786</v>
      </c>
      <c r="D530" s="832" t="s">
        <v>3339</v>
      </c>
      <c r="E530" s="832" t="s">
        <v>3340</v>
      </c>
      <c r="F530" s="849">
        <v>2</v>
      </c>
      <c r="G530" s="849">
        <v>131.08000000000001</v>
      </c>
      <c r="H530" s="837">
        <v>1</v>
      </c>
      <c r="I530" s="849"/>
      <c r="J530" s="849"/>
      <c r="K530" s="837">
        <v>0</v>
      </c>
      <c r="L530" s="849">
        <v>2</v>
      </c>
      <c r="M530" s="850">
        <v>131.08000000000001</v>
      </c>
    </row>
    <row r="531" spans="1:13" ht="14.4" customHeight="1" x14ac:dyDescent="0.3">
      <c r="A531" s="831" t="s">
        <v>2095</v>
      </c>
      <c r="B531" s="832" t="s">
        <v>1805</v>
      </c>
      <c r="C531" s="832" t="s">
        <v>1806</v>
      </c>
      <c r="D531" s="832" t="s">
        <v>1157</v>
      </c>
      <c r="E531" s="832" t="s">
        <v>1807</v>
      </c>
      <c r="F531" s="849"/>
      <c r="G531" s="849"/>
      <c r="H531" s="837">
        <v>0</v>
      </c>
      <c r="I531" s="849">
        <v>1</v>
      </c>
      <c r="J531" s="849">
        <v>143.09</v>
      </c>
      <c r="K531" s="837">
        <v>1</v>
      </c>
      <c r="L531" s="849">
        <v>1</v>
      </c>
      <c r="M531" s="850">
        <v>143.09</v>
      </c>
    </row>
    <row r="532" spans="1:13" ht="14.4" customHeight="1" x14ac:dyDescent="0.3">
      <c r="A532" s="831" t="s">
        <v>2095</v>
      </c>
      <c r="B532" s="832" t="s">
        <v>1828</v>
      </c>
      <c r="C532" s="832" t="s">
        <v>3782</v>
      </c>
      <c r="D532" s="832" t="s">
        <v>3783</v>
      </c>
      <c r="E532" s="832" t="s">
        <v>3598</v>
      </c>
      <c r="F532" s="849"/>
      <c r="G532" s="849"/>
      <c r="H532" s="837">
        <v>0</v>
      </c>
      <c r="I532" s="849">
        <v>2</v>
      </c>
      <c r="J532" s="849">
        <v>784.84</v>
      </c>
      <c r="K532" s="837">
        <v>1</v>
      </c>
      <c r="L532" s="849">
        <v>2</v>
      </c>
      <c r="M532" s="850">
        <v>784.84</v>
      </c>
    </row>
    <row r="533" spans="1:13" ht="14.4" customHeight="1" x14ac:dyDescent="0.3">
      <c r="A533" s="831" t="s">
        <v>2095</v>
      </c>
      <c r="B533" s="832" t="s">
        <v>1690</v>
      </c>
      <c r="C533" s="832" t="s">
        <v>3815</v>
      </c>
      <c r="D533" s="832" t="s">
        <v>1692</v>
      </c>
      <c r="E533" s="832" t="s">
        <v>3816</v>
      </c>
      <c r="F533" s="849">
        <v>1</v>
      </c>
      <c r="G533" s="849">
        <v>163.66</v>
      </c>
      <c r="H533" s="837">
        <v>1</v>
      </c>
      <c r="I533" s="849"/>
      <c r="J533" s="849"/>
      <c r="K533" s="837">
        <v>0</v>
      </c>
      <c r="L533" s="849">
        <v>1</v>
      </c>
      <c r="M533" s="850">
        <v>163.66</v>
      </c>
    </row>
    <row r="534" spans="1:13" ht="14.4" customHeight="1" x14ac:dyDescent="0.3">
      <c r="A534" s="831" t="s">
        <v>2095</v>
      </c>
      <c r="B534" s="832" t="s">
        <v>4423</v>
      </c>
      <c r="C534" s="832" t="s">
        <v>3835</v>
      </c>
      <c r="D534" s="832" t="s">
        <v>2918</v>
      </c>
      <c r="E534" s="832" t="s">
        <v>2919</v>
      </c>
      <c r="F534" s="849">
        <v>1</v>
      </c>
      <c r="G534" s="849">
        <v>1543.27</v>
      </c>
      <c r="H534" s="837">
        <v>1</v>
      </c>
      <c r="I534" s="849"/>
      <c r="J534" s="849"/>
      <c r="K534" s="837">
        <v>0</v>
      </c>
      <c r="L534" s="849">
        <v>1</v>
      </c>
      <c r="M534" s="850">
        <v>1543.27</v>
      </c>
    </row>
    <row r="535" spans="1:13" ht="14.4" customHeight="1" x14ac:dyDescent="0.3">
      <c r="A535" s="831" t="s">
        <v>2095</v>
      </c>
      <c r="B535" s="832" t="s">
        <v>1694</v>
      </c>
      <c r="C535" s="832" t="s">
        <v>1849</v>
      </c>
      <c r="D535" s="832" t="s">
        <v>1696</v>
      </c>
      <c r="E535" s="832" t="s">
        <v>1850</v>
      </c>
      <c r="F535" s="849"/>
      <c r="G535" s="849"/>
      <c r="H535" s="837">
        <v>0</v>
      </c>
      <c r="I535" s="849">
        <v>2</v>
      </c>
      <c r="J535" s="849">
        <v>139.1</v>
      </c>
      <c r="K535" s="837">
        <v>1</v>
      </c>
      <c r="L535" s="849">
        <v>2</v>
      </c>
      <c r="M535" s="850">
        <v>139.1</v>
      </c>
    </row>
    <row r="536" spans="1:13" ht="14.4" customHeight="1" x14ac:dyDescent="0.3">
      <c r="A536" s="831" t="s">
        <v>2095</v>
      </c>
      <c r="B536" s="832" t="s">
        <v>1694</v>
      </c>
      <c r="C536" s="832" t="s">
        <v>1695</v>
      </c>
      <c r="D536" s="832" t="s">
        <v>1696</v>
      </c>
      <c r="E536" s="832" t="s">
        <v>1697</v>
      </c>
      <c r="F536" s="849"/>
      <c r="G536" s="849"/>
      <c r="H536" s="837">
        <v>0</v>
      </c>
      <c r="I536" s="849">
        <v>2</v>
      </c>
      <c r="J536" s="849">
        <v>126.28</v>
      </c>
      <c r="K536" s="837">
        <v>1</v>
      </c>
      <c r="L536" s="849">
        <v>2</v>
      </c>
      <c r="M536" s="850">
        <v>126.28</v>
      </c>
    </row>
    <row r="537" spans="1:13" ht="14.4" customHeight="1" x14ac:dyDescent="0.3">
      <c r="A537" s="831" t="s">
        <v>2095</v>
      </c>
      <c r="B537" s="832" t="s">
        <v>1700</v>
      </c>
      <c r="C537" s="832" t="s">
        <v>1858</v>
      </c>
      <c r="D537" s="832" t="s">
        <v>867</v>
      </c>
      <c r="E537" s="832" t="s">
        <v>1859</v>
      </c>
      <c r="F537" s="849"/>
      <c r="G537" s="849"/>
      <c r="H537" s="837">
        <v>0</v>
      </c>
      <c r="I537" s="849">
        <v>1</v>
      </c>
      <c r="J537" s="849">
        <v>154.36000000000001</v>
      </c>
      <c r="K537" s="837">
        <v>1</v>
      </c>
      <c r="L537" s="849">
        <v>1</v>
      </c>
      <c r="M537" s="850">
        <v>154.36000000000001</v>
      </c>
    </row>
    <row r="538" spans="1:13" ht="14.4" customHeight="1" x14ac:dyDescent="0.3">
      <c r="A538" s="831" t="s">
        <v>2095</v>
      </c>
      <c r="B538" s="832" t="s">
        <v>1700</v>
      </c>
      <c r="C538" s="832" t="s">
        <v>1860</v>
      </c>
      <c r="D538" s="832" t="s">
        <v>1861</v>
      </c>
      <c r="E538" s="832" t="s">
        <v>1862</v>
      </c>
      <c r="F538" s="849"/>
      <c r="G538" s="849"/>
      <c r="H538" s="837">
        <v>0</v>
      </c>
      <c r="I538" s="849">
        <v>28</v>
      </c>
      <c r="J538" s="849">
        <v>4186.5600000000004</v>
      </c>
      <c r="K538" s="837">
        <v>1</v>
      </c>
      <c r="L538" s="849">
        <v>28</v>
      </c>
      <c r="M538" s="850">
        <v>4186.5600000000004</v>
      </c>
    </row>
    <row r="539" spans="1:13" ht="14.4" customHeight="1" x14ac:dyDescent="0.3">
      <c r="A539" s="831" t="s">
        <v>2095</v>
      </c>
      <c r="B539" s="832" t="s">
        <v>1700</v>
      </c>
      <c r="C539" s="832" t="s">
        <v>1701</v>
      </c>
      <c r="D539" s="832" t="s">
        <v>867</v>
      </c>
      <c r="E539" s="832" t="s">
        <v>1702</v>
      </c>
      <c r="F539" s="849"/>
      <c r="G539" s="849"/>
      <c r="H539" s="837">
        <v>0</v>
      </c>
      <c r="I539" s="849">
        <v>1</v>
      </c>
      <c r="J539" s="849">
        <v>225.06</v>
      </c>
      <c r="K539" s="837">
        <v>1</v>
      </c>
      <c r="L539" s="849">
        <v>1</v>
      </c>
      <c r="M539" s="850">
        <v>225.06</v>
      </c>
    </row>
    <row r="540" spans="1:13" ht="14.4" customHeight="1" x14ac:dyDescent="0.3">
      <c r="A540" s="831" t="s">
        <v>2095</v>
      </c>
      <c r="B540" s="832" t="s">
        <v>1707</v>
      </c>
      <c r="C540" s="832" t="s">
        <v>1711</v>
      </c>
      <c r="D540" s="832" t="s">
        <v>1712</v>
      </c>
      <c r="E540" s="832" t="s">
        <v>1710</v>
      </c>
      <c r="F540" s="849">
        <v>1</v>
      </c>
      <c r="G540" s="849">
        <v>170.52</v>
      </c>
      <c r="H540" s="837">
        <v>1</v>
      </c>
      <c r="I540" s="849"/>
      <c r="J540" s="849"/>
      <c r="K540" s="837">
        <v>0</v>
      </c>
      <c r="L540" s="849">
        <v>1</v>
      </c>
      <c r="M540" s="850">
        <v>170.52</v>
      </c>
    </row>
    <row r="541" spans="1:13" ht="14.4" customHeight="1" x14ac:dyDescent="0.3">
      <c r="A541" s="831" t="s">
        <v>2095</v>
      </c>
      <c r="B541" s="832" t="s">
        <v>1707</v>
      </c>
      <c r="C541" s="832" t="s">
        <v>2267</v>
      </c>
      <c r="D541" s="832" t="s">
        <v>1712</v>
      </c>
      <c r="E541" s="832" t="s">
        <v>2169</v>
      </c>
      <c r="F541" s="849">
        <v>1</v>
      </c>
      <c r="G541" s="849">
        <v>238.72</v>
      </c>
      <c r="H541" s="837">
        <v>1</v>
      </c>
      <c r="I541" s="849"/>
      <c r="J541" s="849"/>
      <c r="K541" s="837">
        <v>0</v>
      </c>
      <c r="L541" s="849">
        <v>1</v>
      </c>
      <c r="M541" s="850">
        <v>238.72</v>
      </c>
    </row>
    <row r="542" spans="1:13" ht="14.4" customHeight="1" x14ac:dyDescent="0.3">
      <c r="A542" s="831" t="s">
        <v>2095</v>
      </c>
      <c r="B542" s="832" t="s">
        <v>1876</v>
      </c>
      <c r="C542" s="832" t="s">
        <v>2943</v>
      </c>
      <c r="D542" s="832" t="s">
        <v>1878</v>
      </c>
      <c r="E542" s="832" t="s">
        <v>1882</v>
      </c>
      <c r="F542" s="849">
        <v>2</v>
      </c>
      <c r="G542" s="849">
        <v>239.4</v>
      </c>
      <c r="H542" s="837">
        <v>1</v>
      </c>
      <c r="I542" s="849"/>
      <c r="J542" s="849"/>
      <c r="K542" s="837">
        <v>0</v>
      </c>
      <c r="L542" s="849">
        <v>2</v>
      </c>
      <c r="M542" s="850">
        <v>239.4</v>
      </c>
    </row>
    <row r="543" spans="1:13" ht="14.4" customHeight="1" x14ac:dyDescent="0.3">
      <c r="A543" s="831" t="s">
        <v>2095</v>
      </c>
      <c r="B543" s="832" t="s">
        <v>1876</v>
      </c>
      <c r="C543" s="832" t="s">
        <v>3784</v>
      </c>
      <c r="D543" s="832" t="s">
        <v>1878</v>
      </c>
      <c r="E543" s="832" t="s">
        <v>3785</v>
      </c>
      <c r="F543" s="849">
        <v>3</v>
      </c>
      <c r="G543" s="849">
        <v>179.55</v>
      </c>
      <c r="H543" s="837">
        <v>1</v>
      </c>
      <c r="I543" s="849"/>
      <c r="J543" s="849"/>
      <c r="K543" s="837">
        <v>0</v>
      </c>
      <c r="L543" s="849">
        <v>3</v>
      </c>
      <c r="M543" s="850">
        <v>179.55</v>
      </c>
    </row>
    <row r="544" spans="1:13" ht="14.4" customHeight="1" x14ac:dyDescent="0.3">
      <c r="A544" s="831" t="s">
        <v>2095</v>
      </c>
      <c r="B544" s="832" t="s">
        <v>1890</v>
      </c>
      <c r="C544" s="832" t="s">
        <v>2768</v>
      </c>
      <c r="D544" s="832" t="s">
        <v>2769</v>
      </c>
      <c r="E544" s="832" t="s">
        <v>2770</v>
      </c>
      <c r="F544" s="849">
        <v>2</v>
      </c>
      <c r="G544" s="849">
        <v>272.08</v>
      </c>
      <c r="H544" s="837">
        <v>1</v>
      </c>
      <c r="I544" s="849"/>
      <c r="J544" s="849"/>
      <c r="K544" s="837">
        <v>0</v>
      </c>
      <c r="L544" s="849">
        <v>2</v>
      </c>
      <c r="M544" s="850">
        <v>272.08</v>
      </c>
    </row>
    <row r="545" spans="1:13" ht="14.4" customHeight="1" x14ac:dyDescent="0.3">
      <c r="A545" s="831" t="s">
        <v>2095</v>
      </c>
      <c r="B545" s="832" t="s">
        <v>4442</v>
      </c>
      <c r="C545" s="832" t="s">
        <v>4346</v>
      </c>
      <c r="D545" s="832" t="s">
        <v>4347</v>
      </c>
      <c r="E545" s="832" t="s">
        <v>4348</v>
      </c>
      <c r="F545" s="849"/>
      <c r="G545" s="849"/>
      <c r="H545" s="837">
        <v>0</v>
      </c>
      <c r="I545" s="849">
        <v>1</v>
      </c>
      <c r="J545" s="849">
        <v>902.57</v>
      </c>
      <c r="K545" s="837">
        <v>1</v>
      </c>
      <c r="L545" s="849">
        <v>1</v>
      </c>
      <c r="M545" s="850">
        <v>902.57</v>
      </c>
    </row>
    <row r="546" spans="1:13" ht="14.4" customHeight="1" x14ac:dyDescent="0.3">
      <c r="A546" s="831" t="s">
        <v>2095</v>
      </c>
      <c r="B546" s="832" t="s">
        <v>1723</v>
      </c>
      <c r="C546" s="832" t="s">
        <v>2003</v>
      </c>
      <c r="D546" s="832" t="s">
        <v>672</v>
      </c>
      <c r="E546" s="832" t="s">
        <v>2004</v>
      </c>
      <c r="F546" s="849"/>
      <c r="G546" s="849"/>
      <c r="H546" s="837">
        <v>0</v>
      </c>
      <c r="I546" s="849">
        <v>5</v>
      </c>
      <c r="J546" s="849">
        <v>121.1</v>
      </c>
      <c r="K546" s="837">
        <v>1</v>
      </c>
      <c r="L546" s="849">
        <v>5</v>
      </c>
      <c r="M546" s="850">
        <v>121.1</v>
      </c>
    </row>
    <row r="547" spans="1:13" ht="14.4" customHeight="1" x14ac:dyDescent="0.3">
      <c r="A547" s="831" t="s">
        <v>2095</v>
      </c>
      <c r="B547" s="832" t="s">
        <v>1723</v>
      </c>
      <c r="C547" s="832" t="s">
        <v>1724</v>
      </c>
      <c r="D547" s="832" t="s">
        <v>672</v>
      </c>
      <c r="E547" s="832" t="s">
        <v>1725</v>
      </c>
      <c r="F547" s="849"/>
      <c r="G547" s="849"/>
      <c r="H547" s="837">
        <v>0</v>
      </c>
      <c r="I547" s="849">
        <v>2</v>
      </c>
      <c r="J547" s="849">
        <v>96.84</v>
      </c>
      <c r="K547" s="837">
        <v>1</v>
      </c>
      <c r="L547" s="849">
        <v>2</v>
      </c>
      <c r="M547" s="850">
        <v>96.84</v>
      </c>
    </row>
    <row r="548" spans="1:13" ht="14.4" customHeight="1" x14ac:dyDescent="0.3">
      <c r="A548" s="831" t="s">
        <v>2095</v>
      </c>
      <c r="B548" s="832" t="s">
        <v>4425</v>
      </c>
      <c r="C548" s="832" t="s">
        <v>3778</v>
      </c>
      <c r="D548" s="832" t="s">
        <v>3779</v>
      </c>
      <c r="E548" s="832" t="s">
        <v>2416</v>
      </c>
      <c r="F548" s="849">
        <v>2</v>
      </c>
      <c r="G548" s="849">
        <v>145.1</v>
      </c>
      <c r="H548" s="837">
        <v>1</v>
      </c>
      <c r="I548" s="849"/>
      <c r="J548" s="849"/>
      <c r="K548" s="837">
        <v>0</v>
      </c>
      <c r="L548" s="849">
        <v>2</v>
      </c>
      <c r="M548" s="850">
        <v>145.1</v>
      </c>
    </row>
    <row r="549" spans="1:13" ht="14.4" customHeight="1" x14ac:dyDescent="0.3">
      <c r="A549" s="831" t="s">
        <v>2095</v>
      </c>
      <c r="B549" s="832" t="s">
        <v>1730</v>
      </c>
      <c r="C549" s="832" t="s">
        <v>1731</v>
      </c>
      <c r="D549" s="832" t="s">
        <v>1732</v>
      </c>
      <c r="E549" s="832" t="s">
        <v>1733</v>
      </c>
      <c r="F549" s="849"/>
      <c r="G549" s="849"/>
      <c r="H549" s="837"/>
      <c r="I549" s="849">
        <v>5</v>
      </c>
      <c r="J549" s="849">
        <v>0</v>
      </c>
      <c r="K549" s="837"/>
      <c r="L549" s="849">
        <v>5</v>
      </c>
      <c r="M549" s="850">
        <v>0</v>
      </c>
    </row>
    <row r="550" spans="1:13" ht="14.4" customHeight="1" x14ac:dyDescent="0.3">
      <c r="A550" s="831" t="s">
        <v>2095</v>
      </c>
      <c r="B550" s="832" t="s">
        <v>1923</v>
      </c>
      <c r="C550" s="832" t="s">
        <v>3800</v>
      </c>
      <c r="D550" s="832" t="s">
        <v>3801</v>
      </c>
      <c r="E550" s="832" t="s">
        <v>939</v>
      </c>
      <c r="F550" s="849"/>
      <c r="G550" s="849"/>
      <c r="H550" s="837">
        <v>0</v>
      </c>
      <c r="I550" s="849">
        <v>3</v>
      </c>
      <c r="J550" s="849">
        <v>255.48</v>
      </c>
      <c r="K550" s="837">
        <v>1</v>
      </c>
      <c r="L550" s="849">
        <v>3</v>
      </c>
      <c r="M550" s="850">
        <v>255.48</v>
      </c>
    </row>
    <row r="551" spans="1:13" ht="14.4" customHeight="1" x14ac:dyDescent="0.3">
      <c r="A551" s="831" t="s">
        <v>2095</v>
      </c>
      <c r="B551" s="832" t="s">
        <v>4443</v>
      </c>
      <c r="C551" s="832" t="s">
        <v>3840</v>
      </c>
      <c r="D551" s="832" t="s">
        <v>3841</v>
      </c>
      <c r="E551" s="832" t="s">
        <v>3842</v>
      </c>
      <c r="F551" s="849"/>
      <c r="G551" s="849"/>
      <c r="H551" s="837"/>
      <c r="I551" s="849">
        <v>2</v>
      </c>
      <c r="J551" s="849">
        <v>0</v>
      </c>
      <c r="K551" s="837"/>
      <c r="L551" s="849">
        <v>2</v>
      </c>
      <c r="M551" s="850">
        <v>0</v>
      </c>
    </row>
    <row r="552" spans="1:13" ht="14.4" customHeight="1" x14ac:dyDescent="0.3">
      <c r="A552" s="831" t="s">
        <v>2095</v>
      </c>
      <c r="B552" s="832" t="s">
        <v>1947</v>
      </c>
      <c r="C552" s="832" t="s">
        <v>1948</v>
      </c>
      <c r="D552" s="832" t="s">
        <v>1949</v>
      </c>
      <c r="E552" s="832" t="s">
        <v>1950</v>
      </c>
      <c r="F552" s="849"/>
      <c r="G552" s="849"/>
      <c r="H552" s="837">
        <v>0</v>
      </c>
      <c r="I552" s="849">
        <v>1</v>
      </c>
      <c r="J552" s="849">
        <v>207.45</v>
      </c>
      <c r="K552" s="837">
        <v>1</v>
      </c>
      <c r="L552" s="849">
        <v>1</v>
      </c>
      <c r="M552" s="850">
        <v>207.45</v>
      </c>
    </row>
    <row r="553" spans="1:13" ht="14.4" customHeight="1" x14ac:dyDescent="0.3">
      <c r="A553" s="831" t="s">
        <v>2096</v>
      </c>
      <c r="B553" s="832" t="s">
        <v>1676</v>
      </c>
      <c r="C553" s="832" t="s">
        <v>2195</v>
      </c>
      <c r="D553" s="832" t="s">
        <v>735</v>
      </c>
      <c r="E553" s="832" t="s">
        <v>1777</v>
      </c>
      <c r="F553" s="849"/>
      <c r="G553" s="849"/>
      <c r="H553" s="837">
        <v>0</v>
      </c>
      <c r="I553" s="849">
        <v>1</v>
      </c>
      <c r="J553" s="849">
        <v>368.16</v>
      </c>
      <c r="K553" s="837">
        <v>1</v>
      </c>
      <c r="L553" s="849">
        <v>1</v>
      </c>
      <c r="M553" s="850">
        <v>368.16</v>
      </c>
    </row>
    <row r="554" spans="1:13" ht="14.4" customHeight="1" x14ac:dyDescent="0.3">
      <c r="A554" s="831" t="s">
        <v>2096</v>
      </c>
      <c r="B554" s="832" t="s">
        <v>4412</v>
      </c>
      <c r="C554" s="832" t="s">
        <v>2148</v>
      </c>
      <c r="D554" s="832" t="s">
        <v>825</v>
      </c>
      <c r="E554" s="832" t="s">
        <v>2149</v>
      </c>
      <c r="F554" s="849">
        <v>1</v>
      </c>
      <c r="G554" s="849">
        <v>0</v>
      </c>
      <c r="H554" s="837"/>
      <c r="I554" s="849"/>
      <c r="J554" s="849"/>
      <c r="K554" s="837"/>
      <c r="L554" s="849">
        <v>1</v>
      </c>
      <c r="M554" s="850">
        <v>0</v>
      </c>
    </row>
    <row r="555" spans="1:13" ht="14.4" customHeight="1" x14ac:dyDescent="0.3">
      <c r="A555" s="831" t="s">
        <v>2096</v>
      </c>
      <c r="B555" s="832" t="s">
        <v>1681</v>
      </c>
      <c r="C555" s="832" t="s">
        <v>2360</v>
      </c>
      <c r="D555" s="832" t="s">
        <v>1050</v>
      </c>
      <c r="E555" s="832" t="s">
        <v>2361</v>
      </c>
      <c r="F555" s="849"/>
      <c r="G555" s="849"/>
      <c r="H555" s="837"/>
      <c r="I555" s="849">
        <v>1</v>
      </c>
      <c r="J555" s="849">
        <v>0</v>
      </c>
      <c r="K555" s="837"/>
      <c r="L555" s="849">
        <v>1</v>
      </c>
      <c r="M555" s="850">
        <v>0</v>
      </c>
    </row>
    <row r="556" spans="1:13" ht="14.4" customHeight="1" x14ac:dyDescent="0.3">
      <c r="A556" s="831" t="s">
        <v>2096</v>
      </c>
      <c r="B556" s="832" t="s">
        <v>1743</v>
      </c>
      <c r="C556" s="832" t="s">
        <v>1744</v>
      </c>
      <c r="D556" s="832" t="s">
        <v>1745</v>
      </c>
      <c r="E556" s="832" t="s">
        <v>1746</v>
      </c>
      <c r="F556" s="849"/>
      <c r="G556" s="849"/>
      <c r="H556" s="837">
        <v>0</v>
      </c>
      <c r="I556" s="849">
        <v>1</v>
      </c>
      <c r="J556" s="849">
        <v>4.7</v>
      </c>
      <c r="K556" s="837">
        <v>1</v>
      </c>
      <c r="L556" s="849">
        <v>1</v>
      </c>
      <c r="M556" s="850">
        <v>4.7</v>
      </c>
    </row>
    <row r="557" spans="1:13" ht="14.4" customHeight="1" x14ac:dyDescent="0.3">
      <c r="A557" s="831" t="s">
        <v>2097</v>
      </c>
      <c r="B557" s="832" t="s">
        <v>1663</v>
      </c>
      <c r="C557" s="832" t="s">
        <v>4182</v>
      </c>
      <c r="D557" s="832" t="s">
        <v>1667</v>
      </c>
      <c r="E557" s="832" t="s">
        <v>4183</v>
      </c>
      <c r="F557" s="849"/>
      <c r="G557" s="849"/>
      <c r="H557" s="837">
        <v>0</v>
      </c>
      <c r="I557" s="849">
        <v>2</v>
      </c>
      <c r="J557" s="849">
        <v>115.2</v>
      </c>
      <c r="K557" s="837">
        <v>1</v>
      </c>
      <c r="L557" s="849">
        <v>2</v>
      </c>
      <c r="M557" s="850">
        <v>115.2</v>
      </c>
    </row>
    <row r="558" spans="1:13" ht="14.4" customHeight="1" x14ac:dyDescent="0.3">
      <c r="A558" s="831" t="s">
        <v>2097</v>
      </c>
      <c r="B558" s="832" t="s">
        <v>4427</v>
      </c>
      <c r="C558" s="832" t="s">
        <v>4155</v>
      </c>
      <c r="D558" s="832" t="s">
        <v>3044</v>
      </c>
      <c r="E558" s="832" t="s">
        <v>4156</v>
      </c>
      <c r="F558" s="849">
        <v>1</v>
      </c>
      <c r="G558" s="849">
        <v>64.819999999999993</v>
      </c>
      <c r="H558" s="837">
        <v>1</v>
      </c>
      <c r="I558" s="849"/>
      <c r="J558" s="849"/>
      <c r="K558" s="837">
        <v>0</v>
      </c>
      <c r="L558" s="849">
        <v>1</v>
      </c>
      <c r="M558" s="850">
        <v>64.819999999999993</v>
      </c>
    </row>
    <row r="559" spans="1:13" ht="14.4" customHeight="1" x14ac:dyDescent="0.3">
      <c r="A559" s="831" t="s">
        <v>2097</v>
      </c>
      <c r="B559" s="832" t="s">
        <v>4427</v>
      </c>
      <c r="C559" s="832" t="s">
        <v>4062</v>
      </c>
      <c r="D559" s="832" t="s">
        <v>1174</v>
      </c>
      <c r="E559" s="832" t="s">
        <v>4063</v>
      </c>
      <c r="F559" s="849"/>
      <c r="G559" s="849"/>
      <c r="H559" s="837">
        <v>0</v>
      </c>
      <c r="I559" s="849">
        <v>2</v>
      </c>
      <c r="J559" s="849">
        <v>86.42</v>
      </c>
      <c r="K559" s="837">
        <v>1</v>
      </c>
      <c r="L559" s="849">
        <v>2</v>
      </c>
      <c r="M559" s="850">
        <v>86.42</v>
      </c>
    </row>
    <row r="560" spans="1:13" ht="14.4" customHeight="1" x14ac:dyDescent="0.3">
      <c r="A560" s="831" t="s">
        <v>2097</v>
      </c>
      <c r="B560" s="832" t="s">
        <v>4427</v>
      </c>
      <c r="C560" s="832" t="s">
        <v>4160</v>
      </c>
      <c r="D560" s="832" t="s">
        <v>4158</v>
      </c>
      <c r="E560" s="832" t="s">
        <v>2161</v>
      </c>
      <c r="F560" s="849">
        <v>2</v>
      </c>
      <c r="G560" s="849">
        <v>0</v>
      </c>
      <c r="H560" s="837"/>
      <c r="I560" s="849"/>
      <c r="J560" s="849"/>
      <c r="K560" s="837"/>
      <c r="L560" s="849">
        <v>2</v>
      </c>
      <c r="M560" s="850">
        <v>0</v>
      </c>
    </row>
    <row r="561" spans="1:13" ht="14.4" customHeight="1" x14ac:dyDescent="0.3">
      <c r="A561" s="831" t="s">
        <v>2097</v>
      </c>
      <c r="B561" s="832" t="s">
        <v>4427</v>
      </c>
      <c r="C561" s="832" t="s">
        <v>4161</v>
      </c>
      <c r="D561" s="832" t="s">
        <v>4158</v>
      </c>
      <c r="E561" s="832" t="s">
        <v>4162</v>
      </c>
      <c r="F561" s="849">
        <v>7</v>
      </c>
      <c r="G561" s="849">
        <v>252.14000000000004</v>
      </c>
      <c r="H561" s="837">
        <v>1</v>
      </c>
      <c r="I561" s="849"/>
      <c r="J561" s="849"/>
      <c r="K561" s="837">
        <v>0</v>
      </c>
      <c r="L561" s="849">
        <v>7</v>
      </c>
      <c r="M561" s="850">
        <v>252.14000000000004</v>
      </c>
    </row>
    <row r="562" spans="1:13" ht="14.4" customHeight="1" x14ac:dyDescent="0.3">
      <c r="A562" s="831" t="s">
        <v>2097</v>
      </c>
      <c r="B562" s="832" t="s">
        <v>1676</v>
      </c>
      <c r="C562" s="832" t="s">
        <v>2195</v>
      </c>
      <c r="D562" s="832" t="s">
        <v>735</v>
      </c>
      <c r="E562" s="832" t="s">
        <v>1777</v>
      </c>
      <c r="F562" s="849"/>
      <c r="G562" s="849"/>
      <c r="H562" s="837">
        <v>0</v>
      </c>
      <c r="I562" s="849">
        <v>63</v>
      </c>
      <c r="J562" s="849">
        <v>23194.079999999998</v>
      </c>
      <c r="K562" s="837">
        <v>1</v>
      </c>
      <c r="L562" s="849">
        <v>63</v>
      </c>
      <c r="M562" s="850">
        <v>23194.079999999998</v>
      </c>
    </row>
    <row r="563" spans="1:13" ht="14.4" customHeight="1" x14ac:dyDescent="0.3">
      <c r="A563" s="831" t="s">
        <v>2097</v>
      </c>
      <c r="B563" s="832" t="s">
        <v>1676</v>
      </c>
      <c r="C563" s="832" t="s">
        <v>2122</v>
      </c>
      <c r="D563" s="832" t="s">
        <v>735</v>
      </c>
      <c r="E563" s="832" t="s">
        <v>1680</v>
      </c>
      <c r="F563" s="849"/>
      <c r="G563" s="849"/>
      <c r="H563" s="837">
        <v>0</v>
      </c>
      <c r="I563" s="849">
        <v>17</v>
      </c>
      <c r="J563" s="849">
        <v>8345.1299999999992</v>
      </c>
      <c r="K563" s="837">
        <v>1</v>
      </c>
      <c r="L563" s="849">
        <v>17</v>
      </c>
      <c r="M563" s="850">
        <v>8345.1299999999992</v>
      </c>
    </row>
    <row r="564" spans="1:13" ht="14.4" customHeight="1" x14ac:dyDescent="0.3">
      <c r="A564" s="831" t="s">
        <v>2097</v>
      </c>
      <c r="B564" s="832" t="s">
        <v>1676</v>
      </c>
      <c r="C564" s="832" t="s">
        <v>2243</v>
      </c>
      <c r="D564" s="832" t="s">
        <v>735</v>
      </c>
      <c r="E564" s="832" t="s">
        <v>2244</v>
      </c>
      <c r="F564" s="849"/>
      <c r="G564" s="849"/>
      <c r="H564" s="837">
        <v>0</v>
      </c>
      <c r="I564" s="849">
        <v>1</v>
      </c>
      <c r="J564" s="849">
        <v>147.26</v>
      </c>
      <c r="K564" s="837">
        <v>1</v>
      </c>
      <c r="L564" s="849">
        <v>1</v>
      </c>
      <c r="M564" s="850">
        <v>147.26</v>
      </c>
    </row>
    <row r="565" spans="1:13" ht="14.4" customHeight="1" x14ac:dyDescent="0.3">
      <c r="A565" s="831" t="s">
        <v>2097</v>
      </c>
      <c r="B565" s="832" t="s">
        <v>1676</v>
      </c>
      <c r="C565" s="832" t="s">
        <v>2123</v>
      </c>
      <c r="D565" s="832" t="s">
        <v>735</v>
      </c>
      <c r="E565" s="832" t="s">
        <v>1991</v>
      </c>
      <c r="F565" s="849"/>
      <c r="G565" s="849"/>
      <c r="H565" s="837">
        <v>0</v>
      </c>
      <c r="I565" s="849">
        <v>1</v>
      </c>
      <c r="J565" s="849">
        <v>736.33</v>
      </c>
      <c r="K565" s="837">
        <v>1</v>
      </c>
      <c r="L565" s="849">
        <v>1</v>
      </c>
      <c r="M565" s="850">
        <v>736.33</v>
      </c>
    </row>
    <row r="566" spans="1:13" ht="14.4" customHeight="1" x14ac:dyDescent="0.3">
      <c r="A566" s="831" t="s">
        <v>2097</v>
      </c>
      <c r="B566" s="832" t="s">
        <v>1676</v>
      </c>
      <c r="C566" s="832" t="s">
        <v>1679</v>
      </c>
      <c r="D566" s="832" t="s">
        <v>735</v>
      </c>
      <c r="E566" s="832" t="s">
        <v>1680</v>
      </c>
      <c r="F566" s="849"/>
      <c r="G566" s="849"/>
      <c r="H566" s="837">
        <v>0</v>
      </c>
      <c r="I566" s="849">
        <v>2</v>
      </c>
      <c r="J566" s="849">
        <v>981.78</v>
      </c>
      <c r="K566" s="837">
        <v>1</v>
      </c>
      <c r="L566" s="849">
        <v>2</v>
      </c>
      <c r="M566" s="850">
        <v>981.78</v>
      </c>
    </row>
    <row r="567" spans="1:13" ht="14.4" customHeight="1" x14ac:dyDescent="0.3">
      <c r="A567" s="831" t="s">
        <v>2097</v>
      </c>
      <c r="B567" s="832" t="s">
        <v>1681</v>
      </c>
      <c r="C567" s="832" t="s">
        <v>1682</v>
      </c>
      <c r="D567" s="832" t="s">
        <v>747</v>
      </c>
      <c r="E567" s="832" t="s">
        <v>1683</v>
      </c>
      <c r="F567" s="849"/>
      <c r="G567" s="849"/>
      <c r="H567" s="837"/>
      <c r="I567" s="849">
        <v>1</v>
      </c>
      <c r="J567" s="849">
        <v>0</v>
      </c>
      <c r="K567" s="837"/>
      <c r="L567" s="849">
        <v>1</v>
      </c>
      <c r="M567" s="850">
        <v>0</v>
      </c>
    </row>
    <row r="568" spans="1:13" ht="14.4" customHeight="1" x14ac:dyDescent="0.3">
      <c r="A568" s="831" t="s">
        <v>2097</v>
      </c>
      <c r="B568" s="832" t="s">
        <v>1690</v>
      </c>
      <c r="C568" s="832" t="s">
        <v>1691</v>
      </c>
      <c r="D568" s="832" t="s">
        <v>1692</v>
      </c>
      <c r="E568" s="832" t="s">
        <v>1693</v>
      </c>
      <c r="F568" s="849"/>
      <c r="G568" s="849"/>
      <c r="H568" s="837">
        <v>0</v>
      </c>
      <c r="I568" s="849">
        <v>17</v>
      </c>
      <c r="J568" s="849">
        <v>11128.2</v>
      </c>
      <c r="K568" s="837">
        <v>1</v>
      </c>
      <c r="L568" s="849">
        <v>17</v>
      </c>
      <c r="M568" s="850">
        <v>11128.2</v>
      </c>
    </row>
    <row r="569" spans="1:13" ht="14.4" customHeight="1" x14ac:dyDescent="0.3">
      <c r="A569" s="831" t="s">
        <v>2097</v>
      </c>
      <c r="B569" s="832" t="s">
        <v>1690</v>
      </c>
      <c r="C569" s="832" t="s">
        <v>3487</v>
      </c>
      <c r="D569" s="832" t="s">
        <v>1692</v>
      </c>
      <c r="E569" s="832" t="s">
        <v>3488</v>
      </c>
      <c r="F569" s="849"/>
      <c r="G569" s="849"/>
      <c r="H569" s="837">
        <v>0</v>
      </c>
      <c r="I569" s="849">
        <v>1</v>
      </c>
      <c r="J569" s="849">
        <v>163.66</v>
      </c>
      <c r="K569" s="837">
        <v>1</v>
      </c>
      <c r="L569" s="849">
        <v>1</v>
      </c>
      <c r="M569" s="850">
        <v>163.66</v>
      </c>
    </row>
    <row r="570" spans="1:13" ht="14.4" customHeight="1" x14ac:dyDescent="0.3">
      <c r="A570" s="831" t="s">
        <v>2097</v>
      </c>
      <c r="B570" s="832" t="s">
        <v>1835</v>
      </c>
      <c r="C570" s="832" t="s">
        <v>3049</v>
      </c>
      <c r="D570" s="832" t="s">
        <v>1837</v>
      </c>
      <c r="E570" s="832" t="s">
        <v>3050</v>
      </c>
      <c r="F570" s="849">
        <v>5</v>
      </c>
      <c r="G570" s="849">
        <v>0</v>
      </c>
      <c r="H570" s="837"/>
      <c r="I570" s="849"/>
      <c r="J570" s="849"/>
      <c r="K570" s="837"/>
      <c r="L570" s="849">
        <v>5</v>
      </c>
      <c r="M570" s="850">
        <v>0</v>
      </c>
    </row>
    <row r="571" spans="1:13" ht="14.4" customHeight="1" x14ac:dyDescent="0.3">
      <c r="A571" s="831" t="s">
        <v>2097</v>
      </c>
      <c r="B571" s="832" t="s">
        <v>1835</v>
      </c>
      <c r="C571" s="832" t="s">
        <v>1836</v>
      </c>
      <c r="D571" s="832" t="s">
        <v>1837</v>
      </c>
      <c r="E571" s="832" t="s">
        <v>1838</v>
      </c>
      <c r="F571" s="849"/>
      <c r="G571" s="849"/>
      <c r="H571" s="837">
        <v>0</v>
      </c>
      <c r="I571" s="849">
        <v>7</v>
      </c>
      <c r="J571" s="849">
        <v>234.37999999999997</v>
      </c>
      <c r="K571" s="837">
        <v>1</v>
      </c>
      <c r="L571" s="849">
        <v>7</v>
      </c>
      <c r="M571" s="850">
        <v>234.37999999999997</v>
      </c>
    </row>
    <row r="572" spans="1:13" ht="14.4" customHeight="1" x14ac:dyDescent="0.3">
      <c r="A572" s="831" t="s">
        <v>2097</v>
      </c>
      <c r="B572" s="832" t="s">
        <v>1694</v>
      </c>
      <c r="C572" s="832" t="s">
        <v>2001</v>
      </c>
      <c r="D572" s="832" t="s">
        <v>1696</v>
      </c>
      <c r="E572" s="832" t="s">
        <v>2002</v>
      </c>
      <c r="F572" s="849"/>
      <c r="G572" s="849"/>
      <c r="H572" s="837">
        <v>0</v>
      </c>
      <c r="I572" s="849">
        <v>4</v>
      </c>
      <c r="J572" s="849">
        <v>489.62</v>
      </c>
      <c r="K572" s="837">
        <v>1</v>
      </c>
      <c r="L572" s="849">
        <v>4</v>
      </c>
      <c r="M572" s="850">
        <v>489.62</v>
      </c>
    </row>
    <row r="573" spans="1:13" ht="14.4" customHeight="1" x14ac:dyDescent="0.3">
      <c r="A573" s="831" t="s">
        <v>2097</v>
      </c>
      <c r="B573" s="832" t="s">
        <v>1700</v>
      </c>
      <c r="C573" s="832" t="s">
        <v>3859</v>
      </c>
      <c r="D573" s="832" t="s">
        <v>3860</v>
      </c>
      <c r="E573" s="832" t="s">
        <v>3861</v>
      </c>
      <c r="F573" s="849"/>
      <c r="G573" s="849"/>
      <c r="H573" s="837">
        <v>0</v>
      </c>
      <c r="I573" s="849">
        <v>3</v>
      </c>
      <c r="J573" s="849">
        <v>333.65999999999997</v>
      </c>
      <c r="K573" s="837">
        <v>1</v>
      </c>
      <c r="L573" s="849">
        <v>3</v>
      </c>
      <c r="M573" s="850">
        <v>333.65999999999997</v>
      </c>
    </row>
    <row r="574" spans="1:13" ht="14.4" customHeight="1" x14ac:dyDescent="0.3">
      <c r="A574" s="831" t="s">
        <v>2097</v>
      </c>
      <c r="B574" s="832" t="s">
        <v>1700</v>
      </c>
      <c r="C574" s="832" t="s">
        <v>1860</v>
      </c>
      <c r="D574" s="832" t="s">
        <v>1861</v>
      </c>
      <c r="E574" s="832" t="s">
        <v>1862</v>
      </c>
      <c r="F574" s="849"/>
      <c r="G574" s="849"/>
      <c r="H574" s="837">
        <v>0</v>
      </c>
      <c r="I574" s="849">
        <v>3</v>
      </c>
      <c r="J574" s="849">
        <v>448.56000000000006</v>
      </c>
      <c r="K574" s="837">
        <v>1</v>
      </c>
      <c r="L574" s="849">
        <v>3</v>
      </c>
      <c r="M574" s="850">
        <v>448.56000000000006</v>
      </c>
    </row>
    <row r="575" spans="1:13" ht="14.4" customHeight="1" x14ac:dyDescent="0.3">
      <c r="A575" s="831" t="s">
        <v>2097</v>
      </c>
      <c r="B575" s="832" t="s">
        <v>1700</v>
      </c>
      <c r="C575" s="832" t="s">
        <v>4112</v>
      </c>
      <c r="D575" s="832" t="s">
        <v>2941</v>
      </c>
      <c r="E575" s="832" t="s">
        <v>1859</v>
      </c>
      <c r="F575" s="849">
        <v>1</v>
      </c>
      <c r="G575" s="849">
        <v>154.36000000000001</v>
      </c>
      <c r="H575" s="837">
        <v>1</v>
      </c>
      <c r="I575" s="849"/>
      <c r="J575" s="849"/>
      <c r="K575" s="837">
        <v>0</v>
      </c>
      <c r="L575" s="849">
        <v>1</v>
      </c>
      <c r="M575" s="850">
        <v>154.36000000000001</v>
      </c>
    </row>
    <row r="576" spans="1:13" ht="14.4" customHeight="1" x14ac:dyDescent="0.3">
      <c r="A576" s="831" t="s">
        <v>2097</v>
      </c>
      <c r="B576" s="832" t="s">
        <v>1707</v>
      </c>
      <c r="C576" s="832" t="s">
        <v>2267</v>
      </c>
      <c r="D576" s="832" t="s">
        <v>1712</v>
      </c>
      <c r="E576" s="832" t="s">
        <v>2169</v>
      </c>
      <c r="F576" s="849">
        <v>4</v>
      </c>
      <c r="G576" s="849">
        <v>954.88</v>
      </c>
      <c r="H576" s="837">
        <v>1</v>
      </c>
      <c r="I576" s="849"/>
      <c r="J576" s="849"/>
      <c r="K576" s="837">
        <v>0</v>
      </c>
      <c r="L576" s="849">
        <v>4</v>
      </c>
      <c r="M576" s="850">
        <v>954.88</v>
      </c>
    </row>
    <row r="577" spans="1:13" ht="14.4" customHeight="1" x14ac:dyDescent="0.3">
      <c r="A577" s="831" t="s">
        <v>2097</v>
      </c>
      <c r="B577" s="832" t="s">
        <v>1876</v>
      </c>
      <c r="C577" s="832" t="s">
        <v>2943</v>
      </c>
      <c r="D577" s="832" t="s">
        <v>1878</v>
      </c>
      <c r="E577" s="832" t="s">
        <v>1882</v>
      </c>
      <c r="F577" s="849">
        <v>3</v>
      </c>
      <c r="G577" s="849">
        <v>359.1</v>
      </c>
      <c r="H577" s="837">
        <v>1</v>
      </c>
      <c r="I577" s="849"/>
      <c r="J577" s="849"/>
      <c r="K577" s="837">
        <v>0</v>
      </c>
      <c r="L577" s="849">
        <v>3</v>
      </c>
      <c r="M577" s="850">
        <v>359.1</v>
      </c>
    </row>
    <row r="578" spans="1:13" ht="14.4" customHeight="1" x14ac:dyDescent="0.3">
      <c r="A578" s="831" t="s">
        <v>2097</v>
      </c>
      <c r="B578" s="832" t="s">
        <v>1876</v>
      </c>
      <c r="C578" s="832" t="s">
        <v>3684</v>
      </c>
      <c r="D578" s="832" t="s">
        <v>1878</v>
      </c>
      <c r="E578" s="832" t="s">
        <v>1882</v>
      </c>
      <c r="F578" s="849">
        <v>5</v>
      </c>
      <c r="G578" s="849">
        <v>598.5</v>
      </c>
      <c r="H578" s="837">
        <v>1</v>
      </c>
      <c r="I578" s="849"/>
      <c r="J578" s="849"/>
      <c r="K578" s="837">
        <v>0</v>
      </c>
      <c r="L578" s="849">
        <v>5</v>
      </c>
      <c r="M578" s="850">
        <v>598.5</v>
      </c>
    </row>
    <row r="579" spans="1:13" ht="14.4" customHeight="1" x14ac:dyDescent="0.3">
      <c r="A579" s="831" t="s">
        <v>2097</v>
      </c>
      <c r="B579" s="832" t="s">
        <v>1890</v>
      </c>
      <c r="C579" s="832" t="s">
        <v>4126</v>
      </c>
      <c r="D579" s="832" t="s">
        <v>1577</v>
      </c>
      <c r="E579" s="832" t="s">
        <v>4127</v>
      </c>
      <c r="F579" s="849"/>
      <c r="G579" s="849"/>
      <c r="H579" s="837">
        <v>0</v>
      </c>
      <c r="I579" s="849">
        <v>1</v>
      </c>
      <c r="J579" s="849">
        <v>525.16999999999996</v>
      </c>
      <c r="K579" s="837">
        <v>1</v>
      </c>
      <c r="L579" s="849">
        <v>1</v>
      </c>
      <c r="M579" s="850">
        <v>525.16999999999996</v>
      </c>
    </row>
    <row r="580" spans="1:13" ht="14.4" customHeight="1" x14ac:dyDescent="0.3">
      <c r="A580" s="831" t="s">
        <v>2097</v>
      </c>
      <c r="B580" s="832" t="s">
        <v>1890</v>
      </c>
      <c r="C580" s="832" t="s">
        <v>4128</v>
      </c>
      <c r="D580" s="832" t="s">
        <v>1577</v>
      </c>
      <c r="E580" s="832" t="s">
        <v>4129</v>
      </c>
      <c r="F580" s="849">
        <v>1</v>
      </c>
      <c r="G580" s="849">
        <v>0</v>
      </c>
      <c r="H580" s="837"/>
      <c r="I580" s="849"/>
      <c r="J580" s="849"/>
      <c r="K580" s="837"/>
      <c r="L580" s="849">
        <v>1</v>
      </c>
      <c r="M580" s="850">
        <v>0</v>
      </c>
    </row>
    <row r="581" spans="1:13" ht="14.4" customHeight="1" x14ac:dyDescent="0.3">
      <c r="A581" s="831" t="s">
        <v>2097</v>
      </c>
      <c r="B581" s="832" t="s">
        <v>1890</v>
      </c>
      <c r="C581" s="832" t="s">
        <v>4360</v>
      </c>
      <c r="D581" s="832" t="s">
        <v>2769</v>
      </c>
      <c r="E581" s="832" t="s">
        <v>2023</v>
      </c>
      <c r="F581" s="849">
        <v>1</v>
      </c>
      <c r="G581" s="849">
        <v>45.35</v>
      </c>
      <c r="H581" s="837">
        <v>1</v>
      </c>
      <c r="I581" s="849"/>
      <c r="J581" s="849"/>
      <c r="K581" s="837">
        <v>0</v>
      </c>
      <c r="L581" s="849">
        <v>1</v>
      </c>
      <c r="M581" s="850">
        <v>45.35</v>
      </c>
    </row>
    <row r="582" spans="1:13" ht="14.4" customHeight="1" x14ac:dyDescent="0.3">
      <c r="A582" s="831" t="s">
        <v>2097</v>
      </c>
      <c r="B582" s="832" t="s">
        <v>4428</v>
      </c>
      <c r="C582" s="832" t="s">
        <v>3548</v>
      </c>
      <c r="D582" s="832" t="s">
        <v>3028</v>
      </c>
      <c r="E582" s="832" t="s">
        <v>3549</v>
      </c>
      <c r="F582" s="849">
        <v>9</v>
      </c>
      <c r="G582" s="849">
        <v>4953.51</v>
      </c>
      <c r="H582" s="837">
        <v>1</v>
      </c>
      <c r="I582" s="849"/>
      <c r="J582" s="849"/>
      <c r="K582" s="837">
        <v>0</v>
      </c>
      <c r="L582" s="849">
        <v>9</v>
      </c>
      <c r="M582" s="850">
        <v>4953.51</v>
      </c>
    </row>
    <row r="583" spans="1:13" ht="14.4" customHeight="1" x14ac:dyDescent="0.3">
      <c r="A583" s="831" t="s">
        <v>2097</v>
      </c>
      <c r="B583" s="832" t="s">
        <v>4428</v>
      </c>
      <c r="C583" s="832" t="s">
        <v>4145</v>
      </c>
      <c r="D583" s="832" t="s">
        <v>3028</v>
      </c>
      <c r="E583" s="832" t="s">
        <v>4146</v>
      </c>
      <c r="F583" s="849">
        <v>1</v>
      </c>
      <c r="G583" s="849">
        <v>0</v>
      </c>
      <c r="H583" s="837"/>
      <c r="I583" s="849"/>
      <c r="J583" s="849"/>
      <c r="K583" s="837"/>
      <c r="L583" s="849">
        <v>1</v>
      </c>
      <c r="M583" s="850">
        <v>0</v>
      </c>
    </row>
    <row r="584" spans="1:13" ht="14.4" customHeight="1" x14ac:dyDescent="0.3">
      <c r="A584" s="831" t="s">
        <v>2097</v>
      </c>
      <c r="B584" s="832" t="s">
        <v>1723</v>
      </c>
      <c r="C584" s="832" t="s">
        <v>1724</v>
      </c>
      <c r="D584" s="832" t="s">
        <v>672</v>
      </c>
      <c r="E584" s="832" t="s">
        <v>1725</v>
      </c>
      <c r="F584" s="849"/>
      <c r="G584" s="849"/>
      <c r="H584" s="837">
        <v>0</v>
      </c>
      <c r="I584" s="849">
        <v>1</v>
      </c>
      <c r="J584" s="849">
        <v>48.42</v>
      </c>
      <c r="K584" s="837">
        <v>1</v>
      </c>
      <c r="L584" s="849">
        <v>1</v>
      </c>
      <c r="M584" s="850">
        <v>48.42</v>
      </c>
    </row>
    <row r="585" spans="1:13" ht="14.4" customHeight="1" x14ac:dyDescent="0.3">
      <c r="A585" s="831" t="s">
        <v>2097</v>
      </c>
      <c r="B585" s="832" t="s">
        <v>1723</v>
      </c>
      <c r="C585" s="832" t="s">
        <v>4169</v>
      </c>
      <c r="D585" s="832" t="s">
        <v>4170</v>
      </c>
      <c r="E585" s="832" t="s">
        <v>3033</v>
      </c>
      <c r="F585" s="849">
        <v>3</v>
      </c>
      <c r="G585" s="849">
        <v>29.07</v>
      </c>
      <c r="H585" s="837">
        <v>1</v>
      </c>
      <c r="I585" s="849"/>
      <c r="J585" s="849"/>
      <c r="K585" s="837">
        <v>0</v>
      </c>
      <c r="L585" s="849">
        <v>3</v>
      </c>
      <c r="M585" s="850">
        <v>29.07</v>
      </c>
    </row>
    <row r="586" spans="1:13" ht="14.4" customHeight="1" x14ac:dyDescent="0.3">
      <c r="A586" s="831" t="s">
        <v>2097</v>
      </c>
      <c r="B586" s="832" t="s">
        <v>4429</v>
      </c>
      <c r="C586" s="832" t="s">
        <v>4167</v>
      </c>
      <c r="D586" s="832" t="s">
        <v>3053</v>
      </c>
      <c r="E586" s="832" t="s">
        <v>4168</v>
      </c>
      <c r="F586" s="849">
        <v>1</v>
      </c>
      <c r="G586" s="849">
        <v>1472.61</v>
      </c>
      <c r="H586" s="837">
        <v>1</v>
      </c>
      <c r="I586" s="849"/>
      <c r="J586" s="849"/>
      <c r="K586" s="837">
        <v>0</v>
      </c>
      <c r="L586" s="849">
        <v>1</v>
      </c>
      <c r="M586" s="850">
        <v>1472.61</v>
      </c>
    </row>
    <row r="587" spans="1:13" ht="14.4" customHeight="1" x14ac:dyDescent="0.3">
      <c r="A587" s="831" t="s">
        <v>2098</v>
      </c>
      <c r="B587" s="832" t="s">
        <v>1676</v>
      </c>
      <c r="C587" s="832" t="s">
        <v>2195</v>
      </c>
      <c r="D587" s="832" t="s">
        <v>735</v>
      </c>
      <c r="E587" s="832" t="s">
        <v>1777</v>
      </c>
      <c r="F587" s="849"/>
      <c r="G587" s="849"/>
      <c r="H587" s="837">
        <v>0</v>
      </c>
      <c r="I587" s="849">
        <v>14</v>
      </c>
      <c r="J587" s="849">
        <v>5154.24</v>
      </c>
      <c r="K587" s="837">
        <v>1</v>
      </c>
      <c r="L587" s="849">
        <v>14</v>
      </c>
      <c r="M587" s="850">
        <v>5154.24</v>
      </c>
    </row>
    <row r="588" spans="1:13" ht="14.4" customHeight="1" x14ac:dyDescent="0.3">
      <c r="A588" s="831" t="s">
        <v>2098</v>
      </c>
      <c r="B588" s="832" t="s">
        <v>1676</v>
      </c>
      <c r="C588" s="832" t="s">
        <v>2122</v>
      </c>
      <c r="D588" s="832" t="s">
        <v>735</v>
      </c>
      <c r="E588" s="832" t="s">
        <v>1680</v>
      </c>
      <c r="F588" s="849"/>
      <c r="G588" s="849"/>
      <c r="H588" s="837">
        <v>0</v>
      </c>
      <c r="I588" s="849">
        <v>59</v>
      </c>
      <c r="J588" s="849">
        <v>28962.509999999995</v>
      </c>
      <c r="K588" s="837">
        <v>1</v>
      </c>
      <c r="L588" s="849">
        <v>59</v>
      </c>
      <c r="M588" s="850">
        <v>28962.509999999995</v>
      </c>
    </row>
    <row r="589" spans="1:13" ht="14.4" customHeight="1" x14ac:dyDescent="0.3">
      <c r="A589" s="831" t="s">
        <v>2098</v>
      </c>
      <c r="B589" s="832" t="s">
        <v>1676</v>
      </c>
      <c r="C589" s="832" t="s">
        <v>2123</v>
      </c>
      <c r="D589" s="832" t="s">
        <v>735</v>
      </c>
      <c r="E589" s="832" t="s">
        <v>1991</v>
      </c>
      <c r="F589" s="849"/>
      <c r="G589" s="849"/>
      <c r="H589" s="837">
        <v>0</v>
      </c>
      <c r="I589" s="849">
        <v>23</v>
      </c>
      <c r="J589" s="849">
        <v>16935.59</v>
      </c>
      <c r="K589" s="837">
        <v>1</v>
      </c>
      <c r="L589" s="849">
        <v>23</v>
      </c>
      <c r="M589" s="850">
        <v>16935.59</v>
      </c>
    </row>
    <row r="590" spans="1:13" ht="14.4" customHeight="1" x14ac:dyDescent="0.3">
      <c r="A590" s="831" t="s">
        <v>2098</v>
      </c>
      <c r="B590" s="832" t="s">
        <v>1676</v>
      </c>
      <c r="C590" s="832" t="s">
        <v>1992</v>
      </c>
      <c r="D590" s="832" t="s">
        <v>735</v>
      </c>
      <c r="E590" s="832" t="s">
        <v>1993</v>
      </c>
      <c r="F590" s="849"/>
      <c r="G590" s="849"/>
      <c r="H590" s="837">
        <v>0</v>
      </c>
      <c r="I590" s="849">
        <v>2</v>
      </c>
      <c r="J590" s="849">
        <v>1847.48</v>
      </c>
      <c r="K590" s="837">
        <v>1</v>
      </c>
      <c r="L590" s="849">
        <v>2</v>
      </c>
      <c r="M590" s="850">
        <v>1847.48</v>
      </c>
    </row>
    <row r="591" spans="1:13" ht="14.4" customHeight="1" x14ac:dyDescent="0.3">
      <c r="A591" s="831" t="s">
        <v>2098</v>
      </c>
      <c r="B591" s="832" t="s">
        <v>1676</v>
      </c>
      <c r="C591" s="832" t="s">
        <v>2342</v>
      </c>
      <c r="D591" s="832" t="s">
        <v>1032</v>
      </c>
      <c r="E591" s="832" t="s">
        <v>4430</v>
      </c>
      <c r="F591" s="849"/>
      <c r="G591" s="849"/>
      <c r="H591" s="837">
        <v>0</v>
      </c>
      <c r="I591" s="849">
        <v>1</v>
      </c>
      <c r="J591" s="849">
        <v>1385.62</v>
      </c>
      <c r="K591" s="837">
        <v>1</v>
      </c>
      <c r="L591" s="849">
        <v>1</v>
      </c>
      <c r="M591" s="850">
        <v>1385.62</v>
      </c>
    </row>
    <row r="592" spans="1:13" ht="14.4" customHeight="1" x14ac:dyDescent="0.3">
      <c r="A592" s="831" t="s">
        <v>2098</v>
      </c>
      <c r="B592" s="832" t="s">
        <v>1676</v>
      </c>
      <c r="C592" s="832" t="s">
        <v>2124</v>
      </c>
      <c r="D592" s="832" t="s">
        <v>1032</v>
      </c>
      <c r="E592" s="832" t="s">
        <v>1773</v>
      </c>
      <c r="F592" s="849"/>
      <c r="G592" s="849"/>
      <c r="H592" s="837">
        <v>0</v>
      </c>
      <c r="I592" s="849">
        <v>1</v>
      </c>
      <c r="J592" s="849">
        <v>1847.49</v>
      </c>
      <c r="K592" s="837">
        <v>1</v>
      </c>
      <c r="L592" s="849">
        <v>1</v>
      </c>
      <c r="M592" s="850">
        <v>1847.49</v>
      </c>
    </row>
    <row r="593" spans="1:13" ht="14.4" customHeight="1" x14ac:dyDescent="0.3">
      <c r="A593" s="831" t="s">
        <v>2098</v>
      </c>
      <c r="B593" s="832" t="s">
        <v>1676</v>
      </c>
      <c r="C593" s="832" t="s">
        <v>1776</v>
      </c>
      <c r="D593" s="832" t="s">
        <v>735</v>
      </c>
      <c r="E593" s="832" t="s">
        <v>1777</v>
      </c>
      <c r="F593" s="849"/>
      <c r="G593" s="849"/>
      <c r="H593" s="837">
        <v>0</v>
      </c>
      <c r="I593" s="849">
        <v>2</v>
      </c>
      <c r="J593" s="849">
        <v>736.32</v>
      </c>
      <c r="K593" s="837">
        <v>1</v>
      </c>
      <c r="L593" s="849">
        <v>2</v>
      </c>
      <c r="M593" s="850">
        <v>736.32</v>
      </c>
    </row>
    <row r="594" spans="1:13" ht="14.4" customHeight="1" x14ac:dyDescent="0.3">
      <c r="A594" s="831" t="s">
        <v>2098</v>
      </c>
      <c r="B594" s="832" t="s">
        <v>1676</v>
      </c>
      <c r="C594" s="832" t="s">
        <v>1679</v>
      </c>
      <c r="D594" s="832" t="s">
        <v>735</v>
      </c>
      <c r="E594" s="832" t="s">
        <v>1680</v>
      </c>
      <c r="F594" s="849"/>
      <c r="G594" s="849"/>
      <c r="H594" s="837">
        <v>0</v>
      </c>
      <c r="I594" s="849">
        <v>1</v>
      </c>
      <c r="J594" s="849">
        <v>490.89</v>
      </c>
      <c r="K594" s="837">
        <v>1</v>
      </c>
      <c r="L594" s="849">
        <v>1</v>
      </c>
      <c r="M594" s="850">
        <v>490.89</v>
      </c>
    </row>
    <row r="595" spans="1:13" ht="14.4" customHeight="1" x14ac:dyDescent="0.3">
      <c r="A595" s="831" t="s">
        <v>2098</v>
      </c>
      <c r="B595" s="832" t="s">
        <v>4444</v>
      </c>
      <c r="C595" s="832" t="s">
        <v>3892</v>
      </c>
      <c r="D595" s="832" t="s">
        <v>2304</v>
      </c>
      <c r="E595" s="832" t="s">
        <v>3893</v>
      </c>
      <c r="F595" s="849">
        <v>1</v>
      </c>
      <c r="G595" s="849">
        <v>300.33</v>
      </c>
      <c r="H595" s="837">
        <v>1</v>
      </c>
      <c r="I595" s="849"/>
      <c r="J595" s="849"/>
      <c r="K595" s="837">
        <v>0</v>
      </c>
      <c r="L595" s="849">
        <v>1</v>
      </c>
      <c r="M595" s="850">
        <v>300.33</v>
      </c>
    </row>
    <row r="596" spans="1:13" ht="14.4" customHeight="1" x14ac:dyDescent="0.3">
      <c r="A596" s="831" t="s">
        <v>2098</v>
      </c>
      <c r="B596" s="832" t="s">
        <v>4444</v>
      </c>
      <c r="C596" s="832" t="s">
        <v>2303</v>
      </c>
      <c r="D596" s="832" t="s">
        <v>2304</v>
      </c>
      <c r="E596" s="832" t="s">
        <v>2305</v>
      </c>
      <c r="F596" s="849">
        <v>1</v>
      </c>
      <c r="G596" s="849">
        <v>100.11</v>
      </c>
      <c r="H596" s="837">
        <v>1</v>
      </c>
      <c r="I596" s="849"/>
      <c r="J596" s="849"/>
      <c r="K596" s="837">
        <v>0</v>
      </c>
      <c r="L596" s="849">
        <v>1</v>
      </c>
      <c r="M596" s="850">
        <v>100.11</v>
      </c>
    </row>
    <row r="597" spans="1:13" ht="14.4" customHeight="1" x14ac:dyDescent="0.3">
      <c r="A597" s="831" t="s">
        <v>2098</v>
      </c>
      <c r="B597" s="832" t="s">
        <v>4412</v>
      </c>
      <c r="C597" s="832" t="s">
        <v>2148</v>
      </c>
      <c r="D597" s="832" t="s">
        <v>825</v>
      </c>
      <c r="E597" s="832" t="s">
        <v>2149</v>
      </c>
      <c r="F597" s="849">
        <v>11</v>
      </c>
      <c r="G597" s="849">
        <v>0</v>
      </c>
      <c r="H597" s="837"/>
      <c r="I597" s="849"/>
      <c r="J597" s="849"/>
      <c r="K597" s="837"/>
      <c r="L597" s="849">
        <v>11</v>
      </c>
      <c r="M597" s="850">
        <v>0</v>
      </c>
    </row>
    <row r="598" spans="1:13" ht="14.4" customHeight="1" x14ac:dyDescent="0.3">
      <c r="A598" s="831" t="s">
        <v>2098</v>
      </c>
      <c r="B598" s="832" t="s">
        <v>1681</v>
      </c>
      <c r="C598" s="832" t="s">
        <v>2357</v>
      </c>
      <c r="D598" s="832" t="s">
        <v>2358</v>
      </c>
      <c r="E598" s="832" t="s">
        <v>2359</v>
      </c>
      <c r="F598" s="849">
        <v>1</v>
      </c>
      <c r="G598" s="849">
        <v>0</v>
      </c>
      <c r="H598" s="837"/>
      <c r="I598" s="849"/>
      <c r="J598" s="849"/>
      <c r="K598" s="837"/>
      <c r="L598" s="849">
        <v>1</v>
      </c>
      <c r="M598" s="850">
        <v>0</v>
      </c>
    </row>
    <row r="599" spans="1:13" ht="14.4" customHeight="1" x14ac:dyDescent="0.3">
      <c r="A599" s="831" t="s">
        <v>2098</v>
      </c>
      <c r="B599" s="832" t="s">
        <v>1684</v>
      </c>
      <c r="C599" s="832" t="s">
        <v>2223</v>
      </c>
      <c r="D599" s="832" t="s">
        <v>855</v>
      </c>
      <c r="E599" s="832" t="s">
        <v>1686</v>
      </c>
      <c r="F599" s="849">
        <v>1</v>
      </c>
      <c r="G599" s="849">
        <v>27.5</v>
      </c>
      <c r="H599" s="837">
        <v>1</v>
      </c>
      <c r="I599" s="849"/>
      <c r="J599" s="849"/>
      <c r="K599" s="837">
        <v>0</v>
      </c>
      <c r="L599" s="849">
        <v>1</v>
      </c>
      <c r="M599" s="850">
        <v>27.5</v>
      </c>
    </row>
    <row r="600" spans="1:13" ht="14.4" customHeight="1" x14ac:dyDescent="0.3">
      <c r="A600" s="831" t="s">
        <v>2098</v>
      </c>
      <c r="B600" s="832" t="s">
        <v>1684</v>
      </c>
      <c r="C600" s="832" t="s">
        <v>2334</v>
      </c>
      <c r="D600" s="832" t="s">
        <v>855</v>
      </c>
      <c r="E600" s="832" t="s">
        <v>1686</v>
      </c>
      <c r="F600" s="849"/>
      <c r="G600" s="849"/>
      <c r="H600" s="837">
        <v>0</v>
      </c>
      <c r="I600" s="849">
        <v>1</v>
      </c>
      <c r="J600" s="849">
        <v>27.5</v>
      </c>
      <c r="K600" s="837">
        <v>1</v>
      </c>
      <c r="L600" s="849">
        <v>1</v>
      </c>
      <c r="M600" s="850">
        <v>27.5</v>
      </c>
    </row>
    <row r="601" spans="1:13" ht="14.4" customHeight="1" x14ac:dyDescent="0.3">
      <c r="A601" s="831" t="s">
        <v>2098</v>
      </c>
      <c r="B601" s="832" t="s">
        <v>4433</v>
      </c>
      <c r="C601" s="832" t="s">
        <v>3341</v>
      </c>
      <c r="D601" s="832" t="s">
        <v>3339</v>
      </c>
      <c r="E601" s="832" t="s">
        <v>3342</v>
      </c>
      <c r="F601" s="849"/>
      <c r="G601" s="849"/>
      <c r="H601" s="837">
        <v>0</v>
      </c>
      <c r="I601" s="849">
        <v>10</v>
      </c>
      <c r="J601" s="849">
        <v>2293.8000000000002</v>
      </c>
      <c r="K601" s="837">
        <v>1</v>
      </c>
      <c r="L601" s="849">
        <v>10</v>
      </c>
      <c r="M601" s="850">
        <v>2293.8000000000002</v>
      </c>
    </row>
    <row r="602" spans="1:13" ht="14.4" customHeight="1" x14ac:dyDescent="0.3">
      <c r="A602" s="831" t="s">
        <v>2098</v>
      </c>
      <c r="B602" s="832" t="s">
        <v>1800</v>
      </c>
      <c r="C602" s="832" t="s">
        <v>2566</v>
      </c>
      <c r="D602" s="832" t="s">
        <v>1169</v>
      </c>
      <c r="E602" s="832" t="s">
        <v>1807</v>
      </c>
      <c r="F602" s="849">
        <v>1</v>
      </c>
      <c r="G602" s="849">
        <v>105.32</v>
      </c>
      <c r="H602" s="837">
        <v>1</v>
      </c>
      <c r="I602" s="849"/>
      <c r="J602" s="849"/>
      <c r="K602" s="837">
        <v>0</v>
      </c>
      <c r="L602" s="849">
        <v>1</v>
      </c>
      <c r="M602" s="850">
        <v>105.32</v>
      </c>
    </row>
    <row r="603" spans="1:13" ht="14.4" customHeight="1" x14ac:dyDescent="0.3">
      <c r="A603" s="831" t="s">
        <v>2098</v>
      </c>
      <c r="B603" s="832" t="s">
        <v>1800</v>
      </c>
      <c r="C603" s="832" t="s">
        <v>3874</v>
      </c>
      <c r="D603" s="832" t="s">
        <v>3875</v>
      </c>
      <c r="E603" s="832" t="s">
        <v>3876</v>
      </c>
      <c r="F603" s="849">
        <v>3</v>
      </c>
      <c r="G603" s="849">
        <v>49.14</v>
      </c>
      <c r="H603" s="837">
        <v>1</v>
      </c>
      <c r="I603" s="849"/>
      <c r="J603" s="849"/>
      <c r="K603" s="837">
        <v>0</v>
      </c>
      <c r="L603" s="849">
        <v>3</v>
      </c>
      <c r="M603" s="850">
        <v>49.14</v>
      </c>
    </row>
    <row r="604" spans="1:13" ht="14.4" customHeight="1" x14ac:dyDescent="0.3">
      <c r="A604" s="831" t="s">
        <v>2098</v>
      </c>
      <c r="B604" s="832" t="s">
        <v>1800</v>
      </c>
      <c r="C604" s="832" t="s">
        <v>1804</v>
      </c>
      <c r="D604" s="832" t="s">
        <v>1169</v>
      </c>
      <c r="E604" s="832" t="s">
        <v>1802</v>
      </c>
      <c r="F604" s="849">
        <v>1</v>
      </c>
      <c r="G604" s="849">
        <v>35.11</v>
      </c>
      <c r="H604" s="837">
        <v>1</v>
      </c>
      <c r="I604" s="849"/>
      <c r="J604" s="849"/>
      <c r="K604" s="837">
        <v>0</v>
      </c>
      <c r="L604" s="849">
        <v>1</v>
      </c>
      <c r="M604" s="850">
        <v>35.11</v>
      </c>
    </row>
    <row r="605" spans="1:13" ht="14.4" customHeight="1" x14ac:dyDescent="0.3">
      <c r="A605" s="831" t="s">
        <v>2098</v>
      </c>
      <c r="B605" s="832" t="s">
        <v>1687</v>
      </c>
      <c r="C605" s="832" t="s">
        <v>2258</v>
      </c>
      <c r="D605" s="832" t="s">
        <v>665</v>
      </c>
      <c r="E605" s="832" t="s">
        <v>1813</v>
      </c>
      <c r="F605" s="849">
        <v>1</v>
      </c>
      <c r="G605" s="849">
        <v>36.86</v>
      </c>
      <c r="H605" s="837">
        <v>1</v>
      </c>
      <c r="I605" s="849"/>
      <c r="J605" s="849"/>
      <c r="K605" s="837">
        <v>0</v>
      </c>
      <c r="L605" s="849">
        <v>1</v>
      </c>
      <c r="M605" s="850">
        <v>36.86</v>
      </c>
    </row>
    <row r="606" spans="1:13" ht="14.4" customHeight="1" x14ac:dyDescent="0.3">
      <c r="A606" s="831" t="s">
        <v>2098</v>
      </c>
      <c r="B606" s="832" t="s">
        <v>1805</v>
      </c>
      <c r="C606" s="832" t="s">
        <v>1806</v>
      </c>
      <c r="D606" s="832" t="s">
        <v>1157</v>
      </c>
      <c r="E606" s="832" t="s">
        <v>1807</v>
      </c>
      <c r="F606" s="849"/>
      <c r="G606" s="849"/>
      <c r="H606" s="837">
        <v>0</v>
      </c>
      <c r="I606" s="849">
        <v>11</v>
      </c>
      <c r="J606" s="849">
        <v>1580.87</v>
      </c>
      <c r="K606" s="837">
        <v>1</v>
      </c>
      <c r="L606" s="849">
        <v>11</v>
      </c>
      <c r="M606" s="850">
        <v>1580.87</v>
      </c>
    </row>
    <row r="607" spans="1:13" ht="14.4" customHeight="1" x14ac:dyDescent="0.3">
      <c r="A607" s="831" t="s">
        <v>2098</v>
      </c>
      <c r="B607" s="832" t="s">
        <v>1808</v>
      </c>
      <c r="C607" s="832" t="s">
        <v>1812</v>
      </c>
      <c r="D607" s="832" t="s">
        <v>1810</v>
      </c>
      <c r="E607" s="832" t="s">
        <v>1813</v>
      </c>
      <c r="F607" s="849"/>
      <c r="G607" s="849"/>
      <c r="H607" s="837">
        <v>0</v>
      </c>
      <c r="I607" s="849">
        <v>1</v>
      </c>
      <c r="J607" s="849">
        <v>47.7</v>
      </c>
      <c r="K607" s="837">
        <v>1</v>
      </c>
      <c r="L607" s="849">
        <v>1</v>
      </c>
      <c r="M607" s="850">
        <v>47.7</v>
      </c>
    </row>
    <row r="608" spans="1:13" ht="14.4" customHeight="1" x14ac:dyDescent="0.3">
      <c r="A608" s="831" t="s">
        <v>2098</v>
      </c>
      <c r="B608" s="832" t="s">
        <v>1818</v>
      </c>
      <c r="C608" s="832" t="s">
        <v>2325</v>
      </c>
      <c r="D608" s="832" t="s">
        <v>2326</v>
      </c>
      <c r="E608" s="832" t="s">
        <v>2327</v>
      </c>
      <c r="F608" s="849">
        <v>1</v>
      </c>
      <c r="G608" s="849">
        <v>79.11</v>
      </c>
      <c r="H608" s="837">
        <v>1</v>
      </c>
      <c r="I608" s="849"/>
      <c r="J608" s="849"/>
      <c r="K608" s="837">
        <v>0</v>
      </c>
      <c r="L608" s="849">
        <v>1</v>
      </c>
      <c r="M608" s="850">
        <v>79.11</v>
      </c>
    </row>
    <row r="609" spans="1:13" ht="14.4" customHeight="1" x14ac:dyDescent="0.3">
      <c r="A609" s="831" t="s">
        <v>2098</v>
      </c>
      <c r="B609" s="832" t="s">
        <v>1825</v>
      </c>
      <c r="C609" s="832" t="s">
        <v>1999</v>
      </c>
      <c r="D609" s="832" t="s">
        <v>1101</v>
      </c>
      <c r="E609" s="832" t="s">
        <v>2000</v>
      </c>
      <c r="F609" s="849"/>
      <c r="G609" s="849"/>
      <c r="H609" s="837">
        <v>0</v>
      </c>
      <c r="I609" s="849">
        <v>1</v>
      </c>
      <c r="J609" s="849">
        <v>77.790000000000006</v>
      </c>
      <c r="K609" s="837">
        <v>1</v>
      </c>
      <c r="L609" s="849">
        <v>1</v>
      </c>
      <c r="M609" s="850">
        <v>77.790000000000006</v>
      </c>
    </row>
    <row r="610" spans="1:13" ht="14.4" customHeight="1" x14ac:dyDescent="0.3">
      <c r="A610" s="831" t="s">
        <v>2098</v>
      </c>
      <c r="B610" s="832" t="s">
        <v>1828</v>
      </c>
      <c r="C610" s="832" t="s">
        <v>3865</v>
      </c>
      <c r="D610" s="832" t="s">
        <v>1830</v>
      </c>
      <c r="E610" s="832" t="s">
        <v>1946</v>
      </c>
      <c r="F610" s="849"/>
      <c r="G610" s="849"/>
      <c r="H610" s="837">
        <v>0</v>
      </c>
      <c r="I610" s="849">
        <v>1</v>
      </c>
      <c r="J610" s="849">
        <v>139.77000000000001</v>
      </c>
      <c r="K610" s="837">
        <v>1</v>
      </c>
      <c r="L610" s="849">
        <v>1</v>
      </c>
      <c r="M610" s="850">
        <v>139.77000000000001</v>
      </c>
    </row>
    <row r="611" spans="1:13" ht="14.4" customHeight="1" x14ac:dyDescent="0.3">
      <c r="A611" s="831" t="s">
        <v>2098</v>
      </c>
      <c r="B611" s="832" t="s">
        <v>1832</v>
      </c>
      <c r="C611" s="832" t="s">
        <v>3429</v>
      </c>
      <c r="D611" s="832" t="s">
        <v>3430</v>
      </c>
      <c r="E611" s="832" t="s">
        <v>1946</v>
      </c>
      <c r="F611" s="849">
        <v>4</v>
      </c>
      <c r="G611" s="849">
        <v>1118.1199999999999</v>
      </c>
      <c r="H611" s="837">
        <v>0.40856207430793057</v>
      </c>
      <c r="I611" s="849">
        <v>5</v>
      </c>
      <c r="J611" s="849">
        <v>1618.6000000000001</v>
      </c>
      <c r="K611" s="837">
        <v>0.59143792569206932</v>
      </c>
      <c r="L611" s="849">
        <v>9</v>
      </c>
      <c r="M611" s="850">
        <v>2736.7200000000003</v>
      </c>
    </row>
    <row r="612" spans="1:13" ht="14.4" customHeight="1" x14ac:dyDescent="0.3">
      <c r="A612" s="831" t="s">
        <v>2098</v>
      </c>
      <c r="B612" s="832" t="s">
        <v>1694</v>
      </c>
      <c r="C612" s="832" t="s">
        <v>1851</v>
      </c>
      <c r="D612" s="832" t="s">
        <v>1852</v>
      </c>
      <c r="E612" s="832" t="s">
        <v>1853</v>
      </c>
      <c r="F612" s="849"/>
      <c r="G612" s="849"/>
      <c r="H612" s="837">
        <v>0</v>
      </c>
      <c r="I612" s="849">
        <v>3</v>
      </c>
      <c r="J612" s="849">
        <v>242.24</v>
      </c>
      <c r="K612" s="837">
        <v>1</v>
      </c>
      <c r="L612" s="849">
        <v>3</v>
      </c>
      <c r="M612" s="850">
        <v>242.24</v>
      </c>
    </row>
    <row r="613" spans="1:13" ht="14.4" customHeight="1" x14ac:dyDescent="0.3">
      <c r="A613" s="831" t="s">
        <v>2098</v>
      </c>
      <c r="B613" s="832" t="s">
        <v>1700</v>
      </c>
      <c r="C613" s="832" t="s">
        <v>1858</v>
      </c>
      <c r="D613" s="832" t="s">
        <v>867</v>
      </c>
      <c r="E613" s="832" t="s">
        <v>1859</v>
      </c>
      <c r="F613" s="849"/>
      <c r="G613" s="849"/>
      <c r="H613" s="837">
        <v>0</v>
      </c>
      <c r="I613" s="849">
        <v>34</v>
      </c>
      <c r="J613" s="849">
        <v>5248.2400000000016</v>
      </c>
      <c r="K613" s="837">
        <v>1</v>
      </c>
      <c r="L613" s="849">
        <v>34</v>
      </c>
      <c r="M613" s="850">
        <v>5248.2400000000016</v>
      </c>
    </row>
    <row r="614" spans="1:13" ht="14.4" customHeight="1" x14ac:dyDescent="0.3">
      <c r="A614" s="831" t="s">
        <v>2098</v>
      </c>
      <c r="B614" s="832" t="s">
        <v>1700</v>
      </c>
      <c r="C614" s="832" t="s">
        <v>3859</v>
      </c>
      <c r="D614" s="832" t="s">
        <v>3860</v>
      </c>
      <c r="E614" s="832" t="s">
        <v>3861</v>
      </c>
      <c r="F614" s="849"/>
      <c r="G614" s="849"/>
      <c r="H614" s="837">
        <v>0</v>
      </c>
      <c r="I614" s="849">
        <v>1</v>
      </c>
      <c r="J614" s="849">
        <v>111.22</v>
      </c>
      <c r="K614" s="837">
        <v>1</v>
      </c>
      <c r="L614" s="849">
        <v>1</v>
      </c>
      <c r="M614" s="850">
        <v>111.22</v>
      </c>
    </row>
    <row r="615" spans="1:13" ht="14.4" customHeight="1" x14ac:dyDescent="0.3">
      <c r="A615" s="831" t="s">
        <v>2098</v>
      </c>
      <c r="B615" s="832" t="s">
        <v>1700</v>
      </c>
      <c r="C615" s="832" t="s">
        <v>2264</v>
      </c>
      <c r="D615" s="832" t="s">
        <v>2265</v>
      </c>
      <c r="E615" s="832" t="s">
        <v>1859</v>
      </c>
      <c r="F615" s="849">
        <v>2</v>
      </c>
      <c r="G615" s="849">
        <v>308.72000000000003</v>
      </c>
      <c r="H615" s="837">
        <v>1</v>
      </c>
      <c r="I615" s="849"/>
      <c r="J615" s="849"/>
      <c r="K615" s="837">
        <v>0</v>
      </c>
      <c r="L615" s="849">
        <v>2</v>
      </c>
      <c r="M615" s="850">
        <v>308.72000000000003</v>
      </c>
    </row>
    <row r="616" spans="1:13" ht="14.4" customHeight="1" x14ac:dyDescent="0.3">
      <c r="A616" s="831" t="s">
        <v>2098</v>
      </c>
      <c r="B616" s="832" t="s">
        <v>1707</v>
      </c>
      <c r="C616" s="832" t="s">
        <v>2267</v>
      </c>
      <c r="D616" s="832" t="s">
        <v>1712</v>
      </c>
      <c r="E616" s="832" t="s">
        <v>2169</v>
      </c>
      <c r="F616" s="849">
        <v>3</v>
      </c>
      <c r="G616" s="849">
        <v>716.16</v>
      </c>
      <c r="H616" s="837">
        <v>1</v>
      </c>
      <c r="I616" s="849"/>
      <c r="J616" s="849"/>
      <c r="K616" s="837">
        <v>0</v>
      </c>
      <c r="L616" s="849">
        <v>3</v>
      </c>
      <c r="M616" s="850">
        <v>716.16</v>
      </c>
    </row>
    <row r="617" spans="1:13" ht="14.4" customHeight="1" x14ac:dyDescent="0.3">
      <c r="A617" s="831" t="s">
        <v>2098</v>
      </c>
      <c r="B617" s="832" t="s">
        <v>1876</v>
      </c>
      <c r="C617" s="832" t="s">
        <v>2943</v>
      </c>
      <c r="D617" s="832" t="s">
        <v>1878</v>
      </c>
      <c r="E617" s="832" t="s">
        <v>1882</v>
      </c>
      <c r="F617" s="849">
        <v>2</v>
      </c>
      <c r="G617" s="849">
        <v>239.4</v>
      </c>
      <c r="H617" s="837">
        <v>1</v>
      </c>
      <c r="I617" s="849"/>
      <c r="J617" s="849"/>
      <c r="K617" s="837">
        <v>0</v>
      </c>
      <c r="L617" s="849">
        <v>2</v>
      </c>
      <c r="M617" s="850">
        <v>239.4</v>
      </c>
    </row>
    <row r="618" spans="1:13" ht="14.4" customHeight="1" x14ac:dyDescent="0.3">
      <c r="A618" s="831" t="s">
        <v>2098</v>
      </c>
      <c r="B618" s="832" t="s">
        <v>1876</v>
      </c>
      <c r="C618" s="832" t="s">
        <v>1880</v>
      </c>
      <c r="D618" s="832" t="s">
        <v>1881</v>
      </c>
      <c r="E618" s="832" t="s">
        <v>1882</v>
      </c>
      <c r="F618" s="849"/>
      <c r="G618" s="849"/>
      <c r="H618" s="837">
        <v>0</v>
      </c>
      <c r="I618" s="849">
        <v>1</v>
      </c>
      <c r="J618" s="849">
        <v>70.540000000000006</v>
      </c>
      <c r="K618" s="837">
        <v>1</v>
      </c>
      <c r="L618" s="849">
        <v>1</v>
      </c>
      <c r="M618" s="850">
        <v>70.540000000000006</v>
      </c>
    </row>
    <row r="619" spans="1:13" ht="14.4" customHeight="1" x14ac:dyDescent="0.3">
      <c r="A619" s="831" t="s">
        <v>2098</v>
      </c>
      <c r="B619" s="832" t="s">
        <v>4445</v>
      </c>
      <c r="C619" s="832" t="s">
        <v>3908</v>
      </c>
      <c r="D619" s="832" t="s">
        <v>3909</v>
      </c>
      <c r="E619" s="832" t="s">
        <v>3910</v>
      </c>
      <c r="F619" s="849"/>
      <c r="G619" s="849"/>
      <c r="H619" s="837">
        <v>0</v>
      </c>
      <c r="I619" s="849">
        <v>4</v>
      </c>
      <c r="J619" s="849">
        <v>774.72</v>
      </c>
      <c r="K619" s="837">
        <v>1</v>
      </c>
      <c r="L619" s="849">
        <v>4</v>
      </c>
      <c r="M619" s="850">
        <v>774.72</v>
      </c>
    </row>
    <row r="620" spans="1:13" ht="14.4" customHeight="1" x14ac:dyDescent="0.3">
      <c r="A620" s="831" t="s">
        <v>2098</v>
      </c>
      <c r="B620" s="832" t="s">
        <v>1723</v>
      </c>
      <c r="C620" s="832" t="s">
        <v>1724</v>
      </c>
      <c r="D620" s="832" t="s">
        <v>672</v>
      </c>
      <c r="E620" s="832" t="s">
        <v>1725</v>
      </c>
      <c r="F620" s="849"/>
      <c r="G620" s="849"/>
      <c r="H620" s="837">
        <v>0</v>
      </c>
      <c r="I620" s="849">
        <v>11</v>
      </c>
      <c r="J620" s="849">
        <v>532.62</v>
      </c>
      <c r="K620" s="837">
        <v>1</v>
      </c>
      <c r="L620" s="849">
        <v>11</v>
      </c>
      <c r="M620" s="850">
        <v>532.62</v>
      </c>
    </row>
    <row r="621" spans="1:13" ht="14.4" customHeight="1" x14ac:dyDescent="0.3">
      <c r="A621" s="831" t="s">
        <v>2098</v>
      </c>
      <c r="B621" s="832" t="s">
        <v>4425</v>
      </c>
      <c r="C621" s="832" t="s">
        <v>2255</v>
      </c>
      <c r="D621" s="832" t="s">
        <v>2256</v>
      </c>
      <c r="E621" s="832" t="s">
        <v>2257</v>
      </c>
      <c r="F621" s="849">
        <v>1</v>
      </c>
      <c r="G621" s="849">
        <v>65.28</v>
      </c>
      <c r="H621" s="837">
        <v>1</v>
      </c>
      <c r="I621" s="849"/>
      <c r="J621" s="849"/>
      <c r="K621" s="837">
        <v>0</v>
      </c>
      <c r="L621" s="849">
        <v>1</v>
      </c>
      <c r="M621" s="850">
        <v>65.28</v>
      </c>
    </row>
    <row r="622" spans="1:13" ht="14.4" customHeight="1" x14ac:dyDescent="0.3">
      <c r="A622" s="831" t="s">
        <v>2098</v>
      </c>
      <c r="B622" s="832" t="s">
        <v>4425</v>
      </c>
      <c r="C622" s="832" t="s">
        <v>3852</v>
      </c>
      <c r="D622" s="832" t="s">
        <v>3853</v>
      </c>
      <c r="E622" s="832" t="s">
        <v>3854</v>
      </c>
      <c r="F622" s="849">
        <v>1</v>
      </c>
      <c r="G622" s="849">
        <v>121.75</v>
      </c>
      <c r="H622" s="837">
        <v>1</v>
      </c>
      <c r="I622" s="849"/>
      <c r="J622" s="849"/>
      <c r="K622" s="837">
        <v>0</v>
      </c>
      <c r="L622" s="849">
        <v>1</v>
      </c>
      <c r="M622" s="850">
        <v>121.75</v>
      </c>
    </row>
    <row r="623" spans="1:13" ht="14.4" customHeight="1" x14ac:dyDescent="0.3">
      <c r="A623" s="831" t="s">
        <v>2098</v>
      </c>
      <c r="B623" s="832" t="s">
        <v>1730</v>
      </c>
      <c r="C623" s="832" t="s">
        <v>1731</v>
      </c>
      <c r="D623" s="832" t="s">
        <v>1732</v>
      </c>
      <c r="E623" s="832" t="s">
        <v>1733</v>
      </c>
      <c r="F623" s="849"/>
      <c r="G623" s="849"/>
      <c r="H623" s="837"/>
      <c r="I623" s="849">
        <v>37</v>
      </c>
      <c r="J623" s="849">
        <v>0</v>
      </c>
      <c r="K623" s="837"/>
      <c r="L623" s="849">
        <v>37</v>
      </c>
      <c r="M623" s="850">
        <v>0</v>
      </c>
    </row>
    <row r="624" spans="1:13" ht="14.4" customHeight="1" x14ac:dyDescent="0.3">
      <c r="A624" s="831" t="s">
        <v>2098</v>
      </c>
      <c r="B624" s="832" t="s">
        <v>1743</v>
      </c>
      <c r="C624" s="832" t="s">
        <v>3855</v>
      </c>
      <c r="D624" s="832" t="s">
        <v>3856</v>
      </c>
      <c r="E624" s="832" t="s">
        <v>3805</v>
      </c>
      <c r="F624" s="849"/>
      <c r="G624" s="849"/>
      <c r="H624" s="837">
        <v>0</v>
      </c>
      <c r="I624" s="849">
        <v>9</v>
      </c>
      <c r="J624" s="849">
        <v>169.29</v>
      </c>
      <c r="K624" s="837">
        <v>1</v>
      </c>
      <c r="L624" s="849">
        <v>9</v>
      </c>
      <c r="M624" s="850">
        <v>169.29</v>
      </c>
    </row>
    <row r="625" spans="1:13" ht="14.4" customHeight="1" x14ac:dyDescent="0.3">
      <c r="A625" s="831" t="s">
        <v>2098</v>
      </c>
      <c r="B625" s="832" t="s">
        <v>1743</v>
      </c>
      <c r="C625" s="832" t="s">
        <v>3857</v>
      </c>
      <c r="D625" s="832" t="s">
        <v>3858</v>
      </c>
      <c r="E625" s="832" t="s">
        <v>1746</v>
      </c>
      <c r="F625" s="849">
        <v>3</v>
      </c>
      <c r="G625" s="849">
        <v>14.100000000000001</v>
      </c>
      <c r="H625" s="837">
        <v>1</v>
      </c>
      <c r="I625" s="849"/>
      <c r="J625" s="849"/>
      <c r="K625" s="837">
        <v>0</v>
      </c>
      <c r="L625" s="849">
        <v>3</v>
      </c>
      <c r="M625" s="850">
        <v>14.100000000000001</v>
      </c>
    </row>
    <row r="626" spans="1:13" ht="14.4" customHeight="1" x14ac:dyDescent="0.3">
      <c r="A626" s="831" t="s">
        <v>2098</v>
      </c>
      <c r="B626" s="832" t="s">
        <v>1908</v>
      </c>
      <c r="C626" s="832" t="s">
        <v>3306</v>
      </c>
      <c r="D626" s="832" t="s">
        <v>2926</v>
      </c>
      <c r="E626" s="832" t="s">
        <v>2014</v>
      </c>
      <c r="F626" s="849">
        <v>8</v>
      </c>
      <c r="G626" s="849">
        <v>0</v>
      </c>
      <c r="H626" s="837"/>
      <c r="I626" s="849"/>
      <c r="J626" s="849"/>
      <c r="K626" s="837"/>
      <c r="L626" s="849">
        <v>8</v>
      </c>
      <c r="M626" s="850">
        <v>0</v>
      </c>
    </row>
    <row r="627" spans="1:13" ht="14.4" customHeight="1" x14ac:dyDescent="0.3">
      <c r="A627" s="831" t="s">
        <v>2098</v>
      </c>
      <c r="B627" s="832" t="s">
        <v>1908</v>
      </c>
      <c r="C627" s="832" t="s">
        <v>1909</v>
      </c>
      <c r="D627" s="832" t="s">
        <v>1236</v>
      </c>
      <c r="E627" s="832" t="s">
        <v>1910</v>
      </c>
      <c r="F627" s="849"/>
      <c r="G627" s="849"/>
      <c r="H627" s="837"/>
      <c r="I627" s="849">
        <v>1</v>
      </c>
      <c r="J627" s="849">
        <v>0</v>
      </c>
      <c r="K627" s="837"/>
      <c r="L627" s="849">
        <v>1</v>
      </c>
      <c r="M627" s="850">
        <v>0</v>
      </c>
    </row>
    <row r="628" spans="1:13" ht="14.4" customHeight="1" x14ac:dyDescent="0.3">
      <c r="A628" s="831" t="s">
        <v>2098</v>
      </c>
      <c r="B628" s="832" t="s">
        <v>1911</v>
      </c>
      <c r="C628" s="832" t="s">
        <v>1915</v>
      </c>
      <c r="D628" s="832" t="s">
        <v>956</v>
      </c>
      <c r="E628" s="832" t="s">
        <v>1916</v>
      </c>
      <c r="F628" s="849"/>
      <c r="G628" s="849"/>
      <c r="H628" s="837">
        <v>0</v>
      </c>
      <c r="I628" s="849">
        <v>1</v>
      </c>
      <c r="J628" s="849">
        <v>264</v>
      </c>
      <c r="K628" s="837">
        <v>1</v>
      </c>
      <c r="L628" s="849">
        <v>1</v>
      </c>
      <c r="M628" s="850">
        <v>264</v>
      </c>
    </row>
    <row r="629" spans="1:13" ht="14.4" customHeight="1" x14ac:dyDescent="0.3">
      <c r="A629" s="831" t="s">
        <v>2098</v>
      </c>
      <c r="B629" s="832" t="s">
        <v>1917</v>
      </c>
      <c r="C629" s="832" t="s">
        <v>3916</v>
      </c>
      <c r="D629" s="832" t="s">
        <v>3917</v>
      </c>
      <c r="E629" s="832" t="s">
        <v>1831</v>
      </c>
      <c r="F629" s="849">
        <v>10</v>
      </c>
      <c r="G629" s="849">
        <v>1226.32</v>
      </c>
      <c r="H629" s="837">
        <v>1</v>
      </c>
      <c r="I629" s="849"/>
      <c r="J629" s="849"/>
      <c r="K629" s="837">
        <v>0</v>
      </c>
      <c r="L629" s="849">
        <v>10</v>
      </c>
      <c r="M629" s="850">
        <v>1226.32</v>
      </c>
    </row>
    <row r="630" spans="1:13" ht="14.4" customHeight="1" x14ac:dyDescent="0.3">
      <c r="A630" s="831" t="s">
        <v>2098</v>
      </c>
      <c r="B630" s="832" t="s">
        <v>1919</v>
      </c>
      <c r="C630" s="832" t="s">
        <v>3920</v>
      </c>
      <c r="D630" s="832" t="s">
        <v>3921</v>
      </c>
      <c r="E630" s="832" t="s">
        <v>3922</v>
      </c>
      <c r="F630" s="849">
        <v>3</v>
      </c>
      <c r="G630" s="849">
        <v>476.88</v>
      </c>
      <c r="H630" s="837">
        <v>1</v>
      </c>
      <c r="I630" s="849"/>
      <c r="J630" s="849"/>
      <c r="K630" s="837">
        <v>0</v>
      </c>
      <c r="L630" s="849">
        <v>3</v>
      </c>
      <c r="M630" s="850">
        <v>476.88</v>
      </c>
    </row>
    <row r="631" spans="1:13" ht="14.4" customHeight="1" x14ac:dyDescent="0.3">
      <c r="A631" s="831" t="s">
        <v>2098</v>
      </c>
      <c r="B631" s="832" t="s">
        <v>1919</v>
      </c>
      <c r="C631" s="832" t="s">
        <v>3923</v>
      </c>
      <c r="D631" s="832" t="s">
        <v>3921</v>
      </c>
      <c r="E631" s="832" t="s">
        <v>3924</v>
      </c>
      <c r="F631" s="849">
        <v>1</v>
      </c>
      <c r="G631" s="849">
        <v>739.17</v>
      </c>
      <c r="H631" s="837">
        <v>1</v>
      </c>
      <c r="I631" s="849"/>
      <c r="J631" s="849"/>
      <c r="K631" s="837">
        <v>0</v>
      </c>
      <c r="L631" s="849">
        <v>1</v>
      </c>
      <c r="M631" s="850">
        <v>739.17</v>
      </c>
    </row>
    <row r="632" spans="1:13" ht="14.4" customHeight="1" x14ac:dyDescent="0.3">
      <c r="A632" s="831" t="s">
        <v>2098</v>
      </c>
      <c r="B632" s="832" t="s">
        <v>1919</v>
      </c>
      <c r="C632" s="832" t="s">
        <v>3925</v>
      </c>
      <c r="D632" s="832" t="s">
        <v>3926</v>
      </c>
      <c r="E632" s="832" t="s">
        <v>3927</v>
      </c>
      <c r="F632" s="849">
        <v>2</v>
      </c>
      <c r="G632" s="849">
        <v>739.18</v>
      </c>
      <c r="H632" s="837">
        <v>1</v>
      </c>
      <c r="I632" s="849"/>
      <c r="J632" s="849"/>
      <c r="K632" s="837">
        <v>0</v>
      </c>
      <c r="L632" s="849">
        <v>2</v>
      </c>
      <c r="M632" s="850">
        <v>739.18</v>
      </c>
    </row>
    <row r="633" spans="1:13" ht="14.4" customHeight="1" x14ac:dyDescent="0.3">
      <c r="A633" s="831" t="s">
        <v>2098</v>
      </c>
      <c r="B633" s="832" t="s">
        <v>1923</v>
      </c>
      <c r="C633" s="832" t="s">
        <v>2285</v>
      </c>
      <c r="D633" s="832" t="s">
        <v>2286</v>
      </c>
      <c r="E633" s="832" t="s">
        <v>2287</v>
      </c>
      <c r="F633" s="849">
        <v>1</v>
      </c>
      <c r="G633" s="849">
        <v>123.2</v>
      </c>
      <c r="H633" s="837">
        <v>1</v>
      </c>
      <c r="I633" s="849"/>
      <c r="J633" s="849"/>
      <c r="K633" s="837">
        <v>0</v>
      </c>
      <c r="L633" s="849">
        <v>1</v>
      </c>
      <c r="M633" s="850">
        <v>123.2</v>
      </c>
    </row>
    <row r="634" spans="1:13" ht="14.4" customHeight="1" x14ac:dyDescent="0.3">
      <c r="A634" s="831" t="s">
        <v>2098</v>
      </c>
      <c r="B634" s="832" t="s">
        <v>4446</v>
      </c>
      <c r="C634" s="832" t="s">
        <v>3937</v>
      </c>
      <c r="D634" s="832" t="s">
        <v>3938</v>
      </c>
      <c r="E634" s="832" t="s">
        <v>3939</v>
      </c>
      <c r="F634" s="849">
        <v>4</v>
      </c>
      <c r="G634" s="849">
        <v>300.64</v>
      </c>
      <c r="H634" s="837">
        <v>1</v>
      </c>
      <c r="I634" s="849"/>
      <c r="J634" s="849"/>
      <c r="K634" s="837">
        <v>0</v>
      </c>
      <c r="L634" s="849">
        <v>4</v>
      </c>
      <c r="M634" s="850">
        <v>300.64</v>
      </c>
    </row>
    <row r="635" spans="1:13" ht="14.4" customHeight="1" x14ac:dyDescent="0.3">
      <c r="A635" s="831" t="s">
        <v>2098</v>
      </c>
      <c r="B635" s="832" t="s">
        <v>4447</v>
      </c>
      <c r="C635" s="832" t="s">
        <v>3867</v>
      </c>
      <c r="D635" s="832" t="s">
        <v>3868</v>
      </c>
      <c r="E635" s="832" t="s">
        <v>3869</v>
      </c>
      <c r="F635" s="849">
        <v>1</v>
      </c>
      <c r="G635" s="849">
        <v>86.5</v>
      </c>
      <c r="H635" s="837">
        <v>1</v>
      </c>
      <c r="I635" s="849"/>
      <c r="J635" s="849"/>
      <c r="K635" s="837">
        <v>0</v>
      </c>
      <c r="L635" s="849">
        <v>1</v>
      </c>
      <c r="M635" s="850">
        <v>86.5</v>
      </c>
    </row>
    <row r="636" spans="1:13" ht="14.4" customHeight="1" x14ac:dyDescent="0.3">
      <c r="A636" s="831" t="s">
        <v>2098</v>
      </c>
      <c r="B636" s="832" t="s">
        <v>1747</v>
      </c>
      <c r="C636" s="832" t="s">
        <v>3918</v>
      </c>
      <c r="D636" s="832" t="s">
        <v>3919</v>
      </c>
      <c r="E636" s="832" t="s">
        <v>1749</v>
      </c>
      <c r="F636" s="849">
        <v>1</v>
      </c>
      <c r="G636" s="849">
        <v>63.75</v>
      </c>
      <c r="H636" s="837">
        <v>1</v>
      </c>
      <c r="I636" s="849"/>
      <c r="J636" s="849"/>
      <c r="K636" s="837">
        <v>0</v>
      </c>
      <c r="L636" s="849">
        <v>1</v>
      </c>
      <c r="M636" s="850">
        <v>63.75</v>
      </c>
    </row>
    <row r="637" spans="1:13" ht="14.4" customHeight="1" x14ac:dyDescent="0.3">
      <c r="A637" s="831" t="s">
        <v>2098</v>
      </c>
      <c r="B637" s="832" t="s">
        <v>1750</v>
      </c>
      <c r="C637" s="832" t="s">
        <v>1945</v>
      </c>
      <c r="D637" s="832" t="s">
        <v>861</v>
      </c>
      <c r="E637" s="832" t="s">
        <v>1946</v>
      </c>
      <c r="F637" s="849"/>
      <c r="G637" s="849"/>
      <c r="H637" s="837">
        <v>0</v>
      </c>
      <c r="I637" s="849">
        <v>2</v>
      </c>
      <c r="J637" s="849">
        <v>352.64</v>
      </c>
      <c r="K637" s="837">
        <v>1</v>
      </c>
      <c r="L637" s="849">
        <v>2</v>
      </c>
      <c r="M637" s="850">
        <v>352.64</v>
      </c>
    </row>
    <row r="638" spans="1:13" ht="14.4" customHeight="1" x14ac:dyDescent="0.3">
      <c r="A638" s="831" t="s">
        <v>2098</v>
      </c>
      <c r="B638" s="832" t="s">
        <v>1750</v>
      </c>
      <c r="C638" s="832" t="s">
        <v>3877</v>
      </c>
      <c r="D638" s="832" t="s">
        <v>2866</v>
      </c>
      <c r="E638" s="832" t="s">
        <v>1910</v>
      </c>
      <c r="F638" s="849">
        <v>1</v>
      </c>
      <c r="G638" s="849">
        <v>97.96</v>
      </c>
      <c r="H638" s="837">
        <v>1</v>
      </c>
      <c r="I638" s="849"/>
      <c r="J638" s="849"/>
      <c r="K638" s="837">
        <v>0</v>
      </c>
      <c r="L638" s="849">
        <v>1</v>
      </c>
      <c r="M638" s="850">
        <v>97.96</v>
      </c>
    </row>
    <row r="639" spans="1:13" ht="14.4" customHeight="1" x14ac:dyDescent="0.3">
      <c r="A639" s="831" t="s">
        <v>2098</v>
      </c>
      <c r="B639" s="832" t="s">
        <v>1947</v>
      </c>
      <c r="C639" s="832" t="s">
        <v>1948</v>
      </c>
      <c r="D639" s="832" t="s">
        <v>1949</v>
      </c>
      <c r="E639" s="832" t="s">
        <v>1950</v>
      </c>
      <c r="F639" s="849"/>
      <c r="G639" s="849"/>
      <c r="H639" s="837">
        <v>0</v>
      </c>
      <c r="I639" s="849">
        <v>3</v>
      </c>
      <c r="J639" s="849">
        <v>560.08999999999992</v>
      </c>
      <c r="K639" s="837">
        <v>1</v>
      </c>
      <c r="L639" s="849">
        <v>3</v>
      </c>
      <c r="M639" s="850">
        <v>560.08999999999992</v>
      </c>
    </row>
    <row r="640" spans="1:13" ht="14.4" customHeight="1" x14ac:dyDescent="0.3">
      <c r="A640" s="831" t="s">
        <v>2098</v>
      </c>
      <c r="B640" s="832" t="s">
        <v>4413</v>
      </c>
      <c r="C640" s="832" t="s">
        <v>3878</v>
      </c>
      <c r="D640" s="832" t="s">
        <v>2569</v>
      </c>
      <c r="E640" s="832" t="s">
        <v>1807</v>
      </c>
      <c r="F640" s="849">
        <v>1</v>
      </c>
      <c r="G640" s="849">
        <v>176.32</v>
      </c>
      <c r="H640" s="837">
        <v>1</v>
      </c>
      <c r="I640" s="849"/>
      <c r="J640" s="849"/>
      <c r="K640" s="837">
        <v>0</v>
      </c>
      <c r="L640" s="849">
        <v>1</v>
      </c>
      <c r="M640" s="850">
        <v>176.32</v>
      </c>
    </row>
    <row r="641" spans="1:13" ht="14.4" customHeight="1" x14ac:dyDescent="0.3">
      <c r="A641" s="831" t="s">
        <v>2098</v>
      </c>
      <c r="B641" s="832" t="s">
        <v>4448</v>
      </c>
      <c r="C641" s="832" t="s">
        <v>3949</v>
      </c>
      <c r="D641" s="832" t="s">
        <v>3950</v>
      </c>
      <c r="E641" s="832" t="s">
        <v>3951</v>
      </c>
      <c r="F641" s="849"/>
      <c r="G641" s="849"/>
      <c r="H641" s="837">
        <v>0</v>
      </c>
      <c r="I641" s="849">
        <v>1</v>
      </c>
      <c r="J641" s="849">
        <v>1887.9</v>
      </c>
      <c r="K641" s="837">
        <v>1</v>
      </c>
      <c r="L641" s="849">
        <v>1</v>
      </c>
      <c r="M641" s="850">
        <v>1887.9</v>
      </c>
    </row>
    <row r="642" spans="1:13" ht="14.4" customHeight="1" x14ac:dyDescent="0.3">
      <c r="A642" s="831" t="s">
        <v>2099</v>
      </c>
      <c r="B642" s="832" t="s">
        <v>1825</v>
      </c>
      <c r="C642" s="832" t="s">
        <v>1999</v>
      </c>
      <c r="D642" s="832" t="s">
        <v>1101</v>
      </c>
      <c r="E642" s="832" t="s">
        <v>2000</v>
      </c>
      <c r="F642" s="849"/>
      <c r="G642" s="849"/>
      <c r="H642" s="837">
        <v>0</v>
      </c>
      <c r="I642" s="849">
        <v>1</v>
      </c>
      <c r="J642" s="849">
        <v>77.790000000000006</v>
      </c>
      <c r="K642" s="837">
        <v>1</v>
      </c>
      <c r="L642" s="849">
        <v>1</v>
      </c>
      <c r="M642" s="850">
        <v>77.790000000000006</v>
      </c>
    </row>
    <row r="643" spans="1:13" ht="14.4" customHeight="1" x14ac:dyDescent="0.3">
      <c r="A643" s="831" t="s">
        <v>2099</v>
      </c>
      <c r="B643" s="832" t="s">
        <v>1700</v>
      </c>
      <c r="C643" s="832" t="s">
        <v>1858</v>
      </c>
      <c r="D643" s="832" t="s">
        <v>867</v>
      </c>
      <c r="E643" s="832" t="s">
        <v>1859</v>
      </c>
      <c r="F643" s="849"/>
      <c r="G643" s="849"/>
      <c r="H643" s="837">
        <v>0</v>
      </c>
      <c r="I643" s="849">
        <v>3</v>
      </c>
      <c r="J643" s="849">
        <v>463.08000000000004</v>
      </c>
      <c r="K643" s="837">
        <v>1</v>
      </c>
      <c r="L643" s="849">
        <v>3</v>
      </c>
      <c r="M643" s="850">
        <v>463.08000000000004</v>
      </c>
    </row>
    <row r="644" spans="1:13" ht="14.4" customHeight="1" x14ac:dyDescent="0.3">
      <c r="A644" s="831" t="s">
        <v>2099</v>
      </c>
      <c r="B644" s="832" t="s">
        <v>1700</v>
      </c>
      <c r="C644" s="832" t="s">
        <v>1701</v>
      </c>
      <c r="D644" s="832" t="s">
        <v>867</v>
      </c>
      <c r="E644" s="832" t="s">
        <v>1702</v>
      </c>
      <c r="F644" s="849"/>
      <c r="G644" s="849"/>
      <c r="H644" s="837">
        <v>0</v>
      </c>
      <c r="I644" s="849">
        <v>2</v>
      </c>
      <c r="J644" s="849">
        <v>450.12</v>
      </c>
      <c r="K644" s="837">
        <v>1</v>
      </c>
      <c r="L644" s="849">
        <v>2</v>
      </c>
      <c r="M644" s="850">
        <v>450.12</v>
      </c>
    </row>
    <row r="645" spans="1:13" ht="14.4" customHeight="1" x14ac:dyDescent="0.3">
      <c r="A645" s="831" t="s">
        <v>2100</v>
      </c>
      <c r="B645" s="832" t="s">
        <v>1694</v>
      </c>
      <c r="C645" s="832" t="s">
        <v>1695</v>
      </c>
      <c r="D645" s="832" t="s">
        <v>1696</v>
      </c>
      <c r="E645" s="832" t="s">
        <v>1697</v>
      </c>
      <c r="F645" s="849"/>
      <c r="G645" s="849"/>
      <c r="H645" s="837">
        <v>0</v>
      </c>
      <c r="I645" s="849">
        <v>1</v>
      </c>
      <c r="J645" s="849">
        <v>63.14</v>
      </c>
      <c r="K645" s="837">
        <v>1</v>
      </c>
      <c r="L645" s="849">
        <v>1</v>
      </c>
      <c r="M645" s="850">
        <v>63.14</v>
      </c>
    </row>
    <row r="646" spans="1:13" ht="14.4" customHeight="1" x14ac:dyDescent="0.3">
      <c r="A646" s="831" t="s">
        <v>2100</v>
      </c>
      <c r="B646" s="832" t="s">
        <v>1700</v>
      </c>
      <c r="C646" s="832" t="s">
        <v>2940</v>
      </c>
      <c r="D646" s="832" t="s">
        <v>2941</v>
      </c>
      <c r="E646" s="832" t="s">
        <v>2942</v>
      </c>
      <c r="F646" s="849">
        <v>1</v>
      </c>
      <c r="G646" s="849">
        <v>154.36000000000001</v>
      </c>
      <c r="H646" s="837">
        <v>1</v>
      </c>
      <c r="I646" s="849"/>
      <c r="J646" s="849"/>
      <c r="K646" s="837">
        <v>0</v>
      </c>
      <c r="L646" s="849">
        <v>1</v>
      </c>
      <c r="M646" s="850">
        <v>154.36000000000001</v>
      </c>
    </row>
    <row r="647" spans="1:13" ht="14.4" customHeight="1" x14ac:dyDescent="0.3">
      <c r="A647" s="831" t="s">
        <v>2100</v>
      </c>
      <c r="B647" s="832" t="s">
        <v>1700</v>
      </c>
      <c r="C647" s="832" t="s">
        <v>1858</v>
      </c>
      <c r="D647" s="832" t="s">
        <v>867</v>
      </c>
      <c r="E647" s="832" t="s">
        <v>1859</v>
      </c>
      <c r="F647" s="849"/>
      <c r="G647" s="849"/>
      <c r="H647" s="837">
        <v>0</v>
      </c>
      <c r="I647" s="849">
        <v>3</v>
      </c>
      <c r="J647" s="849">
        <v>463.08000000000004</v>
      </c>
      <c r="K647" s="837">
        <v>1</v>
      </c>
      <c r="L647" s="849">
        <v>3</v>
      </c>
      <c r="M647" s="850">
        <v>463.08000000000004</v>
      </c>
    </row>
    <row r="648" spans="1:13" ht="14.4" customHeight="1" x14ac:dyDescent="0.3">
      <c r="A648" s="831" t="s">
        <v>2100</v>
      </c>
      <c r="B648" s="832" t="s">
        <v>1700</v>
      </c>
      <c r="C648" s="832" t="s">
        <v>1860</v>
      </c>
      <c r="D648" s="832" t="s">
        <v>1861</v>
      </c>
      <c r="E648" s="832" t="s">
        <v>1862</v>
      </c>
      <c r="F648" s="849"/>
      <c r="G648" s="849"/>
      <c r="H648" s="837">
        <v>0</v>
      </c>
      <c r="I648" s="849">
        <v>2</v>
      </c>
      <c r="J648" s="849">
        <v>299.04000000000002</v>
      </c>
      <c r="K648" s="837">
        <v>1</v>
      </c>
      <c r="L648" s="849">
        <v>2</v>
      </c>
      <c r="M648" s="850">
        <v>299.04000000000002</v>
      </c>
    </row>
    <row r="649" spans="1:13" ht="14.4" customHeight="1" thickBot="1" x14ac:dyDescent="0.35">
      <c r="A649" s="839" t="s">
        <v>2100</v>
      </c>
      <c r="B649" s="840" t="s">
        <v>1713</v>
      </c>
      <c r="C649" s="840" t="s">
        <v>2118</v>
      </c>
      <c r="D649" s="840" t="s">
        <v>2119</v>
      </c>
      <c r="E649" s="840" t="s">
        <v>2120</v>
      </c>
      <c r="F649" s="851">
        <v>1</v>
      </c>
      <c r="G649" s="851">
        <v>132.97999999999999</v>
      </c>
      <c r="H649" s="845">
        <v>1</v>
      </c>
      <c r="I649" s="851"/>
      <c r="J649" s="851"/>
      <c r="K649" s="845">
        <v>0</v>
      </c>
      <c r="L649" s="851">
        <v>1</v>
      </c>
      <c r="M649" s="852">
        <v>132.97999999999999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599</v>
      </c>
      <c r="B5" s="730" t="s">
        <v>600</v>
      </c>
      <c r="C5" s="731" t="s">
        <v>601</v>
      </c>
      <c r="D5" s="731" t="s">
        <v>601</v>
      </c>
      <c r="E5" s="731"/>
      <c r="F5" s="731" t="s">
        <v>601</v>
      </c>
      <c r="G5" s="731" t="s">
        <v>601</v>
      </c>
      <c r="H5" s="731" t="s">
        <v>601</v>
      </c>
      <c r="I5" s="732" t="s">
        <v>601</v>
      </c>
      <c r="J5" s="733" t="s">
        <v>73</v>
      </c>
    </row>
    <row r="6" spans="1:10" ht="14.4" customHeight="1" x14ac:dyDescent="0.3">
      <c r="A6" s="729" t="s">
        <v>599</v>
      </c>
      <c r="B6" s="730" t="s">
        <v>4450</v>
      </c>
      <c r="C6" s="731">
        <v>1639.9506000000001</v>
      </c>
      <c r="D6" s="731">
        <v>1422.3579499999998</v>
      </c>
      <c r="E6" s="731"/>
      <c r="F6" s="731">
        <v>1755.3070500000001</v>
      </c>
      <c r="G6" s="731">
        <v>1799.8487500000001</v>
      </c>
      <c r="H6" s="731">
        <v>-44.541699999999992</v>
      </c>
      <c r="I6" s="732">
        <v>0.97525253163633885</v>
      </c>
      <c r="J6" s="733" t="s">
        <v>1</v>
      </c>
    </row>
    <row r="7" spans="1:10" ht="14.4" customHeight="1" x14ac:dyDescent="0.3">
      <c r="A7" s="729" t="s">
        <v>599</v>
      </c>
      <c r="B7" s="730" t="s">
        <v>4451</v>
      </c>
      <c r="C7" s="731">
        <v>1290.00515</v>
      </c>
      <c r="D7" s="731">
        <v>1491.7678700000001</v>
      </c>
      <c r="E7" s="731"/>
      <c r="F7" s="731">
        <v>1626.7736700000003</v>
      </c>
      <c r="G7" s="731">
        <v>1738.7852050781248</v>
      </c>
      <c r="H7" s="731">
        <v>-112.01153507812455</v>
      </c>
      <c r="I7" s="732">
        <v>0.93558057961903818</v>
      </c>
      <c r="J7" s="733" t="s">
        <v>1</v>
      </c>
    </row>
    <row r="8" spans="1:10" ht="14.4" customHeight="1" x14ac:dyDescent="0.3">
      <c r="A8" s="729" t="s">
        <v>599</v>
      </c>
      <c r="B8" s="730" t="s">
        <v>4452</v>
      </c>
      <c r="C8" s="731">
        <v>458.71928999999989</v>
      </c>
      <c r="D8" s="731">
        <v>579.87900999999999</v>
      </c>
      <c r="E8" s="731"/>
      <c r="F8" s="731">
        <v>787.91815999999994</v>
      </c>
      <c r="G8" s="731">
        <v>709.99998831176754</v>
      </c>
      <c r="H8" s="731">
        <v>77.918171688232405</v>
      </c>
      <c r="I8" s="732">
        <v>1.1097439055928799</v>
      </c>
      <c r="J8" s="733" t="s">
        <v>1</v>
      </c>
    </row>
    <row r="9" spans="1:10" ht="14.4" customHeight="1" x14ac:dyDescent="0.3">
      <c r="A9" s="729" t="s">
        <v>599</v>
      </c>
      <c r="B9" s="730" t="s">
        <v>4453</v>
      </c>
      <c r="C9" s="731">
        <v>477.97472999999997</v>
      </c>
      <c r="D9" s="731">
        <v>547.20276999999999</v>
      </c>
      <c r="E9" s="731"/>
      <c r="F9" s="731">
        <v>657.77948000000004</v>
      </c>
      <c r="G9" s="731">
        <v>600.72178710937499</v>
      </c>
      <c r="H9" s="731">
        <v>57.057692890625049</v>
      </c>
      <c r="I9" s="732">
        <v>1.0949818936402858</v>
      </c>
      <c r="J9" s="733" t="s">
        <v>1</v>
      </c>
    </row>
    <row r="10" spans="1:10" ht="14.4" customHeight="1" x14ac:dyDescent="0.3">
      <c r="A10" s="729" t="s">
        <v>599</v>
      </c>
      <c r="B10" s="730" t="s">
        <v>4454</v>
      </c>
      <c r="C10" s="731">
        <v>1405.4902399999999</v>
      </c>
      <c r="D10" s="731">
        <v>1663.8218000000004</v>
      </c>
      <c r="E10" s="731"/>
      <c r="F10" s="731">
        <v>2168.4002300000002</v>
      </c>
      <c r="G10" s="731">
        <v>1712.1174882812497</v>
      </c>
      <c r="H10" s="731">
        <v>456.28274171875046</v>
      </c>
      <c r="I10" s="732">
        <v>1.2665020040048776</v>
      </c>
      <c r="J10" s="733" t="s">
        <v>1</v>
      </c>
    </row>
    <row r="11" spans="1:10" ht="14.4" customHeight="1" x14ac:dyDescent="0.3">
      <c r="A11" s="729" t="s">
        <v>599</v>
      </c>
      <c r="B11" s="730" t="s">
        <v>4455</v>
      </c>
      <c r="C11" s="731">
        <v>2369.1531</v>
      </c>
      <c r="D11" s="731">
        <v>2182.0592200000001</v>
      </c>
      <c r="E11" s="731"/>
      <c r="F11" s="731">
        <v>1386.5239999999999</v>
      </c>
      <c r="G11" s="731">
        <v>3500</v>
      </c>
      <c r="H11" s="731">
        <v>-2113.4760000000001</v>
      </c>
      <c r="I11" s="732">
        <v>0.39614971428571427</v>
      </c>
      <c r="J11" s="733" t="s">
        <v>1</v>
      </c>
    </row>
    <row r="12" spans="1:10" ht="14.4" customHeight="1" x14ac:dyDescent="0.3">
      <c r="A12" s="729" t="s">
        <v>599</v>
      </c>
      <c r="B12" s="730" t="s">
        <v>4456</v>
      </c>
      <c r="C12" s="731">
        <v>70.067179999999993</v>
      </c>
      <c r="D12" s="731">
        <v>71.00027</v>
      </c>
      <c r="E12" s="731"/>
      <c r="F12" s="731">
        <v>98.262349999999998</v>
      </c>
      <c r="G12" s="731">
        <v>69.999997680664066</v>
      </c>
      <c r="H12" s="731">
        <v>28.262352319335932</v>
      </c>
      <c r="I12" s="732">
        <v>1.4037479036537566</v>
      </c>
      <c r="J12" s="733" t="s">
        <v>1</v>
      </c>
    </row>
    <row r="13" spans="1:10" ht="14.4" customHeight="1" x14ac:dyDescent="0.3">
      <c r="A13" s="729" t="s">
        <v>599</v>
      </c>
      <c r="B13" s="730" t="s">
        <v>4457</v>
      </c>
      <c r="C13" s="731">
        <v>553.41697000000011</v>
      </c>
      <c r="D13" s="731">
        <v>598.64110999999991</v>
      </c>
      <c r="E13" s="731"/>
      <c r="F13" s="731">
        <v>609.59569999999985</v>
      </c>
      <c r="G13" s="731">
        <v>614.99997949218744</v>
      </c>
      <c r="H13" s="731">
        <v>-5.4042794921875839</v>
      </c>
      <c r="I13" s="732">
        <v>0.99121255337821323</v>
      </c>
      <c r="J13" s="733" t="s">
        <v>1</v>
      </c>
    </row>
    <row r="14" spans="1:10" ht="14.4" customHeight="1" x14ac:dyDescent="0.3">
      <c r="A14" s="729" t="s">
        <v>599</v>
      </c>
      <c r="B14" s="730" t="s">
        <v>4458</v>
      </c>
      <c r="C14" s="731">
        <v>548.17478000000006</v>
      </c>
      <c r="D14" s="731">
        <v>541.54314999999997</v>
      </c>
      <c r="E14" s="731"/>
      <c r="F14" s="731">
        <v>586.86000999999999</v>
      </c>
      <c r="G14" s="731">
        <v>559.99996234130856</v>
      </c>
      <c r="H14" s="731">
        <v>26.860047658691428</v>
      </c>
      <c r="I14" s="732">
        <v>1.0479643740445839</v>
      </c>
      <c r="J14" s="733" t="s">
        <v>1</v>
      </c>
    </row>
    <row r="15" spans="1:10" ht="14.4" customHeight="1" x14ac:dyDescent="0.3">
      <c r="A15" s="729" t="s">
        <v>599</v>
      </c>
      <c r="B15" s="730" t="s">
        <v>4459</v>
      </c>
      <c r="C15" s="731">
        <v>37.881</v>
      </c>
      <c r="D15" s="731">
        <v>45.4572</v>
      </c>
      <c r="E15" s="731"/>
      <c r="F15" s="731">
        <v>83.338199999999986</v>
      </c>
      <c r="G15" s="731">
        <v>89.833335937499996</v>
      </c>
      <c r="H15" s="731">
        <v>-6.4951359375000095</v>
      </c>
      <c r="I15" s="732">
        <v>0.92769793229076025</v>
      </c>
      <c r="J15" s="733" t="s">
        <v>1</v>
      </c>
    </row>
    <row r="16" spans="1:10" ht="14.4" customHeight="1" x14ac:dyDescent="0.3">
      <c r="A16" s="729" t="s">
        <v>599</v>
      </c>
      <c r="B16" s="730" t="s">
        <v>4460</v>
      </c>
      <c r="C16" s="731">
        <v>419.06581999999997</v>
      </c>
      <c r="D16" s="731">
        <v>430.46413000000001</v>
      </c>
      <c r="E16" s="731"/>
      <c r="F16" s="731">
        <v>460.18446</v>
      </c>
      <c r="G16" s="731">
        <v>500.00000097656243</v>
      </c>
      <c r="H16" s="731">
        <v>-39.815540976562431</v>
      </c>
      <c r="I16" s="732">
        <v>0.92036891820240463</v>
      </c>
      <c r="J16" s="733" t="s">
        <v>1</v>
      </c>
    </row>
    <row r="17" spans="1:10" ht="14.4" customHeight="1" x14ac:dyDescent="0.3">
      <c r="A17" s="729" t="s">
        <v>599</v>
      </c>
      <c r="B17" s="730" t="s">
        <v>4461</v>
      </c>
      <c r="C17" s="731">
        <v>546.59964000000002</v>
      </c>
      <c r="D17" s="731">
        <v>475.99678</v>
      </c>
      <c r="E17" s="731"/>
      <c r="F17" s="731">
        <v>466.57523999999995</v>
      </c>
      <c r="G17" s="731">
        <v>550.00000341796886</v>
      </c>
      <c r="H17" s="731">
        <v>-83.424763417968904</v>
      </c>
      <c r="I17" s="732">
        <v>0.84831861290995159</v>
      </c>
      <c r="J17" s="733" t="s">
        <v>1</v>
      </c>
    </row>
    <row r="18" spans="1:10" ht="14.4" customHeight="1" x14ac:dyDescent="0.3">
      <c r="A18" s="729" t="s">
        <v>599</v>
      </c>
      <c r="B18" s="730" t="s">
        <v>4462</v>
      </c>
      <c r="C18" s="731">
        <v>0</v>
      </c>
      <c r="D18" s="731">
        <v>2.6358000000000001</v>
      </c>
      <c r="E18" s="731"/>
      <c r="F18" s="731">
        <v>3.6255999999999999</v>
      </c>
      <c r="G18" s="731">
        <v>0</v>
      </c>
      <c r="H18" s="731">
        <v>3.6255999999999999</v>
      </c>
      <c r="I18" s="732" t="s">
        <v>601</v>
      </c>
      <c r="J18" s="733" t="s">
        <v>1</v>
      </c>
    </row>
    <row r="19" spans="1:10" ht="14.4" customHeight="1" x14ac:dyDescent="0.3">
      <c r="A19" s="729" t="s">
        <v>599</v>
      </c>
      <c r="B19" s="730" t="s">
        <v>4463</v>
      </c>
      <c r="C19" s="731">
        <v>4.5231199999999996</v>
      </c>
      <c r="D19" s="731">
        <v>1.4170800000000003</v>
      </c>
      <c r="E19" s="731"/>
      <c r="F19" s="731">
        <v>0.1996</v>
      </c>
      <c r="G19" s="731">
        <v>5</v>
      </c>
      <c r="H19" s="731">
        <v>-4.8003999999999998</v>
      </c>
      <c r="I19" s="732">
        <v>3.9919999999999997E-2</v>
      </c>
      <c r="J19" s="733" t="s">
        <v>1</v>
      </c>
    </row>
    <row r="20" spans="1:10" ht="14.4" customHeight="1" x14ac:dyDescent="0.3">
      <c r="A20" s="729" t="s">
        <v>599</v>
      </c>
      <c r="B20" s="730" t="s">
        <v>4464</v>
      </c>
      <c r="C20" s="731">
        <v>605.02846999999997</v>
      </c>
      <c r="D20" s="731">
        <v>902.29034000000001</v>
      </c>
      <c r="E20" s="731"/>
      <c r="F20" s="731">
        <v>825.44335999999998</v>
      </c>
      <c r="G20" s="731">
        <v>700</v>
      </c>
      <c r="H20" s="731">
        <v>125.44335999999998</v>
      </c>
      <c r="I20" s="732">
        <v>1.1792047999999999</v>
      </c>
      <c r="J20" s="733" t="s">
        <v>1</v>
      </c>
    </row>
    <row r="21" spans="1:10" ht="14.4" customHeight="1" x14ac:dyDescent="0.3">
      <c r="A21" s="729" t="s">
        <v>599</v>
      </c>
      <c r="B21" s="730" t="s">
        <v>611</v>
      </c>
      <c r="C21" s="731">
        <v>10426.050089999999</v>
      </c>
      <c r="D21" s="731">
        <v>10956.53448</v>
      </c>
      <c r="E21" s="731"/>
      <c r="F21" s="731">
        <v>11516.787110000001</v>
      </c>
      <c r="G21" s="731">
        <v>13151.306498626707</v>
      </c>
      <c r="H21" s="731">
        <v>-1634.5193886267061</v>
      </c>
      <c r="I21" s="732">
        <v>0.87571429585361826</v>
      </c>
      <c r="J21" s="733" t="s">
        <v>612</v>
      </c>
    </row>
    <row r="23" spans="1:10" ht="14.4" customHeight="1" x14ac:dyDescent="0.3">
      <c r="A23" s="729" t="s">
        <v>599</v>
      </c>
      <c r="B23" s="730" t="s">
        <v>600</v>
      </c>
      <c r="C23" s="731" t="s">
        <v>601</v>
      </c>
      <c r="D23" s="731" t="s">
        <v>601</v>
      </c>
      <c r="E23" s="731"/>
      <c r="F23" s="731" t="s">
        <v>601</v>
      </c>
      <c r="G23" s="731" t="s">
        <v>601</v>
      </c>
      <c r="H23" s="731" t="s">
        <v>601</v>
      </c>
      <c r="I23" s="732" t="s">
        <v>601</v>
      </c>
      <c r="J23" s="733" t="s">
        <v>73</v>
      </c>
    </row>
    <row r="24" spans="1:10" ht="14.4" customHeight="1" x14ac:dyDescent="0.3">
      <c r="A24" s="729" t="s">
        <v>613</v>
      </c>
      <c r="B24" s="730" t="s">
        <v>614</v>
      </c>
      <c r="C24" s="731" t="s">
        <v>601</v>
      </c>
      <c r="D24" s="731" t="s">
        <v>601</v>
      </c>
      <c r="E24" s="731"/>
      <c r="F24" s="731" t="s">
        <v>601</v>
      </c>
      <c r="G24" s="731" t="s">
        <v>601</v>
      </c>
      <c r="H24" s="731" t="s">
        <v>601</v>
      </c>
      <c r="I24" s="732" t="s">
        <v>601</v>
      </c>
      <c r="J24" s="733" t="s">
        <v>0</v>
      </c>
    </row>
    <row r="25" spans="1:10" ht="14.4" customHeight="1" x14ac:dyDescent="0.3">
      <c r="A25" s="729" t="s">
        <v>613</v>
      </c>
      <c r="B25" s="730" t="s">
        <v>4451</v>
      </c>
      <c r="C25" s="731">
        <v>0.14277999999999999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601</v>
      </c>
      <c r="J25" s="733" t="s">
        <v>1</v>
      </c>
    </row>
    <row r="26" spans="1:10" ht="14.4" customHeight="1" x14ac:dyDescent="0.3">
      <c r="A26" s="729" t="s">
        <v>613</v>
      </c>
      <c r="B26" s="730" t="s">
        <v>4453</v>
      </c>
      <c r="C26" s="731">
        <v>8.8697999999999979</v>
      </c>
      <c r="D26" s="731">
        <v>9.1144099999999995</v>
      </c>
      <c r="E26" s="731"/>
      <c r="F26" s="731">
        <v>16.37265</v>
      </c>
      <c r="G26" s="731">
        <v>15</v>
      </c>
      <c r="H26" s="731">
        <v>1.3726500000000001</v>
      </c>
      <c r="I26" s="732">
        <v>1.09151</v>
      </c>
      <c r="J26" s="733" t="s">
        <v>1</v>
      </c>
    </row>
    <row r="27" spans="1:10" ht="14.4" customHeight="1" x14ac:dyDescent="0.3">
      <c r="A27" s="729" t="s">
        <v>613</v>
      </c>
      <c r="B27" s="730" t="s">
        <v>4454</v>
      </c>
      <c r="C27" s="731">
        <v>18.937510000000003</v>
      </c>
      <c r="D27" s="731">
        <v>20.121390000000002</v>
      </c>
      <c r="E27" s="731"/>
      <c r="F27" s="731">
        <v>20.981750000000005</v>
      </c>
      <c r="G27" s="731">
        <v>22</v>
      </c>
      <c r="H27" s="731">
        <v>-1.0182499999999948</v>
      </c>
      <c r="I27" s="732">
        <v>0.95371590909090931</v>
      </c>
      <c r="J27" s="733" t="s">
        <v>1</v>
      </c>
    </row>
    <row r="28" spans="1:10" ht="14.4" customHeight="1" x14ac:dyDescent="0.3">
      <c r="A28" s="729" t="s">
        <v>613</v>
      </c>
      <c r="B28" s="730" t="s">
        <v>4456</v>
      </c>
      <c r="C28" s="731">
        <v>2.9276500000000003</v>
      </c>
      <c r="D28" s="731">
        <v>2.9175999999999993</v>
      </c>
      <c r="E28" s="731"/>
      <c r="F28" s="731">
        <v>3.0221000000000005</v>
      </c>
      <c r="G28" s="731">
        <v>3</v>
      </c>
      <c r="H28" s="731">
        <v>2.2100000000000453E-2</v>
      </c>
      <c r="I28" s="732">
        <v>1.0073666666666667</v>
      </c>
      <c r="J28" s="733" t="s">
        <v>1</v>
      </c>
    </row>
    <row r="29" spans="1:10" ht="14.4" customHeight="1" x14ac:dyDescent="0.3">
      <c r="A29" s="729" t="s">
        <v>613</v>
      </c>
      <c r="B29" s="730" t="s">
        <v>4458</v>
      </c>
      <c r="C29" s="731">
        <v>0.9325</v>
      </c>
      <c r="D29" s="731">
        <v>0.78100000000000003</v>
      </c>
      <c r="E29" s="731"/>
      <c r="F29" s="731">
        <v>0.88100000000000001</v>
      </c>
      <c r="G29" s="731">
        <v>1</v>
      </c>
      <c r="H29" s="731">
        <v>-0.11899999999999999</v>
      </c>
      <c r="I29" s="732">
        <v>0.88100000000000001</v>
      </c>
      <c r="J29" s="733" t="s">
        <v>1</v>
      </c>
    </row>
    <row r="30" spans="1:10" ht="14.4" customHeight="1" x14ac:dyDescent="0.3">
      <c r="A30" s="729" t="s">
        <v>613</v>
      </c>
      <c r="B30" s="730" t="s">
        <v>4460</v>
      </c>
      <c r="C30" s="731">
        <v>6.8932000000000002</v>
      </c>
      <c r="D30" s="731">
        <v>6.3073000000000006</v>
      </c>
      <c r="E30" s="731"/>
      <c r="F30" s="731">
        <v>5.7163999999999993</v>
      </c>
      <c r="G30" s="731">
        <v>6</v>
      </c>
      <c r="H30" s="731">
        <v>-0.28360000000000074</v>
      </c>
      <c r="I30" s="732">
        <v>0.95273333333333321</v>
      </c>
      <c r="J30" s="733" t="s">
        <v>1</v>
      </c>
    </row>
    <row r="31" spans="1:10" ht="14.4" customHeight="1" x14ac:dyDescent="0.3">
      <c r="A31" s="729" t="s">
        <v>613</v>
      </c>
      <c r="B31" s="730" t="s">
        <v>615</v>
      </c>
      <c r="C31" s="731">
        <v>38.703440000000001</v>
      </c>
      <c r="D31" s="731">
        <v>39.241699999999994</v>
      </c>
      <c r="E31" s="731"/>
      <c r="F31" s="731">
        <v>46.973900000000008</v>
      </c>
      <c r="G31" s="731">
        <v>47</v>
      </c>
      <c r="H31" s="731">
        <v>-2.6099999999992463E-2</v>
      </c>
      <c r="I31" s="732">
        <v>0.99944468085106397</v>
      </c>
      <c r="J31" s="733" t="s">
        <v>616</v>
      </c>
    </row>
    <row r="32" spans="1:10" ht="14.4" customHeight="1" x14ac:dyDescent="0.3">
      <c r="A32" s="729" t="s">
        <v>601</v>
      </c>
      <c r="B32" s="730" t="s">
        <v>601</v>
      </c>
      <c r="C32" s="731" t="s">
        <v>601</v>
      </c>
      <c r="D32" s="731" t="s">
        <v>601</v>
      </c>
      <c r="E32" s="731"/>
      <c r="F32" s="731" t="s">
        <v>601</v>
      </c>
      <c r="G32" s="731" t="s">
        <v>601</v>
      </c>
      <c r="H32" s="731" t="s">
        <v>601</v>
      </c>
      <c r="I32" s="732" t="s">
        <v>601</v>
      </c>
      <c r="J32" s="733" t="s">
        <v>617</v>
      </c>
    </row>
    <row r="33" spans="1:10" ht="14.4" customHeight="1" x14ac:dyDescent="0.3">
      <c r="A33" s="729" t="s">
        <v>618</v>
      </c>
      <c r="B33" s="730" t="s">
        <v>619</v>
      </c>
      <c r="C33" s="731" t="s">
        <v>601</v>
      </c>
      <c r="D33" s="731" t="s">
        <v>601</v>
      </c>
      <c r="E33" s="731"/>
      <c r="F33" s="731" t="s">
        <v>601</v>
      </c>
      <c r="G33" s="731" t="s">
        <v>601</v>
      </c>
      <c r="H33" s="731" t="s">
        <v>601</v>
      </c>
      <c r="I33" s="732" t="s">
        <v>601</v>
      </c>
      <c r="J33" s="733" t="s">
        <v>0</v>
      </c>
    </row>
    <row r="34" spans="1:10" ht="14.4" customHeight="1" x14ac:dyDescent="0.3">
      <c r="A34" s="729" t="s">
        <v>618</v>
      </c>
      <c r="B34" s="730" t="s">
        <v>4451</v>
      </c>
      <c r="C34" s="731">
        <v>1.92456</v>
      </c>
      <c r="D34" s="731">
        <v>7.3680200000000005</v>
      </c>
      <c r="E34" s="731"/>
      <c r="F34" s="731">
        <v>2.8123</v>
      </c>
      <c r="G34" s="731">
        <v>7</v>
      </c>
      <c r="H34" s="731">
        <v>-4.1876999999999995</v>
      </c>
      <c r="I34" s="732">
        <v>0.40175714285714287</v>
      </c>
      <c r="J34" s="733" t="s">
        <v>1</v>
      </c>
    </row>
    <row r="35" spans="1:10" ht="14.4" customHeight="1" x14ac:dyDescent="0.3">
      <c r="A35" s="729" t="s">
        <v>618</v>
      </c>
      <c r="B35" s="730" t="s">
        <v>4453</v>
      </c>
      <c r="C35" s="731">
        <v>46.301389999999991</v>
      </c>
      <c r="D35" s="731">
        <v>107.28116</v>
      </c>
      <c r="E35" s="731"/>
      <c r="F35" s="731">
        <v>145.79023999999998</v>
      </c>
      <c r="G35" s="731">
        <v>117</v>
      </c>
      <c r="H35" s="731">
        <v>28.790239999999983</v>
      </c>
      <c r="I35" s="732">
        <v>1.2460704273504273</v>
      </c>
      <c r="J35" s="733" t="s">
        <v>1</v>
      </c>
    </row>
    <row r="36" spans="1:10" ht="14.4" customHeight="1" x14ac:dyDescent="0.3">
      <c r="A36" s="729" t="s">
        <v>618</v>
      </c>
      <c r="B36" s="730" t="s">
        <v>4454</v>
      </c>
      <c r="C36" s="731">
        <v>131.67993000000001</v>
      </c>
      <c r="D36" s="731">
        <v>127.56947999999998</v>
      </c>
      <c r="E36" s="731"/>
      <c r="F36" s="731">
        <v>132.27529000000001</v>
      </c>
      <c r="G36" s="731">
        <v>124</v>
      </c>
      <c r="H36" s="731">
        <v>8.2752900000000125</v>
      </c>
      <c r="I36" s="732">
        <v>1.0667362096774196</v>
      </c>
      <c r="J36" s="733" t="s">
        <v>1</v>
      </c>
    </row>
    <row r="37" spans="1:10" ht="14.4" customHeight="1" x14ac:dyDescent="0.3">
      <c r="A37" s="729" t="s">
        <v>618</v>
      </c>
      <c r="B37" s="730" t="s">
        <v>4456</v>
      </c>
      <c r="C37" s="731">
        <v>21.400169999999999</v>
      </c>
      <c r="D37" s="731">
        <v>26.712400000000002</v>
      </c>
      <c r="E37" s="731"/>
      <c r="F37" s="731">
        <v>38.857939999999999</v>
      </c>
      <c r="G37" s="731">
        <v>26</v>
      </c>
      <c r="H37" s="731">
        <v>12.857939999999999</v>
      </c>
      <c r="I37" s="732">
        <v>1.4945361538461539</v>
      </c>
      <c r="J37" s="733" t="s">
        <v>1</v>
      </c>
    </row>
    <row r="38" spans="1:10" ht="14.4" customHeight="1" x14ac:dyDescent="0.3">
      <c r="A38" s="729" t="s">
        <v>618</v>
      </c>
      <c r="B38" s="730" t="s">
        <v>4458</v>
      </c>
      <c r="C38" s="731">
        <v>6.851</v>
      </c>
      <c r="D38" s="731">
        <v>6.5439999999999996</v>
      </c>
      <c r="E38" s="731"/>
      <c r="F38" s="731">
        <v>7.73</v>
      </c>
      <c r="G38" s="731">
        <v>7</v>
      </c>
      <c r="H38" s="731">
        <v>0.73000000000000043</v>
      </c>
      <c r="I38" s="732">
        <v>1.1042857142857143</v>
      </c>
      <c r="J38" s="733" t="s">
        <v>1</v>
      </c>
    </row>
    <row r="39" spans="1:10" ht="14.4" customHeight="1" x14ac:dyDescent="0.3">
      <c r="A39" s="729" t="s">
        <v>618</v>
      </c>
      <c r="B39" s="730" t="s">
        <v>4460</v>
      </c>
      <c r="C39" s="731">
        <v>16.964449999999999</v>
      </c>
      <c r="D39" s="731">
        <v>15.8371</v>
      </c>
      <c r="E39" s="731"/>
      <c r="F39" s="731">
        <v>22.203299999999999</v>
      </c>
      <c r="G39" s="731">
        <v>19</v>
      </c>
      <c r="H39" s="731">
        <v>3.2032999999999987</v>
      </c>
      <c r="I39" s="732">
        <v>1.1685947368421052</v>
      </c>
      <c r="J39" s="733" t="s">
        <v>1</v>
      </c>
    </row>
    <row r="40" spans="1:10" ht="14.4" customHeight="1" x14ac:dyDescent="0.3">
      <c r="A40" s="729" t="s">
        <v>618</v>
      </c>
      <c r="B40" s="730" t="s">
        <v>4461</v>
      </c>
      <c r="C40" s="731">
        <v>1.29545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601</v>
      </c>
      <c r="J40" s="733" t="s">
        <v>1</v>
      </c>
    </row>
    <row r="41" spans="1:10" ht="14.4" customHeight="1" x14ac:dyDescent="0.3">
      <c r="A41" s="729" t="s">
        <v>618</v>
      </c>
      <c r="B41" s="730" t="s">
        <v>620</v>
      </c>
      <c r="C41" s="731">
        <v>226.41694999999999</v>
      </c>
      <c r="D41" s="731">
        <v>291.31216000000001</v>
      </c>
      <c r="E41" s="731"/>
      <c r="F41" s="731">
        <v>349.66907000000003</v>
      </c>
      <c r="G41" s="731">
        <v>300</v>
      </c>
      <c r="H41" s="731">
        <v>49.669070000000033</v>
      </c>
      <c r="I41" s="732">
        <v>1.1655635666666668</v>
      </c>
      <c r="J41" s="733" t="s">
        <v>616</v>
      </c>
    </row>
    <row r="42" spans="1:10" ht="14.4" customHeight="1" x14ac:dyDescent="0.3">
      <c r="A42" s="729" t="s">
        <v>601</v>
      </c>
      <c r="B42" s="730" t="s">
        <v>601</v>
      </c>
      <c r="C42" s="731" t="s">
        <v>601</v>
      </c>
      <c r="D42" s="731" t="s">
        <v>601</v>
      </c>
      <c r="E42" s="731"/>
      <c r="F42" s="731" t="s">
        <v>601</v>
      </c>
      <c r="G42" s="731" t="s">
        <v>601</v>
      </c>
      <c r="H42" s="731" t="s">
        <v>601</v>
      </c>
      <c r="I42" s="732" t="s">
        <v>601</v>
      </c>
      <c r="J42" s="733" t="s">
        <v>617</v>
      </c>
    </row>
    <row r="43" spans="1:10" ht="14.4" customHeight="1" x14ac:dyDescent="0.3">
      <c r="A43" s="729" t="s">
        <v>621</v>
      </c>
      <c r="B43" s="730" t="s">
        <v>622</v>
      </c>
      <c r="C43" s="731" t="s">
        <v>601</v>
      </c>
      <c r="D43" s="731" t="s">
        <v>601</v>
      </c>
      <c r="E43" s="731"/>
      <c r="F43" s="731" t="s">
        <v>601</v>
      </c>
      <c r="G43" s="731" t="s">
        <v>601</v>
      </c>
      <c r="H43" s="731" t="s">
        <v>601</v>
      </c>
      <c r="I43" s="732" t="s">
        <v>601</v>
      </c>
      <c r="J43" s="733" t="s">
        <v>0</v>
      </c>
    </row>
    <row r="44" spans="1:10" ht="14.4" customHeight="1" x14ac:dyDescent="0.3">
      <c r="A44" s="729" t="s">
        <v>621</v>
      </c>
      <c r="B44" s="730" t="s">
        <v>4451</v>
      </c>
      <c r="C44" s="731">
        <v>2.9613</v>
      </c>
      <c r="D44" s="731">
        <v>2.88626</v>
      </c>
      <c r="E44" s="731"/>
      <c r="F44" s="731">
        <v>2.0816600000000003</v>
      </c>
      <c r="G44" s="731">
        <v>2</v>
      </c>
      <c r="H44" s="731">
        <v>8.1660000000000288E-2</v>
      </c>
      <c r="I44" s="732">
        <v>1.0408300000000001</v>
      </c>
      <c r="J44" s="733" t="s">
        <v>1</v>
      </c>
    </row>
    <row r="45" spans="1:10" ht="14.4" customHeight="1" x14ac:dyDescent="0.3">
      <c r="A45" s="729" t="s">
        <v>621</v>
      </c>
      <c r="B45" s="730" t="s">
        <v>4452</v>
      </c>
      <c r="C45" s="731">
        <v>0</v>
      </c>
      <c r="D45" s="731">
        <v>0.23025000000000001</v>
      </c>
      <c r="E45" s="731"/>
      <c r="F45" s="731">
        <v>0.24</v>
      </c>
      <c r="G45" s="731">
        <v>0</v>
      </c>
      <c r="H45" s="731">
        <v>0.24</v>
      </c>
      <c r="I45" s="732" t="s">
        <v>601</v>
      </c>
      <c r="J45" s="733" t="s">
        <v>1</v>
      </c>
    </row>
    <row r="46" spans="1:10" ht="14.4" customHeight="1" x14ac:dyDescent="0.3">
      <c r="A46" s="729" t="s">
        <v>621</v>
      </c>
      <c r="B46" s="730" t="s">
        <v>4453</v>
      </c>
      <c r="C46" s="731">
        <v>34.260729999999995</v>
      </c>
      <c r="D46" s="731">
        <v>29.461449999999992</v>
      </c>
      <c r="E46" s="731"/>
      <c r="F46" s="731">
        <v>30.569170000000003</v>
      </c>
      <c r="G46" s="731">
        <v>35</v>
      </c>
      <c r="H46" s="731">
        <v>-4.4308299999999967</v>
      </c>
      <c r="I46" s="732">
        <v>0.8734048571428572</v>
      </c>
      <c r="J46" s="733" t="s">
        <v>1</v>
      </c>
    </row>
    <row r="47" spans="1:10" ht="14.4" customHeight="1" x14ac:dyDescent="0.3">
      <c r="A47" s="729" t="s">
        <v>621</v>
      </c>
      <c r="B47" s="730" t="s">
        <v>4454</v>
      </c>
      <c r="C47" s="731">
        <v>65.103149999999999</v>
      </c>
      <c r="D47" s="731">
        <v>68.337620000000001</v>
      </c>
      <c r="E47" s="731"/>
      <c r="F47" s="731">
        <v>72.40719</v>
      </c>
      <c r="G47" s="731">
        <v>76</v>
      </c>
      <c r="H47" s="731">
        <v>-3.5928100000000001</v>
      </c>
      <c r="I47" s="732">
        <v>0.95272618421052635</v>
      </c>
      <c r="J47" s="733" t="s">
        <v>1</v>
      </c>
    </row>
    <row r="48" spans="1:10" ht="14.4" customHeight="1" x14ac:dyDescent="0.3">
      <c r="A48" s="729" t="s">
        <v>621</v>
      </c>
      <c r="B48" s="730" t="s">
        <v>4456</v>
      </c>
      <c r="C48" s="731">
        <v>4.7035999999999998</v>
      </c>
      <c r="D48" s="731">
        <v>4.3073500000000005</v>
      </c>
      <c r="E48" s="731"/>
      <c r="F48" s="731">
        <v>5.2185500000000005</v>
      </c>
      <c r="G48" s="731">
        <v>5</v>
      </c>
      <c r="H48" s="731">
        <v>0.21855000000000047</v>
      </c>
      <c r="I48" s="732">
        <v>1.0437100000000001</v>
      </c>
      <c r="J48" s="733" t="s">
        <v>1</v>
      </c>
    </row>
    <row r="49" spans="1:10" ht="14.4" customHeight="1" x14ac:dyDescent="0.3">
      <c r="A49" s="729" t="s">
        <v>621</v>
      </c>
      <c r="B49" s="730" t="s">
        <v>4458</v>
      </c>
      <c r="C49" s="731">
        <v>5.5155000000000003</v>
      </c>
      <c r="D49" s="731">
        <v>5.2756400000000001</v>
      </c>
      <c r="E49" s="731"/>
      <c r="F49" s="731">
        <v>6.7726499999999996</v>
      </c>
      <c r="G49" s="731">
        <v>6</v>
      </c>
      <c r="H49" s="731">
        <v>0.77264999999999961</v>
      </c>
      <c r="I49" s="732">
        <v>1.1287749999999999</v>
      </c>
      <c r="J49" s="733" t="s">
        <v>1</v>
      </c>
    </row>
    <row r="50" spans="1:10" ht="14.4" customHeight="1" x14ac:dyDescent="0.3">
      <c r="A50" s="729" t="s">
        <v>621</v>
      </c>
      <c r="B50" s="730" t="s">
        <v>4460</v>
      </c>
      <c r="C50" s="731">
        <v>14.048500000000001</v>
      </c>
      <c r="D50" s="731">
        <v>11.994</v>
      </c>
      <c r="E50" s="731"/>
      <c r="F50" s="731">
        <v>14.3818</v>
      </c>
      <c r="G50" s="731">
        <v>14</v>
      </c>
      <c r="H50" s="731">
        <v>0.38180000000000014</v>
      </c>
      <c r="I50" s="732">
        <v>1.0272714285714286</v>
      </c>
      <c r="J50" s="733" t="s">
        <v>1</v>
      </c>
    </row>
    <row r="51" spans="1:10" ht="14.4" customHeight="1" x14ac:dyDescent="0.3">
      <c r="A51" s="729" t="s">
        <v>621</v>
      </c>
      <c r="B51" s="730" t="s">
        <v>4461</v>
      </c>
      <c r="C51" s="731">
        <v>0.88475999999999999</v>
      </c>
      <c r="D51" s="731">
        <v>2.6778499999999998</v>
      </c>
      <c r="E51" s="731"/>
      <c r="F51" s="731">
        <v>4.4238800000000005</v>
      </c>
      <c r="G51" s="731">
        <v>3</v>
      </c>
      <c r="H51" s="731">
        <v>1.4238800000000005</v>
      </c>
      <c r="I51" s="732">
        <v>1.4746266666666668</v>
      </c>
      <c r="J51" s="733" t="s">
        <v>1</v>
      </c>
    </row>
    <row r="52" spans="1:10" ht="14.4" customHeight="1" x14ac:dyDescent="0.3">
      <c r="A52" s="729" t="s">
        <v>621</v>
      </c>
      <c r="B52" s="730" t="s">
        <v>4463</v>
      </c>
      <c r="C52" s="731">
        <v>0.65748999999999991</v>
      </c>
      <c r="D52" s="731">
        <v>1.0238000000000003</v>
      </c>
      <c r="E52" s="731"/>
      <c r="F52" s="731">
        <v>0.1996</v>
      </c>
      <c r="G52" s="731">
        <v>4</v>
      </c>
      <c r="H52" s="731">
        <v>-3.8003999999999998</v>
      </c>
      <c r="I52" s="732">
        <v>4.99E-2</v>
      </c>
      <c r="J52" s="733" t="s">
        <v>1</v>
      </c>
    </row>
    <row r="53" spans="1:10" ht="14.4" customHeight="1" x14ac:dyDescent="0.3">
      <c r="A53" s="729" t="s">
        <v>621</v>
      </c>
      <c r="B53" s="730" t="s">
        <v>623</v>
      </c>
      <c r="C53" s="731">
        <v>128.13503</v>
      </c>
      <c r="D53" s="731">
        <v>126.19421999999999</v>
      </c>
      <c r="E53" s="731"/>
      <c r="F53" s="731">
        <v>136.2945</v>
      </c>
      <c r="G53" s="731">
        <v>144</v>
      </c>
      <c r="H53" s="731">
        <v>-7.7055000000000007</v>
      </c>
      <c r="I53" s="732">
        <v>0.94648958333333333</v>
      </c>
      <c r="J53" s="733" t="s">
        <v>616</v>
      </c>
    </row>
    <row r="54" spans="1:10" ht="14.4" customHeight="1" x14ac:dyDescent="0.3">
      <c r="A54" s="729" t="s">
        <v>601</v>
      </c>
      <c r="B54" s="730" t="s">
        <v>601</v>
      </c>
      <c r="C54" s="731" t="s">
        <v>601</v>
      </c>
      <c r="D54" s="731" t="s">
        <v>601</v>
      </c>
      <c r="E54" s="731"/>
      <c r="F54" s="731" t="s">
        <v>601</v>
      </c>
      <c r="G54" s="731" t="s">
        <v>601</v>
      </c>
      <c r="H54" s="731" t="s">
        <v>601</v>
      </c>
      <c r="I54" s="732" t="s">
        <v>601</v>
      </c>
      <c r="J54" s="733" t="s">
        <v>617</v>
      </c>
    </row>
    <row r="55" spans="1:10" ht="14.4" customHeight="1" x14ac:dyDescent="0.3">
      <c r="A55" s="729" t="s">
        <v>624</v>
      </c>
      <c r="B55" s="730" t="s">
        <v>625</v>
      </c>
      <c r="C55" s="731" t="s">
        <v>601</v>
      </c>
      <c r="D55" s="731" t="s">
        <v>601</v>
      </c>
      <c r="E55" s="731"/>
      <c r="F55" s="731" t="s">
        <v>601</v>
      </c>
      <c r="G55" s="731" t="s">
        <v>601</v>
      </c>
      <c r="H55" s="731" t="s">
        <v>601</v>
      </c>
      <c r="I55" s="732" t="s">
        <v>601</v>
      </c>
      <c r="J55" s="733" t="s">
        <v>0</v>
      </c>
    </row>
    <row r="56" spans="1:10" ht="14.4" customHeight="1" x14ac:dyDescent="0.3">
      <c r="A56" s="729" t="s">
        <v>624</v>
      </c>
      <c r="B56" s="730" t="s">
        <v>4451</v>
      </c>
      <c r="C56" s="731">
        <v>29.859919999999992</v>
      </c>
      <c r="D56" s="731">
        <v>41.661780000000007</v>
      </c>
      <c r="E56" s="731"/>
      <c r="F56" s="731">
        <v>27.351099999999999</v>
      </c>
      <c r="G56" s="731">
        <v>44</v>
      </c>
      <c r="H56" s="731">
        <v>-16.648900000000001</v>
      </c>
      <c r="I56" s="732">
        <v>0.62161590909090902</v>
      </c>
      <c r="J56" s="733" t="s">
        <v>1</v>
      </c>
    </row>
    <row r="57" spans="1:10" ht="14.4" customHeight="1" x14ac:dyDescent="0.3">
      <c r="A57" s="729" t="s">
        <v>624</v>
      </c>
      <c r="B57" s="730" t="s">
        <v>4452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601</v>
      </c>
      <c r="J57" s="733" t="s">
        <v>1</v>
      </c>
    </row>
    <row r="58" spans="1:10" ht="14.4" customHeight="1" x14ac:dyDescent="0.3">
      <c r="A58" s="729" t="s">
        <v>624</v>
      </c>
      <c r="B58" s="730" t="s">
        <v>4453</v>
      </c>
      <c r="C58" s="731">
        <v>37.581029999999998</v>
      </c>
      <c r="D58" s="731">
        <v>44.105309999999996</v>
      </c>
      <c r="E58" s="731"/>
      <c r="F58" s="731">
        <v>47.473849999999999</v>
      </c>
      <c r="G58" s="731">
        <v>45</v>
      </c>
      <c r="H58" s="731">
        <v>2.4738499999999988</v>
      </c>
      <c r="I58" s="732">
        <v>1.0549744444444444</v>
      </c>
      <c r="J58" s="733" t="s">
        <v>1</v>
      </c>
    </row>
    <row r="59" spans="1:10" ht="14.4" customHeight="1" x14ac:dyDescent="0.3">
      <c r="A59" s="729" t="s">
        <v>624</v>
      </c>
      <c r="B59" s="730" t="s">
        <v>4454</v>
      </c>
      <c r="C59" s="731">
        <v>113.87195000000003</v>
      </c>
      <c r="D59" s="731">
        <v>124.37412</v>
      </c>
      <c r="E59" s="731"/>
      <c r="F59" s="731">
        <v>208.14460000000003</v>
      </c>
      <c r="G59" s="731">
        <v>118</v>
      </c>
      <c r="H59" s="731">
        <v>90.144600000000025</v>
      </c>
      <c r="I59" s="732">
        <v>1.7639372881355935</v>
      </c>
      <c r="J59" s="733" t="s">
        <v>1</v>
      </c>
    </row>
    <row r="60" spans="1:10" ht="14.4" customHeight="1" x14ac:dyDescent="0.3">
      <c r="A60" s="729" t="s">
        <v>624</v>
      </c>
      <c r="B60" s="730" t="s">
        <v>4457</v>
      </c>
      <c r="C60" s="731">
        <v>0</v>
      </c>
      <c r="D60" s="731">
        <v>2.3295599999999999</v>
      </c>
      <c r="E60" s="731"/>
      <c r="F60" s="731">
        <v>0</v>
      </c>
      <c r="G60" s="731">
        <v>2</v>
      </c>
      <c r="H60" s="731">
        <v>-2</v>
      </c>
      <c r="I60" s="732">
        <v>0</v>
      </c>
      <c r="J60" s="733" t="s">
        <v>1</v>
      </c>
    </row>
    <row r="61" spans="1:10" ht="14.4" customHeight="1" x14ac:dyDescent="0.3">
      <c r="A61" s="729" t="s">
        <v>624</v>
      </c>
      <c r="B61" s="730" t="s">
        <v>4458</v>
      </c>
      <c r="C61" s="731">
        <v>2.633</v>
      </c>
      <c r="D61" s="731">
        <v>5.0490000000000004</v>
      </c>
      <c r="E61" s="731"/>
      <c r="F61" s="731">
        <v>4.5110000000000001</v>
      </c>
      <c r="G61" s="731">
        <v>4</v>
      </c>
      <c r="H61" s="731">
        <v>0.51100000000000012</v>
      </c>
      <c r="I61" s="732">
        <v>1.12775</v>
      </c>
      <c r="J61" s="733" t="s">
        <v>1</v>
      </c>
    </row>
    <row r="62" spans="1:10" ht="14.4" customHeight="1" x14ac:dyDescent="0.3">
      <c r="A62" s="729" t="s">
        <v>624</v>
      </c>
      <c r="B62" s="730" t="s">
        <v>4460</v>
      </c>
      <c r="C62" s="731">
        <v>15.66</v>
      </c>
      <c r="D62" s="731">
        <v>21.834</v>
      </c>
      <c r="E62" s="731"/>
      <c r="F62" s="731">
        <v>16.995000000000001</v>
      </c>
      <c r="G62" s="731">
        <v>23</v>
      </c>
      <c r="H62" s="731">
        <v>-6.004999999999999</v>
      </c>
      <c r="I62" s="732">
        <v>0.73891304347826092</v>
      </c>
      <c r="J62" s="733" t="s">
        <v>1</v>
      </c>
    </row>
    <row r="63" spans="1:10" ht="14.4" customHeight="1" x14ac:dyDescent="0.3">
      <c r="A63" s="729" t="s">
        <v>624</v>
      </c>
      <c r="B63" s="730" t="s">
        <v>4461</v>
      </c>
      <c r="C63" s="731">
        <v>57.148060000000001</v>
      </c>
      <c r="D63" s="731">
        <v>46.554869999999994</v>
      </c>
      <c r="E63" s="731"/>
      <c r="F63" s="731">
        <v>0</v>
      </c>
      <c r="G63" s="731">
        <v>43</v>
      </c>
      <c r="H63" s="731">
        <v>-43</v>
      </c>
      <c r="I63" s="732">
        <v>0</v>
      </c>
      <c r="J63" s="733" t="s">
        <v>1</v>
      </c>
    </row>
    <row r="64" spans="1:10" ht="14.4" customHeight="1" x14ac:dyDescent="0.3">
      <c r="A64" s="729" t="s">
        <v>624</v>
      </c>
      <c r="B64" s="730" t="s">
        <v>4463</v>
      </c>
      <c r="C64" s="731">
        <v>0</v>
      </c>
      <c r="D64" s="731">
        <v>0.39327999999999996</v>
      </c>
      <c r="E64" s="731"/>
      <c r="F64" s="731">
        <v>0</v>
      </c>
      <c r="G64" s="731">
        <v>1</v>
      </c>
      <c r="H64" s="731">
        <v>-1</v>
      </c>
      <c r="I64" s="732">
        <v>0</v>
      </c>
      <c r="J64" s="733" t="s">
        <v>1</v>
      </c>
    </row>
    <row r="65" spans="1:10" ht="14.4" customHeight="1" x14ac:dyDescent="0.3">
      <c r="A65" s="729" t="s">
        <v>624</v>
      </c>
      <c r="B65" s="730" t="s">
        <v>626</v>
      </c>
      <c r="C65" s="731">
        <v>256.75396000000001</v>
      </c>
      <c r="D65" s="731">
        <v>286.30192</v>
      </c>
      <c r="E65" s="731"/>
      <c r="F65" s="731">
        <v>304.47555000000006</v>
      </c>
      <c r="G65" s="731">
        <v>281</v>
      </c>
      <c r="H65" s="731">
        <v>23.475550000000055</v>
      </c>
      <c r="I65" s="732">
        <v>1.0835428825622777</v>
      </c>
      <c r="J65" s="733" t="s">
        <v>616</v>
      </c>
    </row>
    <row r="66" spans="1:10" ht="14.4" customHeight="1" x14ac:dyDescent="0.3">
      <c r="A66" s="729" t="s">
        <v>601</v>
      </c>
      <c r="B66" s="730" t="s">
        <v>601</v>
      </c>
      <c r="C66" s="731" t="s">
        <v>601</v>
      </c>
      <c r="D66" s="731" t="s">
        <v>601</v>
      </c>
      <c r="E66" s="731"/>
      <c r="F66" s="731" t="s">
        <v>601</v>
      </c>
      <c r="G66" s="731" t="s">
        <v>601</v>
      </c>
      <c r="H66" s="731" t="s">
        <v>601</v>
      </c>
      <c r="I66" s="732" t="s">
        <v>601</v>
      </c>
      <c r="J66" s="733" t="s">
        <v>617</v>
      </c>
    </row>
    <row r="67" spans="1:10" ht="14.4" customHeight="1" x14ac:dyDescent="0.3">
      <c r="A67" s="729" t="s">
        <v>627</v>
      </c>
      <c r="B67" s="730" t="s">
        <v>628</v>
      </c>
      <c r="C67" s="731" t="s">
        <v>601</v>
      </c>
      <c r="D67" s="731" t="s">
        <v>601</v>
      </c>
      <c r="E67" s="731"/>
      <c r="F67" s="731" t="s">
        <v>601</v>
      </c>
      <c r="G67" s="731" t="s">
        <v>601</v>
      </c>
      <c r="H67" s="731" t="s">
        <v>601</v>
      </c>
      <c r="I67" s="732" t="s">
        <v>601</v>
      </c>
      <c r="J67" s="733" t="s">
        <v>0</v>
      </c>
    </row>
    <row r="68" spans="1:10" ht="14.4" customHeight="1" x14ac:dyDescent="0.3">
      <c r="A68" s="729" t="s">
        <v>627</v>
      </c>
      <c r="B68" s="730" t="s">
        <v>4451</v>
      </c>
      <c r="C68" s="731">
        <v>27.820159999999998</v>
      </c>
      <c r="D68" s="731">
        <v>104.14516</v>
      </c>
      <c r="E68" s="731"/>
      <c r="F68" s="731">
        <v>23.87978</v>
      </c>
      <c r="G68" s="731">
        <v>117</v>
      </c>
      <c r="H68" s="731">
        <v>-93.120220000000003</v>
      </c>
      <c r="I68" s="732">
        <v>0.20410068376068377</v>
      </c>
      <c r="J68" s="733" t="s">
        <v>1</v>
      </c>
    </row>
    <row r="69" spans="1:10" ht="14.4" customHeight="1" x14ac:dyDescent="0.3">
      <c r="A69" s="729" t="s">
        <v>627</v>
      </c>
      <c r="B69" s="730" t="s">
        <v>4453</v>
      </c>
      <c r="C69" s="731">
        <v>44.572120000000005</v>
      </c>
      <c r="D69" s="731">
        <v>48.515590000000003</v>
      </c>
      <c r="E69" s="731"/>
      <c r="F69" s="731">
        <v>46.641510000000004</v>
      </c>
      <c r="G69" s="731">
        <v>53</v>
      </c>
      <c r="H69" s="731">
        <v>-6.3584899999999962</v>
      </c>
      <c r="I69" s="732">
        <v>0.88002849056603782</v>
      </c>
      <c r="J69" s="733" t="s">
        <v>1</v>
      </c>
    </row>
    <row r="70" spans="1:10" ht="14.4" customHeight="1" x14ac:dyDescent="0.3">
      <c r="A70" s="729" t="s">
        <v>627</v>
      </c>
      <c r="B70" s="730" t="s">
        <v>4454</v>
      </c>
      <c r="C70" s="731">
        <v>56.077440000000017</v>
      </c>
      <c r="D70" s="731">
        <v>91.527070000000009</v>
      </c>
      <c r="E70" s="731"/>
      <c r="F70" s="731">
        <v>52.266870000000004</v>
      </c>
      <c r="G70" s="731">
        <v>63</v>
      </c>
      <c r="H70" s="731">
        <v>-10.733129999999996</v>
      </c>
      <c r="I70" s="732">
        <v>0.82963285714285717</v>
      </c>
      <c r="J70" s="733" t="s">
        <v>1</v>
      </c>
    </row>
    <row r="71" spans="1:10" ht="14.4" customHeight="1" x14ac:dyDescent="0.3">
      <c r="A71" s="729" t="s">
        <v>627</v>
      </c>
      <c r="B71" s="730" t="s">
        <v>4458</v>
      </c>
      <c r="C71" s="731">
        <v>116.40882999999999</v>
      </c>
      <c r="D71" s="731">
        <v>64.820080000000004</v>
      </c>
      <c r="E71" s="731"/>
      <c r="F71" s="731">
        <v>62.113279999999996</v>
      </c>
      <c r="G71" s="731">
        <v>77</v>
      </c>
      <c r="H71" s="731">
        <v>-14.886720000000004</v>
      </c>
      <c r="I71" s="732">
        <v>0.80666597402597395</v>
      </c>
      <c r="J71" s="733" t="s">
        <v>1</v>
      </c>
    </row>
    <row r="72" spans="1:10" ht="14.4" customHeight="1" x14ac:dyDescent="0.3">
      <c r="A72" s="729" t="s">
        <v>627</v>
      </c>
      <c r="B72" s="730" t="s">
        <v>4460</v>
      </c>
      <c r="C72" s="731">
        <v>23.84132</v>
      </c>
      <c r="D72" s="731">
        <v>12.0985</v>
      </c>
      <c r="E72" s="731"/>
      <c r="F72" s="731">
        <v>17.454000000000001</v>
      </c>
      <c r="G72" s="731">
        <v>18</v>
      </c>
      <c r="H72" s="731">
        <v>-0.54599999999999937</v>
      </c>
      <c r="I72" s="732">
        <v>0.96966666666666668</v>
      </c>
      <c r="J72" s="733" t="s">
        <v>1</v>
      </c>
    </row>
    <row r="73" spans="1:10" ht="14.4" customHeight="1" x14ac:dyDescent="0.3">
      <c r="A73" s="729" t="s">
        <v>627</v>
      </c>
      <c r="B73" s="730" t="s">
        <v>4461</v>
      </c>
      <c r="C73" s="731">
        <v>19.538119999999999</v>
      </c>
      <c r="D73" s="731">
        <v>5.3556999999999997</v>
      </c>
      <c r="E73" s="731"/>
      <c r="F73" s="731">
        <v>0</v>
      </c>
      <c r="G73" s="731">
        <v>0</v>
      </c>
      <c r="H73" s="731">
        <v>0</v>
      </c>
      <c r="I73" s="732" t="s">
        <v>601</v>
      </c>
      <c r="J73" s="733" t="s">
        <v>1</v>
      </c>
    </row>
    <row r="74" spans="1:10" ht="14.4" customHeight="1" x14ac:dyDescent="0.3">
      <c r="A74" s="729" t="s">
        <v>627</v>
      </c>
      <c r="B74" s="730" t="s">
        <v>4463</v>
      </c>
      <c r="C74" s="731">
        <v>1.5609999999999999E-2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601</v>
      </c>
      <c r="J74" s="733" t="s">
        <v>1</v>
      </c>
    </row>
    <row r="75" spans="1:10" ht="14.4" customHeight="1" x14ac:dyDescent="0.3">
      <c r="A75" s="729" t="s">
        <v>627</v>
      </c>
      <c r="B75" s="730" t="s">
        <v>629</v>
      </c>
      <c r="C75" s="731">
        <v>288.27359999999999</v>
      </c>
      <c r="D75" s="731">
        <v>326.46210000000002</v>
      </c>
      <c r="E75" s="731"/>
      <c r="F75" s="731">
        <v>202.35544000000002</v>
      </c>
      <c r="G75" s="731">
        <v>328</v>
      </c>
      <c r="H75" s="731">
        <v>-125.64455999999998</v>
      </c>
      <c r="I75" s="732">
        <v>0.61693731707317079</v>
      </c>
      <c r="J75" s="733" t="s">
        <v>616</v>
      </c>
    </row>
    <row r="76" spans="1:10" ht="14.4" customHeight="1" x14ac:dyDescent="0.3">
      <c r="A76" s="729" t="s">
        <v>601</v>
      </c>
      <c r="B76" s="730" t="s">
        <v>601</v>
      </c>
      <c r="C76" s="731" t="s">
        <v>601</v>
      </c>
      <c r="D76" s="731" t="s">
        <v>601</v>
      </c>
      <c r="E76" s="731"/>
      <c r="F76" s="731" t="s">
        <v>601</v>
      </c>
      <c r="G76" s="731" t="s">
        <v>601</v>
      </c>
      <c r="H76" s="731" t="s">
        <v>601</v>
      </c>
      <c r="I76" s="732" t="s">
        <v>601</v>
      </c>
      <c r="J76" s="733" t="s">
        <v>617</v>
      </c>
    </row>
    <row r="77" spans="1:10" ht="14.4" customHeight="1" x14ac:dyDescent="0.3">
      <c r="A77" s="729" t="s">
        <v>630</v>
      </c>
      <c r="B77" s="730" t="s">
        <v>631</v>
      </c>
      <c r="C77" s="731" t="s">
        <v>601</v>
      </c>
      <c r="D77" s="731" t="s">
        <v>601</v>
      </c>
      <c r="E77" s="731"/>
      <c r="F77" s="731" t="s">
        <v>601</v>
      </c>
      <c r="G77" s="731" t="s">
        <v>601</v>
      </c>
      <c r="H77" s="731" t="s">
        <v>601</v>
      </c>
      <c r="I77" s="732" t="s">
        <v>601</v>
      </c>
      <c r="J77" s="733" t="s">
        <v>0</v>
      </c>
    </row>
    <row r="78" spans="1:10" ht="14.4" customHeight="1" x14ac:dyDescent="0.3">
      <c r="A78" s="729" t="s">
        <v>630</v>
      </c>
      <c r="B78" s="730" t="s">
        <v>4451</v>
      </c>
      <c r="C78" s="731">
        <v>1179.7850600000002</v>
      </c>
      <c r="D78" s="731">
        <v>1274.7490500000001</v>
      </c>
      <c r="E78" s="731"/>
      <c r="F78" s="731">
        <v>1527.1949800000002</v>
      </c>
      <c r="G78" s="731">
        <v>1509</v>
      </c>
      <c r="H78" s="731">
        <v>18.194980000000214</v>
      </c>
      <c r="I78" s="732">
        <v>1.0120576408217363</v>
      </c>
      <c r="J78" s="733" t="s">
        <v>1</v>
      </c>
    </row>
    <row r="79" spans="1:10" ht="14.4" customHeight="1" x14ac:dyDescent="0.3">
      <c r="A79" s="729" t="s">
        <v>630</v>
      </c>
      <c r="B79" s="730" t="s">
        <v>4452</v>
      </c>
      <c r="C79" s="731">
        <v>458.55667999999991</v>
      </c>
      <c r="D79" s="731">
        <v>579.64876000000004</v>
      </c>
      <c r="E79" s="731"/>
      <c r="F79" s="731">
        <v>787.67815999999993</v>
      </c>
      <c r="G79" s="731">
        <v>710</v>
      </c>
      <c r="H79" s="731">
        <v>77.678159999999934</v>
      </c>
      <c r="I79" s="732">
        <v>1.1094058591549294</v>
      </c>
      <c r="J79" s="733" t="s">
        <v>1</v>
      </c>
    </row>
    <row r="80" spans="1:10" ht="14.4" customHeight="1" x14ac:dyDescent="0.3">
      <c r="A80" s="729" t="s">
        <v>630</v>
      </c>
      <c r="B80" s="730" t="s">
        <v>4453</v>
      </c>
      <c r="C80" s="731">
        <v>19.43458</v>
      </c>
      <c r="D80" s="731">
        <v>20.91985</v>
      </c>
      <c r="E80" s="731"/>
      <c r="F80" s="731">
        <v>15.703389999999999</v>
      </c>
      <c r="G80" s="731">
        <v>25</v>
      </c>
      <c r="H80" s="731">
        <v>-9.2966100000000012</v>
      </c>
      <c r="I80" s="732">
        <v>0.62813559999999991</v>
      </c>
      <c r="J80" s="733" t="s">
        <v>1</v>
      </c>
    </row>
    <row r="81" spans="1:10" ht="14.4" customHeight="1" x14ac:dyDescent="0.3">
      <c r="A81" s="729" t="s">
        <v>630</v>
      </c>
      <c r="B81" s="730" t="s">
        <v>4454</v>
      </c>
      <c r="C81" s="731">
        <v>197.13614999999999</v>
      </c>
      <c r="D81" s="731">
        <v>187.63268000000005</v>
      </c>
      <c r="E81" s="731"/>
      <c r="F81" s="731">
        <v>173.07860000000005</v>
      </c>
      <c r="G81" s="731">
        <v>200</v>
      </c>
      <c r="H81" s="731">
        <v>-26.921399999999949</v>
      </c>
      <c r="I81" s="732">
        <v>0.8653930000000003</v>
      </c>
      <c r="J81" s="733" t="s">
        <v>1</v>
      </c>
    </row>
    <row r="82" spans="1:10" ht="14.4" customHeight="1" x14ac:dyDescent="0.3">
      <c r="A82" s="729" t="s">
        <v>630</v>
      </c>
      <c r="B82" s="730" t="s">
        <v>4456</v>
      </c>
      <c r="C82" s="731">
        <v>0.46679999999999999</v>
      </c>
      <c r="D82" s="731">
        <v>0.65360000000000007</v>
      </c>
      <c r="E82" s="731"/>
      <c r="F82" s="731">
        <v>0.65340000000000009</v>
      </c>
      <c r="G82" s="731">
        <v>1</v>
      </c>
      <c r="H82" s="731">
        <v>-0.34659999999999991</v>
      </c>
      <c r="I82" s="732">
        <v>0.65340000000000009</v>
      </c>
      <c r="J82" s="733" t="s">
        <v>1</v>
      </c>
    </row>
    <row r="83" spans="1:10" ht="14.4" customHeight="1" x14ac:dyDescent="0.3">
      <c r="A83" s="729" t="s">
        <v>630</v>
      </c>
      <c r="B83" s="730" t="s">
        <v>4458</v>
      </c>
      <c r="C83" s="731">
        <v>397.31390000000005</v>
      </c>
      <c r="D83" s="731">
        <v>433.42014</v>
      </c>
      <c r="E83" s="731"/>
      <c r="F83" s="731">
        <v>470.54199999999997</v>
      </c>
      <c r="G83" s="731">
        <v>439</v>
      </c>
      <c r="H83" s="731">
        <v>31.541999999999973</v>
      </c>
      <c r="I83" s="732">
        <v>1.0718496583143506</v>
      </c>
      <c r="J83" s="733" t="s">
        <v>1</v>
      </c>
    </row>
    <row r="84" spans="1:10" ht="14.4" customHeight="1" x14ac:dyDescent="0.3">
      <c r="A84" s="729" t="s">
        <v>630</v>
      </c>
      <c r="B84" s="730" t="s">
        <v>4460</v>
      </c>
      <c r="C84" s="731">
        <v>31.999849999999999</v>
      </c>
      <c r="D84" s="731">
        <v>30.725800000000003</v>
      </c>
      <c r="E84" s="731"/>
      <c r="F84" s="731">
        <v>33.046999999999997</v>
      </c>
      <c r="G84" s="731">
        <v>36</v>
      </c>
      <c r="H84" s="731">
        <v>-2.953000000000003</v>
      </c>
      <c r="I84" s="732">
        <v>0.91797222222222219</v>
      </c>
      <c r="J84" s="733" t="s">
        <v>1</v>
      </c>
    </row>
    <row r="85" spans="1:10" ht="14.4" customHeight="1" x14ac:dyDescent="0.3">
      <c r="A85" s="729" t="s">
        <v>630</v>
      </c>
      <c r="B85" s="730" t="s">
        <v>4461</v>
      </c>
      <c r="C85" s="731">
        <v>460.35225000000003</v>
      </c>
      <c r="D85" s="731">
        <v>362.06328000000002</v>
      </c>
      <c r="E85" s="731"/>
      <c r="F85" s="731">
        <v>398.38239999999996</v>
      </c>
      <c r="G85" s="731">
        <v>433</v>
      </c>
      <c r="H85" s="731">
        <v>-34.617600000000039</v>
      </c>
      <c r="I85" s="732">
        <v>0.9200517321016165</v>
      </c>
      <c r="J85" s="733" t="s">
        <v>1</v>
      </c>
    </row>
    <row r="86" spans="1:10" ht="14.4" customHeight="1" x14ac:dyDescent="0.3">
      <c r="A86" s="729" t="s">
        <v>630</v>
      </c>
      <c r="B86" s="730" t="s">
        <v>632</v>
      </c>
      <c r="C86" s="731">
        <v>2745.0452700000001</v>
      </c>
      <c r="D86" s="731">
        <v>2889.8131600000006</v>
      </c>
      <c r="E86" s="731"/>
      <c r="F86" s="731">
        <v>3406.2799300000001</v>
      </c>
      <c r="G86" s="731">
        <v>3353</v>
      </c>
      <c r="H86" s="731">
        <v>53.279930000000149</v>
      </c>
      <c r="I86" s="732">
        <v>1.0158902266626901</v>
      </c>
      <c r="J86" s="733" t="s">
        <v>616</v>
      </c>
    </row>
    <row r="87" spans="1:10" ht="14.4" customHeight="1" x14ac:dyDescent="0.3">
      <c r="A87" s="729" t="s">
        <v>601</v>
      </c>
      <c r="B87" s="730" t="s">
        <v>601</v>
      </c>
      <c r="C87" s="731" t="s">
        <v>601</v>
      </c>
      <c r="D87" s="731" t="s">
        <v>601</v>
      </c>
      <c r="E87" s="731"/>
      <c r="F87" s="731" t="s">
        <v>601</v>
      </c>
      <c r="G87" s="731" t="s">
        <v>601</v>
      </c>
      <c r="H87" s="731" t="s">
        <v>601</v>
      </c>
      <c r="I87" s="732" t="s">
        <v>601</v>
      </c>
      <c r="J87" s="733" t="s">
        <v>617</v>
      </c>
    </row>
    <row r="88" spans="1:10" ht="14.4" customHeight="1" x14ac:dyDescent="0.3">
      <c r="A88" s="729" t="s">
        <v>633</v>
      </c>
      <c r="B88" s="730" t="s">
        <v>634</v>
      </c>
      <c r="C88" s="731" t="s">
        <v>601</v>
      </c>
      <c r="D88" s="731" t="s">
        <v>601</v>
      </c>
      <c r="E88" s="731"/>
      <c r="F88" s="731" t="s">
        <v>601</v>
      </c>
      <c r="G88" s="731" t="s">
        <v>601</v>
      </c>
      <c r="H88" s="731" t="s">
        <v>601</v>
      </c>
      <c r="I88" s="732" t="s">
        <v>601</v>
      </c>
      <c r="J88" s="733" t="s">
        <v>0</v>
      </c>
    </row>
    <row r="89" spans="1:10" ht="14.4" customHeight="1" x14ac:dyDescent="0.3">
      <c r="A89" s="729" t="s">
        <v>633</v>
      </c>
      <c r="B89" s="730" t="s">
        <v>4451</v>
      </c>
      <c r="C89" s="731">
        <v>10.315319999999998</v>
      </c>
      <c r="D89" s="731">
        <v>10.584779999999999</v>
      </c>
      <c r="E89" s="731"/>
      <c r="F89" s="731">
        <v>8.6017399999999995</v>
      </c>
      <c r="G89" s="731">
        <v>11</v>
      </c>
      <c r="H89" s="731">
        <v>-2.3982600000000005</v>
      </c>
      <c r="I89" s="732">
        <v>0.78197636363636358</v>
      </c>
      <c r="J89" s="733" t="s">
        <v>1</v>
      </c>
    </row>
    <row r="90" spans="1:10" ht="14.4" customHeight="1" x14ac:dyDescent="0.3">
      <c r="A90" s="729" t="s">
        <v>633</v>
      </c>
      <c r="B90" s="730" t="s">
        <v>4453</v>
      </c>
      <c r="C90" s="731">
        <v>40.182039999999994</v>
      </c>
      <c r="D90" s="731">
        <v>41.828179999999996</v>
      </c>
      <c r="E90" s="731"/>
      <c r="F90" s="731">
        <v>44.541789999999999</v>
      </c>
      <c r="G90" s="731">
        <v>44</v>
      </c>
      <c r="H90" s="731">
        <v>0.54178999999999888</v>
      </c>
      <c r="I90" s="732">
        <v>1.0123134090909092</v>
      </c>
      <c r="J90" s="733" t="s">
        <v>1</v>
      </c>
    </row>
    <row r="91" spans="1:10" ht="14.4" customHeight="1" x14ac:dyDescent="0.3">
      <c r="A91" s="729" t="s">
        <v>633</v>
      </c>
      <c r="B91" s="730" t="s">
        <v>4454</v>
      </c>
      <c r="C91" s="731">
        <v>36.762740000000001</v>
      </c>
      <c r="D91" s="731">
        <v>36.641220000000011</v>
      </c>
      <c r="E91" s="731"/>
      <c r="F91" s="731">
        <v>43.349730000000008</v>
      </c>
      <c r="G91" s="731">
        <v>46</v>
      </c>
      <c r="H91" s="731">
        <v>-2.6502699999999919</v>
      </c>
      <c r="I91" s="732">
        <v>0.94238543478260883</v>
      </c>
      <c r="J91" s="733" t="s">
        <v>1</v>
      </c>
    </row>
    <row r="92" spans="1:10" ht="14.4" customHeight="1" x14ac:dyDescent="0.3">
      <c r="A92" s="729" t="s">
        <v>633</v>
      </c>
      <c r="B92" s="730" t="s">
        <v>4456</v>
      </c>
      <c r="C92" s="731">
        <v>6.6156000000000006</v>
      </c>
      <c r="D92" s="731">
        <v>6.4018000000000006</v>
      </c>
      <c r="E92" s="731"/>
      <c r="F92" s="731">
        <v>9.311300000000001</v>
      </c>
      <c r="G92" s="731">
        <v>7</v>
      </c>
      <c r="H92" s="731">
        <v>2.311300000000001</v>
      </c>
      <c r="I92" s="732">
        <v>1.3301857142857145</v>
      </c>
      <c r="J92" s="733" t="s">
        <v>1</v>
      </c>
    </row>
    <row r="93" spans="1:10" ht="14.4" customHeight="1" x14ac:dyDescent="0.3">
      <c r="A93" s="729" t="s">
        <v>633</v>
      </c>
      <c r="B93" s="730" t="s">
        <v>4457</v>
      </c>
      <c r="C93" s="731">
        <v>13.798079999999999</v>
      </c>
      <c r="D93" s="731">
        <v>4.6591100000000001</v>
      </c>
      <c r="E93" s="731"/>
      <c r="F93" s="731">
        <v>6.5765199999999995</v>
      </c>
      <c r="G93" s="731">
        <v>5</v>
      </c>
      <c r="H93" s="731">
        <v>1.5765199999999995</v>
      </c>
      <c r="I93" s="732">
        <v>1.3153039999999998</v>
      </c>
      <c r="J93" s="733" t="s">
        <v>1</v>
      </c>
    </row>
    <row r="94" spans="1:10" ht="14.4" customHeight="1" x14ac:dyDescent="0.3">
      <c r="A94" s="729" t="s">
        <v>633</v>
      </c>
      <c r="B94" s="730" t="s">
        <v>4458</v>
      </c>
      <c r="C94" s="731">
        <v>1.9735799999999999</v>
      </c>
      <c r="D94" s="731">
        <v>1.87174</v>
      </c>
      <c r="E94" s="731"/>
      <c r="F94" s="731">
        <v>2.64</v>
      </c>
      <c r="G94" s="731">
        <v>2</v>
      </c>
      <c r="H94" s="731">
        <v>0.64000000000000012</v>
      </c>
      <c r="I94" s="732">
        <v>1.32</v>
      </c>
      <c r="J94" s="733" t="s">
        <v>1</v>
      </c>
    </row>
    <row r="95" spans="1:10" ht="14.4" customHeight="1" x14ac:dyDescent="0.3">
      <c r="A95" s="729" t="s">
        <v>633</v>
      </c>
      <c r="B95" s="730" t="s">
        <v>4460</v>
      </c>
      <c r="C95" s="731">
        <v>80.372489999999999</v>
      </c>
      <c r="D95" s="731">
        <v>77.822100000000006</v>
      </c>
      <c r="E95" s="731"/>
      <c r="F95" s="731">
        <v>94.101400000000012</v>
      </c>
      <c r="G95" s="731">
        <v>95</v>
      </c>
      <c r="H95" s="731">
        <v>-0.89859999999998763</v>
      </c>
      <c r="I95" s="732">
        <v>0.9905410526315791</v>
      </c>
      <c r="J95" s="733" t="s">
        <v>1</v>
      </c>
    </row>
    <row r="96" spans="1:10" ht="14.4" customHeight="1" x14ac:dyDescent="0.3">
      <c r="A96" s="729" t="s">
        <v>633</v>
      </c>
      <c r="B96" s="730" t="s">
        <v>635</v>
      </c>
      <c r="C96" s="731">
        <v>190.01984999999999</v>
      </c>
      <c r="D96" s="731">
        <v>179.80893</v>
      </c>
      <c r="E96" s="731"/>
      <c r="F96" s="731">
        <v>209.12248000000002</v>
      </c>
      <c r="G96" s="731">
        <v>209</v>
      </c>
      <c r="H96" s="731">
        <v>0.12248000000002435</v>
      </c>
      <c r="I96" s="732">
        <v>1.0005860287081341</v>
      </c>
      <c r="J96" s="733" t="s">
        <v>616</v>
      </c>
    </row>
    <row r="97" spans="1:10" ht="14.4" customHeight="1" x14ac:dyDescent="0.3">
      <c r="A97" s="729" t="s">
        <v>601</v>
      </c>
      <c r="B97" s="730" t="s">
        <v>601</v>
      </c>
      <c r="C97" s="731" t="s">
        <v>601</v>
      </c>
      <c r="D97" s="731" t="s">
        <v>601</v>
      </c>
      <c r="E97" s="731"/>
      <c r="F97" s="731" t="s">
        <v>601</v>
      </c>
      <c r="G97" s="731" t="s">
        <v>601</v>
      </c>
      <c r="H97" s="731" t="s">
        <v>601</v>
      </c>
      <c r="I97" s="732" t="s">
        <v>601</v>
      </c>
      <c r="J97" s="733" t="s">
        <v>617</v>
      </c>
    </row>
    <row r="98" spans="1:10" ht="14.4" customHeight="1" x14ac:dyDescent="0.3">
      <c r="A98" s="729" t="s">
        <v>636</v>
      </c>
      <c r="B98" s="730" t="s">
        <v>637</v>
      </c>
      <c r="C98" s="731" t="s">
        <v>601</v>
      </c>
      <c r="D98" s="731" t="s">
        <v>601</v>
      </c>
      <c r="E98" s="731"/>
      <c r="F98" s="731" t="s">
        <v>601</v>
      </c>
      <c r="G98" s="731" t="s">
        <v>601</v>
      </c>
      <c r="H98" s="731" t="s">
        <v>601</v>
      </c>
      <c r="I98" s="732" t="s">
        <v>601</v>
      </c>
      <c r="J98" s="733" t="s">
        <v>0</v>
      </c>
    </row>
    <row r="99" spans="1:10" ht="14.4" customHeight="1" x14ac:dyDescent="0.3">
      <c r="A99" s="729" t="s">
        <v>636</v>
      </c>
      <c r="B99" s="730" t="s">
        <v>4451</v>
      </c>
      <c r="C99" s="731">
        <v>0.76475000000000004</v>
      </c>
      <c r="D99" s="731">
        <v>4.4547299999999996</v>
      </c>
      <c r="E99" s="731"/>
      <c r="F99" s="731">
        <v>6.5651100000000007</v>
      </c>
      <c r="G99" s="731">
        <v>5</v>
      </c>
      <c r="H99" s="731">
        <v>1.5651100000000007</v>
      </c>
      <c r="I99" s="732">
        <v>1.3130220000000001</v>
      </c>
      <c r="J99" s="733" t="s">
        <v>1</v>
      </c>
    </row>
    <row r="100" spans="1:10" ht="14.4" customHeight="1" x14ac:dyDescent="0.3">
      <c r="A100" s="729" t="s">
        <v>636</v>
      </c>
      <c r="B100" s="730" t="s">
        <v>638</v>
      </c>
      <c r="C100" s="731">
        <v>0.76475000000000004</v>
      </c>
      <c r="D100" s="731">
        <v>4.4547299999999996</v>
      </c>
      <c r="E100" s="731"/>
      <c r="F100" s="731">
        <v>6.5651100000000007</v>
      </c>
      <c r="G100" s="731">
        <v>5</v>
      </c>
      <c r="H100" s="731">
        <v>1.5651100000000007</v>
      </c>
      <c r="I100" s="732">
        <v>1.3130220000000001</v>
      </c>
      <c r="J100" s="733" t="s">
        <v>616</v>
      </c>
    </row>
    <row r="101" spans="1:10" ht="14.4" customHeight="1" x14ac:dyDescent="0.3">
      <c r="A101" s="729" t="s">
        <v>601</v>
      </c>
      <c r="B101" s="730" t="s">
        <v>601</v>
      </c>
      <c r="C101" s="731" t="s">
        <v>601</v>
      </c>
      <c r="D101" s="731" t="s">
        <v>601</v>
      </c>
      <c r="E101" s="731"/>
      <c r="F101" s="731" t="s">
        <v>601</v>
      </c>
      <c r="G101" s="731" t="s">
        <v>601</v>
      </c>
      <c r="H101" s="731" t="s">
        <v>601</v>
      </c>
      <c r="I101" s="732" t="s">
        <v>601</v>
      </c>
      <c r="J101" s="733" t="s">
        <v>617</v>
      </c>
    </row>
    <row r="102" spans="1:10" ht="14.4" customHeight="1" x14ac:dyDescent="0.3">
      <c r="A102" s="729" t="s">
        <v>639</v>
      </c>
      <c r="B102" s="730" t="s">
        <v>640</v>
      </c>
      <c r="C102" s="731" t="s">
        <v>601</v>
      </c>
      <c r="D102" s="731" t="s">
        <v>601</v>
      </c>
      <c r="E102" s="731"/>
      <c r="F102" s="731" t="s">
        <v>601</v>
      </c>
      <c r="G102" s="731" t="s">
        <v>601</v>
      </c>
      <c r="H102" s="731" t="s">
        <v>601</v>
      </c>
      <c r="I102" s="732" t="s">
        <v>601</v>
      </c>
      <c r="J102" s="733" t="s">
        <v>0</v>
      </c>
    </row>
    <row r="103" spans="1:10" ht="14.4" customHeight="1" x14ac:dyDescent="0.3">
      <c r="A103" s="729" t="s">
        <v>639</v>
      </c>
      <c r="B103" s="730" t="s">
        <v>4451</v>
      </c>
      <c r="C103" s="731">
        <v>36.4313</v>
      </c>
      <c r="D103" s="731">
        <v>45.918090000000014</v>
      </c>
      <c r="E103" s="731"/>
      <c r="F103" s="731">
        <v>28.286999999999999</v>
      </c>
      <c r="G103" s="731">
        <v>45</v>
      </c>
      <c r="H103" s="731">
        <v>-16.713000000000001</v>
      </c>
      <c r="I103" s="732">
        <v>0.62859999999999994</v>
      </c>
      <c r="J103" s="733" t="s">
        <v>1</v>
      </c>
    </row>
    <row r="104" spans="1:10" ht="14.4" customHeight="1" x14ac:dyDescent="0.3">
      <c r="A104" s="729" t="s">
        <v>639</v>
      </c>
      <c r="B104" s="730" t="s">
        <v>4452</v>
      </c>
      <c r="C104" s="731">
        <v>0.16261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601</v>
      </c>
      <c r="J104" s="733" t="s">
        <v>1</v>
      </c>
    </row>
    <row r="105" spans="1:10" ht="14.4" customHeight="1" x14ac:dyDescent="0.3">
      <c r="A105" s="729" t="s">
        <v>639</v>
      </c>
      <c r="B105" s="730" t="s">
        <v>4453</v>
      </c>
      <c r="C105" s="731">
        <v>62.633830000000003</v>
      </c>
      <c r="D105" s="731">
        <v>52.81742000000002</v>
      </c>
      <c r="E105" s="731"/>
      <c r="F105" s="731">
        <v>74.283849999999987</v>
      </c>
      <c r="G105" s="731">
        <v>58</v>
      </c>
      <c r="H105" s="731">
        <v>16.283849999999987</v>
      </c>
      <c r="I105" s="732">
        <v>1.2807560344827584</v>
      </c>
      <c r="J105" s="733" t="s">
        <v>1</v>
      </c>
    </row>
    <row r="106" spans="1:10" ht="14.4" customHeight="1" x14ac:dyDescent="0.3">
      <c r="A106" s="729" t="s">
        <v>639</v>
      </c>
      <c r="B106" s="730" t="s">
        <v>4454</v>
      </c>
      <c r="C106" s="731">
        <v>400.73959999999994</v>
      </c>
      <c r="D106" s="731">
        <v>404.63256000000007</v>
      </c>
      <c r="E106" s="731"/>
      <c r="F106" s="731">
        <v>659.11878999999988</v>
      </c>
      <c r="G106" s="731">
        <v>444</v>
      </c>
      <c r="H106" s="731">
        <v>215.11878999999988</v>
      </c>
      <c r="I106" s="732">
        <v>1.484501779279279</v>
      </c>
      <c r="J106" s="733" t="s">
        <v>1</v>
      </c>
    </row>
    <row r="107" spans="1:10" ht="14.4" customHeight="1" x14ac:dyDescent="0.3">
      <c r="A107" s="729" t="s">
        <v>639</v>
      </c>
      <c r="B107" s="730" t="s">
        <v>4456</v>
      </c>
      <c r="C107" s="731">
        <v>20.069099999999999</v>
      </c>
      <c r="D107" s="731">
        <v>21.239000000000001</v>
      </c>
      <c r="E107" s="731"/>
      <c r="F107" s="731">
        <v>28.131799999999998</v>
      </c>
      <c r="G107" s="731">
        <v>20</v>
      </c>
      <c r="H107" s="731">
        <v>8.1317999999999984</v>
      </c>
      <c r="I107" s="732">
        <v>1.40659</v>
      </c>
      <c r="J107" s="733" t="s">
        <v>1</v>
      </c>
    </row>
    <row r="108" spans="1:10" ht="14.4" customHeight="1" x14ac:dyDescent="0.3">
      <c r="A108" s="729" t="s">
        <v>639</v>
      </c>
      <c r="B108" s="730" t="s">
        <v>4457</v>
      </c>
      <c r="C108" s="731">
        <v>126.78533</v>
      </c>
      <c r="D108" s="731">
        <v>168.36573000000001</v>
      </c>
      <c r="E108" s="731"/>
      <c r="F108" s="731">
        <v>166.60072999999997</v>
      </c>
      <c r="G108" s="731">
        <v>172</v>
      </c>
      <c r="H108" s="731">
        <v>-5.3992700000000298</v>
      </c>
      <c r="I108" s="732">
        <v>0.96860889534883698</v>
      </c>
      <c r="J108" s="733" t="s">
        <v>1</v>
      </c>
    </row>
    <row r="109" spans="1:10" ht="14.4" customHeight="1" x14ac:dyDescent="0.3">
      <c r="A109" s="729" t="s">
        <v>639</v>
      </c>
      <c r="B109" s="730" t="s">
        <v>4458</v>
      </c>
      <c r="C109" s="731">
        <v>10.48959</v>
      </c>
      <c r="D109" s="731">
        <v>8.9860000000000007</v>
      </c>
      <c r="E109" s="731"/>
      <c r="F109" s="731">
        <v>8.0660000000000007</v>
      </c>
      <c r="G109" s="731">
        <v>8</v>
      </c>
      <c r="H109" s="731">
        <v>6.6000000000000725E-2</v>
      </c>
      <c r="I109" s="732">
        <v>1.0082500000000001</v>
      </c>
      <c r="J109" s="733" t="s">
        <v>1</v>
      </c>
    </row>
    <row r="110" spans="1:10" ht="14.4" customHeight="1" x14ac:dyDescent="0.3">
      <c r="A110" s="729" t="s">
        <v>639</v>
      </c>
      <c r="B110" s="730" t="s">
        <v>4460</v>
      </c>
      <c r="C110" s="731">
        <v>123.94853000000002</v>
      </c>
      <c r="D110" s="731">
        <v>148.77938999999998</v>
      </c>
      <c r="E110" s="731"/>
      <c r="F110" s="731">
        <v>170.62970000000001</v>
      </c>
      <c r="G110" s="731">
        <v>170</v>
      </c>
      <c r="H110" s="731">
        <v>0.62970000000001392</v>
      </c>
      <c r="I110" s="732">
        <v>1.0037041176470589</v>
      </c>
      <c r="J110" s="733" t="s">
        <v>1</v>
      </c>
    </row>
    <row r="111" spans="1:10" ht="14.4" customHeight="1" x14ac:dyDescent="0.3">
      <c r="A111" s="729" t="s">
        <v>639</v>
      </c>
      <c r="B111" s="730" t="s">
        <v>4461</v>
      </c>
      <c r="C111" s="731">
        <v>7.3810000000000002</v>
      </c>
      <c r="D111" s="731">
        <v>55.396000000000001</v>
      </c>
      <c r="E111" s="731"/>
      <c r="F111" s="731">
        <v>59.819880000000005</v>
      </c>
      <c r="G111" s="731">
        <v>66</v>
      </c>
      <c r="H111" s="731">
        <v>-6.1801199999999952</v>
      </c>
      <c r="I111" s="732">
        <v>0.90636181818181827</v>
      </c>
      <c r="J111" s="733" t="s">
        <v>1</v>
      </c>
    </row>
    <row r="112" spans="1:10" ht="14.4" customHeight="1" x14ac:dyDescent="0.3">
      <c r="A112" s="729" t="s">
        <v>639</v>
      </c>
      <c r="B112" s="730" t="s">
        <v>641</v>
      </c>
      <c r="C112" s="731">
        <v>788.64089000000001</v>
      </c>
      <c r="D112" s="731">
        <v>906.13418999999999</v>
      </c>
      <c r="E112" s="731"/>
      <c r="F112" s="731">
        <v>1194.9377499999998</v>
      </c>
      <c r="G112" s="731">
        <v>982</v>
      </c>
      <c r="H112" s="731">
        <v>212.93774999999982</v>
      </c>
      <c r="I112" s="732">
        <v>1.2168408859470468</v>
      </c>
      <c r="J112" s="733" t="s">
        <v>616</v>
      </c>
    </row>
    <row r="113" spans="1:10" ht="14.4" customHeight="1" x14ac:dyDescent="0.3">
      <c r="A113" s="729" t="s">
        <v>601</v>
      </c>
      <c r="B113" s="730" t="s">
        <v>601</v>
      </c>
      <c r="C113" s="731" t="s">
        <v>601</v>
      </c>
      <c r="D113" s="731" t="s">
        <v>601</v>
      </c>
      <c r="E113" s="731"/>
      <c r="F113" s="731" t="s">
        <v>601</v>
      </c>
      <c r="G113" s="731" t="s">
        <v>601</v>
      </c>
      <c r="H113" s="731" t="s">
        <v>601</v>
      </c>
      <c r="I113" s="732" t="s">
        <v>601</v>
      </c>
      <c r="J113" s="733" t="s">
        <v>617</v>
      </c>
    </row>
    <row r="114" spans="1:10" ht="14.4" customHeight="1" x14ac:dyDescent="0.3">
      <c r="A114" s="729" t="s">
        <v>642</v>
      </c>
      <c r="B114" s="730" t="s">
        <v>643</v>
      </c>
      <c r="C114" s="731" t="s">
        <v>601</v>
      </c>
      <c r="D114" s="731" t="s">
        <v>601</v>
      </c>
      <c r="E114" s="731"/>
      <c r="F114" s="731" t="s">
        <v>601</v>
      </c>
      <c r="G114" s="731" t="s">
        <v>601</v>
      </c>
      <c r="H114" s="731" t="s">
        <v>601</v>
      </c>
      <c r="I114" s="732" t="s">
        <v>601</v>
      </c>
      <c r="J114" s="733" t="s">
        <v>0</v>
      </c>
    </row>
    <row r="115" spans="1:10" ht="14.4" customHeight="1" x14ac:dyDescent="0.3">
      <c r="A115" s="729" t="s">
        <v>642</v>
      </c>
      <c r="B115" s="730" t="s">
        <v>4450</v>
      </c>
      <c r="C115" s="731">
        <v>1639.9506000000001</v>
      </c>
      <c r="D115" s="731">
        <v>1422.3579499999998</v>
      </c>
      <c r="E115" s="731"/>
      <c r="F115" s="731">
        <v>1755.3070500000001</v>
      </c>
      <c r="G115" s="731">
        <v>1800</v>
      </c>
      <c r="H115" s="731">
        <v>-44.692949999999882</v>
      </c>
      <c r="I115" s="732">
        <v>0.9751705833333334</v>
      </c>
      <c r="J115" s="733" t="s">
        <v>1</v>
      </c>
    </row>
    <row r="116" spans="1:10" ht="14.4" customHeight="1" x14ac:dyDescent="0.3">
      <c r="A116" s="729" t="s">
        <v>642</v>
      </c>
      <c r="B116" s="730" t="s">
        <v>4453</v>
      </c>
      <c r="C116" s="731">
        <v>184.13921000000005</v>
      </c>
      <c r="D116" s="731">
        <v>193.15940000000003</v>
      </c>
      <c r="E116" s="731"/>
      <c r="F116" s="731">
        <v>236.40303000000003</v>
      </c>
      <c r="G116" s="731">
        <v>210</v>
      </c>
      <c r="H116" s="731">
        <v>26.40303000000003</v>
      </c>
      <c r="I116" s="732">
        <v>1.1257287142857144</v>
      </c>
      <c r="J116" s="733" t="s">
        <v>1</v>
      </c>
    </row>
    <row r="117" spans="1:10" ht="14.4" customHeight="1" x14ac:dyDescent="0.3">
      <c r="A117" s="729" t="s">
        <v>642</v>
      </c>
      <c r="B117" s="730" t="s">
        <v>4454</v>
      </c>
      <c r="C117" s="731">
        <v>385.18176999999991</v>
      </c>
      <c r="D117" s="731">
        <v>602.98566000000028</v>
      </c>
      <c r="E117" s="731"/>
      <c r="F117" s="731">
        <v>806.77741000000015</v>
      </c>
      <c r="G117" s="731">
        <v>620</v>
      </c>
      <c r="H117" s="731">
        <v>186.77741000000015</v>
      </c>
      <c r="I117" s="732">
        <v>1.3012538870967745</v>
      </c>
      <c r="J117" s="733" t="s">
        <v>1</v>
      </c>
    </row>
    <row r="118" spans="1:10" ht="14.4" customHeight="1" x14ac:dyDescent="0.3">
      <c r="A118" s="729" t="s">
        <v>642</v>
      </c>
      <c r="B118" s="730" t="s">
        <v>4456</v>
      </c>
      <c r="C118" s="731">
        <v>13.884259999999999</v>
      </c>
      <c r="D118" s="731">
        <v>8.7685200000000005</v>
      </c>
      <c r="E118" s="731"/>
      <c r="F118" s="731">
        <v>13.067260000000001</v>
      </c>
      <c r="G118" s="731">
        <v>9</v>
      </c>
      <c r="H118" s="731">
        <v>4.067260000000001</v>
      </c>
      <c r="I118" s="732">
        <v>1.4519177777777779</v>
      </c>
      <c r="J118" s="733" t="s">
        <v>1</v>
      </c>
    </row>
    <row r="119" spans="1:10" ht="14.4" customHeight="1" x14ac:dyDescent="0.3">
      <c r="A119" s="729" t="s">
        <v>642</v>
      </c>
      <c r="B119" s="730" t="s">
        <v>4457</v>
      </c>
      <c r="C119" s="731">
        <v>412.83356000000009</v>
      </c>
      <c r="D119" s="731">
        <v>423.28670999999991</v>
      </c>
      <c r="E119" s="731"/>
      <c r="F119" s="731">
        <v>436.41844999999984</v>
      </c>
      <c r="G119" s="731">
        <v>436</v>
      </c>
      <c r="H119" s="731">
        <v>0.41844999999983656</v>
      </c>
      <c r="I119" s="732">
        <v>1.0009597477064216</v>
      </c>
      <c r="J119" s="733" t="s">
        <v>1</v>
      </c>
    </row>
    <row r="120" spans="1:10" ht="14.4" customHeight="1" x14ac:dyDescent="0.3">
      <c r="A120" s="729" t="s">
        <v>642</v>
      </c>
      <c r="B120" s="730" t="s">
        <v>4458</v>
      </c>
      <c r="C120" s="731">
        <v>6.0568800000000014</v>
      </c>
      <c r="D120" s="731">
        <v>14.79555</v>
      </c>
      <c r="E120" s="731"/>
      <c r="F120" s="731">
        <v>23.604080000000003</v>
      </c>
      <c r="G120" s="731">
        <v>16</v>
      </c>
      <c r="H120" s="731">
        <v>7.6040800000000033</v>
      </c>
      <c r="I120" s="732">
        <v>1.4752550000000002</v>
      </c>
      <c r="J120" s="733" t="s">
        <v>1</v>
      </c>
    </row>
    <row r="121" spans="1:10" ht="14.4" customHeight="1" x14ac:dyDescent="0.3">
      <c r="A121" s="729" t="s">
        <v>642</v>
      </c>
      <c r="B121" s="730" t="s">
        <v>4460</v>
      </c>
      <c r="C121" s="731">
        <v>103.71607999999999</v>
      </c>
      <c r="D121" s="731">
        <v>105.06593999999998</v>
      </c>
      <c r="E121" s="731"/>
      <c r="F121" s="731">
        <v>85.655859999999976</v>
      </c>
      <c r="G121" s="731">
        <v>119</v>
      </c>
      <c r="H121" s="731">
        <v>-33.344140000000024</v>
      </c>
      <c r="I121" s="732">
        <v>0.71979714285714269</v>
      </c>
      <c r="J121" s="733" t="s">
        <v>1</v>
      </c>
    </row>
    <row r="122" spans="1:10" ht="14.4" customHeight="1" x14ac:dyDescent="0.3">
      <c r="A122" s="729" t="s">
        <v>642</v>
      </c>
      <c r="B122" s="730" t="s">
        <v>4461</v>
      </c>
      <c r="C122" s="731">
        <v>0</v>
      </c>
      <c r="D122" s="731">
        <v>3.9490799999999999</v>
      </c>
      <c r="E122" s="731"/>
      <c r="F122" s="731">
        <v>3.9490799999999999</v>
      </c>
      <c r="G122" s="731">
        <v>5</v>
      </c>
      <c r="H122" s="731">
        <v>-1.0509200000000001</v>
      </c>
      <c r="I122" s="732">
        <v>0.78981599999999996</v>
      </c>
      <c r="J122" s="733" t="s">
        <v>1</v>
      </c>
    </row>
    <row r="123" spans="1:10" ht="14.4" customHeight="1" x14ac:dyDescent="0.3">
      <c r="A123" s="729" t="s">
        <v>642</v>
      </c>
      <c r="B123" s="730" t="s">
        <v>4462</v>
      </c>
      <c r="C123" s="731">
        <v>0</v>
      </c>
      <c r="D123" s="731">
        <v>2.6358000000000001</v>
      </c>
      <c r="E123" s="731"/>
      <c r="F123" s="731">
        <v>3.6255999999999999</v>
      </c>
      <c r="G123" s="731">
        <v>0</v>
      </c>
      <c r="H123" s="731">
        <v>3.6255999999999999</v>
      </c>
      <c r="I123" s="732" t="s">
        <v>601</v>
      </c>
      <c r="J123" s="733" t="s">
        <v>1</v>
      </c>
    </row>
    <row r="124" spans="1:10" ht="14.4" customHeight="1" x14ac:dyDescent="0.3">
      <c r="A124" s="729" t="s">
        <v>642</v>
      </c>
      <c r="B124" s="730" t="s">
        <v>4463</v>
      </c>
      <c r="C124" s="731">
        <v>3.8500199999999998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601</v>
      </c>
      <c r="J124" s="733" t="s">
        <v>1</v>
      </c>
    </row>
    <row r="125" spans="1:10" ht="14.4" customHeight="1" x14ac:dyDescent="0.3">
      <c r="A125" s="729" t="s">
        <v>642</v>
      </c>
      <c r="B125" s="730" t="s">
        <v>4464</v>
      </c>
      <c r="C125" s="731">
        <v>605.02846999999997</v>
      </c>
      <c r="D125" s="731">
        <v>902.29034000000001</v>
      </c>
      <c r="E125" s="731"/>
      <c r="F125" s="731">
        <v>825.44335999999998</v>
      </c>
      <c r="G125" s="731">
        <v>700</v>
      </c>
      <c r="H125" s="731">
        <v>125.44335999999998</v>
      </c>
      <c r="I125" s="732">
        <v>1.1792047999999999</v>
      </c>
      <c r="J125" s="733" t="s">
        <v>1</v>
      </c>
    </row>
    <row r="126" spans="1:10" ht="14.4" customHeight="1" x14ac:dyDescent="0.3">
      <c r="A126" s="729" t="s">
        <v>642</v>
      </c>
      <c r="B126" s="730" t="s">
        <v>644</v>
      </c>
      <c r="C126" s="731">
        <v>3354.6408499999998</v>
      </c>
      <c r="D126" s="731">
        <v>3679.29495</v>
      </c>
      <c r="E126" s="731"/>
      <c r="F126" s="731">
        <v>4190.2511799999993</v>
      </c>
      <c r="G126" s="731">
        <v>3913</v>
      </c>
      <c r="H126" s="731">
        <v>277.25117999999929</v>
      </c>
      <c r="I126" s="732">
        <v>1.0708538665985177</v>
      </c>
      <c r="J126" s="733" t="s">
        <v>616</v>
      </c>
    </row>
    <row r="127" spans="1:10" ht="14.4" customHeight="1" x14ac:dyDescent="0.3">
      <c r="A127" s="729" t="s">
        <v>601</v>
      </c>
      <c r="B127" s="730" t="s">
        <v>601</v>
      </c>
      <c r="C127" s="731" t="s">
        <v>601</v>
      </c>
      <c r="D127" s="731" t="s">
        <v>601</v>
      </c>
      <c r="E127" s="731"/>
      <c r="F127" s="731" t="s">
        <v>601</v>
      </c>
      <c r="G127" s="731" t="s">
        <v>601</v>
      </c>
      <c r="H127" s="731" t="s">
        <v>601</v>
      </c>
      <c r="I127" s="732" t="s">
        <v>601</v>
      </c>
      <c r="J127" s="733" t="s">
        <v>617</v>
      </c>
    </row>
    <row r="128" spans="1:10" ht="14.4" customHeight="1" x14ac:dyDescent="0.3">
      <c r="A128" s="729" t="s">
        <v>4465</v>
      </c>
      <c r="B128" s="730" t="s">
        <v>4466</v>
      </c>
      <c r="C128" s="731" t="s">
        <v>601</v>
      </c>
      <c r="D128" s="731" t="s">
        <v>601</v>
      </c>
      <c r="E128" s="731"/>
      <c r="F128" s="731" t="s">
        <v>601</v>
      </c>
      <c r="G128" s="731" t="s">
        <v>601</v>
      </c>
      <c r="H128" s="731" t="s">
        <v>601</v>
      </c>
      <c r="I128" s="732" t="s">
        <v>601</v>
      </c>
      <c r="J128" s="733" t="s">
        <v>0</v>
      </c>
    </row>
    <row r="129" spans="1:10" ht="14.4" customHeight="1" x14ac:dyDescent="0.3">
      <c r="A129" s="729" t="s">
        <v>4465</v>
      </c>
      <c r="B129" s="730" t="s">
        <v>4455</v>
      </c>
      <c r="C129" s="731">
        <v>2369.1531</v>
      </c>
      <c r="D129" s="731">
        <v>2182.0592200000001</v>
      </c>
      <c r="E129" s="731"/>
      <c r="F129" s="731">
        <v>1386.5239999999999</v>
      </c>
      <c r="G129" s="731">
        <v>3500</v>
      </c>
      <c r="H129" s="731">
        <v>-2113.4760000000001</v>
      </c>
      <c r="I129" s="732">
        <v>0.39614971428571427</v>
      </c>
      <c r="J129" s="733" t="s">
        <v>1</v>
      </c>
    </row>
    <row r="130" spans="1:10" ht="14.4" customHeight="1" x14ac:dyDescent="0.3">
      <c r="A130" s="729" t="s">
        <v>4465</v>
      </c>
      <c r="B130" s="730" t="s">
        <v>4459</v>
      </c>
      <c r="C130" s="731">
        <v>37.881</v>
      </c>
      <c r="D130" s="731">
        <v>45.4572</v>
      </c>
      <c r="E130" s="731"/>
      <c r="F130" s="731">
        <v>83.338199999999986</v>
      </c>
      <c r="G130" s="731">
        <v>90</v>
      </c>
      <c r="H130" s="731">
        <v>-6.6618000000000137</v>
      </c>
      <c r="I130" s="732">
        <v>0.9259799999999998</v>
      </c>
      <c r="J130" s="733" t="s">
        <v>1</v>
      </c>
    </row>
    <row r="131" spans="1:10" ht="14.4" customHeight="1" x14ac:dyDescent="0.3">
      <c r="A131" s="729" t="s">
        <v>4465</v>
      </c>
      <c r="B131" s="730" t="s">
        <v>4460</v>
      </c>
      <c r="C131" s="731">
        <v>1.6214000000000002</v>
      </c>
      <c r="D131" s="731">
        <v>0</v>
      </c>
      <c r="E131" s="731"/>
      <c r="F131" s="731">
        <v>0</v>
      </c>
      <c r="G131" s="731">
        <v>0</v>
      </c>
      <c r="H131" s="731">
        <v>0</v>
      </c>
      <c r="I131" s="732" t="s">
        <v>601</v>
      </c>
      <c r="J131" s="733" t="s">
        <v>1</v>
      </c>
    </row>
    <row r="132" spans="1:10" ht="14.4" customHeight="1" x14ac:dyDescent="0.3">
      <c r="A132" s="729" t="s">
        <v>4465</v>
      </c>
      <c r="B132" s="730" t="s">
        <v>4467</v>
      </c>
      <c r="C132" s="731">
        <v>2408.6554999999998</v>
      </c>
      <c r="D132" s="731">
        <v>2227.5164199999999</v>
      </c>
      <c r="E132" s="731"/>
      <c r="F132" s="731">
        <v>1469.8621999999998</v>
      </c>
      <c r="G132" s="731">
        <v>3590</v>
      </c>
      <c r="H132" s="731">
        <v>-2120.1378000000004</v>
      </c>
      <c r="I132" s="732">
        <v>0.40943236768802221</v>
      </c>
      <c r="J132" s="733" t="s">
        <v>616</v>
      </c>
    </row>
    <row r="133" spans="1:10" ht="14.4" customHeight="1" x14ac:dyDescent="0.3">
      <c r="A133" s="729" t="s">
        <v>601</v>
      </c>
      <c r="B133" s="730" t="s">
        <v>601</v>
      </c>
      <c r="C133" s="731" t="s">
        <v>601</v>
      </c>
      <c r="D133" s="731" t="s">
        <v>601</v>
      </c>
      <c r="E133" s="731"/>
      <c r="F133" s="731" t="s">
        <v>601</v>
      </c>
      <c r="G133" s="731" t="s">
        <v>601</v>
      </c>
      <c r="H133" s="731" t="s">
        <v>601</v>
      </c>
      <c r="I133" s="732" t="s">
        <v>601</v>
      </c>
      <c r="J133" s="733" t="s">
        <v>617</v>
      </c>
    </row>
    <row r="134" spans="1:10" ht="14.4" customHeight="1" x14ac:dyDescent="0.3">
      <c r="A134" s="729" t="s">
        <v>599</v>
      </c>
      <c r="B134" s="730" t="s">
        <v>611</v>
      </c>
      <c r="C134" s="731">
        <v>10426.050090000001</v>
      </c>
      <c r="D134" s="731">
        <v>10956.534480000002</v>
      </c>
      <c r="E134" s="731"/>
      <c r="F134" s="731">
        <v>11516.787109999997</v>
      </c>
      <c r="G134" s="731">
        <v>13151</v>
      </c>
      <c r="H134" s="731">
        <v>-1634.2128900000025</v>
      </c>
      <c r="I134" s="732">
        <v>0.87573470534560094</v>
      </c>
      <c r="J134" s="733" t="s">
        <v>612</v>
      </c>
    </row>
  </sheetData>
  <mergeCells count="3">
    <mergeCell ref="A1:I1"/>
    <mergeCell ref="F3:I3"/>
    <mergeCell ref="C4:D4"/>
  </mergeCells>
  <conditionalFormatting sqref="F22 F135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34">
    <cfRule type="expression" dxfId="32" priority="6">
      <formula>$H23&gt;0</formula>
    </cfRule>
  </conditionalFormatting>
  <conditionalFormatting sqref="A23:A134">
    <cfRule type="expression" dxfId="31" priority="5">
      <formula>AND($J23&lt;&gt;"mezeraKL",$J23&lt;&gt;"")</formula>
    </cfRule>
  </conditionalFormatting>
  <conditionalFormatting sqref="I23:I134">
    <cfRule type="expression" dxfId="30" priority="7">
      <formula>$I23&gt;1</formula>
    </cfRule>
  </conditionalFormatting>
  <conditionalFormatting sqref="B23:B134">
    <cfRule type="expression" dxfId="29" priority="4">
      <formula>OR($J23="NS",$J23="SumaNS",$J23="Účet")</formula>
    </cfRule>
  </conditionalFormatting>
  <conditionalFormatting sqref="A23:D134 F23:I134">
    <cfRule type="expression" dxfId="28" priority="8">
      <formula>AND($J23&lt;&gt;"",$J23&lt;&gt;"mezeraKL")</formula>
    </cfRule>
  </conditionalFormatting>
  <conditionalFormatting sqref="B23:D134 F23:I134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34 F23:I134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5543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15.44835583278598</v>
      </c>
      <c r="J3" s="203">
        <f>SUBTOTAL(9,J5:J1048576)</f>
        <v>618204.84999999031</v>
      </c>
      <c r="K3" s="204">
        <f>SUBTOTAL(9,K5:K1048576)</f>
        <v>9550248.5003539324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599</v>
      </c>
      <c r="B5" s="825" t="s">
        <v>600</v>
      </c>
      <c r="C5" s="828" t="s">
        <v>613</v>
      </c>
      <c r="D5" s="862" t="s">
        <v>614</v>
      </c>
      <c r="E5" s="828" t="s">
        <v>4468</v>
      </c>
      <c r="F5" s="862" t="s">
        <v>4469</v>
      </c>
      <c r="G5" s="828" t="s">
        <v>4470</v>
      </c>
      <c r="H5" s="828" t="s">
        <v>4471</v>
      </c>
      <c r="I5" s="225">
        <v>9.0150003433227539</v>
      </c>
      <c r="J5" s="225">
        <v>100</v>
      </c>
      <c r="K5" s="848">
        <v>901.5</v>
      </c>
    </row>
    <row r="6" spans="1:11" ht="14.4" customHeight="1" x14ac:dyDescent="0.3">
      <c r="A6" s="831" t="s">
        <v>599</v>
      </c>
      <c r="B6" s="832" t="s">
        <v>600</v>
      </c>
      <c r="C6" s="835" t="s">
        <v>613</v>
      </c>
      <c r="D6" s="863" t="s">
        <v>614</v>
      </c>
      <c r="E6" s="835" t="s">
        <v>4468</v>
      </c>
      <c r="F6" s="863" t="s">
        <v>4469</v>
      </c>
      <c r="G6" s="835" t="s">
        <v>4472</v>
      </c>
      <c r="H6" s="835" t="s">
        <v>4473</v>
      </c>
      <c r="I6" s="849">
        <v>1.1699999570846558</v>
      </c>
      <c r="J6" s="849">
        <v>20</v>
      </c>
      <c r="K6" s="850">
        <v>23.399999618530273</v>
      </c>
    </row>
    <row r="7" spans="1:11" ht="14.4" customHeight="1" x14ac:dyDescent="0.3">
      <c r="A7" s="831" t="s">
        <v>599</v>
      </c>
      <c r="B7" s="832" t="s">
        <v>600</v>
      </c>
      <c r="C7" s="835" t="s">
        <v>613</v>
      </c>
      <c r="D7" s="863" t="s">
        <v>614</v>
      </c>
      <c r="E7" s="835" t="s">
        <v>4468</v>
      </c>
      <c r="F7" s="863" t="s">
        <v>4469</v>
      </c>
      <c r="G7" s="835" t="s">
        <v>4474</v>
      </c>
      <c r="H7" s="835" t="s">
        <v>4475</v>
      </c>
      <c r="I7" s="849">
        <v>790.87833658854163</v>
      </c>
      <c r="J7" s="849">
        <v>7</v>
      </c>
      <c r="K7" s="850">
        <v>5536.1500244140625</v>
      </c>
    </row>
    <row r="8" spans="1:11" ht="14.4" customHeight="1" x14ac:dyDescent="0.3">
      <c r="A8" s="831" t="s">
        <v>599</v>
      </c>
      <c r="B8" s="832" t="s">
        <v>600</v>
      </c>
      <c r="C8" s="835" t="s">
        <v>613</v>
      </c>
      <c r="D8" s="863" t="s">
        <v>614</v>
      </c>
      <c r="E8" s="835" t="s">
        <v>4468</v>
      </c>
      <c r="F8" s="863" t="s">
        <v>4469</v>
      </c>
      <c r="G8" s="835" t="s">
        <v>4476</v>
      </c>
      <c r="H8" s="835" t="s">
        <v>4477</v>
      </c>
      <c r="I8" s="849">
        <v>355.35000610351562</v>
      </c>
      <c r="J8" s="849">
        <v>4</v>
      </c>
      <c r="K8" s="850">
        <v>1421.4000244140625</v>
      </c>
    </row>
    <row r="9" spans="1:11" ht="14.4" customHeight="1" x14ac:dyDescent="0.3">
      <c r="A9" s="831" t="s">
        <v>599</v>
      </c>
      <c r="B9" s="832" t="s">
        <v>600</v>
      </c>
      <c r="C9" s="835" t="s">
        <v>613</v>
      </c>
      <c r="D9" s="863" t="s">
        <v>614</v>
      </c>
      <c r="E9" s="835" t="s">
        <v>4468</v>
      </c>
      <c r="F9" s="863" t="s">
        <v>4469</v>
      </c>
      <c r="G9" s="835" t="s">
        <v>4478</v>
      </c>
      <c r="H9" s="835" t="s">
        <v>4479</v>
      </c>
      <c r="I9" s="849">
        <v>1.3799999952316284</v>
      </c>
      <c r="J9" s="849">
        <v>100</v>
      </c>
      <c r="K9" s="850">
        <v>138</v>
      </c>
    </row>
    <row r="10" spans="1:11" ht="14.4" customHeight="1" x14ac:dyDescent="0.3">
      <c r="A10" s="831" t="s">
        <v>599</v>
      </c>
      <c r="B10" s="832" t="s">
        <v>600</v>
      </c>
      <c r="C10" s="835" t="s">
        <v>613</v>
      </c>
      <c r="D10" s="863" t="s">
        <v>614</v>
      </c>
      <c r="E10" s="835" t="s">
        <v>4468</v>
      </c>
      <c r="F10" s="863" t="s">
        <v>4469</v>
      </c>
      <c r="G10" s="835" t="s">
        <v>4480</v>
      </c>
      <c r="H10" s="835" t="s">
        <v>4481</v>
      </c>
      <c r="I10" s="849">
        <v>8.5799999237060547</v>
      </c>
      <c r="J10" s="849">
        <v>35</v>
      </c>
      <c r="K10" s="850">
        <v>300.30000114440918</v>
      </c>
    </row>
    <row r="11" spans="1:11" ht="14.4" customHeight="1" x14ac:dyDescent="0.3">
      <c r="A11" s="831" t="s">
        <v>599</v>
      </c>
      <c r="B11" s="832" t="s">
        <v>600</v>
      </c>
      <c r="C11" s="835" t="s">
        <v>613</v>
      </c>
      <c r="D11" s="863" t="s">
        <v>614</v>
      </c>
      <c r="E11" s="835" t="s">
        <v>4468</v>
      </c>
      <c r="F11" s="863" t="s">
        <v>4469</v>
      </c>
      <c r="G11" s="835" t="s">
        <v>4482</v>
      </c>
      <c r="H11" s="835" t="s">
        <v>4483</v>
      </c>
      <c r="I11" s="849">
        <v>2.6800000667572021</v>
      </c>
      <c r="J11" s="849">
        <v>1</v>
      </c>
      <c r="K11" s="850">
        <v>2.6800000667572021</v>
      </c>
    </row>
    <row r="12" spans="1:11" ht="14.4" customHeight="1" x14ac:dyDescent="0.3">
      <c r="A12" s="831" t="s">
        <v>599</v>
      </c>
      <c r="B12" s="832" t="s">
        <v>600</v>
      </c>
      <c r="C12" s="835" t="s">
        <v>613</v>
      </c>
      <c r="D12" s="863" t="s">
        <v>614</v>
      </c>
      <c r="E12" s="835" t="s">
        <v>4468</v>
      </c>
      <c r="F12" s="863" t="s">
        <v>4469</v>
      </c>
      <c r="G12" s="835" t="s">
        <v>4484</v>
      </c>
      <c r="H12" s="835" t="s">
        <v>4485</v>
      </c>
      <c r="I12" s="849">
        <v>39.099998474121094</v>
      </c>
      <c r="J12" s="849">
        <v>10</v>
      </c>
      <c r="K12" s="850">
        <v>391</v>
      </c>
    </row>
    <row r="13" spans="1:11" ht="14.4" customHeight="1" x14ac:dyDescent="0.3">
      <c r="A13" s="831" t="s">
        <v>599</v>
      </c>
      <c r="B13" s="832" t="s">
        <v>600</v>
      </c>
      <c r="C13" s="835" t="s">
        <v>613</v>
      </c>
      <c r="D13" s="863" t="s">
        <v>614</v>
      </c>
      <c r="E13" s="835" t="s">
        <v>4468</v>
      </c>
      <c r="F13" s="863" t="s">
        <v>4469</v>
      </c>
      <c r="G13" s="835" t="s">
        <v>4486</v>
      </c>
      <c r="H13" s="835" t="s">
        <v>4487</v>
      </c>
      <c r="I13" s="849">
        <v>27.873000335693359</v>
      </c>
      <c r="J13" s="849">
        <v>14</v>
      </c>
      <c r="K13" s="850">
        <v>390.21000671386719</v>
      </c>
    </row>
    <row r="14" spans="1:11" ht="14.4" customHeight="1" x14ac:dyDescent="0.3">
      <c r="A14" s="831" t="s">
        <v>599</v>
      </c>
      <c r="B14" s="832" t="s">
        <v>600</v>
      </c>
      <c r="C14" s="835" t="s">
        <v>613</v>
      </c>
      <c r="D14" s="863" t="s">
        <v>614</v>
      </c>
      <c r="E14" s="835" t="s">
        <v>4468</v>
      </c>
      <c r="F14" s="863" t="s">
        <v>4469</v>
      </c>
      <c r="G14" s="835" t="s">
        <v>4488</v>
      </c>
      <c r="H14" s="835" t="s">
        <v>4489</v>
      </c>
      <c r="I14" s="849">
        <v>9.3299999237060547</v>
      </c>
      <c r="J14" s="849">
        <v>1</v>
      </c>
      <c r="K14" s="850">
        <v>9.3299999237060547</v>
      </c>
    </row>
    <row r="15" spans="1:11" ht="14.4" customHeight="1" x14ac:dyDescent="0.3">
      <c r="A15" s="831" t="s">
        <v>599</v>
      </c>
      <c r="B15" s="832" t="s">
        <v>600</v>
      </c>
      <c r="C15" s="835" t="s">
        <v>613</v>
      </c>
      <c r="D15" s="863" t="s">
        <v>614</v>
      </c>
      <c r="E15" s="835" t="s">
        <v>4468</v>
      </c>
      <c r="F15" s="863" t="s">
        <v>4469</v>
      </c>
      <c r="G15" s="835" t="s">
        <v>4490</v>
      </c>
      <c r="H15" s="835" t="s">
        <v>4491</v>
      </c>
      <c r="I15" s="849">
        <v>1.195555607477824</v>
      </c>
      <c r="J15" s="849">
        <v>5130</v>
      </c>
      <c r="K15" s="850">
        <v>6134.0999145507812</v>
      </c>
    </row>
    <row r="16" spans="1:11" ht="14.4" customHeight="1" x14ac:dyDescent="0.3">
      <c r="A16" s="831" t="s">
        <v>599</v>
      </c>
      <c r="B16" s="832" t="s">
        <v>600</v>
      </c>
      <c r="C16" s="835" t="s">
        <v>613</v>
      </c>
      <c r="D16" s="863" t="s">
        <v>614</v>
      </c>
      <c r="E16" s="835" t="s">
        <v>4492</v>
      </c>
      <c r="F16" s="863" t="s">
        <v>4493</v>
      </c>
      <c r="G16" s="835" t="s">
        <v>4494</v>
      </c>
      <c r="H16" s="835" t="s">
        <v>4495</v>
      </c>
      <c r="I16" s="849">
        <v>9.9999997764825821E-3</v>
      </c>
      <c r="J16" s="849">
        <v>100</v>
      </c>
      <c r="K16" s="850">
        <v>1</v>
      </c>
    </row>
    <row r="17" spans="1:11" ht="14.4" customHeight="1" x14ac:dyDescent="0.3">
      <c r="A17" s="831" t="s">
        <v>599</v>
      </c>
      <c r="B17" s="832" t="s">
        <v>600</v>
      </c>
      <c r="C17" s="835" t="s">
        <v>613</v>
      </c>
      <c r="D17" s="863" t="s">
        <v>614</v>
      </c>
      <c r="E17" s="835" t="s">
        <v>4492</v>
      </c>
      <c r="F17" s="863" t="s">
        <v>4493</v>
      </c>
      <c r="G17" s="835" t="s">
        <v>4496</v>
      </c>
      <c r="H17" s="835" t="s">
        <v>4497</v>
      </c>
      <c r="I17" s="849">
        <v>15.921428680419922</v>
      </c>
      <c r="J17" s="849">
        <v>110</v>
      </c>
      <c r="K17" s="850">
        <v>1751.3999786376953</v>
      </c>
    </row>
    <row r="18" spans="1:11" ht="14.4" customHeight="1" x14ac:dyDescent="0.3">
      <c r="A18" s="831" t="s">
        <v>599</v>
      </c>
      <c r="B18" s="832" t="s">
        <v>600</v>
      </c>
      <c r="C18" s="835" t="s">
        <v>613</v>
      </c>
      <c r="D18" s="863" t="s">
        <v>614</v>
      </c>
      <c r="E18" s="835" t="s">
        <v>4492</v>
      </c>
      <c r="F18" s="863" t="s">
        <v>4493</v>
      </c>
      <c r="G18" s="835" t="s">
        <v>4498</v>
      </c>
      <c r="H18" s="835" t="s">
        <v>4499</v>
      </c>
      <c r="I18" s="849">
        <v>3.4600000381469727</v>
      </c>
      <c r="J18" s="849">
        <v>50</v>
      </c>
      <c r="K18" s="850">
        <v>173</v>
      </c>
    </row>
    <row r="19" spans="1:11" ht="14.4" customHeight="1" x14ac:dyDescent="0.3">
      <c r="A19" s="831" t="s">
        <v>599</v>
      </c>
      <c r="B19" s="832" t="s">
        <v>600</v>
      </c>
      <c r="C19" s="835" t="s">
        <v>613</v>
      </c>
      <c r="D19" s="863" t="s">
        <v>614</v>
      </c>
      <c r="E19" s="835" t="s">
        <v>4492</v>
      </c>
      <c r="F19" s="863" t="s">
        <v>4493</v>
      </c>
      <c r="G19" s="835" t="s">
        <v>4500</v>
      </c>
      <c r="H19" s="835" t="s">
        <v>4501</v>
      </c>
      <c r="I19" s="849">
        <v>17.962856837681361</v>
      </c>
      <c r="J19" s="849">
        <v>310</v>
      </c>
      <c r="K19" s="850">
        <v>5565.3999786376953</v>
      </c>
    </row>
    <row r="20" spans="1:11" ht="14.4" customHeight="1" x14ac:dyDescent="0.3">
      <c r="A20" s="831" t="s">
        <v>599</v>
      </c>
      <c r="B20" s="832" t="s">
        <v>600</v>
      </c>
      <c r="C20" s="835" t="s">
        <v>613</v>
      </c>
      <c r="D20" s="863" t="s">
        <v>614</v>
      </c>
      <c r="E20" s="835" t="s">
        <v>4492</v>
      </c>
      <c r="F20" s="863" t="s">
        <v>4493</v>
      </c>
      <c r="G20" s="835" t="s">
        <v>4502</v>
      </c>
      <c r="H20" s="835" t="s">
        <v>4503</v>
      </c>
      <c r="I20" s="849">
        <v>17.979999542236328</v>
      </c>
      <c r="J20" s="849">
        <v>10</v>
      </c>
      <c r="K20" s="850">
        <v>179.80000305175781</v>
      </c>
    </row>
    <row r="21" spans="1:11" ht="14.4" customHeight="1" x14ac:dyDescent="0.3">
      <c r="A21" s="831" t="s">
        <v>599</v>
      </c>
      <c r="B21" s="832" t="s">
        <v>600</v>
      </c>
      <c r="C21" s="835" t="s">
        <v>613</v>
      </c>
      <c r="D21" s="863" t="s">
        <v>614</v>
      </c>
      <c r="E21" s="835" t="s">
        <v>4492</v>
      </c>
      <c r="F21" s="863" t="s">
        <v>4493</v>
      </c>
      <c r="G21" s="835" t="s">
        <v>4504</v>
      </c>
      <c r="H21" s="835" t="s">
        <v>4505</v>
      </c>
      <c r="I21" s="849">
        <v>9.6800003051757812</v>
      </c>
      <c r="J21" s="849">
        <v>90</v>
      </c>
      <c r="K21" s="850">
        <v>871.19998168945312</v>
      </c>
    </row>
    <row r="22" spans="1:11" ht="14.4" customHeight="1" x14ac:dyDescent="0.3">
      <c r="A22" s="831" t="s">
        <v>599</v>
      </c>
      <c r="B22" s="832" t="s">
        <v>600</v>
      </c>
      <c r="C22" s="835" t="s">
        <v>613</v>
      </c>
      <c r="D22" s="863" t="s">
        <v>614</v>
      </c>
      <c r="E22" s="835" t="s">
        <v>4492</v>
      </c>
      <c r="F22" s="863" t="s">
        <v>4493</v>
      </c>
      <c r="G22" s="835" t="s">
        <v>4506</v>
      </c>
      <c r="H22" s="835" t="s">
        <v>4507</v>
      </c>
      <c r="I22" s="849">
        <v>13.310000419616699</v>
      </c>
      <c r="J22" s="849">
        <v>40</v>
      </c>
      <c r="K22" s="850">
        <v>532.4000244140625</v>
      </c>
    </row>
    <row r="23" spans="1:11" ht="14.4" customHeight="1" x14ac:dyDescent="0.3">
      <c r="A23" s="831" t="s">
        <v>599</v>
      </c>
      <c r="B23" s="832" t="s">
        <v>600</v>
      </c>
      <c r="C23" s="835" t="s">
        <v>613</v>
      </c>
      <c r="D23" s="863" t="s">
        <v>614</v>
      </c>
      <c r="E23" s="835" t="s">
        <v>4492</v>
      </c>
      <c r="F23" s="863" t="s">
        <v>4493</v>
      </c>
      <c r="G23" s="835" t="s">
        <v>4508</v>
      </c>
      <c r="H23" s="835" t="s">
        <v>4509</v>
      </c>
      <c r="I23" s="849">
        <v>2.2899999618530273</v>
      </c>
      <c r="J23" s="849">
        <v>50</v>
      </c>
      <c r="K23" s="850">
        <v>114.5</v>
      </c>
    </row>
    <row r="24" spans="1:11" ht="14.4" customHeight="1" x14ac:dyDescent="0.3">
      <c r="A24" s="831" t="s">
        <v>599</v>
      </c>
      <c r="B24" s="832" t="s">
        <v>600</v>
      </c>
      <c r="C24" s="835" t="s">
        <v>613</v>
      </c>
      <c r="D24" s="863" t="s">
        <v>614</v>
      </c>
      <c r="E24" s="835" t="s">
        <v>4492</v>
      </c>
      <c r="F24" s="863" t="s">
        <v>4493</v>
      </c>
      <c r="G24" s="835" t="s">
        <v>4510</v>
      </c>
      <c r="H24" s="835" t="s">
        <v>4511</v>
      </c>
      <c r="I24" s="849">
        <v>66.550003051757812</v>
      </c>
      <c r="J24" s="849">
        <v>12</v>
      </c>
      <c r="K24" s="850">
        <v>798.5999755859375</v>
      </c>
    </row>
    <row r="25" spans="1:11" ht="14.4" customHeight="1" x14ac:dyDescent="0.3">
      <c r="A25" s="831" t="s">
        <v>599</v>
      </c>
      <c r="B25" s="832" t="s">
        <v>600</v>
      </c>
      <c r="C25" s="835" t="s">
        <v>613</v>
      </c>
      <c r="D25" s="863" t="s">
        <v>614</v>
      </c>
      <c r="E25" s="835" t="s">
        <v>4492</v>
      </c>
      <c r="F25" s="863" t="s">
        <v>4493</v>
      </c>
      <c r="G25" s="835" t="s">
        <v>4512</v>
      </c>
      <c r="H25" s="835" t="s">
        <v>4513</v>
      </c>
      <c r="I25" s="849">
        <v>9.1999998092651367</v>
      </c>
      <c r="J25" s="849">
        <v>250</v>
      </c>
      <c r="K25" s="850">
        <v>2300</v>
      </c>
    </row>
    <row r="26" spans="1:11" ht="14.4" customHeight="1" x14ac:dyDescent="0.3">
      <c r="A26" s="831" t="s">
        <v>599</v>
      </c>
      <c r="B26" s="832" t="s">
        <v>600</v>
      </c>
      <c r="C26" s="835" t="s">
        <v>613</v>
      </c>
      <c r="D26" s="863" t="s">
        <v>614</v>
      </c>
      <c r="E26" s="835" t="s">
        <v>4492</v>
      </c>
      <c r="F26" s="863" t="s">
        <v>4493</v>
      </c>
      <c r="G26" s="835" t="s">
        <v>4514</v>
      </c>
      <c r="H26" s="835" t="s">
        <v>4515</v>
      </c>
      <c r="I26" s="849">
        <v>172.5</v>
      </c>
      <c r="J26" s="849">
        <v>1</v>
      </c>
      <c r="K26" s="850">
        <v>172.5</v>
      </c>
    </row>
    <row r="27" spans="1:11" ht="14.4" customHeight="1" x14ac:dyDescent="0.3">
      <c r="A27" s="831" t="s">
        <v>599</v>
      </c>
      <c r="B27" s="832" t="s">
        <v>600</v>
      </c>
      <c r="C27" s="835" t="s">
        <v>613</v>
      </c>
      <c r="D27" s="863" t="s">
        <v>614</v>
      </c>
      <c r="E27" s="835" t="s">
        <v>4492</v>
      </c>
      <c r="F27" s="863" t="s">
        <v>4493</v>
      </c>
      <c r="G27" s="835" t="s">
        <v>4516</v>
      </c>
      <c r="H27" s="835" t="s">
        <v>4517</v>
      </c>
      <c r="I27" s="849">
        <v>0.47749999165534973</v>
      </c>
      <c r="J27" s="849">
        <v>1000</v>
      </c>
      <c r="K27" s="850">
        <v>477.5</v>
      </c>
    </row>
    <row r="28" spans="1:11" ht="14.4" customHeight="1" x14ac:dyDescent="0.3">
      <c r="A28" s="831" t="s">
        <v>599</v>
      </c>
      <c r="B28" s="832" t="s">
        <v>600</v>
      </c>
      <c r="C28" s="835" t="s">
        <v>613</v>
      </c>
      <c r="D28" s="863" t="s">
        <v>614</v>
      </c>
      <c r="E28" s="835" t="s">
        <v>4492</v>
      </c>
      <c r="F28" s="863" t="s">
        <v>4493</v>
      </c>
      <c r="G28" s="835" t="s">
        <v>4518</v>
      </c>
      <c r="H28" s="835" t="s">
        <v>4519</v>
      </c>
      <c r="I28" s="849">
        <v>0.67000001668930054</v>
      </c>
      <c r="J28" s="849">
        <v>550</v>
      </c>
      <c r="K28" s="850">
        <v>368.5</v>
      </c>
    </row>
    <row r="29" spans="1:11" ht="14.4" customHeight="1" x14ac:dyDescent="0.3">
      <c r="A29" s="831" t="s">
        <v>599</v>
      </c>
      <c r="B29" s="832" t="s">
        <v>600</v>
      </c>
      <c r="C29" s="835" t="s">
        <v>613</v>
      </c>
      <c r="D29" s="863" t="s">
        <v>614</v>
      </c>
      <c r="E29" s="835" t="s">
        <v>4492</v>
      </c>
      <c r="F29" s="863" t="s">
        <v>4493</v>
      </c>
      <c r="G29" s="835" t="s">
        <v>4520</v>
      </c>
      <c r="H29" s="835" t="s">
        <v>4521</v>
      </c>
      <c r="I29" s="849">
        <v>2.75</v>
      </c>
      <c r="J29" s="849">
        <v>200</v>
      </c>
      <c r="K29" s="850">
        <v>550</v>
      </c>
    </row>
    <row r="30" spans="1:11" ht="14.4" customHeight="1" x14ac:dyDescent="0.3">
      <c r="A30" s="831" t="s">
        <v>599</v>
      </c>
      <c r="B30" s="832" t="s">
        <v>600</v>
      </c>
      <c r="C30" s="835" t="s">
        <v>613</v>
      </c>
      <c r="D30" s="863" t="s">
        <v>614</v>
      </c>
      <c r="E30" s="835" t="s">
        <v>4492</v>
      </c>
      <c r="F30" s="863" t="s">
        <v>4493</v>
      </c>
      <c r="G30" s="835" t="s">
        <v>4522</v>
      </c>
      <c r="H30" s="835" t="s">
        <v>4523</v>
      </c>
      <c r="I30" s="849">
        <v>1.7088889016045465</v>
      </c>
      <c r="J30" s="849">
        <v>1900</v>
      </c>
      <c r="K30" s="850">
        <v>3211</v>
      </c>
    </row>
    <row r="31" spans="1:11" ht="14.4" customHeight="1" x14ac:dyDescent="0.3">
      <c r="A31" s="831" t="s">
        <v>599</v>
      </c>
      <c r="B31" s="832" t="s">
        <v>600</v>
      </c>
      <c r="C31" s="835" t="s">
        <v>613</v>
      </c>
      <c r="D31" s="863" t="s">
        <v>614</v>
      </c>
      <c r="E31" s="835" t="s">
        <v>4492</v>
      </c>
      <c r="F31" s="863" t="s">
        <v>4493</v>
      </c>
      <c r="G31" s="835" t="s">
        <v>4524</v>
      </c>
      <c r="H31" s="835" t="s">
        <v>4525</v>
      </c>
      <c r="I31" s="849">
        <v>0.4699999988079071</v>
      </c>
      <c r="J31" s="849">
        <v>150</v>
      </c>
      <c r="K31" s="850">
        <v>70.5</v>
      </c>
    </row>
    <row r="32" spans="1:11" ht="14.4" customHeight="1" x14ac:dyDescent="0.3">
      <c r="A32" s="831" t="s">
        <v>599</v>
      </c>
      <c r="B32" s="832" t="s">
        <v>600</v>
      </c>
      <c r="C32" s="835" t="s">
        <v>613</v>
      </c>
      <c r="D32" s="863" t="s">
        <v>614</v>
      </c>
      <c r="E32" s="835" t="s">
        <v>4492</v>
      </c>
      <c r="F32" s="863" t="s">
        <v>4493</v>
      </c>
      <c r="G32" s="835" t="s">
        <v>4526</v>
      </c>
      <c r="H32" s="835" t="s">
        <v>4527</v>
      </c>
      <c r="I32" s="849">
        <v>1.9828571592058455</v>
      </c>
      <c r="J32" s="849">
        <v>250</v>
      </c>
      <c r="K32" s="850">
        <v>495.80000686645508</v>
      </c>
    </row>
    <row r="33" spans="1:11" ht="14.4" customHeight="1" x14ac:dyDescent="0.3">
      <c r="A33" s="831" t="s">
        <v>599</v>
      </c>
      <c r="B33" s="832" t="s">
        <v>600</v>
      </c>
      <c r="C33" s="835" t="s">
        <v>613</v>
      </c>
      <c r="D33" s="863" t="s">
        <v>614</v>
      </c>
      <c r="E33" s="835" t="s">
        <v>4492</v>
      </c>
      <c r="F33" s="863" t="s">
        <v>4493</v>
      </c>
      <c r="G33" s="835" t="s">
        <v>4528</v>
      </c>
      <c r="H33" s="835" t="s">
        <v>4529</v>
      </c>
      <c r="I33" s="849">
        <v>2.0479999542236329</v>
      </c>
      <c r="J33" s="849">
        <v>110</v>
      </c>
      <c r="K33" s="850">
        <v>225.20000076293945</v>
      </c>
    </row>
    <row r="34" spans="1:11" ht="14.4" customHeight="1" x14ac:dyDescent="0.3">
      <c r="A34" s="831" t="s">
        <v>599</v>
      </c>
      <c r="B34" s="832" t="s">
        <v>600</v>
      </c>
      <c r="C34" s="835" t="s">
        <v>613</v>
      </c>
      <c r="D34" s="863" t="s">
        <v>614</v>
      </c>
      <c r="E34" s="835" t="s">
        <v>4492</v>
      </c>
      <c r="F34" s="863" t="s">
        <v>4493</v>
      </c>
      <c r="G34" s="835" t="s">
        <v>4530</v>
      </c>
      <c r="H34" s="835" t="s">
        <v>4531</v>
      </c>
      <c r="I34" s="849">
        <v>3.0999999046325684</v>
      </c>
      <c r="J34" s="849">
        <v>20</v>
      </c>
      <c r="K34" s="850">
        <v>62</v>
      </c>
    </row>
    <row r="35" spans="1:11" ht="14.4" customHeight="1" x14ac:dyDescent="0.3">
      <c r="A35" s="831" t="s">
        <v>599</v>
      </c>
      <c r="B35" s="832" t="s">
        <v>600</v>
      </c>
      <c r="C35" s="835" t="s">
        <v>613</v>
      </c>
      <c r="D35" s="863" t="s">
        <v>614</v>
      </c>
      <c r="E35" s="835" t="s">
        <v>4492</v>
      </c>
      <c r="F35" s="863" t="s">
        <v>4493</v>
      </c>
      <c r="G35" s="835" t="s">
        <v>4532</v>
      </c>
      <c r="H35" s="835" t="s">
        <v>4533</v>
      </c>
      <c r="I35" s="849">
        <v>1.9249999523162842</v>
      </c>
      <c r="J35" s="849">
        <v>60</v>
      </c>
      <c r="K35" s="850">
        <v>115.5</v>
      </c>
    </row>
    <row r="36" spans="1:11" ht="14.4" customHeight="1" x14ac:dyDescent="0.3">
      <c r="A36" s="831" t="s">
        <v>599</v>
      </c>
      <c r="B36" s="832" t="s">
        <v>600</v>
      </c>
      <c r="C36" s="835" t="s">
        <v>613</v>
      </c>
      <c r="D36" s="863" t="s">
        <v>614</v>
      </c>
      <c r="E36" s="835" t="s">
        <v>4492</v>
      </c>
      <c r="F36" s="863" t="s">
        <v>4493</v>
      </c>
      <c r="G36" s="835" t="s">
        <v>4534</v>
      </c>
      <c r="H36" s="835" t="s">
        <v>4535</v>
      </c>
      <c r="I36" s="849">
        <v>2.1650000810623169</v>
      </c>
      <c r="J36" s="849">
        <v>80</v>
      </c>
      <c r="K36" s="850">
        <v>173.30000305175781</v>
      </c>
    </row>
    <row r="37" spans="1:11" ht="14.4" customHeight="1" x14ac:dyDescent="0.3">
      <c r="A37" s="831" t="s">
        <v>599</v>
      </c>
      <c r="B37" s="832" t="s">
        <v>600</v>
      </c>
      <c r="C37" s="835" t="s">
        <v>613</v>
      </c>
      <c r="D37" s="863" t="s">
        <v>614</v>
      </c>
      <c r="E37" s="835" t="s">
        <v>4492</v>
      </c>
      <c r="F37" s="863" t="s">
        <v>4493</v>
      </c>
      <c r="G37" s="835" t="s">
        <v>4534</v>
      </c>
      <c r="H37" s="835" t="s">
        <v>4536</v>
      </c>
      <c r="I37" s="849">
        <v>2.1650000810623169</v>
      </c>
      <c r="J37" s="849">
        <v>30</v>
      </c>
      <c r="K37" s="850">
        <v>65.000001907348633</v>
      </c>
    </row>
    <row r="38" spans="1:11" ht="14.4" customHeight="1" x14ac:dyDescent="0.3">
      <c r="A38" s="831" t="s">
        <v>599</v>
      </c>
      <c r="B38" s="832" t="s">
        <v>600</v>
      </c>
      <c r="C38" s="835" t="s">
        <v>613</v>
      </c>
      <c r="D38" s="863" t="s">
        <v>614</v>
      </c>
      <c r="E38" s="835" t="s">
        <v>4492</v>
      </c>
      <c r="F38" s="863" t="s">
        <v>4493</v>
      </c>
      <c r="G38" s="835" t="s">
        <v>4537</v>
      </c>
      <c r="H38" s="835" t="s">
        <v>4538</v>
      </c>
      <c r="I38" s="849">
        <v>21.233332951863606</v>
      </c>
      <c r="J38" s="849">
        <v>30</v>
      </c>
      <c r="K38" s="850">
        <v>637</v>
      </c>
    </row>
    <row r="39" spans="1:11" ht="14.4" customHeight="1" x14ac:dyDescent="0.3">
      <c r="A39" s="831" t="s">
        <v>599</v>
      </c>
      <c r="B39" s="832" t="s">
        <v>600</v>
      </c>
      <c r="C39" s="835" t="s">
        <v>613</v>
      </c>
      <c r="D39" s="863" t="s">
        <v>614</v>
      </c>
      <c r="E39" s="835" t="s">
        <v>4492</v>
      </c>
      <c r="F39" s="863" t="s">
        <v>4493</v>
      </c>
      <c r="G39" s="835" t="s">
        <v>4539</v>
      </c>
      <c r="H39" s="835" t="s">
        <v>4540</v>
      </c>
      <c r="I39" s="849">
        <v>2.5199999809265137</v>
      </c>
      <c r="J39" s="849">
        <v>50</v>
      </c>
      <c r="K39" s="850">
        <v>126</v>
      </c>
    </row>
    <row r="40" spans="1:11" ht="14.4" customHeight="1" x14ac:dyDescent="0.3">
      <c r="A40" s="831" t="s">
        <v>599</v>
      </c>
      <c r="B40" s="832" t="s">
        <v>600</v>
      </c>
      <c r="C40" s="835" t="s">
        <v>613</v>
      </c>
      <c r="D40" s="863" t="s">
        <v>614</v>
      </c>
      <c r="E40" s="835" t="s">
        <v>4492</v>
      </c>
      <c r="F40" s="863" t="s">
        <v>4493</v>
      </c>
      <c r="G40" s="835" t="s">
        <v>4541</v>
      </c>
      <c r="H40" s="835" t="s">
        <v>4542</v>
      </c>
      <c r="I40" s="849">
        <v>21.229999542236328</v>
      </c>
      <c r="J40" s="849">
        <v>20</v>
      </c>
      <c r="K40" s="850">
        <v>424.60000610351562</v>
      </c>
    </row>
    <row r="41" spans="1:11" ht="14.4" customHeight="1" x14ac:dyDescent="0.3">
      <c r="A41" s="831" t="s">
        <v>599</v>
      </c>
      <c r="B41" s="832" t="s">
        <v>600</v>
      </c>
      <c r="C41" s="835" t="s">
        <v>613</v>
      </c>
      <c r="D41" s="863" t="s">
        <v>614</v>
      </c>
      <c r="E41" s="835" t="s">
        <v>4492</v>
      </c>
      <c r="F41" s="863" t="s">
        <v>4493</v>
      </c>
      <c r="G41" s="835" t="s">
        <v>4541</v>
      </c>
      <c r="H41" s="835" t="s">
        <v>4543</v>
      </c>
      <c r="I41" s="849">
        <v>21.229999542236328</v>
      </c>
      <c r="J41" s="849">
        <v>15</v>
      </c>
      <c r="K41" s="850">
        <v>318.45001220703125</v>
      </c>
    </row>
    <row r="42" spans="1:11" ht="14.4" customHeight="1" x14ac:dyDescent="0.3">
      <c r="A42" s="831" t="s">
        <v>599</v>
      </c>
      <c r="B42" s="832" t="s">
        <v>600</v>
      </c>
      <c r="C42" s="835" t="s">
        <v>613</v>
      </c>
      <c r="D42" s="863" t="s">
        <v>614</v>
      </c>
      <c r="E42" s="835" t="s">
        <v>4544</v>
      </c>
      <c r="F42" s="863" t="s">
        <v>4545</v>
      </c>
      <c r="G42" s="835" t="s">
        <v>4546</v>
      </c>
      <c r="H42" s="835" t="s">
        <v>4547</v>
      </c>
      <c r="I42" s="849">
        <v>10.346000289916992</v>
      </c>
      <c r="J42" s="849">
        <v>240</v>
      </c>
      <c r="K42" s="850">
        <v>2477.6000213623047</v>
      </c>
    </row>
    <row r="43" spans="1:11" ht="14.4" customHeight="1" x14ac:dyDescent="0.3">
      <c r="A43" s="831" t="s">
        <v>599</v>
      </c>
      <c r="B43" s="832" t="s">
        <v>600</v>
      </c>
      <c r="C43" s="835" t="s">
        <v>613</v>
      </c>
      <c r="D43" s="863" t="s">
        <v>614</v>
      </c>
      <c r="E43" s="835" t="s">
        <v>4548</v>
      </c>
      <c r="F43" s="863" t="s">
        <v>4549</v>
      </c>
      <c r="G43" s="835" t="s">
        <v>4550</v>
      </c>
      <c r="H43" s="835" t="s">
        <v>4551</v>
      </c>
      <c r="I43" s="849">
        <v>0.30000001192092896</v>
      </c>
      <c r="J43" s="849">
        <v>300</v>
      </c>
      <c r="K43" s="850">
        <v>90</v>
      </c>
    </row>
    <row r="44" spans="1:11" ht="14.4" customHeight="1" x14ac:dyDescent="0.3">
      <c r="A44" s="831" t="s">
        <v>599</v>
      </c>
      <c r="B44" s="832" t="s">
        <v>600</v>
      </c>
      <c r="C44" s="835" t="s">
        <v>613</v>
      </c>
      <c r="D44" s="863" t="s">
        <v>614</v>
      </c>
      <c r="E44" s="835" t="s">
        <v>4548</v>
      </c>
      <c r="F44" s="863" t="s">
        <v>4549</v>
      </c>
      <c r="G44" s="835" t="s">
        <v>4552</v>
      </c>
      <c r="H44" s="835" t="s">
        <v>4553</v>
      </c>
      <c r="I44" s="849">
        <v>0.3033333420753479</v>
      </c>
      <c r="J44" s="849">
        <v>600</v>
      </c>
      <c r="K44" s="850">
        <v>182</v>
      </c>
    </row>
    <row r="45" spans="1:11" ht="14.4" customHeight="1" x14ac:dyDescent="0.3">
      <c r="A45" s="831" t="s">
        <v>599</v>
      </c>
      <c r="B45" s="832" t="s">
        <v>600</v>
      </c>
      <c r="C45" s="835" t="s">
        <v>613</v>
      </c>
      <c r="D45" s="863" t="s">
        <v>614</v>
      </c>
      <c r="E45" s="835" t="s">
        <v>4548</v>
      </c>
      <c r="F45" s="863" t="s">
        <v>4549</v>
      </c>
      <c r="G45" s="835" t="s">
        <v>4554</v>
      </c>
      <c r="H45" s="835" t="s">
        <v>4555</v>
      </c>
      <c r="I45" s="849">
        <v>0.5325000137090683</v>
      </c>
      <c r="J45" s="849">
        <v>400</v>
      </c>
      <c r="K45" s="850">
        <v>213</v>
      </c>
    </row>
    <row r="46" spans="1:11" ht="14.4" customHeight="1" x14ac:dyDescent="0.3">
      <c r="A46" s="831" t="s">
        <v>599</v>
      </c>
      <c r="B46" s="832" t="s">
        <v>600</v>
      </c>
      <c r="C46" s="835" t="s">
        <v>613</v>
      </c>
      <c r="D46" s="863" t="s">
        <v>614</v>
      </c>
      <c r="E46" s="835" t="s">
        <v>4548</v>
      </c>
      <c r="F46" s="863" t="s">
        <v>4549</v>
      </c>
      <c r="G46" s="835" t="s">
        <v>4556</v>
      </c>
      <c r="H46" s="835" t="s">
        <v>4557</v>
      </c>
      <c r="I46" s="849">
        <v>1.7999999523162842</v>
      </c>
      <c r="J46" s="849">
        <v>100</v>
      </c>
      <c r="K46" s="850">
        <v>180</v>
      </c>
    </row>
    <row r="47" spans="1:11" ht="14.4" customHeight="1" x14ac:dyDescent="0.3">
      <c r="A47" s="831" t="s">
        <v>599</v>
      </c>
      <c r="B47" s="832" t="s">
        <v>600</v>
      </c>
      <c r="C47" s="835" t="s">
        <v>613</v>
      </c>
      <c r="D47" s="863" t="s">
        <v>614</v>
      </c>
      <c r="E47" s="835" t="s">
        <v>4558</v>
      </c>
      <c r="F47" s="863" t="s">
        <v>4559</v>
      </c>
      <c r="G47" s="835" t="s">
        <v>4560</v>
      </c>
      <c r="H47" s="835" t="s">
        <v>4561</v>
      </c>
      <c r="I47" s="849">
        <v>0.68999999761581421</v>
      </c>
      <c r="J47" s="849">
        <v>6800</v>
      </c>
      <c r="K47" s="850">
        <v>4692</v>
      </c>
    </row>
    <row r="48" spans="1:11" ht="14.4" customHeight="1" x14ac:dyDescent="0.3">
      <c r="A48" s="831" t="s">
        <v>599</v>
      </c>
      <c r="B48" s="832" t="s">
        <v>600</v>
      </c>
      <c r="C48" s="835" t="s">
        <v>613</v>
      </c>
      <c r="D48" s="863" t="s">
        <v>614</v>
      </c>
      <c r="E48" s="835" t="s">
        <v>4558</v>
      </c>
      <c r="F48" s="863" t="s">
        <v>4559</v>
      </c>
      <c r="G48" s="835" t="s">
        <v>4562</v>
      </c>
      <c r="H48" s="835" t="s">
        <v>4563</v>
      </c>
      <c r="I48" s="849">
        <v>11.770000457763672</v>
      </c>
      <c r="J48" s="849">
        <v>20</v>
      </c>
      <c r="K48" s="850">
        <v>235.39999389648437</v>
      </c>
    </row>
    <row r="49" spans="1:11" ht="14.4" customHeight="1" x14ac:dyDescent="0.3">
      <c r="A49" s="831" t="s">
        <v>599</v>
      </c>
      <c r="B49" s="832" t="s">
        <v>600</v>
      </c>
      <c r="C49" s="835" t="s">
        <v>613</v>
      </c>
      <c r="D49" s="863" t="s">
        <v>614</v>
      </c>
      <c r="E49" s="835" t="s">
        <v>4558</v>
      </c>
      <c r="F49" s="863" t="s">
        <v>4559</v>
      </c>
      <c r="G49" s="835" t="s">
        <v>4564</v>
      </c>
      <c r="H49" s="835" t="s">
        <v>4565</v>
      </c>
      <c r="I49" s="849">
        <v>7.5</v>
      </c>
      <c r="J49" s="849">
        <v>50</v>
      </c>
      <c r="K49" s="850">
        <v>375</v>
      </c>
    </row>
    <row r="50" spans="1:11" ht="14.4" customHeight="1" x14ac:dyDescent="0.3">
      <c r="A50" s="831" t="s">
        <v>599</v>
      </c>
      <c r="B50" s="832" t="s">
        <v>600</v>
      </c>
      <c r="C50" s="835" t="s">
        <v>618</v>
      </c>
      <c r="D50" s="863" t="s">
        <v>619</v>
      </c>
      <c r="E50" s="835" t="s">
        <v>4566</v>
      </c>
      <c r="F50" s="863" t="s">
        <v>4567</v>
      </c>
      <c r="G50" s="835" t="s">
        <v>4568</v>
      </c>
      <c r="H50" s="835" t="s">
        <v>4569</v>
      </c>
      <c r="I50" s="849">
        <v>147.19166310628256</v>
      </c>
      <c r="J50" s="849">
        <v>8</v>
      </c>
      <c r="K50" s="850">
        <v>1177.5199890136719</v>
      </c>
    </row>
    <row r="51" spans="1:11" ht="14.4" customHeight="1" x14ac:dyDescent="0.3">
      <c r="A51" s="831" t="s">
        <v>599</v>
      </c>
      <c r="B51" s="832" t="s">
        <v>600</v>
      </c>
      <c r="C51" s="835" t="s">
        <v>618</v>
      </c>
      <c r="D51" s="863" t="s">
        <v>619</v>
      </c>
      <c r="E51" s="835" t="s">
        <v>4566</v>
      </c>
      <c r="F51" s="863" t="s">
        <v>4567</v>
      </c>
      <c r="G51" s="835" t="s">
        <v>4570</v>
      </c>
      <c r="H51" s="835" t="s">
        <v>4571</v>
      </c>
      <c r="I51" s="849">
        <v>147.17499796549478</v>
      </c>
      <c r="J51" s="849">
        <v>8</v>
      </c>
      <c r="K51" s="850">
        <v>1177.3999786376953</v>
      </c>
    </row>
    <row r="52" spans="1:11" ht="14.4" customHeight="1" x14ac:dyDescent="0.3">
      <c r="A52" s="831" t="s">
        <v>599</v>
      </c>
      <c r="B52" s="832" t="s">
        <v>600</v>
      </c>
      <c r="C52" s="835" t="s">
        <v>618</v>
      </c>
      <c r="D52" s="863" t="s">
        <v>619</v>
      </c>
      <c r="E52" s="835" t="s">
        <v>4566</v>
      </c>
      <c r="F52" s="863" t="s">
        <v>4567</v>
      </c>
      <c r="G52" s="835" t="s">
        <v>4572</v>
      </c>
      <c r="H52" s="835" t="s">
        <v>4573</v>
      </c>
      <c r="I52" s="849">
        <v>152.46000671386719</v>
      </c>
      <c r="J52" s="849">
        <v>2</v>
      </c>
      <c r="K52" s="850">
        <v>304.92001342773437</v>
      </c>
    </row>
    <row r="53" spans="1:11" ht="14.4" customHeight="1" x14ac:dyDescent="0.3">
      <c r="A53" s="831" t="s">
        <v>599</v>
      </c>
      <c r="B53" s="832" t="s">
        <v>600</v>
      </c>
      <c r="C53" s="835" t="s">
        <v>618</v>
      </c>
      <c r="D53" s="863" t="s">
        <v>619</v>
      </c>
      <c r="E53" s="835" t="s">
        <v>4468</v>
      </c>
      <c r="F53" s="863" t="s">
        <v>4469</v>
      </c>
      <c r="G53" s="835" t="s">
        <v>4574</v>
      </c>
      <c r="H53" s="835" t="s">
        <v>4575</v>
      </c>
      <c r="I53" s="849">
        <v>0.63999998569488525</v>
      </c>
      <c r="J53" s="849">
        <v>500</v>
      </c>
      <c r="K53" s="850">
        <v>320</v>
      </c>
    </row>
    <row r="54" spans="1:11" ht="14.4" customHeight="1" x14ac:dyDescent="0.3">
      <c r="A54" s="831" t="s">
        <v>599</v>
      </c>
      <c r="B54" s="832" t="s">
        <v>600</v>
      </c>
      <c r="C54" s="835" t="s">
        <v>618</v>
      </c>
      <c r="D54" s="863" t="s">
        <v>619</v>
      </c>
      <c r="E54" s="835" t="s">
        <v>4468</v>
      </c>
      <c r="F54" s="863" t="s">
        <v>4469</v>
      </c>
      <c r="G54" s="835" t="s">
        <v>4576</v>
      </c>
      <c r="H54" s="835" t="s">
        <v>4577</v>
      </c>
      <c r="I54" s="849">
        <v>106.26000213623047</v>
      </c>
      <c r="J54" s="849">
        <v>2</v>
      </c>
      <c r="K54" s="850">
        <v>212.52000427246094</v>
      </c>
    </row>
    <row r="55" spans="1:11" ht="14.4" customHeight="1" x14ac:dyDescent="0.3">
      <c r="A55" s="831" t="s">
        <v>599</v>
      </c>
      <c r="B55" s="832" t="s">
        <v>600</v>
      </c>
      <c r="C55" s="835" t="s">
        <v>618</v>
      </c>
      <c r="D55" s="863" t="s">
        <v>619</v>
      </c>
      <c r="E55" s="835" t="s">
        <v>4468</v>
      </c>
      <c r="F55" s="863" t="s">
        <v>4469</v>
      </c>
      <c r="G55" s="835" t="s">
        <v>4578</v>
      </c>
      <c r="H55" s="835" t="s">
        <v>4579</v>
      </c>
      <c r="I55" s="849">
        <v>1868.75</v>
      </c>
      <c r="J55" s="849">
        <v>4</v>
      </c>
      <c r="K55" s="850">
        <v>7475</v>
      </c>
    </row>
    <row r="56" spans="1:11" ht="14.4" customHeight="1" x14ac:dyDescent="0.3">
      <c r="A56" s="831" t="s">
        <v>599</v>
      </c>
      <c r="B56" s="832" t="s">
        <v>600</v>
      </c>
      <c r="C56" s="835" t="s">
        <v>618</v>
      </c>
      <c r="D56" s="863" t="s">
        <v>619</v>
      </c>
      <c r="E56" s="835" t="s">
        <v>4468</v>
      </c>
      <c r="F56" s="863" t="s">
        <v>4469</v>
      </c>
      <c r="G56" s="835" t="s">
        <v>4580</v>
      </c>
      <c r="H56" s="835" t="s">
        <v>4581</v>
      </c>
      <c r="I56" s="849">
        <v>1317.68994140625</v>
      </c>
      <c r="J56" s="849">
        <v>4</v>
      </c>
      <c r="K56" s="850">
        <v>5270.759765625</v>
      </c>
    </row>
    <row r="57" spans="1:11" ht="14.4" customHeight="1" x14ac:dyDescent="0.3">
      <c r="A57" s="831" t="s">
        <v>599</v>
      </c>
      <c r="B57" s="832" t="s">
        <v>600</v>
      </c>
      <c r="C57" s="835" t="s">
        <v>618</v>
      </c>
      <c r="D57" s="863" t="s">
        <v>619</v>
      </c>
      <c r="E57" s="835" t="s">
        <v>4468</v>
      </c>
      <c r="F57" s="863" t="s">
        <v>4469</v>
      </c>
      <c r="G57" s="835" t="s">
        <v>4582</v>
      </c>
      <c r="H57" s="835" t="s">
        <v>4583</v>
      </c>
      <c r="I57" s="849">
        <v>784.18748474121094</v>
      </c>
      <c r="J57" s="849">
        <v>7</v>
      </c>
      <c r="K57" s="850">
        <v>5489.2699584960937</v>
      </c>
    </row>
    <row r="58" spans="1:11" ht="14.4" customHeight="1" x14ac:dyDescent="0.3">
      <c r="A58" s="831" t="s">
        <v>599</v>
      </c>
      <c r="B58" s="832" t="s">
        <v>600</v>
      </c>
      <c r="C58" s="835" t="s">
        <v>618</v>
      </c>
      <c r="D58" s="863" t="s">
        <v>619</v>
      </c>
      <c r="E58" s="835" t="s">
        <v>4468</v>
      </c>
      <c r="F58" s="863" t="s">
        <v>4469</v>
      </c>
      <c r="G58" s="835" t="s">
        <v>4584</v>
      </c>
      <c r="H58" s="835" t="s">
        <v>4585</v>
      </c>
      <c r="I58" s="849">
        <v>713.56500244140625</v>
      </c>
      <c r="J58" s="849">
        <v>4</v>
      </c>
      <c r="K58" s="850">
        <v>2854.2499389648437</v>
      </c>
    </row>
    <row r="59" spans="1:11" ht="14.4" customHeight="1" x14ac:dyDescent="0.3">
      <c r="A59" s="831" t="s">
        <v>599</v>
      </c>
      <c r="B59" s="832" t="s">
        <v>600</v>
      </c>
      <c r="C59" s="835" t="s">
        <v>618</v>
      </c>
      <c r="D59" s="863" t="s">
        <v>619</v>
      </c>
      <c r="E59" s="835" t="s">
        <v>4468</v>
      </c>
      <c r="F59" s="863" t="s">
        <v>4469</v>
      </c>
      <c r="G59" s="835" t="s">
        <v>4586</v>
      </c>
      <c r="H59" s="835" t="s">
        <v>4587</v>
      </c>
      <c r="I59" s="849">
        <v>749.27001953125</v>
      </c>
      <c r="J59" s="849">
        <v>4</v>
      </c>
      <c r="K59" s="850">
        <v>2997.080078125</v>
      </c>
    </row>
    <row r="60" spans="1:11" ht="14.4" customHeight="1" x14ac:dyDescent="0.3">
      <c r="A60" s="831" t="s">
        <v>599</v>
      </c>
      <c r="B60" s="832" t="s">
        <v>600</v>
      </c>
      <c r="C60" s="835" t="s">
        <v>618</v>
      </c>
      <c r="D60" s="863" t="s">
        <v>619</v>
      </c>
      <c r="E60" s="835" t="s">
        <v>4468</v>
      </c>
      <c r="F60" s="863" t="s">
        <v>4469</v>
      </c>
      <c r="G60" s="835" t="s">
        <v>4588</v>
      </c>
      <c r="H60" s="835" t="s">
        <v>4589</v>
      </c>
      <c r="I60" s="849">
        <v>2186.469970703125</v>
      </c>
      <c r="J60" s="849">
        <v>12</v>
      </c>
      <c r="K60" s="850">
        <v>26237.6396484375</v>
      </c>
    </row>
    <row r="61" spans="1:11" ht="14.4" customHeight="1" x14ac:dyDescent="0.3">
      <c r="A61" s="831" t="s">
        <v>599</v>
      </c>
      <c r="B61" s="832" t="s">
        <v>600</v>
      </c>
      <c r="C61" s="835" t="s">
        <v>618</v>
      </c>
      <c r="D61" s="863" t="s">
        <v>619</v>
      </c>
      <c r="E61" s="835" t="s">
        <v>4468</v>
      </c>
      <c r="F61" s="863" t="s">
        <v>4469</v>
      </c>
      <c r="G61" s="835" t="s">
        <v>4590</v>
      </c>
      <c r="H61" s="835" t="s">
        <v>4591</v>
      </c>
      <c r="I61" s="849">
        <v>2044.9000244140625</v>
      </c>
      <c r="J61" s="849">
        <v>5</v>
      </c>
      <c r="K61" s="850">
        <v>10224.500122070312</v>
      </c>
    </row>
    <row r="62" spans="1:11" ht="14.4" customHeight="1" x14ac:dyDescent="0.3">
      <c r="A62" s="831" t="s">
        <v>599</v>
      </c>
      <c r="B62" s="832" t="s">
        <v>600</v>
      </c>
      <c r="C62" s="835" t="s">
        <v>618</v>
      </c>
      <c r="D62" s="863" t="s">
        <v>619</v>
      </c>
      <c r="E62" s="835" t="s">
        <v>4468</v>
      </c>
      <c r="F62" s="863" t="s">
        <v>4469</v>
      </c>
      <c r="G62" s="835" t="s">
        <v>4592</v>
      </c>
      <c r="H62" s="835" t="s">
        <v>4593</v>
      </c>
      <c r="I62" s="849">
        <v>6.25</v>
      </c>
      <c r="J62" s="849">
        <v>100</v>
      </c>
      <c r="K62" s="850">
        <v>625</v>
      </c>
    </row>
    <row r="63" spans="1:11" ht="14.4" customHeight="1" x14ac:dyDescent="0.3">
      <c r="A63" s="831" t="s">
        <v>599</v>
      </c>
      <c r="B63" s="832" t="s">
        <v>600</v>
      </c>
      <c r="C63" s="835" t="s">
        <v>618</v>
      </c>
      <c r="D63" s="863" t="s">
        <v>619</v>
      </c>
      <c r="E63" s="835" t="s">
        <v>4468</v>
      </c>
      <c r="F63" s="863" t="s">
        <v>4469</v>
      </c>
      <c r="G63" s="835" t="s">
        <v>4592</v>
      </c>
      <c r="H63" s="835" t="s">
        <v>4594</v>
      </c>
      <c r="I63" s="849">
        <v>6.242499828338623</v>
      </c>
      <c r="J63" s="849">
        <v>180</v>
      </c>
      <c r="K63" s="850">
        <v>1123.2999649047852</v>
      </c>
    </row>
    <row r="64" spans="1:11" ht="14.4" customHeight="1" x14ac:dyDescent="0.3">
      <c r="A64" s="831" t="s">
        <v>599</v>
      </c>
      <c r="B64" s="832" t="s">
        <v>600</v>
      </c>
      <c r="C64" s="835" t="s">
        <v>618</v>
      </c>
      <c r="D64" s="863" t="s">
        <v>619</v>
      </c>
      <c r="E64" s="835" t="s">
        <v>4468</v>
      </c>
      <c r="F64" s="863" t="s">
        <v>4469</v>
      </c>
      <c r="G64" s="835" t="s">
        <v>4595</v>
      </c>
      <c r="H64" s="835" t="s">
        <v>4596</v>
      </c>
      <c r="I64" s="849">
        <v>1.4900000095367432</v>
      </c>
      <c r="J64" s="849">
        <v>500</v>
      </c>
      <c r="K64" s="850">
        <v>745</v>
      </c>
    </row>
    <row r="65" spans="1:11" ht="14.4" customHeight="1" x14ac:dyDescent="0.3">
      <c r="A65" s="831" t="s">
        <v>599</v>
      </c>
      <c r="B65" s="832" t="s">
        <v>600</v>
      </c>
      <c r="C65" s="835" t="s">
        <v>618</v>
      </c>
      <c r="D65" s="863" t="s">
        <v>619</v>
      </c>
      <c r="E65" s="835" t="s">
        <v>4468</v>
      </c>
      <c r="F65" s="863" t="s">
        <v>4469</v>
      </c>
      <c r="G65" s="835" t="s">
        <v>4597</v>
      </c>
      <c r="H65" s="835" t="s">
        <v>4598</v>
      </c>
      <c r="I65" s="849">
        <v>164.22000122070312</v>
      </c>
      <c r="J65" s="849">
        <v>8</v>
      </c>
      <c r="K65" s="850">
        <v>1313.760009765625</v>
      </c>
    </row>
    <row r="66" spans="1:11" ht="14.4" customHeight="1" x14ac:dyDescent="0.3">
      <c r="A66" s="831" t="s">
        <v>599</v>
      </c>
      <c r="B66" s="832" t="s">
        <v>600</v>
      </c>
      <c r="C66" s="835" t="s">
        <v>618</v>
      </c>
      <c r="D66" s="863" t="s">
        <v>619</v>
      </c>
      <c r="E66" s="835" t="s">
        <v>4468</v>
      </c>
      <c r="F66" s="863" t="s">
        <v>4469</v>
      </c>
      <c r="G66" s="835" t="s">
        <v>4599</v>
      </c>
      <c r="H66" s="835" t="s">
        <v>4600</v>
      </c>
      <c r="I66" s="849">
        <v>86.379997253417969</v>
      </c>
      <c r="J66" s="849">
        <v>50</v>
      </c>
      <c r="K66" s="850">
        <v>4318.9999389648437</v>
      </c>
    </row>
    <row r="67" spans="1:11" ht="14.4" customHeight="1" x14ac:dyDescent="0.3">
      <c r="A67" s="831" t="s">
        <v>599</v>
      </c>
      <c r="B67" s="832" t="s">
        <v>600</v>
      </c>
      <c r="C67" s="835" t="s">
        <v>618</v>
      </c>
      <c r="D67" s="863" t="s">
        <v>619</v>
      </c>
      <c r="E67" s="835" t="s">
        <v>4468</v>
      </c>
      <c r="F67" s="863" t="s">
        <v>4469</v>
      </c>
      <c r="G67" s="835" t="s">
        <v>4474</v>
      </c>
      <c r="H67" s="835" t="s">
        <v>4475</v>
      </c>
      <c r="I67" s="849">
        <v>790.875</v>
      </c>
      <c r="J67" s="849">
        <v>4</v>
      </c>
      <c r="K67" s="850">
        <v>3163.5</v>
      </c>
    </row>
    <row r="68" spans="1:11" ht="14.4" customHeight="1" x14ac:dyDescent="0.3">
      <c r="A68" s="831" t="s">
        <v>599</v>
      </c>
      <c r="B68" s="832" t="s">
        <v>600</v>
      </c>
      <c r="C68" s="835" t="s">
        <v>618</v>
      </c>
      <c r="D68" s="863" t="s">
        <v>619</v>
      </c>
      <c r="E68" s="835" t="s">
        <v>4468</v>
      </c>
      <c r="F68" s="863" t="s">
        <v>4469</v>
      </c>
      <c r="G68" s="835" t="s">
        <v>4601</v>
      </c>
      <c r="H68" s="835" t="s">
        <v>4602</v>
      </c>
      <c r="I68" s="849">
        <v>235.1300048828125</v>
      </c>
      <c r="J68" s="849">
        <v>30</v>
      </c>
      <c r="K68" s="850">
        <v>7053.900146484375</v>
      </c>
    </row>
    <row r="69" spans="1:11" ht="14.4" customHeight="1" x14ac:dyDescent="0.3">
      <c r="A69" s="831" t="s">
        <v>599</v>
      </c>
      <c r="B69" s="832" t="s">
        <v>600</v>
      </c>
      <c r="C69" s="835" t="s">
        <v>618</v>
      </c>
      <c r="D69" s="863" t="s">
        <v>619</v>
      </c>
      <c r="E69" s="835" t="s">
        <v>4468</v>
      </c>
      <c r="F69" s="863" t="s">
        <v>4469</v>
      </c>
      <c r="G69" s="835" t="s">
        <v>4603</v>
      </c>
      <c r="H69" s="835" t="s">
        <v>4604</v>
      </c>
      <c r="I69" s="849">
        <v>30.176000213623048</v>
      </c>
      <c r="J69" s="849">
        <v>63</v>
      </c>
      <c r="K69" s="850">
        <v>1901.1400146484375</v>
      </c>
    </row>
    <row r="70" spans="1:11" ht="14.4" customHeight="1" x14ac:dyDescent="0.3">
      <c r="A70" s="831" t="s">
        <v>599</v>
      </c>
      <c r="B70" s="832" t="s">
        <v>600</v>
      </c>
      <c r="C70" s="835" t="s">
        <v>618</v>
      </c>
      <c r="D70" s="863" t="s">
        <v>619</v>
      </c>
      <c r="E70" s="835" t="s">
        <v>4468</v>
      </c>
      <c r="F70" s="863" t="s">
        <v>4469</v>
      </c>
      <c r="G70" s="835" t="s">
        <v>4605</v>
      </c>
      <c r="H70" s="835" t="s">
        <v>4606</v>
      </c>
      <c r="I70" s="849">
        <v>123.19000244140625</v>
      </c>
      <c r="J70" s="849">
        <v>40</v>
      </c>
      <c r="K70" s="850">
        <v>4927.52001953125</v>
      </c>
    </row>
    <row r="71" spans="1:11" ht="14.4" customHeight="1" x14ac:dyDescent="0.3">
      <c r="A71" s="831" t="s">
        <v>599</v>
      </c>
      <c r="B71" s="832" t="s">
        <v>600</v>
      </c>
      <c r="C71" s="835" t="s">
        <v>618</v>
      </c>
      <c r="D71" s="863" t="s">
        <v>619</v>
      </c>
      <c r="E71" s="835" t="s">
        <v>4468</v>
      </c>
      <c r="F71" s="863" t="s">
        <v>4469</v>
      </c>
      <c r="G71" s="835" t="s">
        <v>4605</v>
      </c>
      <c r="H71" s="835" t="s">
        <v>4607</v>
      </c>
      <c r="I71" s="849">
        <v>123.19000244140625</v>
      </c>
      <c r="J71" s="849">
        <v>20</v>
      </c>
      <c r="K71" s="850">
        <v>2463.800048828125</v>
      </c>
    </row>
    <row r="72" spans="1:11" ht="14.4" customHeight="1" x14ac:dyDescent="0.3">
      <c r="A72" s="831" t="s">
        <v>599</v>
      </c>
      <c r="B72" s="832" t="s">
        <v>600</v>
      </c>
      <c r="C72" s="835" t="s">
        <v>618</v>
      </c>
      <c r="D72" s="863" t="s">
        <v>619</v>
      </c>
      <c r="E72" s="835" t="s">
        <v>4468</v>
      </c>
      <c r="F72" s="863" t="s">
        <v>4469</v>
      </c>
      <c r="G72" s="835" t="s">
        <v>4608</v>
      </c>
      <c r="H72" s="835" t="s">
        <v>4609</v>
      </c>
      <c r="I72" s="849">
        <v>322</v>
      </c>
      <c r="J72" s="849">
        <v>20</v>
      </c>
      <c r="K72" s="850">
        <v>6440</v>
      </c>
    </row>
    <row r="73" spans="1:11" ht="14.4" customHeight="1" x14ac:dyDescent="0.3">
      <c r="A73" s="831" t="s">
        <v>599</v>
      </c>
      <c r="B73" s="832" t="s">
        <v>600</v>
      </c>
      <c r="C73" s="835" t="s">
        <v>618</v>
      </c>
      <c r="D73" s="863" t="s">
        <v>619</v>
      </c>
      <c r="E73" s="835" t="s">
        <v>4468</v>
      </c>
      <c r="F73" s="863" t="s">
        <v>4469</v>
      </c>
      <c r="G73" s="835" t="s">
        <v>4610</v>
      </c>
      <c r="H73" s="835" t="s">
        <v>4611</v>
      </c>
      <c r="I73" s="849">
        <v>139.69999864366321</v>
      </c>
      <c r="J73" s="849">
        <v>50</v>
      </c>
      <c r="K73" s="850">
        <v>6983.5199279785156</v>
      </c>
    </row>
    <row r="74" spans="1:11" ht="14.4" customHeight="1" x14ac:dyDescent="0.3">
      <c r="A74" s="831" t="s">
        <v>599</v>
      </c>
      <c r="B74" s="832" t="s">
        <v>600</v>
      </c>
      <c r="C74" s="835" t="s">
        <v>618</v>
      </c>
      <c r="D74" s="863" t="s">
        <v>619</v>
      </c>
      <c r="E74" s="835" t="s">
        <v>4468</v>
      </c>
      <c r="F74" s="863" t="s">
        <v>4469</v>
      </c>
      <c r="G74" s="835" t="s">
        <v>4478</v>
      </c>
      <c r="H74" s="835" t="s">
        <v>4479</v>
      </c>
      <c r="I74" s="849">
        <v>1.3799999952316284</v>
      </c>
      <c r="J74" s="849">
        <v>1350</v>
      </c>
      <c r="K74" s="850">
        <v>1863</v>
      </c>
    </row>
    <row r="75" spans="1:11" ht="14.4" customHeight="1" x14ac:dyDescent="0.3">
      <c r="A75" s="831" t="s">
        <v>599</v>
      </c>
      <c r="B75" s="832" t="s">
        <v>600</v>
      </c>
      <c r="C75" s="835" t="s">
        <v>618</v>
      </c>
      <c r="D75" s="863" t="s">
        <v>619</v>
      </c>
      <c r="E75" s="835" t="s">
        <v>4468</v>
      </c>
      <c r="F75" s="863" t="s">
        <v>4469</v>
      </c>
      <c r="G75" s="835" t="s">
        <v>4612</v>
      </c>
      <c r="H75" s="835" t="s">
        <v>4613</v>
      </c>
      <c r="I75" s="849">
        <v>0.85500001907348633</v>
      </c>
      <c r="J75" s="849">
        <v>200</v>
      </c>
      <c r="K75" s="850">
        <v>171</v>
      </c>
    </row>
    <row r="76" spans="1:11" ht="14.4" customHeight="1" x14ac:dyDescent="0.3">
      <c r="A76" s="831" t="s">
        <v>599</v>
      </c>
      <c r="B76" s="832" t="s">
        <v>600</v>
      </c>
      <c r="C76" s="835" t="s">
        <v>618</v>
      </c>
      <c r="D76" s="863" t="s">
        <v>619</v>
      </c>
      <c r="E76" s="835" t="s">
        <v>4468</v>
      </c>
      <c r="F76" s="863" t="s">
        <v>4469</v>
      </c>
      <c r="G76" s="835" t="s">
        <v>4614</v>
      </c>
      <c r="H76" s="835" t="s">
        <v>4615</v>
      </c>
      <c r="I76" s="849">
        <v>2.059999942779541</v>
      </c>
      <c r="J76" s="849">
        <v>100</v>
      </c>
      <c r="K76" s="850">
        <v>206</v>
      </c>
    </row>
    <row r="77" spans="1:11" ht="14.4" customHeight="1" x14ac:dyDescent="0.3">
      <c r="A77" s="831" t="s">
        <v>599</v>
      </c>
      <c r="B77" s="832" t="s">
        <v>600</v>
      </c>
      <c r="C77" s="835" t="s">
        <v>618</v>
      </c>
      <c r="D77" s="863" t="s">
        <v>619</v>
      </c>
      <c r="E77" s="835" t="s">
        <v>4468</v>
      </c>
      <c r="F77" s="863" t="s">
        <v>4469</v>
      </c>
      <c r="G77" s="835" t="s">
        <v>4616</v>
      </c>
      <c r="H77" s="835" t="s">
        <v>4617</v>
      </c>
      <c r="I77" s="849">
        <v>61.209999084472656</v>
      </c>
      <c r="J77" s="849">
        <v>4</v>
      </c>
      <c r="K77" s="850">
        <v>244.83999633789063</v>
      </c>
    </row>
    <row r="78" spans="1:11" ht="14.4" customHeight="1" x14ac:dyDescent="0.3">
      <c r="A78" s="831" t="s">
        <v>599</v>
      </c>
      <c r="B78" s="832" t="s">
        <v>600</v>
      </c>
      <c r="C78" s="835" t="s">
        <v>618</v>
      </c>
      <c r="D78" s="863" t="s">
        <v>619</v>
      </c>
      <c r="E78" s="835" t="s">
        <v>4468</v>
      </c>
      <c r="F78" s="863" t="s">
        <v>4469</v>
      </c>
      <c r="G78" s="835" t="s">
        <v>4618</v>
      </c>
      <c r="H78" s="835" t="s">
        <v>4619</v>
      </c>
      <c r="I78" s="849">
        <v>15.029999732971191</v>
      </c>
      <c r="J78" s="849">
        <v>4</v>
      </c>
      <c r="K78" s="850">
        <v>60.119998931884766</v>
      </c>
    </row>
    <row r="79" spans="1:11" ht="14.4" customHeight="1" x14ac:dyDescent="0.3">
      <c r="A79" s="831" t="s">
        <v>599</v>
      </c>
      <c r="B79" s="832" t="s">
        <v>600</v>
      </c>
      <c r="C79" s="835" t="s">
        <v>618</v>
      </c>
      <c r="D79" s="863" t="s">
        <v>619</v>
      </c>
      <c r="E79" s="835" t="s">
        <v>4468</v>
      </c>
      <c r="F79" s="863" t="s">
        <v>4469</v>
      </c>
      <c r="G79" s="835" t="s">
        <v>4620</v>
      </c>
      <c r="H79" s="835" t="s">
        <v>4621</v>
      </c>
      <c r="I79" s="849">
        <v>0.37999999523162842</v>
      </c>
      <c r="J79" s="849">
        <v>30</v>
      </c>
      <c r="K79" s="850">
        <v>11.399999618530273</v>
      </c>
    </row>
    <row r="80" spans="1:11" ht="14.4" customHeight="1" x14ac:dyDescent="0.3">
      <c r="A80" s="831" t="s">
        <v>599</v>
      </c>
      <c r="B80" s="832" t="s">
        <v>600</v>
      </c>
      <c r="C80" s="835" t="s">
        <v>618</v>
      </c>
      <c r="D80" s="863" t="s">
        <v>619</v>
      </c>
      <c r="E80" s="835" t="s">
        <v>4468</v>
      </c>
      <c r="F80" s="863" t="s">
        <v>4469</v>
      </c>
      <c r="G80" s="835" t="s">
        <v>4622</v>
      </c>
      <c r="H80" s="835" t="s">
        <v>4623</v>
      </c>
      <c r="I80" s="849">
        <v>4.3000001907348633</v>
      </c>
      <c r="J80" s="849">
        <v>6</v>
      </c>
      <c r="K80" s="850">
        <v>25.799999237060547</v>
      </c>
    </row>
    <row r="81" spans="1:11" ht="14.4" customHeight="1" x14ac:dyDescent="0.3">
      <c r="A81" s="831" t="s">
        <v>599</v>
      </c>
      <c r="B81" s="832" t="s">
        <v>600</v>
      </c>
      <c r="C81" s="835" t="s">
        <v>618</v>
      </c>
      <c r="D81" s="863" t="s">
        <v>619</v>
      </c>
      <c r="E81" s="835" t="s">
        <v>4468</v>
      </c>
      <c r="F81" s="863" t="s">
        <v>4469</v>
      </c>
      <c r="G81" s="835" t="s">
        <v>4480</v>
      </c>
      <c r="H81" s="835" t="s">
        <v>4481</v>
      </c>
      <c r="I81" s="849">
        <v>8.5799999237060547</v>
      </c>
      <c r="J81" s="849">
        <v>180</v>
      </c>
      <c r="K81" s="850">
        <v>1544.3999862670898</v>
      </c>
    </row>
    <row r="82" spans="1:11" ht="14.4" customHeight="1" x14ac:dyDescent="0.3">
      <c r="A82" s="831" t="s">
        <v>599</v>
      </c>
      <c r="B82" s="832" t="s">
        <v>600</v>
      </c>
      <c r="C82" s="835" t="s">
        <v>618</v>
      </c>
      <c r="D82" s="863" t="s">
        <v>619</v>
      </c>
      <c r="E82" s="835" t="s">
        <v>4468</v>
      </c>
      <c r="F82" s="863" t="s">
        <v>4469</v>
      </c>
      <c r="G82" s="835" t="s">
        <v>4624</v>
      </c>
      <c r="H82" s="835" t="s">
        <v>4625</v>
      </c>
      <c r="I82" s="849">
        <v>17.620000839233398</v>
      </c>
      <c r="J82" s="849">
        <v>1</v>
      </c>
      <c r="K82" s="850">
        <v>17.620000839233398</v>
      </c>
    </row>
    <row r="83" spans="1:11" ht="14.4" customHeight="1" x14ac:dyDescent="0.3">
      <c r="A83" s="831" t="s">
        <v>599</v>
      </c>
      <c r="B83" s="832" t="s">
        <v>600</v>
      </c>
      <c r="C83" s="835" t="s">
        <v>618</v>
      </c>
      <c r="D83" s="863" t="s">
        <v>619</v>
      </c>
      <c r="E83" s="835" t="s">
        <v>4468</v>
      </c>
      <c r="F83" s="863" t="s">
        <v>4469</v>
      </c>
      <c r="G83" s="835" t="s">
        <v>4626</v>
      </c>
      <c r="H83" s="835" t="s">
        <v>4627</v>
      </c>
      <c r="I83" s="849">
        <v>22.309999465942383</v>
      </c>
      <c r="J83" s="849">
        <v>1</v>
      </c>
      <c r="K83" s="850">
        <v>22.309999465942383</v>
      </c>
    </row>
    <row r="84" spans="1:11" ht="14.4" customHeight="1" x14ac:dyDescent="0.3">
      <c r="A84" s="831" t="s">
        <v>599</v>
      </c>
      <c r="B84" s="832" t="s">
        <v>600</v>
      </c>
      <c r="C84" s="835" t="s">
        <v>618</v>
      </c>
      <c r="D84" s="863" t="s">
        <v>619</v>
      </c>
      <c r="E84" s="835" t="s">
        <v>4468</v>
      </c>
      <c r="F84" s="863" t="s">
        <v>4469</v>
      </c>
      <c r="G84" s="835" t="s">
        <v>4628</v>
      </c>
      <c r="H84" s="835" t="s">
        <v>4629</v>
      </c>
      <c r="I84" s="849">
        <v>685.0574951171875</v>
      </c>
      <c r="J84" s="849">
        <v>7</v>
      </c>
      <c r="K84" s="850">
        <v>4795.3999633789062</v>
      </c>
    </row>
    <row r="85" spans="1:11" ht="14.4" customHeight="1" x14ac:dyDescent="0.3">
      <c r="A85" s="831" t="s">
        <v>599</v>
      </c>
      <c r="B85" s="832" t="s">
        <v>600</v>
      </c>
      <c r="C85" s="835" t="s">
        <v>618</v>
      </c>
      <c r="D85" s="863" t="s">
        <v>619</v>
      </c>
      <c r="E85" s="835" t="s">
        <v>4468</v>
      </c>
      <c r="F85" s="863" t="s">
        <v>4469</v>
      </c>
      <c r="G85" s="835" t="s">
        <v>4630</v>
      </c>
      <c r="H85" s="835" t="s">
        <v>4631</v>
      </c>
      <c r="I85" s="849">
        <v>899.84201660156248</v>
      </c>
      <c r="J85" s="849">
        <v>7</v>
      </c>
      <c r="K85" s="850">
        <v>6298.91015625</v>
      </c>
    </row>
    <row r="86" spans="1:11" ht="14.4" customHeight="1" x14ac:dyDescent="0.3">
      <c r="A86" s="831" t="s">
        <v>599</v>
      </c>
      <c r="B86" s="832" t="s">
        <v>600</v>
      </c>
      <c r="C86" s="835" t="s">
        <v>618</v>
      </c>
      <c r="D86" s="863" t="s">
        <v>619</v>
      </c>
      <c r="E86" s="835" t="s">
        <v>4468</v>
      </c>
      <c r="F86" s="863" t="s">
        <v>4469</v>
      </c>
      <c r="G86" s="835" t="s">
        <v>4632</v>
      </c>
      <c r="H86" s="835" t="s">
        <v>4633</v>
      </c>
      <c r="I86" s="849">
        <v>1083.8800048828125</v>
      </c>
      <c r="J86" s="849">
        <v>1</v>
      </c>
      <c r="K86" s="850">
        <v>1083.8800048828125</v>
      </c>
    </row>
    <row r="87" spans="1:11" ht="14.4" customHeight="1" x14ac:dyDescent="0.3">
      <c r="A87" s="831" t="s">
        <v>599</v>
      </c>
      <c r="B87" s="832" t="s">
        <v>600</v>
      </c>
      <c r="C87" s="835" t="s">
        <v>618</v>
      </c>
      <c r="D87" s="863" t="s">
        <v>619</v>
      </c>
      <c r="E87" s="835" t="s">
        <v>4468</v>
      </c>
      <c r="F87" s="863" t="s">
        <v>4469</v>
      </c>
      <c r="G87" s="835" t="s">
        <v>4634</v>
      </c>
      <c r="H87" s="835" t="s">
        <v>4635</v>
      </c>
      <c r="I87" s="849">
        <v>1253.5</v>
      </c>
      <c r="J87" s="849">
        <v>4</v>
      </c>
      <c r="K87" s="850">
        <v>5014</v>
      </c>
    </row>
    <row r="88" spans="1:11" ht="14.4" customHeight="1" x14ac:dyDescent="0.3">
      <c r="A88" s="831" t="s">
        <v>599</v>
      </c>
      <c r="B88" s="832" t="s">
        <v>600</v>
      </c>
      <c r="C88" s="835" t="s">
        <v>618</v>
      </c>
      <c r="D88" s="863" t="s">
        <v>619</v>
      </c>
      <c r="E88" s="835" t="s">
        <v>4468</v>
      </c>
      <c r="F88" s="863" t="s">
        <v>4469</v>
      </c>
      <c r="G88" s="835" t="s">
        <v>4636</v>
      </c>
      <c r="H88" s="835" t="s">
        <v>4637</v>
      </c>
      <c r="I88" s="849">
        <v>296.45001220703125</v>
      </c>
      <c r="J88" s="849">
        <v>2</v>
      </c>
      <c r="K88" s="850">
        <v>592.9000244140625</v>
      </c>
    </row>
    <row r="89" spans="1:11" ht="14.4" customHeight="1" x14ac:dyDescent="0.3">
      <c r="A89" s="831" t="s">
        <v>599</v>
      </c>
      <c r="B89" s="832" t="s">
        <v>600</v>
      </c>
      <c r="C89" s="835" t="s">
        <v>618</v>
      </c>
      <c r="D89" s="863" t="s">
        <v>619</v>
      </c>
      <c r="E89" s="835" t="s">
        <v>4468</v>
      </c>
      <c r="F89" s="863" t="s">
        <v>4469</v>
      </c>
      <c r="G89" s="835" t="s">
        <v>4638</v>
      </c>
      <c r="H89" s="835" t="s">
        <v>4639</v>
      </c>
      <c r="I89" s="849">
        <v>296.45001220703125</v>
      </c>
      <c r="J89" s="849">
        <v>4</v>
      </c>
      <c r="K89" s="850">
        <v>1185.800048828125</v>
      </c>
    </row>
    <row r="90" spans="1:11" ht="14.4" customHeight="1" x14ac:dyDescent="0.3">
      <c r="A90" s="831" t="s">
        <v>599</v>
      </c>
      <c r="B90" s="832" t="s">
        <v>600</v>
      </c>
      <c r="C90" s="835" t="s">
        <v>618</v>
      </c>
      <c r="D90" s="863" t="s">
        <v>619</v>
      </c>
      <c r="E90" s="835" t="s">
        <v>4468</v>
      </c>
      <c r="F90" s="863" t="s">
        <v>4469</v>
      </c>
      <c r="G90" s="835" t="s">
        <v>4482</v>
      </c>
      <c r="H90" s="835" t="s">
        <v>4483</v>
      </c>
      <c r="I90" s="849">
        <v>2.7400000095367432</v>
      </c>
      <c r="J90" s="849">
        <v>195</v>
      </c>
      <c r="K90" s="850">
        <v>540.04999923706055</v>
      </c>
    </row>
    <row r="91" spans="1:11" ht="14.4" customHeight="1" x14ac:dyDescent="0.3">
      <c r="A91" s="831" t="s">
        <v>599</v>
      </c>
      <c r="B91" s="832" t="s">
        <v>600</v>
      </c>
      <c r="C91" s="835" t="s">
        <v>618</v>
      </c>
      <c r="D91" s="863" t="s">
        <v>619</v>
      </c>
      <c r="E91" s="835" t="s">
        <v>4468</v>
      </c>
      <c r="F91" s="863" t="s">
        <v>4469</v>
      </c>
      <c r="G91" s="835" t="s">
        <v>4484</v>
      </c>
      <c r="H91" s="835" t="s">
        <v>4485</v>
      </c>
      <c r="I91" s="849">
        <v>39.099998474121094</v>
      </c>
      <c r="J91" s="849">
        <v>10</v>
      </c>
      <c r="K91" s="850">
        <v>391</v>
      </c>
    </row>
    <row r="92" spans="1:11" ht="14.4" customHeight="1" x14ac:dyDescent="0.3">
      <c r="A92" s="831" t="s">
        <v>599</v>
      </c>
      <c r="B92" s="832" t="s">
        <v>600</v>
      </c>
      <c r="C92" s="835" t="s">
        <v>618</v>
      </c>
      <c r="D92" s="863" t="s">
        <v>619</v>
      </c>
      <c r="E92" s="835" t="s">
        <v>4468</v>
      </c>
      <c r="F92" s="863" t="s">
        <v>4469</v>
      </c>
      <c r="G92" s="835" t="s">
        <v>4640</v>
      </c>
      <c r="H92" s="835" t="s">
        <v>4641</v>
      </c>
      <c r="I92" s="849">
        <v>1.9299999475479126</v>
      </c>
      <c r="J92" s="849">
        <v>1500</v>
      </c>
      <c r="K92" s="850">
        <v>2898</v>
      </c>
    </row>
    <row r="93" spans="1:11" ht="14.4" customHeight="1" x14ac:dyDescent="0.3">
      <c r="A93" s="831" t="s">
        <v>599</v>
      </c>
      <c r="B93" s="832" t="s">
        <v>600</v>
      </c>
      <c r="C93" s="835" t="s">
        <v>618</v>
      </c>
      <c r="D93" s="863" t="s">
        <v>619</v>
      </c>
      <c r="E93" s="835" t="s">
        <v>4468</v>
      </c>
      <c r="F93" s="863" t="s">
        <v>4469</v>
      </c>
      <c r="G93" s="835" t="s">
        <v>4486</v>
      </c>
      <c r="H93" s="835" t="s">
        <v>4487</v>
      </c>
      <c r="I93" s="849">
        <v>27.875</v>
      </c>
      <c r="J93" s="849">
        <v>56</v>
      </c>
      <c r="K93" s="850">
        <v>1560.9700088500977</v>
      </c>
    </row>
    <row r="94" spans="1:11" ht="14.4" customHeight="1" x14ac:dyDescent="0.3">
      <c r="A94" s="831" t="s">
        <v>599</v>
      </c>
      <c r="B94" s="832" t="s">
        <v>600</v>
      </c>
      <c r="C94" s="835" t="s">
        <v>618</v>
      </c>
      <c r="D94" s="863" t="s">
        <v>619</v>
      </c>
      <c r="E94" s="835" t="s">
        <v>4468</v>
      </c>
      <c r="F94" s="863" t="s">
        <v>4469</v>
      </c>
      <c r="G94" s="835" t="s">
        <v>4642</v>
      </c>
      <c r="H94" s="835" t="s">
        <v>4643</v>
      </c>
      <c r="I94" s="849">
        <v>28.732499599456787</v>
      </c>
      <c r="J94" s="849">
        <v>26</v>
      </c>
      <c r="K94" s="850">
        <v>747.03999328613281</v>
      </c>
    </row>
    <row r="95" spans="1:11" ht="14.4" customHeight="1" x14ac:dyDescent="0.3">
      <c r="A95" s="831" t="s">
        <v>599</v>
      </c>
      <c r="B95" s="832" t="s">
        <v>600</v>
      </c>
      <c r="C95" s="835" t="s">
        <v>618</v>
      </c>
      <c r="D95" s="863" t="s">
        <v>619</v>
      </c>
      <c r="E95" s="835" t="s">
        <v>4468</v>
      </c>
      <c r="F95" s="863" t="s">
        <v>4469</v>
      </c>
      <c r="G95" s="835" t="s">
        <v>4644</v>
      </c>
      <c r="H95" s="835" t="s">
        <v>4645</v>
      </c>
      <c r="I95" s="849">
        <v>260.29998779296875</v>
      </c>
      <c r="J95" s="849">
        <v>6</v>
      </c>
      <c r="K95" s="850">
        <v>1561.800048828125</v>
      </c>
    </row>
    <row r="96" spans="1:11" ht="14.4" customHeight="1" x14ac:dyDescent="0.3">
      <c r="A96" s="831" t="s">
        <v>599</v>
      </c>
      <c r="B96" s="832" t="s">
        <v>600</v>
      </c>
      <c r="C96" s="835" t="s">
        <v>618</v>
      </c>
      <c r="D96" s="863" t="s">
        <v>619</v>
      </c>
      <c r="E96" s="835" t="s">
        <v>4468</v>
      </c>
      <c r="F96" s="863" t="s">
        <v>4469</v>
      </c>
      <c r="G96" s="835" t="s">
        <v>4646</v>
      </c>
      <c r="H96" s="835" t="s">
        <v>4647</v>
      </c>
      <c r="I96" s="849">
        <v>314.79998779296875</v>
      </c>
      <c r="J96" s="849">
        <v>1</v>
      </c>
      <c r="K96" s="850">
        <v>314.79998779296875</v>
      </c>
    </row>
    <row r="97" spans="1:11" ht="14.4" customHeight="1" x14ac:dyDescent="0.3">
      <c r="A97" s="831" t="s">
        <v>599</v>
      </c>
      <c r="B97" s="832" t="s">
        <v>600</v>
      </c>
      <c r="C97" s="835" t="s">
        <v>618</v>
      </c>
      <c r="D97" s="863" t="s">
        <v>619</v>
      </c>
      <c r="E97" s="835" t="s">
        <v>4468</v>
      </c>
      <c r="F97" s="863" t="s">
        <v>4469</v>
      </c>
      <c r="G97" s="835" t="s">
        <v>4490</v>
      </c>
      <c r="H97" s="835" t="s">
        <v>4491</v>
      </c>
      <c r="I97" s="849">
        <v>1.1963636875152588</v>
      </c>
      <c r="J97" s="849">
        <v>5400</v>
      </c>
      <c r="K97" s="850">
        <v>6459.9699096679687</v>
      </c>
    </row>
    <row r="98" spans="1:11" ht="14.4" customHeight="1" x14ac:dyDescent="0.3">
      <c r="A98" s="831" t="s">
        <v>599</v>
      </c>
      <c r="B98" s="832" t="s">
        <v>600</v>
      </c>
      <c r="C98" s="835" t="s">
        <v>618</v>
      </c>
      <c r="D98" s="863" t="s">
        <v>619</v>
      </c>
      <c r="E98" s="835" t="s">
        <v>4492</v>
      </c>
      <c r="F98" s="863" t="s">
        <v>4493</v>
      </c>
      <c r="G98" s="835" t="s">
        <v>4648</v>
      </c>
      <c r="H98" s="835" t="s">
        <v>4649</v>
      </c>
      <c r="I98" s="849">
        <v>6.2899999618530273</v>
      </c>
      <c r="J98" s="849">
        <v>100</v>
      </c>
      <c r="K98" s="850">
        <v>629</v>
      </c>
    </row>
    <row r="99" spans="1:11" ht="14.4" customHeight="1" x14ac:dyDescent="0.3">
      <c r="A99" s="831" t="s">
        <v>599</v>
      </c>
      <c r="B99" s="832" t="s">
        <v>600</v>
      </c>
      <c r="C99" s="835" t="s">
        <v>618</v>
      </c>
      <c r="D99" s="863" t="s">
        <v>619</v>
      </c>
      <c r="E99" s="835" t="s">
        <v>4492</v>
      </c>
      <c r="F99" s="863" t="s">
        <v>4493</v>
      </c>
      <c r="G99" s="835" t="s">
        <v>4650</v>
      </c>
      <c r="H99" s="835" t="s">
        <v>4651</v>
      </c>
      <c r="I99" s="849">
        <v>4.4874998331069946</v>
      </c>
      <c r="J99" s="849">
        <v>260</v>
      </c>
      <c r="K99" s="850">
        <v>1166.8999862670898</v>
      </c>
    </row>
    <row r="100" spans="1:11" ht="14.4" customHeight="1" x14ac:dyDescent="0.3">
      <c r="A100" s="831" t="s">
        <v>599</v>
      </c>
      <c r="B100" s="832" t="s">
        <v>600</v>
      </c>
      <c r="C100" s="835" t="s">
        <v>618</v>
      </c>
      <c r="D100" s="863" t="s">
        <v>619</v>
      </c>
      <c r="E100" s="835" t="s">
        <v>4492</v>
      </c>
      <c r="F100" s="863" t="s">
        <v>4493</v>
      </c>
      <c r="G100" s="835" t="s">
        <v>4652</v>
      </c>
      <c r="H100" s="835" t="s">
        <v>4653</v>
      </c>
      <c r="I100" s="849">
        <v>4.8187501430511475</v>
      </c>
      <c r="J100" s="849">
        <v>340</v>
      </c>
      <c r="K100" s="850">
        <v>1638.5000152587891</v>
      </c>
    </row>
    <row r="101" spans="1:11" ht="14.4" customHeight="1" x14ac:dyDescent="0.3">
      <c r="A101" s="831" t="s">
        <v>599</v>
      </c>
      <c r="B101" s="832" t="s">
        <v>600</v>
      </c>
      <c r="C101" s="835" t="s">
        <v>618</v>
      </c>
      <c r="D101" s="863" t="s">
        <v>619</v>
      </c>
      <c r="E101" s="835" t="s">
        <v>4492</v>
      </c>
      <c r="F101" s="863" t="s">
        <v>4493</v>
      </c>
      <c r="G101" s="835" t="s">
        <v>4494</v>
      </c>
      <c r="H101" s="835" t="s">
        <v>4495</v>
      </c>
      <c r="I101" s="849">
        <v>9.9999997764825821E-3</v>
      </c>
      <c r="J101" s="849">
        <v>1600</v>
      </c>
      <c r="K101" s="850">
        <v>16</v>
      </c>
    </row>
    <row r="102" spans="1:11" ht="14.4" customHeight="1" x14ac:dyDescent="0.3">
      <c r="A102" s="831" t="s">
        <v>599</v>
      </c>
      <c r="B102" s="832" t="s">
        <v>600</v>
      </c>
      <c r="C102" s="835" t="s">
        <v>618</v>
      </c>
      <c r="D102" s="863" t="s">
        <v>619</v>
      </c>
      <c r="E102" s="835" t="s">
        <v>4492</v>
      </c>
      <c r="F102" s="863" t="s">
        <v>4493</v>
      </c>
      <c r="G102" s="835" t="s">
        <v>4654</v>
      </c>
      <c r="H102" s="835" t="s">
        <v>4655</v>
      </c>
      <c r="I102" s="849">
        <v>64.099998474121094</v>
      </c>
      <c r="J102" s="849">
        <v>3</v>
      </c>
      <c r="K102" s="850">
        <v>192.30000305175781</v>
      </c>
    </row>
    <row r="103" spans="1:11" ht="14.4" customHeight="1" x14ac:dyDescent="0.3">
      <c r="A103" s="831" t="s">
        <v>599</v>
      </c>
      <c r="B103" s="832" t="s">
        <v>600</v>
      </c>
      <c r="C103" s="835" t="s">
        <v>618</v>
      </c>
      <c r="D103" s="863" t="s">
        <v>619</v>
      </c>
      <c r="E103" s="835" t="s">
        <v>4492</v>
      </c>
      <c r="F103" s="863" t="s">
        <v>4493</v>
      </c>
      <c r="G103" s="835" t="s">
        <v>4656</v>
      </c>
      <c r="H103" s="835" t="s">
        <v>4657</v>
      </c>
      <c r="I103" s="849">
        <v>3.4200000762939453</v>
      </c>
      <c r="J103" s="849">
        <v>30</v>
      </c>
      <c r="K103" s="850">
        <v>102.59999847412109</v>
      </c>
    </row>
    <row r="104" spans="1:11" ht="14.4" customHeight="1" x14ac:dyDescent="0.3">
      <c r="A104" s="831" t="s">
        <v>599</v>
      </c>
      <c r="B104" s="832" t="s">
        <v>600</v>
      </c>
      <c r="C104" s="835" t="s">
        <v>618</v>
      </c>
      <c r="D104" s="863" t="s">
        <v>619</v>
      </c>
      <c r="E104" s="835" t="s">
        <v>4492</v>
      </c>
      <c r="F104" s="863" t="s">
        <v>4493</v>
      </c>
      <c r="G104" s="835" t="s">
        <v>4658</v>
      </c>
      <c r="H104" s="835" t="s">
        <v>4659</v>
      </c>
      <c r="I104" s="849">
        <v>117.30000305175781</v>
      </c>
      <c r="J104" s="849">
        <v>1</v>
      </c>
      <c r="K104" s="850">
        <v>117.30000305175781</v>
      </c>
    </row>
    <row r="105" spans="1:11" ht="14.4" customHeight="1" x14ac:dyDescent="0.3">
      <c r="A105" s="831" t="s">
        <v>599</v>
      </c>
      <c r="B105" s="832" t="s">
        <v>600</v>
      </c>
      <c r="C105" s="835" t="s">
        <v>618</v>
      </c>
      <c r="D105" s="863" t="s">
        <v>619</v>
      </c>
      <c r="E105" s="835" t="s">
        <v>4492</v>
      </c>
      <c r="F105" s="863" t="s">
        <v>4493</v>
      </c>
      <c r="G105" s="835" t="s">
        <v>4500</v>
      </c>
      <c r="H105" s="835" t="s">
        <v>4501</v>
      </c>
      <c r="I105" s="849">
        <v>17.966666327582466</v>
      </c>
      <c r="J105" s="849">
        <v>1260</v>
      </c>
      <c r="K105" s="850">
        <v>22630.800048828125</v>
      </c>
    </row>
    <row r="106" spans="1:11" ht="14.4" customHeight="1" x14ac:dyDescent="0.3">
      <c r="A106" s="831" t="s">
        <v>599</v>
      </c>
      <c r="B106" s="832" t="s">
        <v>600</v>
      </c>
      <c r="C106" s="835" t="s">
        <v>618</v>
      </c>
      <c r="D106" s="863" t="s">
        <v>619</v>
      </c>
      <c r="E106" s="835" t="s">
        <v>4492</v>
      </c>
      <c r="F106" s="863" t="s">
        <v>4493</v>
      </c>
      <c r="G106" s="835" t="s">
        <v>4502</v>
      </c>
      <c r="H106" s="835" t="s">
        <v>4503</v>
      </c>
      <c r="I106" s="849">
        <v>17.979999542236328</v>
      </c>
      <c r="J106" s="849">
        <v>430</v>
      </c>
      <c r="K106" s="850">
        <v>7731.4000244140625</v>
      </c>
    </row>
    <row r="107" spans="1:11" ht="14.4" customHeight="1" x14ac:dyDescent="0.3">
      <c r="A107" s="831" t="s">
        <v>599</v>
      </c>
      <c r="B107" s="832" t="s">
        <v>600</v>
      </c>
      <c r="C107" s="835" t="s">
        <v>618</v>
      </c>
      <c r="D107" s="863" t="s">
        <v>619</v>
      </c>
      <c r="E107" s="835" t="s">
        <v>4492</v>
      </c>
      <c r="F107" s="863" t="s">
        <v>4493</v>
      </c>
      <c r="G107" s="835" t="s">
        <v>4660</v>
      </c>
      <c r="H107" s="835" t="s">
        <v>4661</v>
      </c>
      <c r="I107" s="849">
        <v>13.199999809265137</v>
      </c>
      <c r="J107" s="849">
        <v>10</v>
      </c>
      <c r="K107" s="850">
        <v>132</v>
      </c>
    </row>
    <row r="108" spans="1:11" ht="14.4" customHeight="1" x14ac:dyDescent="0.3">
      <c r="A108" s="831" t="s">
        <v>599</v>
      </c>
      <c r="B108" s="832" t="s">
        <v>600</v>
      </c>
      <c r="C108" s="835" t="s">
        <v>618</v>
      </c>
      <c r="D108" s="863" t="s">
        <v>619</v>
      </c>
      <c r="E108" s="835" t="s">
        <v>4492</v>
      </c>
      <c r="F108" s="863" t="s">
        <v>4493</v>
      </c>
      <c r="G108" s="835" t="s">
        <v>4662</v>
      </c>
      <c r="H108" s="835" t="s">
        <v>4663</v>
      </c>
      <c r="I108" s="849">
        <v>13.199999809265137</v>
      </c>
      <c r="J108" s="849">
        <v>40</v>
      </c>
      <c r="K108" s="850">
        <v>528</v>
      </c>
    </row>
    <row r="109" spans="1:11" ht="14.4" customHeight="1" x14ac:dyDescent="0.3">
      <c r="A109" s="831" t="s">
        <v>599</v>
      </c>
      <c r="B109" s="832" t="s">
        <v>600</v>
      </c>
      <c r="C109" s="835" t="s">
        <v>618</v>
      </c>
      <c r="D109" s="863" t="s">
        <v>619</v>
      </c>
      <c r="E109" s="835" t="s">
        <v>4492</v>
      </c>
      <c r="F109" s="863" t="s">
        <v>4493</v>
      </c>
      <c r="G109" s="835" t="s">
        <v>4664</v>
      </c>
      <c r="H109" s="835" t="s">
        <v>4665</v>
      </c>
      <c r="I109" s="849">
        <v>13.199999809265137</v>
      </c>
      <c r="J109" s="849">
        <v>20</v>
      </c>
      <c r="K109" s="850">
        <v>264</v>
      </c>
    </row>
    <row r="110" spans="1:11" ht="14.4" customHeight="1" x14ac:dyDescent="0.3">
      <c r="A110" s="831" t="s">
        <v>599</v>
      </c>
      <c r="B110" s="832" t="s">
        <v>600</v>
      </c>
      <c r="C110" s="835" t="s">
        <v>618</v>
      </c>
      <c r="D110" s="863" t="s">
        <v>619</v>
      </c>
      <c r="E110" s="835" t="s">
        <v>4492</v>
      </c>
      <c r="F110" s="863" t="s">
        <v>4493</v>
      </c>
      <c r="G110" s="835" t="s">
        <v>4504</v>
      </c>
      <c r="H110" s="835" t="s">
        <v>4505</v>
      </c>
      <c r="I110" s="849">
        <v>9.6800003051757812</v>
      </c>
      <c r="J110" s="849">
        <v>1500</v>
      </c>
      <c r="K110" s="850">
        <v>14520</v>
      </c>
    </row>
    <row r="111" spans="1:11" ht="14.4" customHeight="1" x14ac:dyDescent="0.3">
      <c r="A111" s="831" t="s">
        <v>599</v>
      </c>
      <c r="B111" s="832" t="s">
        <v>600</v>
      </c>
      <c r="C111" s="835" t="s">
        <v>618</v>
      </c>
      <c r="D111" s="863" t="s">
        <v>619</v>
      </c>
      <c r="E111" s="835" t="s">
        <v>4492</v>
      </c>
      <c r="F111" s="863" t="s">
        <v>4493</v>
      </c>
      <c r="G111" s="835" t="s">
        <v>4666</v>
      </c>
      <c r="H111" s="835" t="s">
        <v>4667</v>
      </c>
      <c r="I111" s="849">
        <v>2.0249999761581421</v>
      </c>
      <c r="J111" s="849">
        <v>35</v>
      </c>
      <c r="K111" s="850">
        <v>71.5</v>
      </c>
    </row>
    <row r="112" spans="1:11" ht="14.4" customHeight="1" x14ac:dyDescent="0.3">
      <c r="A112" s="831" t="s">
        <v>599</v>
      </c>
      <c r="B112" s="832" t="s">
        <v>600</v>
      </c>
      <c r="C112" s="835" t="s">
        <v>618</v>
      </c>
      <c r="D112" s="863" t="s">
        <v>619</v>
      </c>
      <c r="E112" s="835" t="s">
        <v>4492</v>
      </c>
      <c r="F112" s="863" t="s">
        <v>4493</v>
      </c>
      <c r="G112" s="835" t="s">
        <v>4668</v>
      </c>
      <c r="H112" s="835" t="s">
        <v>4669</v>
      </c>
      <c r="I112" s="849">
        <v>32.310001373291016</v>
      </c>
      <c r="J112" s="849">
        <v>20</v>
      </c>
      <c r="K112" s="850">
        <v>646.20001220703125</v>
      </c>
    </row>
    <row r="113" spans="1:11" ht="14.4" customHeight="1" x14ac:dyDescent="0.3">
      <c r="A113" s="831" t="s">
        <v>599</v>
      </c>
      <c r="B113" s="832" t="s">
        <v>600</v>
      </c>
      <c r="C113" s="835" t="s">
        <v>618</v>
      </c>
      <c r="D113" s="863" t="s">
        <v>619</v>
      </c>
      <c r="E113" s="835" t="s">
        <v>4492</v>
      </c>
      <c r="F113" s="863" t="s">
        <v>4493</v>
      </c>
      <c r="G113" s="835" t="s">
        <v>4670</v>
      </c>
      <c r="H113" s="835" t="s">
        <v>4671</v>
      </c>
      <c r="I113" s="849">
        <v>2.4600000381469727</v>
      </c>
      <c r="J113" s="849">
        <v>1600</v>
      </c>
      <c r="K113" s="850">
        <v>3936</v>
      </c>
    </row>
    <row r="114" spans="1:11" ht="14.4" customHeight="1" x14ac:dyDescent="0.3">
      <c r="A114" s="831" t="s">
        <v>599</v>
      </c>
      <c r="B114" s="832" t="s">
        <v>600</v>
      </c>
      <c r="C114" s="835" t="s">
        <v>618</v>
      </c>
      <c r="D114" s="863" t="s">
        <v>619</v>
      </c>
      <c r="E114" s="835" t="s">
        <v>4492</v>
      </c>
      <c r="F114" s="863" t="s">
        <v>4493</v>
      </c>
      <c r="G114" s="835" t="s">
        <v>4672</v>
      </c>
      <c r="H114" s="835" t="s">
        <v>4673</v>
      </c>
      <c r="I114" s="849">
        <v>11.739999771118164</v>
      </c>
      <c r="J114" s="849">
        <v>15</v>
      </c>
      <c r="K114" s="850">
        <v>176.10000610351562</v>
      </c>
    </row>
    <row r="115" spans="1:11" ht="14.4" customHeight="1" x14ac:dyDescent="0.3">
      <c r="A115" s="831" t="s">
        <v>599</v>
      </c>
      <c r="B115" s="832" t="s">
        <v>600</v>
      </c>
      <c r="C115" s="835" t="s">
        <v>618</v>
      </c>
      <c r="D115" s="863" t="s">
        <v>619</v>
      </c>
      <c r="E115" s="835" t="s">
        <v>4492</v>
      </c>
      <c r="F115" s="863" t="s">
        <v>4493</v>
      </c>
      <c r="G115" s="835" t="s">
        <v>4506</v>
      </c>
      <c r="H115" s="835" t="s">
        <v>4507</v>
      </c>
      <c r="I115" s="849">
        <v>13.310000419616699</v>
      </c>
      <c r="J115" s="849">
        <v>65</v>
      </c>
      <c r="K115" s="850">
        <v>865.15002059936523</v>
      </c>
    </row>
    <row r="116" spans="1:11" ht="14.4" customHeight="1" x14ac:dyDescent="0.3">
      <c r="A116" s="831" t="s">
        <v>599</v>
      </c>
      <c r="B116" s="832" t="s">
        <v>600</v>
      </c>
      <c r="C116" s="835" t="s">
        <v>618</v>
      </c>
      <c r="D116" s="863" t="s">
        <v>619</v>
      </c>
      <c r="E116" s="835" t="s">
        <v>4492</v>
      </c>
      <c r="F116" s="863" t="s">
        <v>4493</v>
      </c>
      <c r="G116" s="835" t="s">
        <v>4674</v>
      </c>
      <c r="H116" s="835" t="s">
        <v>4675</v>
      </c>
      <c r="I116" s="849">
        <v>25.530000686645508</v>
      </c>
      <c r="J116" s="849">
        <v>58</v>
      </c>
      <c r="K116" s="850">
        <v>1480.7400283813477</v>
      </c>
    </row>
    <row r="117" spans="1:11" ht="14.4" customHeight="1" x14ac:dyDescent="0.3">
      <c r="A117" s="831" t="s">
        <v>599</v>
      </c>
      <c r="B117" s="832" t="s">
        <v>600</v>
      </c>
      <c r="C117" s="835" t="s">
        <v>618</v>
      </c>
      <c r="D117" s="863" t="s">
        <v>619</v>
      </c>
      <c r="E117" s="835" t="s">
        <v>4492</v>
      </c>
      <c r="F117" s="863" t="s">
        <v>4493</v>
      </c>
      <c r="G117" s="835" t="s">
        <v>4508</v>
      </c>
      <c r="H117" s="835" t="s">
        <v>4509</v>
      </c>
      <c r="I117" s="849">
        <v>2.286249965429306</v>
      </c>
      <c r="J117" s="849">
        <v>600</v>
      </c>
      <c r="K117" s="850">
        <v>1372.5</v>
      </c>
    </row>
    <row r="118" spans="1:11" ht="14.4" customHeight="1" x14ac:dyDescent="0.3">
      <c r="A118" s="831" t="s">
        <v>599</v>
      </c>
      <c r="B118" s="832" t="s">
        <v>600</v>
      </c>
      <c r="C118" s="835" t="s">
        <v>618</v>
      </c>
      <c r="D118" s="863" t="s">
        <v>619</v>
      </c>
      <c r="E118" s="835" t="s">
        <v>4492</v>
      </c>
      <c r="F118" s="863" t="s">
        <v>4493</v>
      </c>
      <c r="G118" s="835" t="s">
        <v>4676</v>
      </c>
      <c r="H118" s="835" t="s">
        <v>4677</v>
      </c>
      <c r="I118" s="849">
        <v>111.26000213623047</v>
      </c>
      <c r="J118" s="849">
        <v>3</v>
      </c>
      <c r="K118" s="850">
        <v>333.77999877929687</v>
      </c>
    </row>
    <row r="119" spans="1:11" ht="14.4" customHeight="1" x14ac:dyDescent="0.3">
      <c r="A119" s="831" t="s">
        <v>599</v>
      </c>
      <c r="B119" s="832" t="s">
        <v>600</v>
      </c>
      <c r="C119" s="835" t="s">
        <v>618</v>
      </c>
      <c r="D119" s="863" t="s">
        <v>619</v>
      </c>
      <c r="E119" s="835" t="s">
        <v>4492</v>
      </c>
      <c r="F119" s="863" t="s">
        <v>4493</v>
      </c>
      <c r="G119" s="835" t="s">
        <v>4678</v>
      </c>
      <c r="H119" s="835" t="s">
        <v>4679</v>
      </c>
      <c r="I119" s="849">
        <v>110.12000274658203</v>
      </c>
      <c r="J119" s="849">
        <v>2</v>
      </c>
      <c r="K119" s="850">
        <v>220.24000549316406</v>
      </c>
    </row>
    <row r="120" spans="1:11" ht="14.4" customHeight="1" x14ac:dyDescent="0.3">
      <c r="A120" s="831" t="s">
        <v>599</v>
      </c>
      <c r="B120" s="832" t="s">
        <v>600</v>
      </c>
      <c r="C120" s="835" t="s">
        <v>618</v>
      </c>
      <c r="D120" s="863" t="s">
        <v>619</v>
      </c>
      <c r="E120" s="835" t="s">
        <v>4492</v>
      </c>
      <c r="F120" s="863" t="s">
        <v>4493</v>
      </c>
      <c r="G120" s="835" t="s">
        <v>4680</v>
      </c>
      <c r="H120" s="835" t="s">
        <v>4681</v>
      </c>
      <c r="I120" s="849">
        <v>121</v>
      </c>
      <c r="J120" s="849">
        <v>2</v>
      </c>
      <c r="K120" s="850">
        <v>242</v>
      </c>
    </row>
    <row r="121" spans="1:11" ht="14.4" customHeight="1" x14ac:dyDescent="0.3">
      <c r="A121" s="831" t="s">
        <v>599</v>
      </c>
      <c r="B121" s="832" t="s">
        <v>600</v>
      </c>
      <c r="C121" s="835" t="s">
        <v>618</v>
      </c>
      <c r="D121" s="863" t="s">
        <v>619</v>
      </c>
      <c r="E121" s="835" t="s">
        <v>4492</v>
      </c>
      <c r="F121" s="863" t="s">
        <v>4493</v>
      </c>
      <c r="G121" s="835" t="s">
        <v>4682</v>
      </c>
      <c r="H121" s="835" t="s">
        <v>4683</v>
      </c>
      <c r="I121" s="849">
        <v>62.784999847412109</v>
      </c>
      <c r="J121" s="849">
        <v>3</v>
      </c>
      <c r="K121" s="850">
        <v>188.34000015258789</v>
      </c>
    </row>
    <row r="122" spans="1:11" ht="14.4" customHeight="1" x14ac:dyDescent="0.3">
      <c r="A122" s="831" t="s">
        <v>599</v>
      </c>
      <c r="B122" s="832" t="s">
        <v>600</v>
      </c>
      <c r="C122" s="835" t="s">
        <v>618</v>
      </c>
      <c r="D122" s="863" t="s">
        <v>619</v>
      </c>
      <c r="E122" s="835" t="s">
        <v>4492</v>
      </c>
      <c r="F122" s="863" t="s">
        <v>4493</v>
      </c>
      <c r="G122" s="835" t="s">
        <v>4684</v>
      </c>
      <c r="H122" s="835" t="s">
        <v>4685</v>
      </c>
      <c r="I122" s="849">
        <v>24.319999694824219</v>
      </c>
      <c r="J122" s="849">
        <v>2</v>
      </c>
      <c r="K122" s="850">
        <v>48.639999389648438</v>
      </c>
    </row>
    <row r="123" spans="1:11" ht="14.4" customHeight="1" x14ac:dyDescent="0.3">
      <c r="A123" s="831" t="s">
        <v>599</v>
      </c>
      <c r="B123" s="832" t="s">
        <v>600</v>
      </c>
      <c r="C123" s="835" t="s">
        <v>618</v>
      </c>
      <c r="D123" s="863" t="s">
        <v>619</v>
      </c>
      <c r="E123" s="835" t="s">
        <v>4492</v>
      </c>
      <c r="F123" s="863" t="s">
        <v>4493</v>
      </c>
      <c r="G123" s="835" t="s">
        <v>4512</v>
      </c>
      <c r="H123" s="835" t="s">
        <v>4513</v>
      </c>
      <c r="I123" s="849">
        <v>9.1999998092651367</v>
      </c>
      <c r="J123" s="849">
        <v>2350</v>
      </c>
      <c r="K123" s="850">
        <v>21620</v>
      </c>
    </row>
    <row r="124" spans="1:11" ht="14.4" customHeight="1" x14ac:dyDescent="0.3">
      <c r="A124" s="831" t="s">
        <v>599</v>
      </c>
      <c r="B124" s="832" t="s">
        <v>600</v>
      </c>
      <c r="C124" s="835" t="s">
        <v>618</v>
      </c>
      <c r="D124" s="863" t="s">
        <v>619</v>
      </c>
      <c r="E124" s="835" t="s">
        <v>4492</v>
      </c>
      <c r="F124" s="863" t="s">
        <v>4493</v>
      </c>
      <c r="G124" s="835" t="s">
        <v>4686</v>
      </c>
      <c r="H124" s="835" t="s">
        <v>4687</v>
      </c>
      <c r="I124" s="849">
        <v>6.2899999618530273</v>
      </c>
      <c r="J124" s="849">
        <v>5</v>
      </c>
      <c r="K124" s="850">
        <v>31.450000762939453</v>
      </c>
    </row>
    <row r="125" spans="1:11" ht="14.4" customHeight="1" x14ac:dyDescent="0.3">
      <c r="A125" s="831" t="s">
        <v>599</v>
      </c>
      <c r="B125" s="832" t="s">
        <v>600</v>
      </c>
      <c r="C125" s="835" t="s">
        <v>618</v>
      </c>
      <c r="D125" s="863" t="s">
        <v>619</v>
      </c>
      <c r="E125" s="835" t="s">
        <v>4492</v>
      </c>
      <c r="F125" s="863" t="s">
        <v>4493</v>
      </c>
      <c r="G125" s="835" t="s">
        <v>4688</v>
      </c>
      <c r="H125" s="835" t="s">
        <v>4689</v>
      </c>
      <c r="I125" s="849">
        <v>6.2950000762939453</v>
      </c>
      <c r="J125" s="849">
        <v>25</v>
      </c>
      <c r="K125" s="850">
        <v>157.34000396728516</v>
      </c>
    </row>
    <row r="126" spans="1:11" ht="14.4" customHeight="1" x14ac:dyDescent="0.3">
      <c r="A126" s="831" t="s">
        <v>599</v>
      </c>
      <c r="B126" s="832" t="s">
        <v>600</v>
      </c>
      <c r="C126" s="835" t="s">
        <v>618</v>
      </c>
      <c r="D126" s="863" t="s">
        <v>619</v>
      </c>
      <c r="E126" s="835" t="s">
        <v>4492</v>
      </c>
      <c r="F126" s="863" t="s">
        <v>4493</v>
      </c>
      <c r="G126" s="835" t="s">
        <v>4514</v>
      </c>
      <c r="H126" s="835" t="s">
        <v>4515</v>
      </c>
      <c r="I126" s="849">
        <v>172.5</v>
      </c>
      <c r="J126" s="849">
        <v>3</v>
      </c>
      <c r="K126" s="850">
        <v>517.5</v>
      </c>
    </row>
    <row r="127" spans="1:11" ht="14.4" customHeight="1" x14ac:dyDescent="0.3">
      <c r="A127" s="831" t="s">
        <v>599</v>
      </c>
      <c r="B127" s="832" t="s">
        <v>600</v>
      </c>
      <c r="C127" s="835" t="s">
        <v>618</v>
      </c>
      <c r="D127" s="863" t="s">
        <v>619</v>
      </c>
      <c r="E127" s="835" t="s">
        <v>4492</v>
      </c>
      <c r="F127" s="863" t="s">
        <v>4493</v>
      </c>
      <c r="G127" s="835" t="s">
        <v>4690</v>
      </c>
      <c r="H127" s="835" t="s">
        <v>4691</v>
      </c>
      <c r="I127" s="849">
        <v>6.1716667016347246</v>
      </c>
      <c r="J127" s="849">
        <v>150</v>
      </c>
      <c r="K127" s="850">
        <v>925.70000839233398</v>
      </c>
    </row>
    <row r="128" spans="1:11" ht="14.4" customHeight="1" x14ac:dyDescent="0.3">
      <c r="A128" s="831" t="s">
        <v>599</v>
      </c>
      <c r="B128" s="832" t="s">
        <v>600</v>
      </c>
      <c r="C128" s="835" t="s">
        <v>618</v>
      </c>
      <c r="D128" s="863" t="s">
        <v>619</v>
      </c>
      <c r="E128" s="835" t="s">
        <v>4492</v>
      </c>
      <c r="F128" s="863" t="s">
        <v>4493</v>
      </c>
      <c r="G128" s="835" t="s">
        <v>4692</v>
      </c>
      <c r="H128" s="835" t="s">
        <v>4693</v>
      </c>
      <c r="I128" s="849">
        <v>18.149999618530273</v>
      </c>
      <c r="J128" s="849">
        <v>100</v>
      </c>
      <c r="K128" s="850">
        <v>1815</v>
      </c>
    </row>
    <row r="129" spans="1:11" ht="14.4" customHeight="1" x14ac:dyDescent="0.3">
      <c r="A129" s="831" t="s">
        <v>599</v>
      </c>
      <c r="B129" s="832" t="s">
        <v>600</v>
      </c>
      <c r="C129" s="835" t="s">
        <v>618</v>
      </c>
      <c r="D129" s="863" t="s">
        <v>619</v>
      </c>
      <c r="E129" s="835" t="s">
        <v>4492</v>
      </c>
      <c r="F129" s="863" t="s">
        <v>4493</v>
      </c>
      <c r="G129" s="835" t="s">
        <v>4694</v>
      </c>
      <c r="H129" s="835" t="s">
        <v>4695</v>
      </c>
      <c r="I129" s="849">
        <v>1.0900000333786011</v>
      </c>
      <c r="J129" s="849">
        <v>3200</v>
      </c>
      <c r="K129" s="850">
        <v>3488</v>
      </c>
    </row>
    <row r="130" spans="1:11" ht="14.4" customHeight="1" x14ac:dyDescent="0.3">
      <c r="A130" s="831" t="s">
        <v>599</v>
      </c>
      <c r="B130" s="832" t="s">
        <v>600</v>
      </c>
      <c r="C130" s="835" t="s">
        <v>618</v>
      </c>
      <c r="D130" s="863" t="s">
        <v>619</v>
      </c>
      <c r="E130" s="835" t="s">
        <v>4492</v>
      </c>
      <c r="F130" s="863" t="s">
        <v>4493</v>
      </c>
      <c r="G130" s="835" t="s">
        <v>4516</v>
      </c>
      <c r="H130" s="835" t="s">
        <v>4517</v>
      </c>
      <c r="I130" s="849">
        <v>0.47899999022483825</v>
      </c>
      <c r="J130" s="849">
        <v>2000</v>
      </c>
      <c r="K130" s="850">
        <v>958</v>
      </c>
    </row>
    <row r="131" spans="1:11" ht="14.4" customHeight="1" x14ac:dyDescent="0.3">
      <c r="A131" s="831" t="s">
        <v>599</v>
      </c>
      <c r="B131" s="832" t="s">
        <v>600</v>
      </c>
      <c r="C131" s="835" t="s">
        <v>618</v>
      </c>
      <c r="D131" s="863" t="s">
        <v>619</v>
      </c>
      <c r="E131" s="835" t="s">
        <v>4492</v>
      </c>
      <c r="F131" s="863" t="s">
        <v>4493</v>
      </c>
      <c r="G131" s="835" t="s">
        <v>4696</v>
      </c>
      <c r="H131" s="835" t="s">
        <v>4697</v>
      </c>
      <c r="I131" s="849">
        <v>1.6699999570846558</v>
      </c>
      <c r="J131" s="849">
        <v>800</v>
      </c>
      <c r="K131" s="850">
        <v>1336</v>
      </c>
    </row>
    <row r="132" spans="1:11" ht="14.4" customHeight="1" x14ac:dyDescent="0.3">
      <c r="A132" s="831" t="s">
        <v>599</v>
      </c>
      <c r="B132" s="832" t="s">
        <v>600</v>
      </c>
      <c r="C132" s="835" t="s">
        <v>618</v>
      </c>
      <c r="D132" s="863" t="s">
        <v>619</v>
      </c>
      <c r="E132" s="835" t="s">
        <v>4492</v>
      </c>
      <c r="F132" s="863" t="s">
        <v>4493</v>
      </c>
      <c r="G132" s="835" t="s">
        <v>4518</v>
      </c>
      <c r="H132" s="835" t="s">
        <v>4519</v>
      </c>
      <c r="I132" s="849">
        <v>0.66909092664718628</v>
      </c>
      <c r="J132" s="849">
        <v>5000</v>
      </c>
      <c r="K132" s="850">
        <v>3346</v>
      </c>
    </row>
    <row r="133" spans="1:11" ht="14.4" customHeight="1" x14ac:dyDescent="0.3">
      <c r="A133" s="831" t="s">
        <v>599</v>
      </c>
      <c r="B133" s="832" t="s">
        <v>600</v>
      </c>
      <c r="C133" s="835" t="s">
        <v>618</v>
      </c>
      <c r="D133" s="863" t="s">
        <v>619</v>
      </c>
      <c r="E133" s="835" t="s">
        <v>4492</v>
      </c>
      <c r="F133" s="863" t="s">
        <v>4493</v>
      </c>
      <c r="G133" s="835" t="s">
        <v>4522</v>
      </c>
      <c r="H133" s="835" t="s">
        <v>4523</v>
      </c>
      <c r="I133" s="849">
        <v>1.751818212595853</v>
      </c>
      <c r="J133" s="849">
        <v>4200</v>
      </c>
      <c r="K133" s="850">
        <v>7282</v>
      </c>
    </row>
    <row r="134" spans="1:11" ht="14.4" customHeight="1" x14ac:dyDescent="0.3">
      <c r="A134" s="831" t="s">
        <v>599</v>
      </c>
      <c r="B134" s="832" t="s">
        <v>600</v>
      </c>
      <c r="C134" s="835" t="s">
        <v>618</v>
      </c>
      <c r="D134" s="863" t="s">
        <v>619</v>
      </c>
      <c r="E134" s="835" t="s">
        <v>4492</v>
      </c>
      <c r="F134" s="863" t="s">
        <v>4493</v>
      </c>
      <c r="G134" s="835" t="s">
        <v>4698</v>
      </c>
      <c r="H134" s="835" t="s">
        <v>4699</v>
      </c>
      <c r="I134" s="849">
        <v>5.1999998092651367</v>
      </c>
      <c r="J134" s="849">
        <v>20</v>
      </c>
      <c r="K134" s="850">
        <v>104</v>
      </c>
    </row>
    <row r="135" spans="1:11" ht="14.4" customHeight="1" x14ac:dyDescent="0.3">
      <c r="A135" s="831" t="s">
        <v>599</v>
      </c>
      <c r="B135" s="832" t="s">
        <v>600</v>
      </c>
      <c r="C135" s="835" t="s">
        <v>618</v>
      </c>
      <c r="D135" s="863" t="s">
        <v>619</v>
      </c>
      <c r="E135" s="835" t="s">
        <v>4492</v>
      </c>
      <c r="F135" s="863" t="s">
        <v>4493</v>
      </c>
      <c r="G135" s="835" t="s">
        <v>4700</v>
      </c>
      <c r="H135" s="835" t="s">
        <v>4701</v>
      </c>
      <c r="I135" s="849">
        <v>7.4200000762939453</v>
      </c>
      <c r="J135" s="849">
        <v>60</v>
      </c>
      <c r="K135" s="850">
        <v>445.20001220703125</v>
      </c>
    </row>
    <row r="136" spans="1:11" ht="14.4" customHeight="1" x14ac:dyDescent="0.3">
      <c r="A136" s="831" t="s">
        <v>599</v>
      </c>
      <c r="B136" s="832" t="s">
        <v>600</v>
      </c>
      <c r="C136" s="835" t="s">
        <v>618</v>
      </c>
      <c r="D136" s="863" t="s">
        <v>619</v>
      </c>
      <c r="E136" s="835" t="s">
        <v>4492</v>
      </c>
      <c r="F136" s="863" t="s">
        <v>4493</v>
      </c>
      <c r="G136" s="835" t="s">
        <v>4702</v>
      </c>
      <c r="H136" s="835" t="s">
        <v>4703</v>
      </c>
      <c r="I136" s="849">
        <v>2.1800000667572021</v>
      </c>
      <c r="J136" s="849">
        <v>150</v>
      </c>
      <c r="K136" s="850">
        <v>327</v>
      </c>
    </row>
    <row r="137" spans="1:11" ht="14.4" customHeight="1" x14ac:dyDescent="0.3">
      <c r="A137" s="831" t="s">
        <v>599</v>
      </c>
      <c r="B137" s="832" t="s">
        <v>600</v>
      </c>
      <c r="C137" s="835" t="s">
        <v>618</v>
      </c>
      <c r="D137" s="863" t="s">
        <v>619</v>
      </c>
      <c r="E137" s="835" t="s">
        <v>4492</v>
      </c>
      <c r="F137" s="863" t="s">
        <v>4493</v>
      </c>
      <c r="G137" s="835" t="s">
        <v>4704</v>
      </c>
      <c r="H137" s="835" t="s">
        <v>4705</v>
      </c>
      <c r="I137" s="849">
        <v>1.4199999570846558</v>
      </c>
      <c r="J137" s="849">
        <v>200</v>
      </c>
      <c r="K137" s="850">
        <v>284</v>
      </c>
    </row>
    <row r="138" spans="1:11" ht="14.4" customHeight="1" x14ac:dyDescent="0.3">
      <c r="A138" s="831" t="s">
        <v>599</v>
      </c>
      <c r="B138" s="832" t="s">
        <v>600</v>
      </c>
      <c r="C138" s="835" t="s">
        <v>618</v>
      </c>
      <c r="D138" s="863" t="s">
        <v>619</v>
      </c>
      <c r="E138" s="835" t="s">
        <v>4492</v>
      </c>
      <c r="F138" s="863" t="s">
        <v>4493</v>
      </c>
      <c r="G138" s="835" t="s">
        <v>4706</v>
      </c>
      <c r="H138" s="835" t="s">
        <v>4707</v>
      </c>
      <c r="I138" s="849">
        <v>1.0299999713897705</v>
      </c>
      <c r="J138" s="849">
        <v>75</v>
      </c>
      <c r="K138" s="850">
        <v>77.25</v>
      </c>
    </row>
    <row r="139" spans="1:11" ht="14.4" customHeight="1" x14ac:dyDescent="0.3">
      <c r="A139" s="831" t="s">
        <v>599</v>
      </c>
      <c r="B139" s="832" t="s">
        <v>600</v>
      </c>
      <c r="C139" s="835" t="s">
        <v>618</v>
      </c>
      <c r="D139" s="863" t="s">
        <v>619</v>
      </c>
      <c r="E139" s="835" t="s">
        <v>4492</v>
      </c>
      <c r="F139" s="863" t="s">
        <v>4493</v>
      </c>
      <c r="G139" s="835" t="s">
        <v>4708</v>
      </c>
      <c r="H139" s="835" t="s">
        <v>4709</v>
      </c>
      <c r="I139" s="849">
        <v>3.0499999523162842</v>
      </c>
      <c r="J139" s="849">
        <v>100</v>
      </c>
      <c r="K139" s="850">
        <v>305</v>
      </c>
    </row>
    <row r="140" spans="1:11" ht="14.4" customHeight="1" x14ac:dyDescent="0.3">
      <c r="A140" s="831" t="s">
        <v>599</v>
      </c>
      <c r="B140" s="832" t="s">
        <v>600</v>
      </c>
      <c r="C140" s="835" t="s">
        <v>618</v>
      </c>
      <c r="D140" s="863" t="s">
        <v>619</v>
      </c>
      <c r="E140" s="835" t="s">
        <v>4492</v>
      </c>
      <c r="F140" s="863" t="s">
        <v>4493</v>
      </c>
      <c r="G140" s="835" t="s">
        <v>4710</v>
      </c>
      <c r="H140" s="835" t="s">
        <v>4711</v>
      </c>
      <c r="I140" s="849">
        <v>0.4699999988079071</v>
      </c>
      <c r="J140" s="849">
        <v>800</v>
      </c>
      <c r="K140" s="850">
        <v>376</v>
      </c>
    </row>
    <row r="141" spans="1:11" ht="14.4" customHeight="1" x14ac:dyDescent="0.3">
      <c r="A141" s="831" t="s">
        <v>599</v>
      </c>
      <c r="B141" s="832" t="s">
        <v>600</v>
      </c>
      <c r="C141" s="835" t="s">
        <v>618</v>
      </c>
      <c r="D141" s="863" t="s">
        <v>619</v>
      </c>
      <c r="E141" s="835" t="s">
        <v>4492</v>
      </c>
      <c r="F141" s="863" t="s">
        <v>4493</v>
      </c>
      <c r="G141" s="835" t="s">
        <v>4537</v>
      </c>
      <c r="H141" s="835" t="s">
        <v>4712</v>
      </c>
      <c r="I141" s="849">
        <v>21.229999542236328</v>
      </c>
      <c r="J141" s="849">
        <v>30</v>
      </c>
      <c r="K141" s="850">
        <v>636.9000244140625</v>
      </c>
    </row>
    <row r="142" spans="1:11" ht="14.4" customHeight="1" x14ac:dyDescent="0.3">
      <c r="A142" s="831" t="s">
        <v>599</v>
      </c>
      <c r="B142" s="832" t="s">
        <v>600</v>
      </c>
      <c r="C142" s="835" t="s">
        <v>618</v>
      </c>
      <c r="D142" s="863" t="s">
        <v>619</v>
      </c>
      <c r="E142" s="835" t="s">
        <v>4492</v>
      </c>
      <c r="F142" s="863" t="s">
        <v>4493</v>
      </c>
      <c r="G142" s="835" t="s">
        <v>4526</v>
      </c>
      <c r="H142" s="835" t="s">
        <v>4527</v>
      </c>
      <c r="I142" s="849">
        <v>1.9850000143051147</v>
      </c>
      <c r="J142" s="849">
        <v>1650</v>
      </c>
      <c r="K142" s="850">
        <v>3275.5</v>
      </c>
    </row>
    <row r="143" spans="1:11" ht="14.4" customHeight="1" x14ac:dyDescent="0.3">
      <c r="A143" s="831" t="s">
        <v>599</v>
      </c>
      <c r="B143" s="832" t="s">
        <v>600</v>
      </c>
      <c r="C143" s="835" t="s">
        <v>618</v>
      </c>
      <c r="D143" s="863" t="s">
        <v>619</v>
      </c>
      <c r="E143" s="835" t="s">
        <v>4492</v>
      </c>
      <c r="F143" s="863" t="s">
        <v>4493</v>
      </c>
      <c r="G143" s="835" t="s">
        <v>4528</v>
      </c>
      <c r="H143" s="835" t="s">
        <v>4529</v>
      </c>
      <c r="I143" s="849">
        <v>2.0399999618530273</v>
      </c>
      <c r="J143" s="849">
        <v>350</v>
      </c>
      <c r="K143" s="850">
        <v>714</v>
      </c>
    </row>
    <row r="144" spans="1:11" ht="14.4" customHeight="1" x14ac:dyDescent="0.3">
      <c r="A144" s="831" t="s">
        <v>599</v>
      </c>
      <c r="B144" s="832" t="s">
        <v>600</v>
      </c>
      <c r="C144" s="835" t="s">
        <v>618</v>
      </c>
      <c r="D144" s="863" t="s">
        <v>619</v>
      </c>
      <c r="E144" s="835" t="s">
        <v>4492</v>
      </c>
      <c r="F144" s="863" t="s">
        <v>4493</v>
      </c>
      <c r="G144" s="835" t="s">
        <v>4713</v>
      </c>
      <c r="H144" s="835" t="s">
        <v>4714</v>
      </c>
      <c r="I144" s="849">
        <v>2.7000000476837158</v>
      </c>
      <c r="J144" s="849">
        <v>150</v>
      </c>
      <c r="K144" s="850">
        <v>405</v>
      </c>
    </row>
    <row r="145" spans="1:11" ht="14.4" customHeight="1" x14ac:dyDescent="0.3">
      <c r="A145" s="831" t="s">
        <v>599</v>
      </c>
      <c r="B145" s="832" t="s">
        <v>600</v>
      </c>
      <c r="C145" s="835" t="s">
        <v>618</v>
      </c>
      <c r="D145" s="863" t="s">
        <v>619</v>
      </c>
      <c r="E145" s="835" t="s">
        <v>4492</v>
      </c>
      <c r="F145" s="863" t="s">
        <v>4493</v>
      </c>
      <c r="G145" s="835" t="s">
        <v>4715</v>
      </c>
      <c r="H145" s="835" t="s">
        <v>4716</v>
      </c>
      <c r="I145" s="849">
        <v>3.0716665983200073</v>
      </c>
      <c r="J145" s="849">
        <v>450</v>
      </c>
      <c r="K145" s="850">
        <v>1382</v>
      </c>
    </row>
    <row r="146" spans="1:11" ht="14.4" customHeight="1" x14ac:dyDescent="0.3">
      <c r="A146" s="831" t="s">
        <v>599</v>
      </c>
      <c r="B146" s="832" t="s">
        <v>600</v>
      </c>
      <c r="C146" s="835" t="s">
        <v>618</v>
      </c>
      <c r="D146" s="863" t="s">
        <v>619</v>
      </c>
      <c r="E146" s="835" t="s">
        <v>4492</v>
      </c>
      <c r="F146" s="863" t="s">
        <v>4493</v>
      </c>
      <c r="G146" s="835" t="s">
        <v>4717</v>
      </c>
      <c r="H146" s="835" t="s">
        <v>4718</v>
      </c>
      <c r="I146" s="849">
        <v>1.9299999475479126</v>
      </c>
      <c r="J146" s="849">
        <v>100</v>
      </c>
      <c r="K146" s="850">
        <v>193</v>
      </c>
    </row>
    <row r="147" spans="1:11" ht="14.4" customHeight="1" x14ac:dyDescent="0.3">
      <c r="A147" s="831" t="s">
        <v>599</v>
      </c>
      <c r="B147" s="832" t="s">
        <v>600</v>
      </c>
      <c r="C147" s="835" t="s">
        <v>618</v>
      </c>
      <c r="D147" s="863" t="s">
        <v>619</v>
      </c>
      <c r="E147" s="835" t="s">
        <v>4492</v>
      </c>
      <c r="F147" s="863" t="s">
        <v>4493</v>
      </c>
      <c r="G147" s="835" t="s">
        <v>4534</v>
      </c>
      <c r="H147" s="835" t="s">
        <v>4535</v>
      </c>
      <c r="I147" s="849">
        <v>2.1700000762939453</v>
      </c>
      <c r="J147" s="849">
        <v>500</v>
      </c>
      <c r="K147" s="850">
        <v>1085</v>
      </c>
    </row>
    <row r="148" spans="1:11" ht="14.4" customHeight="1" x14ac:dyDescent="0.3">
      <c r="A148" s="831" t="s">
        <v>599</v>
      </c>
      <c r="B148" s="832" t="s">
        <v>600</v>
      </c>
      <c r="C148" s="835" t="s">
        <v>618</v>
      </c>
      <c r="D148" s="863" t="s">
        <v>619</v>
      </c>
      <c r="E148" s="835" t="s">
        <v>4492</v>
      </c>
      <c r="F148" s="863" t="s">
        <v>4493</v>
      </c>
      <c r="G148" s="835" t="s">
        <v>4534</v>
      </c>
      <c r="H148" s="835" t="s">
        <v>4536</v>
      </c>
      <c r="I148" s="849">
        <v>2.1666667461395264</v>
      </c>
      <c r="J148" s="849">
        <v>400</v>
      </c>
      <c r="K148" s="850">
        <v>866.5</v>
      </c>
    </row>
    <row r="149" spans="1:11" ht="14.4" customHeight="1" x14ac:dyDescent="0.3">
      <c r="A149" s="831" t="s">
        <v>599</v>
      </c>
      <c r="B149" s="832" t="s">
        <v>600</v>
      </c>
      <c r="C149" s="835" t="s">
        <v>618</v>
      </c>
      <c r="D149" s="863" t="s">
        <v>619</v>
      </c>
      <c r="E149" s="835" t="s">
        <v>4492</v>
      </c>
      <c r="F149" s="863" t="s">
        <v>4493</v>
      </c>
      <c r="G149" s="835" t="s">
        <v>4537</v>
      </c>
      <c r="H149" s="835" t="s">
        <v>4538</v>
      </c>
      <c r="I149" s="849">
        <v>21.236666361490887</v>
      </c>
      <c r="J149" s="849">
        <v>90</v>
      </c>
      <c r="K149" s="850">
        <v>1911.300048828125</v>
      </c>
    </row>
    <row r="150" spans="1:11" ht="14.4" customHeight="1" x14ac:dyDescent="0.3">
      <c r="A150" s="831" t="s">
        <v>599</v>
      </c>
      <c r="B150" s="832" t="s">
        <v>600</v>
      </c>
      <c r="C150" s="835" t="s">
        <v>618</v>
      </c>
      <c r="D150" s="863" t="s">
        <v>619</v>
      </c>
      <c r="E150" s="835" t="s">
        <v>4492</v>
      </c>
      <c r="F150" s="863" t="s">
        <v>4493</v>
      </c>
      <c r="G150" s="835" t="s">
        <v>4719</v>
      </c>
      <c r="H150" s="835" t="s">
        <v>4720</v>
      </c>
      <c r="I150" s="849">
        <v>5.005000114440918</v>
      </c>
      <c r="J150" s="849">
        <v>200</v>
      </c>
      <c r="K150" s="850">
        <v>1000.8299865722656</v>
      </c>
    </row>
    <row r="151" spans="1:11" ht="14.4" customHeight="1" x14ac:dyDescent="0.3">
      <c r="A151" s="831" t="s">
        <v>599</v>
      </c>
      <c r="B151" s="832" t="s">
        <v>600</v>
      </c>
      <c r="C151" s="835" t="s">
        <v>618</v>
      </c>
      <c r="D151" s="863" t="s">
        <v>619</v>
      </c>
      <c r="E151" s="835" t="s">
        <v>4492</v>
      </c>
      <c r="F151" s="863" t="s">
        <v>4493</v>
      </c>
      <c r="G151" s="835" t="s">
        <v>4539</v>
      </c>
      <c r="H151" s="835" t="s">
        <v>4540</v>
      </c>
      <c r="I151" s="849">
        <v>2.5171428407941545</v>
      </c>
      <c r="J151" s="849">
        <v>500</v>
      </c>
      <c r="K151" s="850">
        <v>1258.5</v>
      </c>
    </row>
    <row r="152" spans="1:11" ht="14.4" customHeight="1" x14ac:dyDescent="0.3">
      <c r="A152" s="831" t="s">
        <v>599</v>
      </c>
      <c r="B152" s="832" t="s">
        <v>600</v>
      </c>
      <c r="C152" s="835" t="s">
        <v>618</v>
      </c>
      <c r="D152" s="863" t="s">
        <v>619</v>
      </c>
      <c r="E152" s="835" t="s">
        <v>4492</v>
      </c>
      <c r="F152" s="863" t="s">
        <v>4493</v>
      </c>
      <c r="G152" s="835" t="s">
        <v>4541</v>
      </c>
      <c r="H152" s="835" t="s">
        <v>4542</v>
      </c>
      <c r="I152" s="849">
        <v>21.239999771118164</v>
      </c>
      <c r="J152" s="849">
        <v>30</v>
      </c>
      <c r="K152" s="850">
        <v>637.20001220703125</v>
      </c>
    </row>
    <row r="153" spans="1:11" ht="14.4" customHeight="1" x14ac:dyDescent="0.3">
      <c r="A153" s="831" t="s">
        <v>599</v>
      </c>
      <c r="B153" s="832" t="s">
        <v>600</v>
      </c>
      <c r="C153" s="835" t="s">
        <v>618</v>
      </c>
      <c r="D153" s="863" t="s">
        <v>619</v>
      </c>
      <c r="E153" s="835" t="s">
        <v>4492</v>
      </c>
      <c r="F153" s="863" t="s">
        <v>4493</v>
      </c>
      <c r="G153" s="835" t="s">
        <v>4541</v>
      </c>
      <c r="H153" s="835" t="s">
        <v>4543</v>
      </c>
      <c r="I153" s="849">
        <v>21.234999656677246</v>
      </c>
      <c r="J153" s="849">
        <v>100</v>
      </c>
      <c r="K153" s="850">
        <v>2123.6000518798828</v>
      </c>
    </row>
    <row r="154" spans="1:11" ht="14.4" customHeight="1" x14ac:dyDescent="0.3">
      <c r="A154" s="831" t="s">
        <v>599</v>
      </c>
      <c r="B154" s="832" t="s">
        <v>600</v>
      </c>
      <c r="C154" s="835" t="s">
        <v>618</v>
      </c>
      <c r="D154" s="863" t="s">
        <v>619</v>
      </c>
      <c r="E154" s="835" t="s">
        <v>4492</v>
      </c>
      <c r="F154" s="863" t="s">
        <v>4493</v>
      </c>
      <c r="G154" s="835" t="s">
        <v>4721</v>
      </c>
      <c r="H154" s="835" t="s">
        <v>4722</v>
      </c>
      <c r="I154" s="849">
        <v>1.9900000095367432</v>
      </c>
      <c r="J154" s="849">
        <v>20</v>
      </c>
      <c r="K154" s="850">
        <v>39.799999237060547</v>
      </c>
    </row>
    <row r="155" spans="1:11" ht="14.4" customHeight="1" x14ac:dyDescent="0.3">
      <c r="A155" s="831" t="s">
        <v>599</v>
      </c>
      <c r="B155" s="832" t="s">
        <v>600</v>
      </c>
      <c r="C155" s="835" t="s">
        <v>618</v>
      </c>
      <c r="D155" s="863" t="s">
        <v>619</v>
      </c>
      <c r="E155" s="835" t="s">
        <v>4492</v>
      </c>
      <c r="F155" s="863" t="s">
        <v>4493</v>
      </c>
      <c r="G155" s="835" t="s">
        <v>4723</v>
      </c>
      <c r="H155" s="835" t="s">
        <v>4724</v>
      </c>
      <c r="I155" s="849">
        <v>5.380000114440918</v>
      </c>
      <c r="J155" s="849">
        <v>100</v>
      </c>
      <c r="K155" s="850">
        <v>538.45001220703125</v>
      </c>
    </row>
    <row r="156" spans="1:11" ht="14.4" customHeight="1" x14ac:dyDescent="0.3">
      <c r="A156" s="831" t="s">
        <v>599</v>
      </c>
      <c r="B156" s="832" t="s">
        <v>600</v>
      </c>
      <c r="C156" s="835" t="s">
        <v>618</v>
      </c>
      <c r="D156" s="863" t="s">
        <v>619</v>
      </c>
      <c r="E156" s="835" t="s">
        <v>4544</v>
      </c>
      <c r="F156" s="863" t="s">
        <v>4545</v>
      </c>
      <c r="G156" s="835" t="s">
        <v>4546</v>
      </c>
      <c r="H156" s="835" t="s">
        <v>4547</v>
      </c>
      <c r="I156" s="849">
        <v>10.080588509054746</v>
      </c>
      <c r="J156" s="849">
        <v>3440</v>
      </c>
      <c r="K156" s="850">
        <v>35445.449966430664</v>
      </c>
    </row>
    <row r="157" spans="1:11" ht="14.4" customHeight="1" x14ac:dyDescent="0.3">
      <c r="A157" s="831" t="s">
        <v>599</v>
      </c>
      <c r="B157" s="832" t="s">
        <v>600</v>
      </c>
      <c r="C157" s="835" t="s">
        <v>618</v>
      </c>
      <c r="D157" s="863" t="s">
        <v>619</v>
      </c>
      <c r="E157" s="835" t="s">
        <v>4544</v>
      </c>
      <c r="F157" s="863" t="s">
        <v>4545</v>
      </c>
      <c r="G157" s="835" t="s">
        <v>4725</v>
      </c>
      <c r="H157" s="835" t="s">
        <v>4726</v>
      </c>
      <c r="I157" s="849">
        <v>19.239999771118164</v>
      </c>
      <c r="J157" s="849">
        <v>10</v>
      </c>
      <c r="K157" s="850">
        <v>192.38999938964844</v>
      </c>
    </row>
    <row r="158" spans="1:11" ht="14.4" customHeight="1" x14ac:dyDescent="0.3">
      <c r="A158" s="831" t="s">
        <v>599</v>
      </c>
      <c r="B158" s="832" t="s">
        <v>600</v>
      </c>
      <c r="C158" s="835" t="s">
        <v>618</v>
      </c>
      <c r="D158" s="863" t="s">
        <v>619</v>
      </c>
      <c r="E158" s="835" t="s">
        <v>4544</v>
      </c>
      <c r="F158" s="863" t="s">
        <v>4545</v>
      </c>
      <c r="G158" s="835" t="s">
        <v>4727</v>
      </c>
      <c r="H158" s="835" t="s">
        <v>4728</v>
      </c>
      <c r="I158" s="849">
        <v>7.0037500858306885</v>
      </c>
      <c r="J158" s="849">
        <v>135</v>
      </c>
      <c r="K158" s="850">
        <v>945.90000152587891</v>
      </c>
    </row>
    <row r="159" spans="1:11" ht="14.4" customHeight="1" x14ac:dyDescent="0.3">
      <c r="A159" s="831" t="s">
        <v>599</v>
      </c>
      <c r="B159" s="832" t="s">
        <v>600</v>
      </c>
      <c r="C159" s="835" t="s">
        <v>618</v>
      </c>
      <c r="D159" s="863" t="s">
        <v>619</v>
      </c>
      <c r="E159" s="835" t="s">
        <v>4548</v>
      </c>
      <c r="F159" s="863" t="s">
        <v>4549</v>
      </c>
      <c r="G159" s="835" t="s">
        <v>4550</v>
      </c>
      <c r="H159" s="835" t="s">
        <v>4551</v>
      </c>
      <c r="I159" s="849">
        <v>0.30250000953674316</v>
      </c>
      <c r="J159" s="849">
        <v>1200</v>
      </c>
      <c r="K159" s="850">
        <v>363</v>
      </c>
    </row>
    <row r="160" spans="1:11" ht="14.4" customHeight="1" x14ac:dyDescent="0.3">
      <c r="A160" s="831" t="s">
        <v>599</v>
      </c>
      <c r="B160" s="832" t="s">
        <v>600</v>
      </c>
      <c r="C160" s="835" t="s">
        <v>618</v>
      </c>
      <c r="D160" s="863" t="s">
        <v>619</v>
      </c>
      <c r="E160" s="835" t="s">
        <v>4548</v>
      </c>
      <c r="F160" s="863" t="s">
        <v>4549</v>
      </c>
      <c r="G160" s="835" t="s">
        <v>4552</v>
      </c>
      <c r="H160" s="835" t="s">
        <v>4553</v>
      </c>
      <c r="I160" s="849">
        <v>0.30500000715255737</v>
      </c>
      <c r="J160" s="849">
        <v>1500</v>
      </c>
      <c r="K160" s="850">
        <v>458</v>
      </c>
    </row>
    <row r="161" spans="1:11" ht="14.4" customHeight="1" x14ac:dyDescent="0.3">
      <c r="A161" s="831" t="s">
        <v>599</v>
      </c>
      <c r="B161" s="832" t="s">
        <v>600</v>
      </c>
      <c r="C161" s="835" t="s">
        <v>618</v>
      </c>
      <c r="D161" s="863" t="s">
        <v>619</v>
      </c>
      <c r="E161" s="835" t="s">
        <v>4548</v>
      </c>
      <c r="F161" s="863" t="s">
        <v>4549</v>
      </c>
      <c r="G161" s="835" t="s">
        <v>4554</v>
      </c>
      <c r="H161" s="835" t="s">
        <v>4555</v>
      </c>
      <c r="I161" s="849">
        <v>0.53500001132488251</v>
      </c>
      <c r="J161" s="849">
        <v>5500</v>
      </c>
      <c r="K161" s="850">
        <v>2911</v>
      </c>
    </row>
    <row r="162" spans="1:11" ht="14.4" customHeight="1" x14ac:dyDescent="0.3">
      <c r="A162" s="831" t="s">
        <v>599</v>
      </c>
      <c r="B162" s="832" t="s">
        <v>600</v>
      </c>
      <c r="C162" s="835" t="s">
        <v>618</v>
      </c>
      <c r="D162" s="863" t="s">
        <v>619</v>
      </c>
      <c r="E162" s="835" t="s">
        <v>4548</v>
      </c>
      <c r="F162" s="863" t="s">
        <v>4549</v>
      </c>
      <c r="G162" s="835" t="s">
        <v>4556</v>
      </c>
      <c r="H162" s="835" t="s">
        <v>4557</v>
      </c>
      <c r="I162" s="849">
        <v>1.8011110623677571</v>
      </c>
      <c r="J162" s="849">
        <v>1900</v>
      </c>
      <c r="K162" s="850">
        <v>3422</v>
      </c>
    </row>
    <row r="163" spans="1:11" ht="14.4" customHeight="1" x14ac:dyDescent="0.3">
      <c r="A163" s="831" t="s">
        <v>599</v>
      </c>
      <c r="B163" s="832" t="s">
        <v>600</v>
      </c>
      <c r="C163" s="835" t="s">
        <v>618</v>
      </c>
      <c r="D163" s="863" t="s">
        <v>619</v>
      </c>
      <c r="E163" s="835" t="s">
        <v>4558</v>
      </c>
      <c r="F163" s="863" t="s">
        <v>4559</v>
      </c>
      <c r="G163" s="835" t="s">
        <v>4729</v>
      </c>
      <c r="H163" s="835" t="s">
        <v>4730</v>
      </c>
      <c r="I163" s="849">
        <v>0.68999999761581421</v>
      </c>
      <c r="J163" s="849">
        <v>4000</v>
      </c>
      <c r="K163" s="850">
        <v>2760</v>
      </c>
    </row>
    <row r="164" spans="1:11" ht="14.4" customHeight="1" x14ac:dyDescent="0.3">
      <c r="A164" s="831" t="s">
        <v>599</v>
      </c>
      <c r="B164" s="832" t="s">
        <v>600</v>
      </c>
      <c r="C164" s="835" t="s">
        <v>618</v>
      </c>
      <c r="D164" s="863" t="s">
        <v>619</v>
      </c>
      <c r="E164" s="835" t="s">
        <v>4558</v>
      </c>
      <c r="F164" s="863" t="s">
        <v>4559</v>
      </c>
      <c r="G164" s="835" t="s">
        <v>4560</v>
      </c>
      <c r="H164" s="835" t="s">
        <v>4561</v>
      </c>
      <c r="I164" s="849">
        <v>0.68999999761581421</v>
      </c>
      <c r="J164" s="849">
        <v>15400</v>
      </c>
      <c r="K164" s="850">
        <v>10626</v>
      </c>
    </row>
    <row r="165" spans="1:11" ht="14.4" customHeight="1" x14ac:dyDescent="0.3">
      <c r="A165" s="831" t="s">
        <v>599</v>
      </c>
      <c r="B165" s="832" t="s">
        <v>600</v>
      </c>
      <c r="C165" s="835" t="s">
        <v>618</v>
      </c>
      <c r="D165" s="863" t="s">
        <v>619</v>
      </c>
      <c r="E165" s="835" t="s">
        <v>4558</v>
      </c>
      <c r="F165" s="863" t="s">
        <v>4559</v>
      </c>
      <c r="G165" s="835" t="s">
        <v>4731</v>
      </c>
      <c r="H165" s="835" t="s">
        <v>4732</v>
      </c>
      <c r="I165" s="849">
        <v>0.68999999761581421</v>
      </c>
      <c r="J165" s="849">
        <v>1800</v>
      </c>
      <c r="K165" s="850">
        <v>1242</v>
      </c>
    </row>
    <row r="166" spans="1:11" ht="14.4" customHeight="1" x14ac:dyDescent="0.3">
      <c r="A166" s="831" t="s">
        <v>599</v>
      </c>
      <c r="B166" s="832" t="s">
        <v>600</v>
      </c>
      <c r="C166" s="835" t="s">
        <v>618</v>
      </c>
      <c r="D166" s="863" t="s">
        <v>619</v>
      </c>
      <c r="E166" s="835" t="s">
        <v>4558</v>
      </c>
      <c r="F166" s="863" t="s">
        <v>4559</v>
      </c>
      <c r="G166" s="835" t="s">
        <v>4733</v>
      </c>
      <c r="H166" s="835" t="s">
        <v>4734</v>
      </c>
      <c r="I166" s="849">
        <v>7.5</v>
      </c>
      <c r="J166" s="849">
        <v>310</v>
      </c>
      <c r="K166" s="850">
        <v>2325</v>
      </c>
    </row>
    <row r="167" spans="1:11" ht="14.4" customHeight="1" x14ac:dyDescent="0.3">
      <c r="A167" s="831" t="s">
        <v>599</v>
      </c>
      <c r="B167" s="832" t="s">
        <v>600</v>
      </c>
      <c r="C167" s="835" t="s">
        <v>618</v>
      </c>
      <c r="D167" s="863" t="s">
        <v>619</v>
      </c>
      <c r="E167" s="835" t="s">
        <v>4558</v>
      </c>
      <c r="F167" s="863" t="s">
        <v>4559</v>
      </c>
      <c r="G167" s="835" t="s">
        <v>4564</v>
      </c>
      <c r="H167" s="835" t="s">
        <v>4565</v>
      </c>
      <c r="I167" s="849">
        <v>7.5</v>
      </c>
      <c r="J167" s="849">
        <v>200</v>
      </c>
      <c r="K167" s="850">
        <v>1500</v>
      </c>
    </row>
    <row r="168" spans="1:11" ht="14.4" customHeight="1" x14ac:dyDescent="0.3">
      <c r="A168" s="831" t="s">
        <v>599</v>
      </c>
      <c r="B168" s="832" t="s">
        <v>600</v>
      </c>
      <c r="C168" s="835" t="s">
        <v>618</v>
      </c>
      <c r="D168" s="863" t="s">
        <v>619</v>
      </c>
      <c r="E168" s="835" t="s">
        <v>4558</v>
      </c>
      <c r="F168" s="863" t="s">
        <v>4559</v>
      </c>
      <c r="G168" s="835" t="s">
        <v>4735</v>
      </c>
      <c r="H168" s="835" t="s">
        <v>4736</v>
      </c>
      <c r="I168" s="849">
        <v>7.5</v>
      </c>
      <c r="J168" s="849">
        <v>150</v>
      </c>
      <c r="K168" s="850">
        <v>1125</v>
      </c>
    </row>
    <row r="169" spans="1:11" ht="14.4" customHeight="1" x14ac:dyDescent="0.3">
      <c r="A169" s="831" t="s">
        <v>599</v>
      </c>
      <c r="B169" s="832" t="s">
        <v>600</v>
      </c>
      <c r="C169" s="835" t="s">
        <v>618</v>
      </c>
      <c r="D169" s="863" t="s">
        <v>619</v>
      </c>
      <c r="E169" s="835" t="s">
        <v>4558</v>
      </c>
      <c r="F169" s="863" t="s">
        <v>4559</v>
      </c>
      <c r="G169" s="835" t="s">
        <v>4737</v>
      </c>
      <c r="H169" s="835" t="s">
        <v>4738</v>
      </c>
      <c r="I169" s="849">
        <v>6.2399997711181641</v>
      </c>
      <c r="J169" s="849">
        <v>70</v>
      </c>
      <c r="K169" s="850">
        <v>436.79998779296875</v>
      </c>
    </row>
    <row r="170" spans="1:11" ht="14.4" customHeight="1" x14ac:dyDescent="0.3">
      <c r="A170" s="831" t="s">
        <v>599</v>
      </c>
      <c r="B170" s="832" t="s">
        <v>600</v>
      </c>
      <c r="C170" s="835" t="s">
        <v>618</v>
      </c>
      <c r="D170" s="863" t="s">
        <v>619</v>
      </c>
      <c r="E170" s="835" t="s">
        <v>4558</v>
      </c>
      <c r="F170" s="863" t="s">
        <v>4559</v>
      </c>
      <c r="G170" s="835" t="s">
        <v>4739</v>
      </c>
      <c r="H170" s="835" t="s">
        <v>4740</v>
      </c>
      <c r="I170" s="849">
        <v>6.2300000190734863</v>
      </c>
      <c r="J170" s="849">
        <v>60</v>
      </c>
      <c r="K170" s="850">
        <v>373.5</v>
      </c>
    </row>
    <row r="171" spans="1:11" ht="14.4" customHeight="1" x14ac:dyDescent="0.3">
      <c r="A171" s="831" t="s">
        <v>599</v>
      </c>
      <c r="B171" s="832" t="s">
        <v>600</v>
      </c>
      <c r="C171" s="835" t="s">
        <v>621</v>
      </c>
      <c r="D171" s="863" t="s">
        <v>622</v>
      </c>
      <c r="E171" s="835" t="s">
        <v>4566</v>
      </c>
      <c r="F171" s="863" t="s">
        <v>4567</v>
      </c>
      <c r="G171" s="835" t="s">
        <v>4568</v>
      </c>
      <c r="H171" s="835" t="s">
        <v>4569</v>
      </c>
      <c r="I171" s="849">
        <v>147.19666544596353</v>
      </c>
      <c r="J171" s="849">
        <v>5</v>
      </c>
      <c r="K171" s="850">
        <v>735.96000671386719</v>
      </c>
    </row>
    <row r="172" spans="1:11" ht="14.4" customHeight="1" x14ac:dyDescent="0.3">
      <c r="A172" s="831" t="s">
        <v>599</v>
      </c>
      <c r="B172" s="832" t="s">
        <v>600</v>
      </c>
      <c r="C172" s="835" t="s">
        <v>621</v>
      </c>
      <c r="D172" s="863" t="s">
        <v>622</v>
      </c>
      <c r="E172" s="835" t="s">
        <v>4566</v>
      </c>
      <c r="F172" s="863" t="s">
        <v>4567</v>
      </c>
      <c r="G172" s="835" t="s">
        <v>4570</v>
      </c>
      <c r="H172" s="835" t="s">
        <v>4571</v>
      </c>
      <c r="I172" s="849">
        <v>147.17332967122397</v>
      </c>
      <c r="J172" s="849">
        <v>5</v>
      </c>
      <c r="K172" s="850">
        <v>735.86000061035156</v>
      </c>
    </row>
    <row r="173" spans="1:11" ht="14.4" customHeight="1" x14ac:dyDescent="0.3">
      <c r="A173" s="831" t="s">
        <v>599</v>
      </c>
      <c r="B173" s="832" t="s">
        <v>600</v>
      </c>
      <c r="C173" s="835" t="s">
        <v>621</v>
      </c>
      <c r="D173" s="863" t="s">
        <v>622</v>
      </c>
      <c r="E173" s="835" t="s">
        <v>4566</v>
      </c>
      <c r="F173" s="863" t="s">
        <v>4567</v>
      </c>
      <c r="G173" s="835" t="s">
        <v>4572</v>
      </c>
      <c r="H173" s="835" t="s">
        <v>4573</v>
      </c>
      <c r="I173" s="849">
        <v>152.46000671386719</v>
      </c>
      <c r="J173" s="849">
        <v>4</v>
      </c>
      <c r="K173" s="850">
        <v>609.84002685546875</v>
      </c>
    </row>
    <row r="174" spans="1:11" ht="14.4" customHeight="1" x14ac:dyDescent="0.3">
      <c r="A174" s="831" t="s">
        <v>599</v>
      </c>
      <c r="B174" s="832" t="s">
        <v>600</v>
      </c>
      <c r="C174" s="835" t="s">
        <v>621</v>
      </c>
      <c r="D174" s="863" t="s">
        <v>622</v>
      </c>
      <c r="E174" s="835" t="s">
        <v>4741</v>
      </c>
      <c r="F174" s="863" t="s">
        <v>4742</v>
      </c>
      <c r="G174" s="835" t="s">
        <v>4743</v>
      </c>
      <c r="H174" s="835" t="s">
        <v>4744</v>
      </c>
      <c r="I174" s="849">
        <v>3.2000000476837158</v>
      </c>
      <c r="J174" s="849">
        <v>75</v>
      </c>
      <c r="K174" s="850">
        <v>240</v>
      </c>
    </row>
    <row r="175" spans="1:11" ht="14.4" customHeight="1" x14ac:dyDescent="0.3">
      <c r="A175" s="831" t="s">
        <v>599</v>
      </c>
      <c r="B175" s="832" t="s">
        <v>600</v>
      </c>
      <c r="C175" s="835" t="s">
        <v>621</v>
      </c>
      <c r="D175" s="863" t="s">
        <v>622</v>
      </c>
      <c r="E175" s="835" t="s">
        <v>4468</v>
      </c>
      <c r="F175" s="863" t="s">
        <v>4469</v>
      </c>
      <c r="G175" s="835" t="s">
        <v>4745</v>
      </c>
      <c r="H175" s="835" t="s">
        <v>4746</v>
      </c>
      <c r="I175" s="849">
        <v>4.1100001335144043</v>
      </c>
      <c r="J175" s="849">
        <v>100</v>
      </c>
      <c r="K175" s="850">
        <v>411</v>
      </c>
    </row>
    <row r="176" spans="1:11" ht="14.4" customHeight="1" x14ac:dyDescent="0.3">
      <c r="A176" s="831" t="s">
        <v>599</v>
      </c>
      <c r="B176" s="832" t="s">
        <v>600</v>
      </c>
      <c r="C176" s="835" t="s">
        <v>621</v>
      </c>
      <c r="D176" s="863" t="s">
        <v>622</v>
      </c>
      <c r="E176" s="835" t="s">
        <v>4468</v>
      </c>
      <c r="F176" s="863" t="s">
        <v>4469</v>
      </c>
      <c r="G176" s="835" t="s">
        <v>4745</v>
      </c>
      <c r="H176" s="835" t="s">
        <v>4747</v>
      </c>
      <c r="I176" s="849">
        <v>4.1100001335144043</v>
      </c>
      <c r="J176" s="849">
        <v>200</v>
      </c>
      <c r="K176" s="850">
        <v>822</v>
      </c>
    </row>
    <row r="177" spans="1:11" ht="14.4" customHeight="1" x14ac:dyDescent="0.3">
      <c r="A177" s="831" t="s">
        <v>599</v>
      </c>
      <c r="B177" s="832" t="s">
        <v>600</v>
      </c>
      <c r="C177" s="835" t="s">
        <v>621</v>
      </c>
      <c r="D177" s="863" t="s">
        <v>622</v>
      </c>
      <c r="E177" s="835" t="s">
        <v>4468</v>
      </c>
      <c r="F177" s="863" t="s">
        <v>4469</v>
      </c>
      <c r="G177" s="835" t="s">
        <v>4592</v>
      </c>
      <c r="H177" s="835" t="s">
        <v>4593</v>
      </c>
      <c r="I177" s="849">
        <v>6.25</v>
      </c>
      <c r="J177" s="849">
        <v>100</v>
      </c>
      <c r="K177" s="850">
        <v>625</v>
      </c>
    </row>
    <row r="178" spans="1:11" ht="14.4" customHeight="1" x14ac:dyDescent="0.3">
      <c r="A178" s="831" t="s">
        <v>599</v>
      </c>
      <c r="B178" s="832" t="s">
        <v>600</v>
      </c>
      <c r="C178" s="835" t="s">
        <v>621</v>
      </c>
      <c r="D178" s="863" t="s">
        <v>622</v>
      </c>
      <c r="E178" s="835" t="s">
        <v>4468</v>
      </c>
      <c r="F178" s="863" t="s">
        <v>4469</v>
      </c>
      <c r="G178" s="835" t="s">
        <v>4592</v>
      </c>
      <c r="H178" s="835" t="s">
        <v>4594</v>
      </c>
      <c r="I178" s="849">
        <v>6.2399997711181641</v>
      </c>
      <c r="J178" s="849">
        <v>100</v>
      </c>
      <c r="K178" s="850">
        <v>624</v>
      </c>
    </row>
    <row r="179" spans="1:11" ht="14.4" customHeight="1" x14ac:dyDescent="0.3">
      <c r="A179" s="831" t="s">
        <v>599</v>
      </c>
      <c r="B179" s="832" t="s">
        <v>600</v>
      </c>
      <c r="C179" s="835" t="s">
        <v>621</v>
      </c>
      <c r="D179" s="863" t="s">
        <v>622</v>
      </c>
      <c r="E179" s="835" t="s">
        <v>4468</v>
      </c>
      <c r="F179" s="863" t="s">
        <v>4469</v>
      </c>
      <c r="G179" s="835" t="s">
        <v>4748</v>
      </c>
      <c r="H179" s="835" t="s">
        <v>4749</v>
      </c>
      <c r="I179" s="849">
        <v>8.5900001525878906</v>
      </c>
      <c r="J179" s="849">
        <v>10</v>
      </c>
      <c r="K179" s="850">
        <v>85.9000244140625</v>
      </c>
    </row>
    <row r="180" spans="1:11" ht="14.4" customHeight="1" x14ac:dyDescent="0.3">
      <c r="A180" s="831" t="s">
        <v>599</v>
      </c>
      <c r="B180" s="832" t="s">
        <v>600</v>
      </c>
      <c r="C180" s="835" t="s">
        <v>621</v>
      </c>
      <c r="D180" s="863" t="s">
        <v>622</v>
      </c>
      <c r="E180" s="835" t="s">
        <v>4468</v>
      </c>
      <c r="F180" s="863" t="s">
        <v>4469</v>
      </c>
      <c r="G180" s="835" t="s">
        <v>4472</v>
      </c>
      <c r="H180" s="835" t="s">
        <v>4473</v>
      </c>
      <c r="I180" s="849">
        <v>1.1699999570846558</v>
      </c>
      <c r="J180" s="849">
        <v>2</v>
      </c>
      <c r="K180" s="850">
        <v>2.3399999141693115</v>
      </c>
    </row>
    <row r="181" spans="1:11" ht="14.4" customHeight="1" x14ac:dyDescent="0.3">
      <c r="A181" s="831" t="s">
        <v>599</v>
      </c>
      <c r="B181" s="832" t="s">
        <v>600</v>
      </c>
      <c r="C181" s="835" t="s">
        <v>621</v>
      </c>
      <c r="D181" s="863" t="s">
        <v>622</v>
      </c>
      <c r="E181" s="835" t="s">
        <v>4468</v>
      </c>
      <c r="F181" s="863" t="s">
        <v>4469</v>
      </c>
      <c r="G181" s="835" t="s">
        <v>4474</v>
      </c>
      <c r="H181" s="835" t="s">
        <v>4475</v>
      </c>
      <c r="I181" s="849">
        <v>790.8800048828125</v>
      </c>
      <c r="J181" s="849">
        <v>1</v>
      </c>
      <c r="K181" s="850">
        <v>790.8800048828125</v>
      </c>
    </row>
    <row r="182" spans="1:11" ht="14.4" customHeight="1" x14ac:dyDescent="0.3">
      <c r="A182" s="831" t="s">
        <v>599</v>
      </c>
      <c r="B182" s="832" t="s">
        <v>600</v>
      </c>
      <c r="C182" s="835" t="s">
        <v>621</v>
      </c>
      <c r="D182" s="863" t="s">
        <v>622</v>
      </c>
      <c r="E182" s="835" t="s">
        <v>4468</v>
      </c>
      <c r="F182" s="863" t="s">
        <v>4469</v>
      </c>
      <c r="G182" s="835" t="s">
        <v>4603</v>
      </c>
      <c r="H182" s="835" t="s">
        <v>4604</v>
      </c>
      <c r="I182" s="849">
        <v>30.175000190734863</v>
      </c>
      <c r="J182" s="849">
        <v>50</v>
      </c>
      <c r="K182" s="850">
        <v>1508.8000183105469</v>
      </c>
    </row>
    <row r="183" spans="1:11" ht="14.4" customHeight="1" x14ac:dyDescent="0.3">
      <c r="A183" s="831" t="s">
        <v>599</v>
      </c>
      <c r="B183" s="832" t="s">
        <v>600</v>
      </c>
      <c r="C183" s="835" t="s">
        <v>621</v>
      </c>
      <c r="D183" s="863" t="s">
        <v>622</v>
      </c>
      <c r="E183" s="835" t="s">
        <v>4468</v>
      </c>
      <c r="F183" s="863" t="s">
        <v>4469</v>
      </c>
      <c r="G183" s="835" t="s">
        <v>4478</v>
      </c>
      <c r="H183" s="835" t="s">
        <v>4479</v>
      </c>
      <c r="I183" s="849">
        <v>1.3799999952316284</v>
      </c>
      <c r="J183" s="849">
        <v>130</v>
      </c>
      <c r="K183" s="850">
        <v>179.40000152587891</v>
      </c>
    </row>
    <row r="184" spans="1:11" ht="14.4" customHeight="1" x14ac:dyDescent="0.3">
      <c r="A184" s="831" t="s">
        <v>599</v>
      </c>
      <c r="B184" s="832" t="s">
        <v>600</v>
      </c>
      <c r="C184" s="835" t="s">
        <v>621</v>
      </c>
      <c r="D184" s="863" t="s">
        <v>622</v>
      </c>
      <c r="E184" s="835" t="s">
        <v>4468</v>
      </c>
      <c r="F184" s="863" t="s">
        <v>4469</v>
      </c>
      <c r="G184" s="835" t="s">
        <v>4750</v>
      </c>
      <c r="H184" s="835" t="s">
        <v>4751</v>
      </c>
      <c r="I184" s="849">
        <v>13.010000228881836</v>
      </c>
      <c r="J184" s="849">
        <v>1</v>
      </c>
      <c r="K184" s="850">
        <v>13.010000228881836</v>
      </c>
    </row>
    <row r="185" spans="1:11" ht="14.4" customHeight="1" x14ac:dyDescent="0.3">
      <c r="A185" s="831" t="s">
        <v>599</v>
      </c>
      <c r="B185" s="832" t="s">
        <v>600</v>
      </c>
      <c r="C185" s="835" t="s">
        <v>621</v>
      </c>
      <c r="D185" s="863" t="s">
        <v>622</v>
      </c>
      <c r="E185" s="835" t="s">
        <v>4468</v>
      </c>
      <c r="F185" s="863" t="s">
        <v>4469</v>
      </c>
      <c r="G185" s="835" t="s">
        <v>4612</v>
      </c>
      <c r="H185" s="835" t="s">
        <v>4613</v>
      </c>
      <c r="I185" s="849">
        <v>0.85833334922790527</v>
      </c>
      <c r="J185" s="849">
        <v>700</v>
      </c>
      <c r="K185" s="850">
        <v>601</v>
      </c>
    </row>
    <row r="186" spans="1:11" ht="14.4" customHeight="1" x14ac:dyDescent="0.3">
      <c r="A186" s="831" t="s">
        <v>599</v>
      </c>
      <c r="B186" s="832" t="s">
        <v>600</v>
      </c>
      <c r="C186" s="835" t="s">
        <v>621</v>
      </c>
      <c r="D186" s="863" t="s">
        <v>622</v>
      </c>
      <c r="E186" s="835" t="s">
        <v>4468</v>
      </c>
      <c r="F186" s="863" t="s">
        <v>4469</v>
      </c>
      <c r="G186" s="835" t="s">
        <v>4752</v>
      </c>
      <c r="H186" s="835" t="s">
        <v>4753</v>
      </c>
      <c r="I186" s="849">
        <v>1.5099999904632568</v>
      </c>
      <c r="J186" s="849">
        <v>100</v>
      </c>
      <c r="K186" s="850">
        <v>151</v>
      </c>
    </row>
    <row r="187" spans="1:11" ht="14.4" customHeight="1" x14ac:dyDescent="0.3">
      <c r="A187" s="831" t="s">
        <v>599</v>
      </c>
      <c r="B187" s="832" t="s">
        <v>600</v>
      </c>
      <c r="C187" s="835" t="s">
        <v>621</v>
      </c>
      <c r="D187" s="863" t="s">
        <v>622</v>
      </c>
      <c r="E187" s="835" t="s">
        <v>4468</v>
      </c>
      <c r="F187" s="863" t="s">
        <v>4469</v>
      </c>
      <c r="G187" s="835" t="s">
        <v>4614</v>
      </c>
      <c r="H187" s="835" t="s">
        <v>4615</v>
      </c>
      <c r="I187" s="849">
        <v>2.0699999332427979</v>
      </c>
      <c r="J187" s="849">
        <v>200</v>
      </c>
      <c r="K187" s="850">
        <v>414</v>
      </c>
    </row>
    <row r="188" spans="1:11" ht="14.4" customHeight="1" x14ac:dyDescent="0.3">
      <c r="A188" s="831" t="s">
        <v>599</v>
      </c>
      <c r="B188" s="832" t="s">
        <v>600</v>
      </c>
      <c r="C188" s="835" t="s">
        <v>621</v>
      </c>
      <c r="D188" s="863" t="s">
        <v>622</v>
      </c>
      <c r="E188" s="835" t="s">
        <v>4468</v>
      </c>
      <c r="F188" s="863" t="s">
        <v>4469</v>
      </c>
      <c r="G188" s="835" t="s">
        <v>4754</v>
      </c>
      <c r="H188" s="835" t="s">
        <v>4755</v>
      </c>
      <c r="I188" s="849">
        <v>3.3599998950958252</v>
      </c>
      <c r="J188" s="849">
        <v>100</v>
      </c>
      <c r="K188" s="850">
        <v>336</v>
      </c>
    </row>
    <row r="189" spans="1:11" ht="14.4" customHeight="1" x14ac:dyDescent="0.3">
      <c r="A189" s="831" t="s">
        <v>599</v>
      </c>
      <c r="B189" s="832" t="s">
        <v>600</v>
      </c>
      <c r="C189" s="835" t="s">
        <v>621</v>
      </c>
      <c r="D189" s="863" t="s">
        <v>622</v>
      </c>
      <c r="E189" s="835" t="s">
        <v>4468</v>
      </c>
      <c r="F189" s="863" t="s">
        <v>4469</v>
      </c>
      <c r="G189" s="835" t="s">
        <v>4756</v>
      </c>
      <c r="H189" s="835" t="s">
        <v>4757</v>
      </c>
      <c r="I189" s="849">
        <v>5.880000114440918</v>
      </c>
      <c r="J189" s="849">
        <v>0</v>
      </c>
      <c r="K189" s="850">
        <v>0</v>
      </c>
    </row>
    <row r="190" spans="1:11" ht="14.4" customHeight="1" x14ac:dyDescent="0.3">
      <c r="A190" s="831" t="s">
        <v>599</v>
      </c>
      <c r="B190" s="832" t="s">
        <v>600</v>
      </c>
      <c r="C190" s="835" t="s">
        <v>621</v>
      </c>
      <c r="D190" s="863" t="s">
        <v>622</v>
      </c>
      <c r="E190" s="835" t="s">
        <v>4468</v>
      </c>
      <c r="F190" s="863" t="s">
        <v>4469</v>
      </c>
      <c r="G190" s="835" t="s">
        <v>4758</v>
      </c>
      <c r="H190" s="835" t="s">
        <v>4759</v>
      </c>
      <c r="I190" s="849">
        <v>3.7916666269302368</v>
      </c>
      <c r="J190" s="849">
        <v>120</v>
      </c>
      <c r="K190" s="850">
        <v>455.00000762939453</v>
      </c>
    </row>
    <row r="191" spans="1:11" ht="14.4" customHeight="1" x14ac:dyDescent="0.3">
      <c r="A191" s="831" t="s">
        <v>599</v>
      </c>
      <c r="B191" s="832" t="s">
        <v>600</v>
      </c>
      <c r="C191" s="835" t="s">
        <v>621</v>
      </c>
      <c r="D191" s="863" t="s">
        <v>622</v>
      </c>
      <c r="E191" s="835" t="s">
        <v>4468</v>
      </c>
      <c r="F191" s="863" t="s">
        <v>4469</v>
      </c>
      <c r="G191" s="835" t="s">
        <v>4620</v>
      </c>
      <c r="H191" s="835" t="s">
        <v>4621</v>
      </c>
      <c r="I191" s="849">
        <v>0.37000000476837158</v>
      </c>
      <c r="J191" s="849">
        <v>5</v>
      </c>
      <c r="K191" s="850">
        <v>1.8500000238418579</v>
      </c>
    </row>
    <row r="192" spans="1:11" ht="14.4" customHeight="1" x14ac:dyDescent="0.3">
      <c r="A192" s="831" t="s">
        <v>599</v>
      </c>
      <c r="B192" s="832" t="s">
        <v>600</v>
      </c>
      <c r="C192" s="835" t="s">
        <v>621</v>
      </c>
      <c r="D192" s="863" t="s">
        <v>622</v>
      </c>
      <c r="E192" s="835" t="s">
        <v>4468</v>
      </c>
      <c r="F192" s="863" t="s">
        <v>4469</v>
      </c>
      <c r="G192" s="835" t="s">
        <v>4480</v>
      </c>
      <c r="H192" s="835" t="s">
        <v>4481</v>
      </c>
      <c r="I192" s="849">
        <v>8.5799999237060547</v>
      </c>
      <c r="J192" s="849">
        <v>108</v>
      </c>
      <c r="K192" s="850">
        <v>926.63999938964844</v>
      </c>
    </row>
    <row r="193" spans="1:11" ht="14.4" customHeight="1" x14ac:dyDescent="0.3">
      <c r="A193" s="831" t="s">
        <v>599</v>
      </c>
      <c r="B193" s="832" t="s">
        <v>600</v>
      </c>
      <c r="C193" s="835" t="s">
        <v>621</v>
      </c>
      <c r="D193" s="863" t="s">
        <v>622</v>
      </c>
      <c r="E193" s="835" t="s">
        <v>4468</v>
      </c>
      <c r="F193" s="863" t="s">
        <v>4469</v>
      </c>
      <c r="G193" s="835" t="s">
        <v>4760</v>
      </c>
      <c r="H193" s="835" t="s">
        <v>4761</v>
      </c>
      <c r="I193" s="849">
        <v>7.5900001525878906</v>
      </c>
      <c r="J193" s="849">
        <v>11</v>
      </c>
      <c r="K193" s="850">
        <v>83.490001678466797</v>
      </c>
    </row>
    <row r="194" spans="1:11" ht="14.4" customHeight="1" x14ac:dyDescent="0.3">
      <c r="A194" s="831" t="s">
        <v>599</v>
      </c>
      <c r="B194" s="832" t="s">
        <v>600</v>
      </c>
      <c r="C194" s="835" t="s">
        <v>621</v>
      </c>
      <c r="D194" s="863" t="s">
        <v>622</v>
      </c>
      <c r="E194" s="835" t="s">
        <v>4468</v>
      </c>
      <c r="F194" s="863" t="s">
        <v>4469</v>
      </c>
      <c r="G194" s="835" t="s">
        <v>4762</v>
      </c>
      <c r="H194" s="835" t="s">
        <v>4763</v>
      </c>
      <c r="I194" s="849">
        <v>13.229999542236328</v>
      </c>
      <c r="J194" s="849">
        <v>6</v>
      </c>
      <c r="K194" s="850">
        <v>79.379997253417969</v>
      </c>
    </row>
    <row r="195" spans="1:11" ht="14.4" customHeight="1" x14ac:dyDescent="0.3">
      <c r="A195" s="831" t="s">
        <v>599</v>
      </c>
      <c r="B195" s="832" t="s">
        <v>600</v>
      </c>
      <c r="C195" s="835" t="s">
        <v>621</v>
      </c>
      <c r="D195" s="863" t="s">
        <v>622</v>
      </c>
      <c r="E195" s="835" t="s">
        <v>4468</v>
      </c>
      <c r="F195" s="863" t="s">
        <v>4469</v>
      </c>
      <c r="G195" s="835" t="s">
        <v>4764</v>
      </c>
      <c r="H195" s="835" t="s">
        <v>4765</v>
      </c>
      <c r="I195" s="849">
        <v>6.929999828338623</v>
      </c>
      <c r="J195" s="849">
        <v>2</v>
      </c>
      <c r="K195" s="850">
        <v>13.859999656677246</v>
      </c>
    </row>
    <row r="196" spans="1:11" ht="14.4" customHeight="1" x14ac:dyDescent="0.3">
      <c r="A196" s="831" t="s">
        <v>599</v>
      </c>
      <c r="B196" s="832" t="s">
        <v>600</v>
      </c>
      <c r="C196" s="835" t="s">
        <v>621</v>
      </c>
      <c r="D196" s="863" t="s">
        <v>622</v>
      </c>
      <c r="E196" s="835" t="s">
        <v>4468</v>
      </c>
      <c r="F196" s="863" t="s">
        <v>4469</v>
      </c>
      <c r="G196" s="835" t="s">
        <v>4766</v>
      </c>
      <c r="H196" s="835" t="s">
        <v>4767</v>
      </c>
      <c r="I196" s="849">
        <v>8.1700000762939453</v>
      </c>
      <c r="J196" s="849">
        <v>2</v>
      </c>
      <c r="K196" s="850">
        <v>16.340000152587891</v>
      </c>
    </row>
    <row r="197" spans="1:11" ht="14.4" customHeight="1" x14ac:dyDescent="0.3">
      <c r="A197" s="831" t="s">
        <v>599</v>
      </c>
      <c r="B197" s="832" t="s">
        <v>600</v>
      </c>
      <c r="C197" s="835" t="s">
        <v>621</v>
      </c>
      <c r="D197" s="863" t="s">
        <v>622</v>
      </c>
      <c r="E197" s="835" t="s">
        <v>4468</v>
      </c>
      <c r="F197" s="863" t="s">
        <v>4469</v>
      </c>
      <c r="G197" s="835" t="s">
        <v>4768</v>
      </c>
      <c r="H197" s="835" t="s">
        <v>4769</v>
      </c>
      <c r="I197" s="849">
        <v>9.380000114440918</v>
      </c>
      <c r="J197" s="849">
        <v>1</v>
      </c>
      <c r="K197" s="850">
        <v>9.380000114440918</v>
      </c>
    </row>
    <row r="198" spans="1:11" ht="14.4" customHeight="1" x14ac:dyDescent="0.3">
      <c r="A198" s="831" t="s">
        <v>599</v>
      </c>
      <c r="B198" s="832" t="s">
        <v>600</v>
      </c>
      <c r="C198" s="835" t="s">
        <v>621</v>
      </c>
      <c r="D198" s="863" t="s">
        <v>622</v>
      </c>
      <c r="E198" s="835" t="s">
        <v>4468</v>
      </c>
      <c r="F198" s="863" t="s">
        <v>4469</v>
      </c>
      <c r="G198" s="835" t="s">
        <v>4624</v>
      </c>
      <c r="H198" s="835" t="s">
        <v>4625</v>
      </c>
      <c r="I198" s="849">
        <v>17.620000839233398</v>
      </c>
      <c r="J198" s="849">
        <v>1</v>
      </c>
      <c r="K198" s="850">
        <v>17.620000839233398</v>
      </c>
    </row>
    <row r="199" spans="1:11" ht="14.4" customHeight="1" x14ac:dyDescent="0.3">
      <c r="A199" s="831" t="s">
        <v>599</v>
      </c>
      <c r="B199" s="832" t="s">
        <v>600</v>
      </c>
      <c r="C199" s="835" t="s">
        <v>621</v>
      </c>
      <c r="D199" s="863" t="s">
        <v>622</v>
      </c>
      <c r="E199" s="835" t="s">
        <v>4468</v>
      </c>
      <c r="F199" s="863" t="s">
        <v>4469</v>
      </c>
      <c r="G199" s="835" t="s">
        <v>4626</v>
      </c>
      <c r="H199" s="835" t="s">
        <v>4627</v>
      </c>
      <c r="I199" s="849">
        <v>22.309999465942383</v>
      </c>
      <c r="J199" s="849">
        <v>1</v>
      </c>
      <c r="K199" s="850">
        <v>22.309999465942383</v>
      </c>
    </row>
    <row r="200" spans="1:11" ht="14.4" customHeight="1" x14ac:dyDescent="0.3">
      <c r="A200" s="831" t="s">
        <v>599</v>
      </c>
      <c r="B200" s="832" t="s">
        <v>600</v>
      </c>
      <c r="C200" s="835" t="s">
        <v>621</v>
      </c>
      <c r="D200" s="863" t="s">
        <v>622</v>
      </c>
      <c r="E200" s="835" t="s">
        <v>4468</v>
      </c>
      <c r="F200" s="863" t="s">
        <v>4469</v>
      </c>
      <c r="G200" s="835" t="s">
        <v>4636</v>
      </c>
      <c r="H200" s="835" t="s">
        <v>4637</v>
      </c>
      <c r="I200" s="849">
        <v>296.45001220703125</v>
      </c>
      <c r="J200" s="849">
        <v>4</v>
      </c>
      <c r="K200" s="850">
        <v>1185.800048828125</v>
      </c>
    </row>
    <row r="201" spans="1:11" ht="14.4" customHeight="1" x14ac:dyDescent="0.3">
      <c r="A201" s="831" t="s">
        <v>599</v>
      </c>
      <c r="B201" s="832" t="s">
        <v>600</v>
      </c>
      <c r="C201" s="835" t="s">
        <v>621</v>
      </c>
      <c r="D201" s="863" t="s">
        <v>622</v>
      </c>
      <c r="E201" s="835" t="s">
        <v>4468</v>
      </c>
      <c r="F201" s="863" t="s">
        <v>4469</v>
      </c>
      <c r="G201" s="835" t="s">
        <v>4638</v>
      </c>
      <c r="H201" s="835" t="s">
        <v>4639</v>
      </c>
      <c r="I201" s="849">
        <v>296.45001220703125</v>
      </c>
      <c r="J201" s="849">
        <v>3</v>
      </c>
      <c r="K201" s="850">
        <v>889.35003662109375</v>
      </c>
    </row>
    <row r="202" spans="1:11" ht="14.4" customHeight="1" x14ac:dyDescent="0.3">
      <c r="A202" s="831" t="s">
        <v>599</v>
      </c>
      <c r="B202" s="832" t="s">
        <v>600</v>
      </c>
      <c r="C202" s="835" t="s">
        <v>621</v>
      </c>
      <c r="D202" s="863" t="s">
        <v>622</v>
      </c>
      <c r="E202" s="835" t="s">
        <v>4468</v>
      </c>
      <c r="F202" s="863" t="s">
        <v>4469</v>
      </c>
      <c r="G202" s="835" t="s">
        <v>4482</v>
      </c>
      <c r="H202" s="835" t="s">
        <v>4483</v>
      </c>
      <c r="I202" s="849">
        <v>2.8199999332427979</v>
      </c>
      <c r="J202" s="849">
        <v>5</v>
      </c>
      <c r="K202" s="850">
        <v>14.100000381469727</v>
      </c>
    </row>
    <row r="203" spans="1:11" ht="14.4" customHeight="1" x14ac:dyDescent="0.3">
      <c r="A203" s="831" t="s">
        <v>599</v>
      </c>
      <c r="B203" s="832" t="s">
        <v>600</v>
      </c>
      <c r="C203" s="835" t="s">
        <v>621</v>
      </c>
      <c r="D203" s="863" t="s">
        <v>622</v>
      </c>
      <c r="E203" s="835" t="s">
        <v>4468</v>
      </c>
      <c r="F203" s="863" t="s">
        <v>4469</v>
      </c>
      <c r="G203" s="835" t="s">
        <v>4770</v>
      </c>
      <c r="H203" s="835" t="s">
        <v>4771</v>
      </c>
      <c r="I203" s="849">
        <v>295.260009765625</v>
      </c>
      <c r="J203" s="849">
        <v>10</v>
      </c>
      <c r="K203" s="850">
        <v>2952.6298828125</v>
      </c>
    </row>
    <row r="204" spans="1:11" ht="14.4" customHeight="1" x14ac:dyDescent="0.3">
      <c r="A204" s="831" t="s">
        <v>599</v>
      </c>
      <c r="B204" s="832" t="s">
        <v>600</v>
      </c>
      <c r="C204" s="835" t="s">
        <v>621</v>
      </c>
      <c r="D204" s="863" t="s">
        <v>622</v>
      </c>
      <c r="E204" s="835" t="s">
        <v>4468</v>
      </c>
      <c r="F204" s="863" t="s">
        <v>4469</v>
      </c>
      <c r="G204" s="835" t="s">
        <v>4772</v>
      </c>
      <c r="H204" s="835" t="s">
        <v>4773</v>
      </c>
      <c r="I204" s="849">
        <v>10.119999885559082</v>
      </c>
      <c r="J204" s="849">
        <v>1</v>
      </c>
      <c r="K204" s="850">
        <v>10.119999885559082</v>
      </c>
    </row>
    <row r="205" spans="1:11" ht="14.4" customHeight="1" x14ac:dyDescent="0.3">
      <c r="A205" s="831" t="s">
        <v>599</v>
      </c>
      <c r="B205" s="832" t="s">
        <v>600</v>
      </c>
      <c r="C205" s="835" t="s">
        <v>621</v>
      </c>
      <c r="D205" s="863" t="s">
        <v>622</v>
      </c>
      <c r="E205" s="835" t="s">
        <v>4468</v>
      </c>
      <c r="F205" s="863" t="s">
        <v>4469</v>
      </c>
      <c r="G205" s="835" t="s">
        <v>4774</v>
      </c>
      <c r="H205" s="835" t="s">
        <v>4775</v>
      </c>
      <c r="I205" s="849">
        <v>0.37000000476837158</v>
      </c>
      <c r="J205" s="849">
        <v>1000</v>
      </c>
      <c r="K205" s="850">
        <v>365.239990234375</v>
      </c>
    </row>
    <row r="206" spans="1:11" ht="14.4" customHeight="1" x14ac:dyDescent="0.3">
      <c r="A206" s="831" t="s">
        <v>599</v>
      </c>
      <c r="B206" s="832" t="s">
        <v>600</v>
      </c>
      <c r="C206" s="835" t="s">
        <v>621</v>
      </c>
      <c r="D206" s="863" t="s">
        <v>622</v>
      </c>
      <c r="E206" s="835" t="s">
        <v>4468</v>
      </c>
      <c r="F206" s="863" t="s">
        <v>4469</v>
      </c>
      <c r="G206" s="835" t="s">
        <v>4776</v>
      </c>
      <c r="H206" s="835" t="s">
        <v>4777</v>
      </c>
      <c r="I206" s="849">
        <v>2.3850001096725464</v>
      </c>
      <c r="J206" s="849">
        <v>720</v>
      </c>
      <c r="K206" s="850">
        <v>1715.5999755859375</v>
      </c>
    </row>
    <row r="207" spans="1:11" ht="14.4" customHeight="1" x14ac:dyDescent="0.3">
      <c r="A207" s="831" t="s">
        <v>599</v>
      </c>
      <c r="B207" s="832" t="s">
        <v>600</v>
      </c>
      <c r="C207" s="835" t="s">
        <v>621</v>
      </c>
      <c r="D207" s="863" t="s">
        <v>622</v>
      </c>
      <c r="E207" s="835" t="s">
        <v>4468</v>
      </c>
      <c r="F207" s="863" t="s">
        <v>4469</v>
      </c>
      <c r="G207" s="835" t="s">
        <v>4778</v>
      </c>
      <c r="H207" s="835" t="s">
        <v>4779</v>
      </c>
      <c r="I207" s="849">
        <v>1.2000000476837158</v>
      </c>
      <c r="J207" s="849">
        <v>1500</v>
      </c>
      <c r="K207" s="850">
        <v>1794</v>
      </c>
    </row>
    <row r="208" spans="1:11" ht="14.4" customHeight="1" x14ac:dyDescent="0.3">
      <c r="A208" s="831" t="s">
        <v>599</v>
      </c>
      <c r="B208" s="832" t="s">
        <v>600</v>
      </c>
      <c r="C208" s="835" t="s">
        <v>621</v>
      </c>
      <c r="D208" s="863" t="s">
        <v>622</v>
      </c>
      <c r="E208" s="835" t="s">
        <v>4468</v>
      </c>
      <c r="F208" s="863" t="s">
        <v>4469</v>
      </c>
      <c r="G208" s="835" t="s">
        <v>4780</v>
      </c>
      <c r="H208" s="835" t="s">
        <v>4781</v>
      </c>
      <c r="I208" s="849">
        <v>1.1699999570846558</v>
      </c>
      <c r="J208" s="849">
        <v>1500</v>
      </c>
      <c r="K208" s="850">
        <v>1759.5</v>
      </c>
    </row>
    <row r="209" spans="1:11" ht="14.4" customHeight="1" x14ac:dyDescent="0.3">
      <c r="A209" s="831" t="s">
        <v>599</v>
      </c>
      <c r="B209" s="832" t="s">
        <v>600</v>
      </c>
      <c r="C209" s="835" t="s">
        <v>621</v>
      </c>
      <c r="D209" s="863" t="s">
        <v>622</v>
      </c>
      <c r="E209" s="835" t="s">
        <v>4468</v>
      </c>
      <c r="F209" s="863" t="s">
        <v>4469</v>
      </c>
      <c r="G209" s="835" t="s">
        <v>4486</v>
      </c>
      <c r="H209" s="835" t="s">
        <v>4487</v>
      </c>
      <c r="I209" s="849">
        <v>27.875</v>
      </c>
      <c r="J209" s="849">
        <v>14</v>
      </c>
      <c r="K209" s="850">
        <v>390.2400016784668</v>
      </c>
    </row>
    <row r="210" spans="1:11" ht="14.4" customHeight="1" x14ac:dyDescent="0.3">
      <c r="A210" s="831" t="s">
        <v>599</v>
      </c>
      <c r="B210" s="832" t="s">
        <v>600</v>
      </c>
      <c r="C210" s="835" t="s">
        <v>621</v>
      </c>
      <c r="D210" s="863" t="s">
        <v>622</v>
      </c>
      <c r="E210" s="835" t="s">
        <v>4468</v>
      </c>
      <c r="F210" s="863" t="s">
        <v>4469</v>
      </c>
      <c r="G210" s="835" t="s">
        <v>4642</v>
      </c>
      <c r="H210" s="835" t="s">
        <v>4643</v>
      </c>
      <c r="I210" s="849">
        <v>28.733999633789061</v>
      </c>
      <c r="J210" s="849">
        <v>37</v>
      </c>
      <c r="K210" s="850">
        <v>1063.1399803161621</v>
      </c>
    </row>
    <row r="211" spans="1:11" ht="14.4" customHeight="1" x14ac:dyDescent="0.3">
      <c r="A211" s="831" t="s">
        <v>599</v>
      </c>
      <c r="B211" s="832" t="s">
        <v>600</v>
      </c>
      <c r="C211" s="835" t="s">
        <v>621</v>
      </c>
      <c r="D211" s="863" t="s">
        <v>622</v>
      </c>
      <c r="E211" s="835" t="s">
        <v>4468</v>
      </c>
      <c r="F211" s="863" t="s">
        <v>4469</v>
      </c>
      <c r="G211" s="835" t="s">
        <v>4488</v>
      </c>
      <c r="H211" s="835" t="s">
        <v>4489</v>
      </c>
      <c r="I211" s="849">
        <v>9.3299999237060547</v>
      </c>
      <c r="J211" s="849">
        <v>1</v>
      </c>
      <c r="K211" s="850">
        <v>9.3299999237060547</v>
      </c>
    </row>
    <row r="212" spans="1:11" ht="14.4" customHeight="1" x14ac:dyDescent="0.3">
      <c r="A212" s="831" t="s">
        <v>599</v>
      </c>
      <c r="B212" s="832" t="s">
        <v>600</v>
      </c>
      <c r="C212" s="835" t="s">
        <v>621</v>
      </c>
      <c r="D212" s="863" t="s">
        <v>622</v>
      </c>
      <c r="E212" s="835" t="s">
        <v>4468</v>
      </c>
      <c r="F212" s="863" t="s">
        <v>4469</v>
      </c>
      <c r="G212" s="835" t="s">
        <v>4490</v>
      </c>
      <c r="H212" s="835" t="s">
        <v>4491</v>
      </c>
      <c r="I212" s="849">
        <v>1.1975000500679016</v>
      </c>
      <c r="J212" s="849">
        <v>5400</v>
      </c>
      <c r="K212" s="850">
        <v>6464.4999389648437</v>
      </c>
    </row>
    <row r="213" spans="1:11" ht="14.4" customHeight="1" x14ac:dyDescent="0.3">
      <c r="A213" s="831" t="s">
        <v>599</v>
      </c>
      <c r="B213" s="832" t="s">
        <v>600</v>
      </c>
      <c r="C213" s="835" t="s">
        <v>621</v>
      </c>
      <c r="D213" s="863" t="s">
        <v>622</v>
      </c>
      <c r="E213" s="835" t="s">
        <v>4492</v>
      </c>
      <c r="F213" s="863" t="s">
        <v>4493</v>
      </c>
      <c r="G213" s="835" t="s">
        <v>4648</v>
      </c>
      <c r="H213" s="835" t="s">
        <v>4649</v>
      </c>
      <c r="I213" s="849">
        <v>6.2940000534057621</v>
      </c>
      <c r="J213" s="849">
        <v>450</v>
      </c>
      <c r="K213" s="850">
        <v>2832.5</v>
      </c>
    </row>
    <row r="214" spans="1:11" ht="14.4" customHeight="1" x14ac:dyDescent="0.3">
      <c r="A214" s="831" t="s">
        <v>599</v>
      </c>
      <c r="B214" s="832" t="s">
        <v>600</v>
      </c>
      <c r="C214" s="835" t="s">
        <v>621</v>
      </c>
      <c r="D214" s="863" t="s">
        <v>622</v>
      </c>
      <c r="E214" s="835" t="s">
        <v>4492</v>
      </c>
      <c r="F214" s="863" t="s">
        <v>4493</v>
      </c>
      <c r="G214" s="835" t="s">
        <v>4652</v>
      </c>
      <c r="H214" s="835" t="s">
        <v>4653</v>
      </c>
      <c r="I214" s="849">
        <v>4.820000171661377</v>
      </c>
      <c r="J214" s="849">
        <v>50</v>
      </c>
      <c r="K214" s="850">
        <v>241</v>
      </c>
    </row>
    <row r="215" spans="1:11" ht="14.4" customHeight="1" x14ac:dyDescent="0.3">
      <c r="A215" s="831" t="s">
        <v>599</v>
      </c>
      <c r="B215" s="832" t="s">
        <v>600</v>
      </c>
      <c r="C215" s="835" t="s">
        <v>621</v>
      </c>
      <c r="D215" s="863" t="s">
        <v>622</v>
      </c>
      <c r="E215" s="835" t="s">
        <v>4492</v>
      </c>
      <c r="F215" s="863" t="s">
        <v>4493</v>
      </c>
      <c r="G215" s="835" t="s">
        <v>4494</v>
      </c>
      <c r="H215" s="835" t="s">
        <v>4495</v>
      </c>
      <c r="I215" s="849">
        <v>1.1111110862758424E-2</v>
      </c>
      <c r="J215" s="849">
        <v>1600</v>
      </c>
      <c r="K215" s="850">
        <v>17</v>
      </c>
    </row>
    <row r="216" spans="1:11" ht="14.4" customHeight="1" x14ac:dyDescent="0.3">
      <c r="A216" s="831" t="s">
        <v>599</v>
      </c>
      <c r="B216" s="832" t="s">
        <v>600</v>
      </c>
      <c r="C216" s="835" t="s">
        <v>621</v>
      </c>
      <c r="D216" s="863" t="s">
        <v>622</v>
      </c>
      <c r="E216" s="835" t="s">
        <v>4492</v>
      </c>
      <c r="F216" s="863" t="s">
        <v>4493</v>
      </c>
      <c r="G216" s="835" t="s">
        <v>4782</v>
      </c>
      <c r="H216" s="835" t="s">
        <v>4783</v>
      </c>
      <c r="I216" s="849">
        <v>1.9350000023841858</v>
      </c>
      <c r="J216" s="849">
        <v>400</v>
      </c>
      <c r="K216" s="850">
        <v>774</v>
      </c>
    </row>
    <row r="217" spans="1:11" ht="14.4" customHeight="1" x14ac:dyDescent="0.3">
      <c r="A217" s="831" t="s">
        <v>599</v>
      </c>
      <c r="B217" s="832" t="s">
        <v>600</v>
      </c>
      <c r="C217" s="835" t="s">
        <v>621</v>
      </c>
      <c r="D217" s="863" t="s">
        <v>622</v>
      </c>
      <c r="E217" s="835" t="s">
        <v>4492</v>
      </c>
      <c r="F217" s="863" t="s">
        <v>4493</v>
      </c>
      <c r="G217" s="835" t="s">
        <v>4784</v>
      </c>
      <c r="H217" s="835" t="s">
        <v>4785</v>
      </c>
      <c r="I217" s="849">
        <v>33.880001068115234</v>
      </c>
      <c r="J217" s="849">
        <v>1</v>
      </c>
      <c r="K217" s="850">
        <v>33.880001068115234</v>
      </c>
    </row>
    <row r="218" spans="1:11" ht="14.4" customHeight="1" x14ac:dyDescent="0.3">
      <c r="A218" s="831" t="s">
        <v>599</v>
      </c>
      <c r="B218" s="832" t="s">
        <v>600</v>
      </c>
      <c r="C218" s="835" t="s">
        <v>621</v>
      </c>
      <c r="D218" s="863" t="s">
        <v>622</v>
      </c>
      <c r="E218" s="835" t="s">
        <v>4492</v>
      </c>
      <c r="F218" s="863" t="s">
        <v>4493</v>
      </c>
      <c r="G218" s="835" t="s">
        <v>4786</v>
      </c>
      <c r="H218" s="835" t="s">
        <v>4787</v>
      </c>
      <c r="I218" s="849">
        <v>11.143333435058594</v>
      </c>
      <c r="J218" s="849">
        <v>150</v>
      </c>
      <c r="K218" s="850">
        <v>1671.5</v>
      </c>
    </row>
    <row r="219" spans="1:11" ht="14.4" customHeight="1" x14ac:dyDescent="0.3">
      <c r="A219" s="831" t="s">
        <v>599</v>
      </c>
      <c r="B219" s="832" t="s">
        <v>600</v>
      </c>
      <c r="C219" s="835" t="s">
        <v>621</v>
      </c>
      <c r="D219" s="863" t="s">
        <v>622</v>
      </c>
      <c r="E219" s="835" t="s">
        <v>4492</v>
      </c>
      <c r="F219" s="863" t="s">
        <v>4493</v>
      </c>
      <c r="G219" s="835" t="s">
        <v>4788</v>
      </c>
      <c r="H219" s="835" t="s">
        <v>4789</v>
      </c>
      <c r="I219" s="849">
        <v>6.1500000953674316</v>
      </c>
      <c r="J219" s="849">
        <v>80</v>
      </c>
      <c r="K219" s="850">
        <v>492</v>
      </c>
    </row>
    <row r="220" spans="1:11" ht="14.4" customHeight="1" x14ac:dyDescent="0.3">
      <c r="A220" s="831" t="s">
        <v>599</v>
      </c>
      <c r="B220" s="832" t="s">
        <v>600</v>
      </c>
      <c r="C220" s="835" t="s">
        <v>621</v>
      </c>
      <c r="D220" s="863" t="s">
        <v>622</v>
      </c>
      <c r="E220" s="835" t="s">
        <v>4492</v>
      </c>
      <c r="F220" s="863" t="s">
        <v>4493</v>
      </c>
      <c r="G220" s="835" t="s">
        <v>4498</v>
      </c>
      <c r="H220" s="835" t="s">
        <v>4499</v>
      </c>
      <c r="I220" s="849">
        <v>3.4522222677866616</v>
      </c>
      <c r="J220" s="849">
        <v>1400</v>
      </c>
      <c r="K220" s="850">
        <v>4832.7998657226562</v>
      </c>
    </row>
    <row r="221" spans="1:11" ht="14.4" customHeight="1" x14ac:dyDescent="0.3">
      <c r="A221" s="831" t="s">
        <v>599</v>
      </c>
      <c r="B221" s="832" t="s">
        <v>600</v>
      </c>
      <c r="C221" s="835" t="s">
        <v>621</v>
      </c>
      <c r="D221" s="863" t="s">
        <v>622</v>
      </c>
      <c r="E221" s="835" t="s">
        <v>4492</v>
      </c>
      <c r="F221" s="863" t="s">
        <v>4493</v>
      </c>
      <c r="G221" s="835" t="s">
        <v>4498</v>
      </c>
      <c r="H221" s="835" t="s">
        <v>4790</v>
      </c>
      <c r="I221" s="849">
        <v>3.4650000333786011</v>
      </c>
      <c r="J221" s="849">
        <v>440</v>
      </c>
      <c r="K221" s="850">
        <v>1524</v>
      </c>
    </row>
    <row r="222" spans="1:11" ht="14.4" customHeight="1" x14ac:dyDescent="0.3">
      <c r="A222" s="831" t="s">
        <v>599</v>
      </c>
      <c r="B222" s="832" t="s">
        <v>600</v>
      </c>
      <c r="C222" s="835" t="s">
        <v>621</v>
      </c>
      <c r="D222" s="863" t="s">
        <v>622</v>
      </c>
      <c r="E222" s="835" t="s">
        <v>4492</v>
      </c>
      <c r="F222" s="863" t="s">
        <v>4493</v>
      </c>
      <c r="G222" s="835" t="s">
        <v>4791</v>
      </c>
      <c r="H222" s="835" t="s">
        <v>4792</v>
      </c>
      <c r="I222" s="849">
        <v>17.979999542236328</v>
      </c>
      <c r="J222" s="849">
        <v>10</v>
      </c>
      <c r="K222" s="850">
        <v>179.83999633789062</v>
      </c>
    </row>
    <row r="223" spans="1:11" ht="14.4" customHeight="1" x14ac:dyDescent="0.3">
      <c r="A223" s="831" t="s">
        <v>599</v>
      </c>
      <c r="B223" s="832" t="s">
        <v>600</v>
      </c>
      <c r="C223" s="835" t="s">
        <v>621</v>
      </c>
      <c r="D223" s="863" t="s">
        <v>622</v>
      </c>
      <c r="E223" s="835" t="s">
        <v>4492</v>
      </c>
      <c r="F223" s="863" t="s">
        <v>4493</v>
      </c>
      <c r="G223" s="835" t="s">
        <v>4500</v>
      </c>
      <c r="H223" s="835" t="s">
        <v>4501</v>
      </c>
      <c r="I223" s="849">
        <v>17.979999542236328</v>
      </c>
      <c r="J223" s="849">
        <v>50</v>
      </c>
      <c r="K223" s="850">
        <v>899</v>
      </c>
    </row>
    <row r="224" spans="1:11" ht="14.4" customHeight="1" x14ac:dyDescent="0.3">
      <c r="A224" s="831" t="s">
        <v>599</v>
      </c>
      <c r="B224" s="832" t="s">
        <v>600</v>
      </c>
      <c r="C224" s="835" t="s">
        <v>621</v>
      </c>
      <c r="D224" s="863" t="s">
        <v>622</v>
      </c>
      <c r="E224" s="835" t="s">
        <v>4492</v>
      </c>
      <c r="F224" s="863" t="s">
        <v>4493</v>
      </c>
      <c r="G224" s="835" t="s">
        <v>4502</v>
      </c>
      <c r="H224" s="835" t="s">
        <v>4503</v>
      </c>
      <c r="I224" s="849">
        <v>17.979999542236328</v>
      </c>
      <c r="J224" s="849">
        <v>70</v>
      </c>
      <c r="K224" s="850">
        <v>1258.6000061035156</v>
      </c>
    </row>
    <row r="225" spans="1:11" ht="14.4" customHeight="1" x14ac:dyDescent="0.3">
      <c r="A225" s="831" t="s">
        <v>599</v>
      </c>
      <c r="B225" s="832" t="s">
        <v>600</v>
      </c>
      <c r="C225" s="835" t="s">
        <v>621</v>
      </c>
      <c r="D225" s="863" t="s">
        <v>622</v>
      </c>
      <c r="E225" s="835" t="s">
        <v>4492</v>
      </c>
      <c r="F225" s="863" t="s">
        <v>4493</v>
      </c>
      <c r="G225" s="835" t="s">
        <v>4662</v>
      </c>
      <c r="H225" s="835" t="s">
        <v>4663</v>
      </c>
      <c r="I225" s="849">
        <v>13.199999809265137</v>
      </c>
      <c r="J225" s="849">
        <v>10</v>
      </c>
      <c r="K225" s="850">
        <v>132</v>
      </c>
    </row>
    <row r="226" spans="1:11" ht="14.4" customHeight="1" x14ac:dyDescent="0.3">
      <c r="A226" s="831" t="s">
        <v>599</v>
      </c>
      <c r="B226" s="832" t="s">
        <v>600</v>
      </c>
      <c r="C226" s="835" t="s">
        <v>621</v>
      </c>
      <c r="D226" s="863" t="s">
        <v>622</v>
      </c>
      <c r="E226" s="835" t="s">
        <v>4492</v>
      </c>
      <c r="F226" s="863" t="s">
        <v>4493</v>
      </c>
      <c r="G226" s="835" t="s">
        <v>4793</v>
      </c>
      <c r="H226" s="835" t="s">
        <v>4794</v>
      </c>
      <c r="I226" s="849">
        <v>4.0300002098083496</v>
      </c>
      <c r="J226" s="849">
        <v>150</v>
      </c>
      <c r="K226" s="850">
        <v>604.5</v>
      </c>
    </row>
    <row r="227" spans="1:11" ht="14.4" customHeight="1" x14ac:dyDescent="0.3">
      <c r="A227" s="831" t="s">
        <v>599</v>
      </c>
      <c r="B227" s="832" t="s">
        <v>600</v>
      </c>
      <c r="C227" s="835" t="s">
        <v>621</v>
      </c>
      <c r="D227" s="863" t="s">
        <v>622</v>
      </c>
      <c r="E227" s="835" t="s">
        <v>4492</v>
      </c>
      <c r="F227" s="863" t="s">
        <v>4493</v>
      </c>
      <c r="G227" s="835" t="s">
        <v>4504</v>
      </c>
      <c r="H227" s="835" t="s">
        <v>4505</v>
      </c>
      <c r="I227" s="849">
        <v>9.6800003051757812</v>
      </c>
      <c r="J227" s="849">
        <v>780</v>
      </c>
      <c r="K227" s="850">
        <v>7550.3999938964844</v>
      </c>
    </row>
    <row r="228" spans="1:11" ht="14.4" customHeight="1" x14ac:dyDescent="0.3">
      <c r="A228" s="831" t="s">
        <v>599</v>
      </c>
      <c r="B228" s="832" t="s">
        <v>600</v>
      </c>
      <c r="C228" s="835" t="s">
        <v>621</v>
      </c>
      <c r="D228" s="863" t="s">
        <v>622</v>
      </c>
      <c r="E228" s="835" t="s">
        <v>4492</v>
      </c>
      <c r="F228" s="863" t="s">
        <v>4493</v>
      </c>
      <c r="G228" s="835" t="s">
        <v>4795</v>
      </c>
      <c r="H228" s="835" t="s">
        <v>4796</v>
      </c>
      <c r="I228" s="849">
        <v>34</v>
      </c>
      <c r="J228" s="849">
        <v>40</v>
      </c>
      <c r="K228" s="850">
        <v>1360</v>
      </c>
    </row>
    <row r="229" spans="1:11" ht="14.4" customHeight="1" x14ac:dyDescent="0.3">
      <c r="A229" s="831" t="s">
        <v>599</v>
      </c>
      <c r="B229" s="832" t="s">
        <v>600</v>
      </c>
      <c r="C229" s="835" t="s">
        <v>621</v>
      </c>
      <c r="D229" s="863" t="s">
        <v>622</v>
      </c>
      <c r="E229" s="835" t="s">
        <v>4492</v>
      </c>
      <c r="F229" s="863" t="s">
        <v>4493</v>
      </c>
      <c r="G229" s="835" t="s">
        <v>4797</v>
      </c>
      <c r="H229" s="835" t="s">
        <v>4798</v>
      </c>
      <c r="I229" s="849">
        <v>37.509998321533203</v>
      </c>
      <c r="J229" s="849">
        <v>10</v>
      </c>
      <c r="K229" s="850">
        <v>375.10000610351562</v>
      </c>
    </row>
    <row r="230" spans="1:11" ht="14.4" customHeight="1" x14ac:dyDescent="0.3">
      <c r="A230" s="831" t="s">
        <v>599</v>
      </c>
      <c r="B230" s="832" t="s">
        <v>600</v>
      </c>
      <c r="C230" s="835" t="s">
        <v>621</v>
      </c>
      <c r="D230" s="863" t="s">
        <v>622</v>
      </c>
      <c r="E230" s="835" t="s">
        <v>4492</v>
      </c>
      <c r="F230" s="863" t="s">
        <v>4493</v>
      </c>
      <c r="G230" s="835" t="s">
        <v>4672</v>
      </c>
      <c r="H230" s="835" t="s">
        <v>4673</v>
      </c>
      <c r="I230" s="849">
        <v>11.739166418711344</v>
      </c>
      <c r="J230" s="849">
        <v>210</v>
      </c>
      <c r="K230" s="850">
        <v>2465.2000503540039</v>
      </c>
    </row>
    <row r="231" spans="1:11" ht="14.4" customHeight="1" x14ac:dyDescent="0.3">
      <c r="A231" s="831" t="s">
        <v>599</v>
      </c>
      <c r="B231" s="832" t="s">
        <v>600</v>
      </c>
      <c r="C231" s="835" t="s">
        <v>621</v>
      </c>
      <c r="D231" s="863" t="s">
        <v>622</v>
      </c>
      <c r="E231" s="835" t="s">
        <v>4492</v>
      </c>
      <c r="F231" s="863" t="s">
        <v>4493</v>
      </c>
      <c r="G231" s="835" t="s">
        <v>4506</v>
      </c>
      <c r="H231" s="835" t="s">
        <v>4507</v>
      </c>
      <c r="I231" s="849">
        <v>13.310000419616699</v>
      </c>
      <c r="J231" s="849">
        <v>85</v>
      </c>
      <c r="K231" s="850">
        <v>1131.3500366210937</v>
      </c>
    </row>
    <row r="232" spans="1:11" ht="14.4" customHeight="1" x14ac:dyDescent="0.3">
      <c r="A232" s="831" t="s">
        <v>599</v>
      </c>
      <c r="B232" s="832" t="s">
        <v>600</v>
      </c>
      <c r="C232" s="835" t="s">
        <v>621</v>
      </c>
      <c r="D232" s="863" t="s">
        <v>622</v>
      </c>
      <c r="E232" s="835" t="s">
        <v>4492</v>
      </c>
      <c r="F232" s="863" t="s">
        <v>4493</v>
      </c>
      <c r="G232" s="835" t="s">
        <v>4674</v>
      </c>
      <c r="H232" s="835" t="s">
        <v>4675</v>
      </c>
      <c r="I232" s="849">
        <v>25.530000686645508</v>
      </c>
      <c r="J232" s="849">
        <v>2</v>
      </c>
      <c r="K232" s="850">
        <v>51.060001373291016</v>
      </c>
    </row>
    <row r="233" spans="1:11" ht="14.4" customHeight="1" x14ac:dyDescent="0.3">
      <c r="A233" s="831" t="s">
        <v>599</v>
      </c>
      <c r="B233" s="832" t="s">
        <v>600</v>
      </c>
      <c r="C233" s="835" t="s">
        <v>621</v>
      </c>
      <c r="D233" s="863" t="s">
        <v>622</v>
      </c>
      <c r="E233" s="835" t="s">
        <v>4492</v>
      </c>
      <c r="F233" s="863" t="s">
        <v>4493</v>
      </c>
      <c r="G233" s="835" t="s">
        <v>4508</v>
      </c>
      <c r="H233" s="835" t="s">
        <v>4509</v>
      </c>
      <c r="I233" s="849">
        <v>2.2899999618530273</v>
      </c>
      <c r="J233" s="849">
        <v>50</v>
      </c>
      <c r="K233" s="850">
        <v>114.5</v>
      </c>
    </row>
    <row r="234" spans="1:11" ht="14.4" customHeight="1" x14ac:dyDescent="0.3">
      <c r="A234" s="831" t="s">
        <v>599</v>
      </c>
      <c r="B234" s="832" t="s">
        <v>600</v>
      </c>
      <c r="C234" s="835" t="s">
        <v>621</v>
      </c>
      <c r="D234" s="863" t="s">
        <v>622</v>
      </c>
      <c r="E234" s="835" t="s">
        <v>4492</v>
      </c>
      <c r="F234" s="863" t="s">
        <v>4493</v>
      </c>
      <c r="G234" s="835" t="s">
        <v>4512</v>
      </c>
      <c r="H234" s="835" t="s">
        <v>4513</v>
      </c>
      <c r="I234" s="849">
        <v>9.1999998092651367</v>
      </c>
      <c r="J234" s="849">
        <v>950</v>
      </c>
      <c r="K234" s="850">
        <v>8740</v>
      </c>
    </row>
    <row r="235" spans="1:11" ht="14.4" customHeight="1" x14ac:dyDescent="0.3">
      <c r="A235" s="831" t="s">
        <v>599</v>
      </c>
      <c r="B235" s="832" t="s">
        <v>600</v>
      </c>
      <c r="C235" s="835" t="s">
        <v>621</v>
      </c>
      <c r="D235" s="863" t="s">
        <v>622</v>
      </c>
      <c r="E235" s="835" t="s">
        <v>4492</v>
      </c>
      <c r="F235" s="863" t="s">
        <v>4493</v>
      </c>
      <c r="G235" s="835" t="s">
        <v>4686</v>
      </c>
      <c r="H235" s="835" t="s">
        <v>4687</v>
      </c>
      <c r="I235" s="849">
        <v>6.3000001907348633</v>
      </c>
      <c r="J235" s="849">
        <v>10</v>
      </c>
      <c r="K235" s="850">
        <v>63</v>
      </c>
    </row>
    <row r="236" spans="1:11" ht="14.4" customHeight="1" x14ac:dyDescent="0.3">
      <c r="A236" s="831" t="s">
        <v>599</v>
      </c>
      <c r="B236" s="832" t="s">
        <v>600</v>
      </c>
      <c r="C236" s="835" t="s">
        <v>621</v>
      </c>
      <c r="D236" s="863" t="s">
        <v>622</v>
      </c>
      <c r="E236" s="835" t="s">
        <v>4492</v>
      </c>
      <c r="F236" s="863" t="s">
        <v>4493</v>
      </c>
      <c r="G236" s="835" t="s">
        <v>4514</v>
      </c>
      <c r="H236" s="835" t="s">
        <v>4515</v>
      </c>
      <c r="I236" s="849">
        <v>172.5</v>
      </c>
      <c r="J236" s="849">
        <v>2</v>
      </c>
      <c r="K236" s="850">
        <v>345</v>
      </c>
    </row>
    <row r="237" spans="1:11" ht="14.4" customHeight="1" x14ac:dyDescent="0.3">
      <c r="A237" s="831" t="s">
        <v>599</v>
      </c>
      <c r="B237" s="832" t="s">
        <v>600</v>
      </c>
      <c r="C237" s="835" t="s">
        <v>621</v>
      </c>
      <c r="D237" s="863" t="s">
        <v>622</v>
      </c>
      <c r="E237" s="835" t="s">
        <v>4492</v>
      </c>
      <c r="F237" s="863" t="s">
        <v>4493</v>
      </c>
      <c r="G237" s="835" t="s">
        <v>4799</v>
      </c>
      <c r="H237" s="835" t="s">
        <v>4800</v>
      </c>
      <c r="I237" s="849">
        <v>268.6199951171875</v>
      </c>
      <c r="J237" s="849">
        <v>14</v>
      </c>
      <c r="K237" s="850">
        <v>3760.679931640625</v>
      </c>
    </row>
    <row r="238" spans="1:11" ht="14.4" customHeight="1" x14ac:dyDescent="0.3">
      <c r="A238" s="831" t="s">
        <v>599</v>
      </c>
      <c r="B238" s="832" t="s">
        <v>600</v>
      </c>
      <c r="C238" s="835" t="s">
        <v>621</v>
      </c>
      <c r="D238" s="863" t="s">
        <v>622</v>
      </c>
      <c r="E238" s="835" t="s">
        <v>4492</v>
      </c>
      <c r="F238" s="863" t="s">
        <v>4493</v>
      </c>
      <c r="G238" s="835" t="s">
        <v>4690</v>
      </c>
      <c r="H238" s="835" t="s">
        <v>4691</v>
      </c>
      <c r="I238" s="849">
        <v>6.1749999523162842</v>
      </c>
      <c r="J238" s="849">
        <v>40</v>
      </c>
      <c r="K238" s="850">
        <v>247</v>
      </c>
    </row>
    <row r="239" spans="1:11" ht="14.4" customHeight="1" x14ac:dyDescent="0.3">
      <c r="A239" s="831" t="s">
        <v>599</v>
      </c>
      <c r="B239" s="832" t="s">
        <v>600</v>
      </c>
      <c r="C239" s="835" t="s">
        <v>621</v>
      </c>
      <c r="D239" s="863" t="s">
        <v>622</v>
      </c>
      <c r="E239" s="835" t="s">
        <v>4492</v>
      </c>
      <c r="F239" s="863" t="s">
        <v>4493</v>
      </c>
      <c r="G239" s="835" t="s">
        <v>4801</v>
      </c>
      <c r="H239" s="835" t="s">
        <v>4802</v>
      </c>
      <c r="I239" s="849">
        <v>6.6599998474121094</v>
      </c>
      <c r="J239" s="849">
        <v>20</v>
      </c>
      <c r="K239" s="850">
        <v>133.19999694824219</v>
      </c>
    </row>
    <row r="240" spans="1:11" ht="14.4" customHeight="1" x14ac:dyDescent="0.3">
      <c r="A240" s="831" t="s">
        <v>599</v>
      </c>
      <c r="B240" s="832" t="s">
        <v>600</v>
      </c>
      <c r="C240" s="835" t="s">
        <v>621</v>
      </c>
      <c r="D240" s="863" t="s">
        <v>622</v>
      </c>
      <c r="E240" s="835" t="s">
        <v>4492</v>
      </c>
      <c r="F240" s="863" t="s">
        <v>4493</v>
      </c>
      <c r="G240" s="835" t="s">
        <v>4803</v>
      </c>
      <c r="H240" s="835" t="s">
        <v>4804</v>
      </c>
      <c r="I240" s="849">
        <v>6.6599998474121094</v>
      </c>
      <c r="J240" s="849">
        <v>10</v>
      </c>
      <c r="K240" s="850">
        <v>66.599998474121094</v>
      </c>
    </row>
    <row r="241" spans="1:11" ht="14.4" customHeight="1" x14ac:dyDescent="0.3">
      <c r="A241" s="831" t="s">
        <v>599</v>
      </c>
      <c r="B241" s="832" t="s">
        <v>600</v>
      </c>
      <c r="C241" s="835" t="s">
        <v>621</v>
      </c>
      <c r="D241" s="863" t="s">
        <v>622</v>
      </c>
      <c r="E241" s="835" t="s">
        <v>4492</v>
      </c>
      <c r="F241" s="863" t="s">
        <v>4493</v>
      </c>
      <c r="G241" s="835" t="s">
        <v>4692</v>
      </c>
      <c r="H241" s="835" t="s">
        <v>4693</v>
      </c>
      <c r="I241" s="849">
        <v>18.149999618530273</v>
      </c>
      <c r="J241" s="849">
        <v>50</v>
      </c>
      <c r="K241" s="850">
        <v>907.5</v>
      </c>
    </row>
    <row r="242" spans="1:11" ht="14.4" customHeight="1" x14ac:dyDescent="0.3">
      <c r="A242" s="831" t="s">
        <v>599</v>
      </c>
      <c r="B242" s="832" t="s">
        <v>600</v>
      </c>
      <c r="C242" s="835" t="s">
        <v>621</v>
      </c>
      <c r="D242" s="863" t="s">
        <v>622</v>
      </c>
      <c r="E242" s="835" t="s">
        <v>4492</v>
      </c>
      <c r="F242" s="863" t="s">
        <v>4493</v>
      </c>
      <c r="G242" s="835" t="s">
        <v>4694</v>
      </c>
      <c r="H242" s="835" t="s">
        <v>4695</v>
      </c>
      <c r="I242" s="849">
        <v>1.0900000333786011</v>
      </c>
      <c r="J242" s="849">
        <v>1100</v>
      </c>
      <c r="K242" s="850">
        <v>1199</v>
      </c>
    </row>
    <row r="243" spans="1:11" ht="14.4" customHeight="1" x14ac:dyDescent="0.3">
      <c r="A243" s="831" t="s">
        <v>599</v>
      </c>
      <c r="B243" s="832" t="s">
        <v>600</v>
      </c>
      <c r="C243" s="835" t="s">
        <v>621</v>
      </c>
      <c r="D243" s="863" t="s">
        <v>622</v>
      </c>
      <c r="E243" s="835" t="s">
        <v>4492</v>
      </c>
      <c r="F243" s="863" t="s">
        <v>4493</v>
      </c>
      <c r="G243" s="835" t="s">
        <v>4516</v>
      </c>
      <c r="H243" s="835" t="s">
        <v>4517</v>
      </c>
      <c r="I243" s="849">
        <v>0.47874999046325684</v>
      </c>
      <c r="J243" s="849">
        <v>1600</v>
      </c>
      <c r="K243" s="850">
        <v>765</v>
      </c>
    </row>
    <row r="244" spans="1:11" ht="14.4" customHeight="1" x14ac:dyDescent="0.3">
      <c r="A244" s="831" t="s">
        <v>599</v>
      </c>
      <c r="B244" s="832" t="s">
        <v>600</v>
      </c>
      <c r="C244" s="835" t="s">
        <v>621</v>
      </c>
      <c r="D244" s="863" t="s">
        <v>622</v>
      </c>
      <c r="E244" s="835" t="s">
        <v>4492</v>
      </c>
      <c r="F244" s="863" t="s">
        <v>4493</v>
      </c>
      <c r="G244" s="835" t="s">
        <v>4696</v>
      </c>
      <c r="H244" s="835" t="s">
        <v>4697</v>
      </c>
      <c r="I244" s="849">
        <v>1.6699999570846558</v>
      </c>
      <c r="J244" s="849">
        <v>500</v>
      </c>
      <c r="K244" s="850">
        <v>835</v>
      </c>
    </row>
    <row r="245" spans="1:11" ht="14.4" customHeight="1" x14ac:dyDescent="0.3">
      <c r="A245" s="831" t="s">
        <v>599</v>
      </c>
      <c r="B245" s="832" t="s">
        <v>600</v>
      </c>
      <c r="C245" s="835" t="s">
        <v>621</v>
      </c>
      <c r="D245" s="863" t="s">
        <v>622</v>
      </c>
      <c r="E245" s="835" t="s">
        <v>4492</v>
      </c>
      <c r="F245" s="863" t="s">
        <v>4493</v>
      </c>
      <c r="G245" s="835" t="s">
        <v>4518</v>
      </c>
      <c r="H245" s="835" t="s">
        <v>4519</v>
      </c>
      <c r="I245" s="849">
        <v>0.66909092664718628</v>
      </c>
      <c r="J245" s="849">
        <v>2600</v>
      </c>
      <c r="K245" s="850">
        <v>1739</v>
      </c>
    </row>
    <row r="246" spans="1:11" ht="14.4" customHeight="1" x14ac:dyDescent="0.3">
      <c r="A246" s="831" t="s">
        <v>599</v>
      </c>
      <c r="B246" s="832" t="s">
        <v>600</v>
      </c>
      <c r="C246" s="835" t="s">
        <v>621</v>
      </c>
      <c r="D246" s="863" t="s">
        <v>622</v>
      </c>
      <c r="E246" s="835" t="s">
        <v>4492</v>
      </c>
      <c r="F246" s="863" t="s">
        <v>4493</v>
      </c>
      <c r="G246" s="835" t="s">
        <v>4700</v>
      </c>
      <c r="H246" s="835" t="s">
        <v>4701</v>
      </c>
      <c r="I246" s="849">
        <v>7.4287498593330383</v>
      </c>
      <c r="J246" s="849">
        <v>1350</v>
      </c>
      <c r="K246" s="850">
        <v>10028.5</v>
      </c>
    </row>
    <row r="247" spans="1:11" ht="14.4" customHeight="1" x14ac:dyDescent="0.3">
      <c r="A247" s="831" t="s">
        <v>599</v>
      </c>
      <c r="B247" s="832" t="s">
        <v>600</v>
      </c>
      <c r="C247" s="835" t="s">
        <v>621</v>
      </c>
      <c r="D247" s="863" t="s">
        <v>622</v>
      </c>
      <c r="E247" s="835" t="s">
        <v>4492</v>
      </c>
      <c r="F247" s="863" t="s">
        <v>4493</v>
      </c>
      <c r="G247" s="835" t="s">
        <v>4805</v>
      </c>
      <c r="H247" s="835" t="s">
        <v>4806</v>
      </c>
      <c r="I247" s="849">
        <v>127.05000305175781</v>
      </c>
      <c r="J247" s="849">
        <v>2</v>
      </c>
      <c r="K247" s="850">
        <v>254.10000610351563</v>
      </c>
    </row>
    <row r="248" spans="1:11" ht="14.4" customHeight="1" x14ac:dyDescent="0.3">
      <c r="A248" s="831" t="s">
        <v>599</v>
      </c>
      <c r="B248" s="832" t="s">
        <v>600</v>
      </c>
      <c r="C248" s="835" t="s">
        <v>621</v>
      </c>
      <c r="D248" s="863" t="s">
        <v>622</v>
      </c>
      <c r="E248" s="835" t="s">
        <v>4492</v>
      </c>
      <c r="F248" s="863" t="s">
        <v>4493</v>
      </c>
      <c r="G248" s="835" t="s">
        <v>4807</v>
      </c>
      <c r="H248" s="835" t="s">
        <v>4808</v>
      </c>
      <c r="I248" s="849">
        <v>35.090000152587891</v>
      </c>
      <c r="J248" s="849">
        <v>4</v>
      </c>
      <c r="K248" s="850">
        <v>140.36000061035156</v>
      </c>
    </row>
    <row r="249" spans="1:11" ht="14.4" customHeight="1" x14ac:dyDescent="0.3">
      <c r="A249" s="831" t="s">
        <v>599</v>
      </c>
      <c r="B249" s="832" t="s">
        <v>600</v>
      </c>
      <c r="C249" s="835" t="s">
        <v>621</v>
      </c>
      <c r="D249" s="863" t="s">
        <v>622</v>
      </c>
      <c r="E249" s="835" t="s">
        <v>4492</v>
      </c>
      <c r="F249" s="863" t="s">
        <v>4493</v>
      </c>
      <c r="G249" s="835" t="s">
        <v>4708</v>
      </c>
      <c r="H249" s="835" t="s">
        <v>4709</v>
      </c>
      <c r="I249" s="849">
        <v>3.130000114440918</v>
      </c>
      <c r="J249" s="849">
        <v>20</v>
      </c>
      <c r="K249" s="850">
        <v>62.599998474121094</v>
      </c>
    </row>
    <row r="250" spans="1:11" ht="14.4" customHeight="1" x14ac:dyDescent="0.3">
      <c r="A250" s="831" t="s">
        <v>599</v>
      </c>
      <c r="B250" s="832" t="s">
        <v>600</v>
      </c>
      <c r="C250" s="835" t="s">
        <v>621</v>
      </c>
      <c r="D250" s="863" t="s">
        <v>622</v>
      </c>
      <c r="E250" s="835" t="s">
        <v>4492</v>
      </c>
      <c r="F250" s="863" t="s">
        <v>4493</v>
      </c>
      <c r="G250" s="835" t="s">
        <v>4710</v>
      </c>
      <c r="H250" s="835" t="s">
        <v>4711</v>
      </c>
      <c r="I250" s="849">
        <v>0.4699999988079071</v>
      </c>
      <c r="J250" s="849">
        <v>950</v>
      </c>
      <c r="K250" s="850">
        <v>446.5</v>
      </c>
    </row>
    <row r="251" spans="1:11" ht="14.4" customHeight="1" x14ac:dyDescent="0.3">
      <c r="A251" s="831" t="s">
        <v>599</v>
      </c>
      <c r="B251" s="832" t="s">
        <v>600</v>
      </c>
      <c r="C251" s="835" t="s">
        <v>621</v>
      </c>
      <c r="D251" s="863" t="s">
        <v>622</v>
      </c>
      <c r="E251" s="835" t="s">
        <v>4492</v>
      </c>
      <c r="F251" s="863" t="s">
        <v>4493</v>
      </c>
      <c r="G251" s="835" t="s">
        <v>4809</v>
      </c>
      <c r="H251" s="835" t="s">
        <v>4810</v>
      </c>
      <c r="I251" s="849">
        <v>0.56000000238418579</v>
      </c>
      <c r="J251" s="849">
        <v>150</v>
      </c>
      <c r="K251" s="850">
        <v>84</v>
      </c>
    </row>
    <row r="252" spans="1:11" ht="14.4" customHeight="1" x14ac:dyDescent="0.3">
      <c r="A252" s="831" t="s">
        <v>599</v>
      </c>
      <c r="B252" s="832" t="s">
        <v>600</v>
      </c>
      <c r="C252" s="835" t="s">
        <v>621</v>
      </c>
      <c r="D252" s="863" t="s">
        <v>622</v>
      </c>
      <c r="E252" s="835" t="s">
        <v>4492</v>
      </c>
      <c r="F252" s="863" t="s">
        <v>4493</v>
      </c>
      <c r="G252" s="835" t="s">
        <v>4526</v>
      </c>
      <c r="H252" s="835" t="s">
        <v>4527</v>
      </c>
      <c r="I252" s="849">
        <v>1.9850000143051147</v>
      </c>
      <c r="J252" s="849">
        <v>1650</v>
      </c>
      <c r="K252" s="850">
        <v>3275.5</v>
      </c>
    </row>
    <row r="253" spans="1:11" ht="14.4" customHeight="1" x14ac:dyDescent="0.3">
      <c r="A253" s="831" t="s">
        <v>599</v>
      </c>
      <c r="B253" s="832" t="s">
        <v>600</v>
      </c>
      <c r="C253" s="835" t="s">
        <v>621</v>
      </c>
      <c r="D253" s="863" t="s">
        <v>622</v>
      </c>
      <c r="E253" s="835" t="s">
        <v>4492</v>
      </c>
      <c r="F253" s="863" t="s">
        <v>4493</v>
      </c>
      <c r="G253" s="835" t="s">
        <v>4715</v>
      </c>
      <c r="H253" s="835" t="s">
        <v>4716</v>
      </c>
      <c r="I253" s="849">
        <v>3.0766665935516357</v>
      </c>
      <c r="J253" s="849">
        <v>200</v>
      </c>
      <c r="K253" s="850">
        <v>615.5</v>
      </c>
    </row>
    <row r="254" spans="1:11" ht="14.4" customHeight="1" x14ac:dyDescent="0.3">
      <c r="A254" s="831" t="s">
        <v>599</v>
      </c>
      <c r="B254" s="832" t="s">
        <v>600</v>
      </c>
      <c r="C254" s="835" t="s">
        <v>621</v>
      </c>
      <c r="D254" s="863" t="s">
        <v>622</v>
      </c>
      <c r="E254" s="835" t="s">
        <v>4492</v>
      </c>
      <c r="F254" s="863" t="s">
        <v>4493</v>
      </c>
      <c r="G254" s="835" t="s">
        <v>4717</v>
      </c>
      <c r="H254" s="835" t="s">
        <v>4718</v>
      </c>
      <c r="I254" s="849">
        <v>1.9199999570846558</v>
      </c>
      <c r="J254" s="849">
        <v>50</v>
      </c>
      <c r="K254" s="850">
        <v>96</v>
      </c>
    </row>
    <row r="255" spans="1:11" ht="14.4" customHeight="1" x14ac:dyDescent="0.3">
      <c r="A255" s="831" t="s">
        <v>599</v>
      </c>
      <c r="B255" s="832" t="s">
        <v>600</v>
      </c>
      <c r="C255" s="835" t="s">
        <v>621</v>
      </c>
      <c r="D255" s="863" t="s">
        <v>622</v>
      </c>
      <c r="E255" s="835" t="s">
        <v>4492</v>
      </c>
      <c r="F255" s="863" t="s">
        <v>4493</v>
      </c>
      <c r="G255" s="835" t="s">
        <v>4530</v>
      </c>
      <c r="H255" s="835" t="s">
        <v>4531</v>
      </c>
      <c r="I255" s="849">
        <v>3.0949999094009399</v>
      </c>
      <c r="J255" s="849">
        <v>100</v>
      </c>
      <c r="K255" s="850">
        <v>309.5</v>
      </c>
    </row>
    <row r="256" spans="1:11" ht="14.4" customHeight="1" x14ac:dyDescent="0.3">
      <c r="A256" s="831" t="s">
        <v>599</v>
      </c>
      <c r="B256" s="832" t="s">
        <v>600</v>
      </c>
      <c r="C256" s="835" t="s">
        <v>621</v>
      </c>
      <c r="D256" s="863" t="s">
        <v>622</v>
      </c>
      <c r="E256" s="835" t="s">
        <v>4492</v>
      </c>
      <c r="F256" s="863" t="s">
        <v>4493</v>
      </c>
      <c r="G256" s="835" t="s">
        <v>4532</v>
      </c>
      <c r="H256" s="835" t="s">
        <v>4533</v>
      </c>
      <c r="I256" s="849">
        <v>1.9199999570846558</v>
      </c>
      <c r="J256" s="849">
        <v>50</v>
      </c>
      <c r="K256" s="850">
        <v>96</v>
      </c>
    </row>
    <row r="257" spans="1:11" ht="14.4" customHeight="1" x14ac:dyDescent="0.3">
      <c r="A257" s="831" t="s">
        <v>599</v>
      </c>
      <c r="B257" s="832" t="s">
        <v>600</v>
      </c>
      <c r="C257" s="835" t="s">
        <v>621</v>
      </c>
      <c r="D257" s="863" t="s">
        <v>622</v>
      </c>
      <c r="E257" s="835" t="s">
        <v>4492</v>
      </c>
      <c r="F257" s="863" t="s">
        <v>4493</v>
      </c>
      <c r="G257" s="835" t="s">
        <v>4534</v>
      </c>
      <c r="H257" s="835" t="s">
        <v>4535</v>
      </c>
      <c r="I257" s="849">
        <v>2.1666667461395264</v>
      </c>
      <c r="J257" s="849">
        <v>250</v>
      </c>
      <c r="K257" s="850">
        <v>541.5</v>
      </c>
    </row>
    <row r="258" spans="1:11" ht="14.4" customHeight="1" x14ac:dyDescent="0.3">
      <c r="A258" s="831" t="s">
        <v>599</v>
      </c>
      <c r="B258" s="832" t="s">
        <v>600</v>
      </c>
      <c r="C258" s="835" t="s">
        <v>621</v>
      </c>
      <c r="D258" s="863" t="s">
        <v>622</v>
      </c>
      <c r="E258" s="835" t="s">
        <v>4492</v>
      </c>
      <c r="F258" s="863" t="s">
        <v>4493</v>
      </c>
      <c r="G258" s="835" t="s">
        <v>4534</v>
      </c>
      <c r="H258" s="835" t="s">
        <v>4536</v>
      </c>
      <c r="I258" s="849">
        <v>2.1675000786781311</v>
      </c>
      <c r="J258" s="849">
        <v>250</v>
      </c>
      <c r="K258" s="850">
        <v>542</v>
      </c>
    </row>
    <row r="259" spans="1:11" ht="14.4" customHeight="1" x14ac:dyDescent="0.3">
      <c r="A259" s="831" t="s">
        <v>599</v>
      </c>
      <c r="B259" s="832" t="s">
        <v>600</v>
      </c>
      <c r="C259" s="835" t="s">
        <v>621</v>
      </c>
      <c r="D259" s="863" t="s">
        <v>622</v>
      </c>
      <c r="E259" s="835" t="s">
        <v>4492</v>
      </c>
      <c r="F259" s="863" t="s">
        <v>4493</v>
      </c>
      <c r="G259" s="835" t="s">
        <v>4537</v>
      </c>
      <c r="H259" s="835" t="s">
        <v>4538</v>
      </c>
      <c r="I259" s="849">
        <v>21.229999542236328</v>
      </c>
      <c r="J259" s="849">
        <v>10</v>
      </c>
      <c r="K259" s="850">
        <v>212.30000305175781</v>
      </c>
    </row>
    <row r="260" spans="1:11" ht="14.4" customHeight="1" x14ac:dyDescent="0.3">
      <c r="A260" s="831" t="s">
        <v>599</v>
      </c>
      <c r="B260" s="832" t="s">
        <v>600</v>
      </c>
      <c r="C260" s="835" t="s">
        <v>621</v>
      </c>
      <c r="D260" s="863" t="s">
        <v>622</v>
      </c>
      <c r="E260" s="835" t="s">
        <v>4492</v>
      </c>
      <c r="F260" s="863" t="s">
        <v>4493</v>
      </c>
      <c r="G260" s="835" t="s">
        <v>4539</v>
      </c>
      <c r="H260" s="835" t="s">
        <v>4540</v>
      </c>
      <c r="I260" s="849">
        <v>2.5099999904632568</v>
      </c>
      <c r="J260" s="849">
        <v>70</v>
      </c>
      <c r="K260" s="850">
        <v>175.70000076293945</v>
      </c>
    </row>
    <row r="261" spans="1:11" ht="14.4" customHeight="1" x14ac:dyDescent="0.3">
      <c r="A261" s="831" t="s">
        <v>599</v>
      </c>
      <c r="B261" s="832" t="s">
        <v>600</v>
      </c>
      <c r="C261" s="835" t="s">
        <v>621</v>
      </c>
      <c r="D261" s="863" t="s">
        <v>622</v>
      </c>
      <c r="E261" s="835" t="s">
        <v>4492</v>
      </c>
      <c r="F261" s="863" t="s">
        <v>4493</v>
      </c>
      <c r="G261" s="835" t="s">
        <v>4541</v>
      </c>
      <c r="H261" s="835" t="s">
        <v>4543</v>
      </c>
      <c r="I261" s="849">
        <v>21.239999771118164</v>
      </c>
      <c r="J261" s="849">
        <v>20</v>
      </c>
      <c r="K261" s="850">
        <v>424.79998779296875</v>
      </c>
    </row>
    <row r="262" spans="1:11" ht="14.4" customHeight="1" x14ac:dyDescent="0.3">
      <c r="A262" s="831" t="s">
        <v>599</v>
      </c>
      <c r="B262" s="832" t="s">
        <v>600</v>
      </c>
      <c r="C262" s="835" t="s">
        <v>621</v>
      </c>
      <c r="D262" s="863" t="s">
        <v>622</v>
      </c>
      <c r="E262" s="835" t="s">
        <v>4492</v>
      </c>
      <c r="F262" s="863" t="s">
        <v>4493</v>
      </c>
      <c r="G262" s="835" t="s">
        <v>4811</v>
      </c>
      <c r="H262" s="835" t="s">
        <v>4812</v>
      </c>
      <c r="I262" s="849">
        <v>435.60000610351562</v>
      </c>
      <c r="J262" s="849">
        <v>2</v>
      </c>
      <c r="K262" s="850">
        <v>871.20001220703125</v>
      </c>
    </row>
    <row r="263" spans="1:11" ht="14.4" customHeight="1" x14ac:dyDescent="0.3">
      <c r="A263" s="831" t="s">
        <v>599</v>
      </c>
      <c r="B263" s="832" t="s">
        <v>600</v>
      </c>
      <c r="C263" s="835" t="s">
        <v>621</v>
      </c>
      <c r="D263" s="863" t="s">
        <v>622</v>
      </c>
      <c r="E263" s="835" t="s">
        <v>4544</v>
      </c>
      <c r="F263" s="863" t="s">
        <v>4545</v>
      </c>
      <c r="G263" s="835" t="s">
        <v>4546</v>
      </c>
      <c r="H263" s="835" t="s">
        <v>4547</v>
      </c>
      <c r="I263" s="849">
        <v>10.587778091430664</v>
      </c>
      <c r="J263" s="849">
        <v>320</v>
      </c>
      <c r="K263" s="850">
        <v>3403.2000732421875</v>
      </c>
    </row>
    <row r="264" spans="1:11" ht="14.4" customHeight="1" x14ac:dyDescent="0.3">
      <c r="A264" s="831" t="s">
        <v>599</v>
      </c>
      <c r="B264" s="832" t="s">
        <v>600</v>
      </c>
      <c r="C264" s="835" t="s">
        <v>621</v>
      </c>
      <c r="D264" s="863" t="s">
        <v>622</v>
      </c>
      <c r="E264" s="835" t="s">
        <v>4544</v>
      </c>
      <c r="F264" s="863" t="s">
        <v>4545</v>
      </c>
      <c r="G264" s="835" t="s">
        <v>4725</v>
      </c>
      <c r="H264" s="835" t="s">
        <v>4726</v>
      </c>
      <c r="I264" s="849">
        <v>19.239999771118164</v>
      </c>
      <c r="J264" s="849">
        <v>10</v>
      </c>
      <c r="K264" s="850">
        <v>192.38999938964844</v>
      </c>
    </row>
    <row r="265" spans="1:11" ht="14.4" customHeight="1" x14ac:dyDescent="0.3">
      <c r="A265" s="831" t="s">
        <v>599</v>
      </c>
      <c r="B265" s="832" t="s">
        <v>600</v>
      </c>
      <c r="C265" s="835" t="s">
        <v>621</v>
      </c>
      <c r="D265" s="863" t="s">
        <v>622</v>
      </c>
      <c r="E265" s="835" t="s">
        <v>4544</v>
      </c>
      <c r="F265" s="863" t="s">
        <v>4545</v>
      </c>
      <c r="G265" s="835" t="s">
        <v>4727</v>
      </c>
      <c r="H265" s="835" t="s">
        <v>4728</v>
      </c>
      <c r="I265" s="849">
        <v>7.0062501430511475</v>
      </c>
      <c r="J265" s="849">
        <v>185</v>
      </c>
      <c r="K265" s="850">
        <v>1296.2600021362305</v>
      </c>
    </row>
    <row r="266" spans="1:11" ht="14.4" customHeight="1" x14ac:dyDescent="0.3">
      <c r="A266" s="831" t="s">
        <v>599</v>
      </c>
      <c r="B266" s="832" t="s">
        <v>600</v>
      </c>
      <c r="C266" s="835" t="s">
        <v>621</v>
      </c>
      <c r="D266" s="863" t="s">
        <v>622</v>
      </c>
      <c r="E266" s="835" t="s">
        <v>4548</v>
      </c>
      <c r="F266" s="863" t="s">
        <v>4549</v>
      </c>
      <c r="G266" s="835" t="s">
        <v>4813</v>
      </c>
      <c r="H266" s="835" t="s">
        <v>4814</v>
      </c>
      <c r="I266" s="849">
        <v>0.47999998927116394</v>
      </c>
      <c r="J266" s="849">
        <v>300</v>
      </c>
      <c r="K266" s="850">
        <v>144</v>
      </c>
    </row>
    <row r="267" spans="1:11" ht="14.4" customHeight="1" x14ac:dyDescent="0.3">
      <c r="A267" s="831" t="s">
        <v>599</v>
      </c>
      <c r="B267" s="832" t="s">
        <v>600</v>
      </c>
      <c r="C267" s="835" t="s">
        <v>621</v>
      </c>
      <c r="D267" s="863" t="s">
        <v>622</v>
      </c>
      <c r="E267" s="835" t="s">
        <v>4548</v>
      </c>
      <c r="F267" s="863" t="s">
        <v>4549</v>
      </c>
      <c r="G267" s="835" t="s">
        <v>4550</v>
      </c>
      <c r="H267" s="835" t="s">
        <v>4551</v>
      </c>
      <c r="I267" s="849">
        <v>0.30000001192092896</v>
      </c>
      <c r="J267" s="849">
        <v>200</v>
      </c>
      <c r="K267" s="850">
        <v>60</v>
      </c>
    </row>
    <row r="268" spans="1:11" ht="14.4" customHeight="1" x14ac:dyDescent="0.3">
      <c r="A268" s="831" t="s">
        <v>599</v>
      </c>
      <c r="B268" s="832" t="s">
        <v>600</v>
      </c>
      <c r="C268" s="835" t="s">
        <v>621</v>
      </c>
      <c r="D268" s="863" t="s">
        <v>622</v>
      </c>
      <c r="E268" s="835" t="s">
        <v>4548</v>
      </c>
      <c r="F268" s="863" t="s">
        <v>4549</v>
      </c>
      <c r="G268" s="835" t="s">
        <v>4552</v>
      </c>
      <c r="H268" s="835" t="s">
        <v>4553</v>
      </c>
      <c r="I268" s="849">
        <v>0.31000000238418579</v>
      </c>
      <c r="J268" s="849">
        <v>200</v>
      </c>
      <c r="K268" s="850">
        <v>62</v>
      </c>
    </row>
    <row r="269" spans="1:11" ht="14.4" customHeight="1" x14ac:dyDescent="0.3">
      <c r="A269" s="831" t="s">
        <v>599</v>
      </c>
      <c r="B269" s="832" t="s">
        <v>600</v>
      </c>
      <c r="C269" s="835" t="s">
        <v>621</v>
      </c>
      <c r="D269" s="863" t="s">
        <v>622</v>
      </c>
      <c r="E269" s="835" t="s">
        <v>4548</v>
      </c>
      <c r="F269" s="863" t="s">
        <v>4549</v>
      </c>
      <c r="G269" s="835" t="s">
        <v>4554</v>
      </c>
      <c r="H269" s="835" t="s">
        <v>4555</v>
      </c>
      <c r="I269" s="849">
        <v>0.53100001215934756</v>
      </c>
      <c r="J269" s="849">
        <v>3600</v>
      </c>
      <c r="K269" s="850">
        <v>1907</v>
      </c>
    </row>
    <row r="270" spans="1:11" ht="14.4" customHeight="1" x14ac:dyDescent="0.3">
      <c r="A270" s="831" t="s">
        <v>599</v>
      </c>
      <c r="B270" s="832" t="s">
        <v>600</v>
      </c>
      <c r="C270" s="835" t="s">
        <v>621</v>
      </c>
      <c r="D270" s="863" t="s">
        <v>622</v>
      </c>
      <c r="E270" s="835" t="s">
        <v>4548</v>
      </c>
      <c r="F270" s="863" t="s">
        <v>4549</v>
      </c>
      <c r="G270" s="835" t="s">
        <v>4556</v>
      </c>
      <c r="H270" s="835" t="s">
        <v>4557</v>
      </c>
      <c r="I270" s="849">
        <v>1.7999999523162842</v>
      </c>
      <c r="J270" s="849">
        <v>900</v>
      </c>
      <c r="K270" s="850">
        <v>1620</v>
      </c>
    </row>
    <row r="271" spans="1:11" ht="14.4" customHeight="1" x14ac:dyDescent="0.3">
      <c r="A271" s="831" t="s">
        <v>599</v>
      </c>
      <c r="B271" s="832" t="s">
        <v>600</v>
      </c>
      <c r="C271" s="835" t="s">
        <v>621</v>
      </c>
      <c r="D271" s="863" t="s">
        <v>622</v>
      </c>
      <c r="E271" s="835" t="s">
        <v>4548</v>
      </c>
      <c r="F271" s="863" t="s">
        <v>4549</v>
      </c>
      <c r="G271" s="835" t="s">
        <v>4815</v>
      </c>
      <c r="H271" s="835" t="s">
        <v>4816</v>
      </c>
      <c r="I271" s="849">
        <v>3.9300001621246339</v>
      </c>
      <c r="J271" s="849">
        <v>500</v>
      </c>
      <c r="K271" s="850">
        <v>1962.6300048828125</v>
      </c>
    </row>
    <row r="272" spans="1:11" ht="14.4" customHeight="1" x14ac:dyDescent="0.3">
      <c r="A272" s="831" t="s">
        <v>599</v>
      </c>
      <c r="B272" s="832" t="s">
        <v>600</v>
      </c>
      <c r="C272" s="835" t="s">
        <v>621</v>
      </c>
      <c r="D272" s="863" t="s">
        <v>622</v>
      </c>
      <c r="E272" s="835" t="s">
        <v>4558</v>
      </c>
      <c r="F272" s="863" t="s">
        <v>4559</v>
      </c>
      <c r="G272" s="835" t="s">
        <v>4817</v>
      </c>
      <c r="H272" s="835" t="s">
        <v>4818</v>
      </c>
      <c r="I272" s="849">
        <v>0.62999999523162842</v>
      </c>
      <c r="J272" s="849">
        <v>1400</v>
      </c>
      <c r="K272" s="850">
        <v>882</v>
      </c>
    </row>
    <row r="273" spans="1:11" ht="14.4" customHeight="1" x14ac:dyDescent="0.3">
      <c r="A273" s="831" t="s">
        <v>599</v>
      </c>
      <c r="B273" s="832" t="s">
        <v>600</v>
      </c>
      <c r="C273" s="835" t="s">
        <v>621</v>
      </c>
      <c r="D273" s="863" t="s">
        <v>622</v>
      </c>
      <c r="E273" s="835" t="s">
        <v>4558</v>
      </c>
      <c r="F273" s="863" t="s">
        <v>4559</v>
      </c>
      <c r="G273" s="835" t="s">
        <v>4729</v>
      </c>
      <c r="H273" s="835" t="s">
        <v>4730</v>
      </c>
      <c r="I273" s="849">
        <v>0.68999999761581421</v>
      </c>
      <c r="J273" s="849">
        <v>3600</v>
      </c>
      <c r="K273" s="850">
        <v>2484</v>
      </c>
    </row>
    <row r="274" spans="1:11" ht="14.4" customHeight="1" x14ac:dyDescent="0.3">
      <c r="A274" s="831" t="s">
        <v>599</v>
      </c>
      <c r="B274" s="832" t="s">
        <v>600</v>
      </c>
      <c r="C274" s="835" t="s">
        <v>621</v>
      </c>
      <c r="D274" s="863" t="s">
        <v>622</v>
      </c>
      <c r="E274" s="835" t="s">
        <v>4558</v>
      </c>
      <c r="F274" s="863" t="s">
        <v>4559</v>
      </c>
      <c r="G274" s="835" t="s">
        <v>4560</v>
      </c>
      <c r="H274" s="835" t="s">
        <v>4561</v>
      </c>
      <c r="I274" s="849">
        <v>0.68999999761581421</v>
      </c>
      <c r="J274" s="849">
        <v>14000</v>
      </c>
      <c r="K274" s="850">
        <v>9660</v>
      </c>
    </row>
    <row r="275" spans="1:11" ht="14.4" customHeight="1" x14ac:dyDescent="0.3">
      <c r="A275" s="831" t="s">
        <v>599</v>
      </c>
      <c r="B275" s="832" t="s">
        <v>600</v>
      </c>
      <c r="C275" s="835" t="s">
        <v>621</v>
      </c>
      <c r="D275" s="863" t="s">
        <v>622</v>
      </c>
      <c r="E275" s="835" t="s">
        <v>4558</v>
      </c>
      <c r="F275" s="863" t="s">
        <v>4559</v>
      </c>
      <c r="G275" s="835" t="s">
        <v>4819</v>
      </c>
      <c r="H275" s="835" t="s">
        <v>4820</v>
      </c>
      <c r="I275" s="849">
        <v>12.590000152587891</v>
      </c>
      <c r="J275" s="849">
        <v>20</v>
      </c>
      <c r="K275" s="850">
        <v>251.80000305175781</v>
      </c>
    </row>
    <row r="276" spans="1:11" ht="14.4" customHeight="1" x14ac:dyDescent="0.3">
      <c r="A276" s="831" t="s">
        <v>599</v>
      </c>
      <c r="B276" s="832" t="s">
        <v>600</v>
      </c>
      <c r="C276" s="835" t="s">
        <v>621</v>
      </c>
      <c r="D276" s="863" t="s">
        <v>622</v>
      </c>
      <c r="E276" s="835" t="s">
        <v>4821</v>
      </c>
      <c r="F276" s="863" t="s">
        <v>4822</v>
      </c>
      <c r="G276" s="835" t="s">
        <v>4823</v>
      </c>
      <c r="H276" s="835" t="s">
        <v>4824</v>
      </c>
      <c r="I276" s="849">
        <v>442.3900146484375</v>
      </c>
      <c r="J276" s="849">
        <v>10</v>
      </c>
      <c r="K276" s="850">
        <v>4423.8798828125</v>
      </c>
    </row>
    <row r="277" spans="1:11" ht="14.4" customHeight="1" x14ac:dyDescent="0.3">
      <c r="A277" s="831" t="s">
        <v>599</v>
      </c>
      <c r="B277" s="832" t="s">
        <v>600</v>
      </c>
      <c r="C277" s="835" t="s">
        <v>621</v>
      </c>
      <c r="D277" s="863" t="s">
        <v>622</v>
      </c>
      <c r="E277" s="835" t="s">
        <v>4825</v>
      </c>
      <c r="F277" s="863" t="s">
        <v>4826</v>
      </c>
      <c r="G277" s="835" t="s">
        <v>4827</v>
      </c>
      <c r="H277" s="835" t="s">
        <v>4828</v>
      </c>
      <c r="I277" s="849">
        <v>19.959999084472656</v>
      </c>
      <c r="J277" s="849">
        <v>10</v>
      </c>
      <c r="K277" s="850">
        <v>199.60000610351562</v>
      </c>
    </row>
    <row r="278" spans="1:11" ht="14.4" customHeight="1" x14ac:dyDescent="0.3">
      <c r="A278" s="831" t="s">
        <v>599</v>
      </c>
      <c r="B278" s="832" t="s">
        <v>600</v>
      </c>
      <c r="C278" s="835" t="s">
        <v>624</v>
      </c>
      <c r="D278" s="863" t="s">
        <v>625</v>
      </c>
      <c r="E278" s="835" t="s">
        <v>4566</v>
      </c>
      <c r="F278" s="863" t="s">
        <v>4567</v>
      </c>
      <c r="G278" s="835" t="s">
        <v>4829</v>
      </c>
      <c r="H278" s="835" t="s">
        <v>4830</v>
      </c>
      <c r="I278" s="849">
        <v>3340</v>
      </c>
      <c r="J278" s="849">
        <v>6.699999988079071</v>
      </c>
      <c r="K278" s="850">
        <v>22378</v>
      </c>
    </row>
    <row r="279" spans="1:11" ht="14.4" customHeight="1" x14ac:dyDescent="0.3">
      <c r="A279" s="831" t="s">
        <v>599</v>
      </c>
      <c r="B279" s="832" t="s">
        <v>600</v>
      </c>
      <c r="C279" s="835" t="s">
        <v>624</v>
      </c>
      <c r="D279" s="863" t="s">
        <v>625</v>
      </c>
      <c r="E279" s="835" t="s">
        <v>4566</v>
      </c>
      <c r="F279" s="863" t="s">
        <v>4567</v>
      </c>
      <c r="G279" s="835" t="s">
        <v>4831</v>
      </c>
      <c r="H279" s="835" t="s">
        <v>4832</v>
      </c>
      <c r="I279" s="849">
        <v>198.74249649047852</v>
      </c>
      <c r="J279" s="849">
        <v>22</v>
      </c>
      <c r="K279" s="850">
        <v>4374.1499938964844</v>
      </c>
    </row>
    <row r="280" spans="1:11" ht="14.4" customHeight="1" x14ac:dyDescent="0.3">
      <c r="A280" s="831" t="s">
        <v>599</v>
      </c>
      <c r="B280" s="832" t="s">
        <v>600</v>
      </c>
      <c r="C280" s="835" t="s">
        <v>624</v>
      </c>
      <c r="D280" s="863" t="s">
        <v>625</v>
      </c>
      <c r="E280" s="835" t="s">
        <v>4468</v>
      </c>
      <c r="F280" s="863" t="s">
        <v>4469</v>
      </c>
      <c r="G280" s="835" t="s">
        <v>4745</v>
      </c>
      <c r="H280" s="835" t="s">
        <v>4746</v>
      </c>
      <c r="I280" s="849">
        <v>4.0999999046325684</v>
      </c>
      <c r="J280" s="849">
        <v>40</v>
      </c>
      <c r="K280" s="850">
        <v>164</v>
      </c>
    </row>
    <row r="281" spans="1:11" ht="14.4" customHeight="1" x14ac:dyDescent="0.3">
      <c r="A281" s="831" t="s">
        <v>599</v>
      </c>
      <c r="B281" s="832" t="s">
        <v>600</v>
      </c>
      <c r="C281" s="835" t="s">
        <v>624</v>
      </c>
      <c r="D281" s="863" t="s">
        <v>625</v>
      </c>
      <c r="E281" s="835" t="s">
        <v>4468</v>
      </c>
      <c r="F281" s="863" t="s">
        <v>4469</v>
      </c>
      <c r="G281" s="835" t="s">
        <v>4592</v>
      </c>
      <c r="H281" s="835" t="s">
        <v>4593</v>
      </c>
      <c r="I281" s="849">
        <v>6.244999885559082</v>
      </c>
      <c r="J281" s="849">
        <v>120</v>
      </c>
      <c r="K281" s="850">
        <v>749.60000610351562</v>
      </c>
    </row>
    <row r="282" spans="1:11" ht="14.4" customHeight="1" x14ac:dyDescent="0.3">
      <c r="A282" s="831" t="s">
        <v>599</v>
      </c>
      <c r="B282" s="832" t="s">
        <v>600</v>
      </c>
      <c r="C282" s="835" t="s">
        <v>624</v>
      </c>
      <c r="D282" s="863" t="s">
        <v>625</v>
      </c>
      <c r="E282" s="835" t="s">
        <v>4468</v>
      </c>
      <c r="F282" s="863" t="s">
        <v>4469</v>
      </c>
      <c r="G282" s="835" t="s">
        <v>4595</v>
      </c>
      <c r="H282" s="835" t="s">
        <v>4596</v>
      </c>
      <c r="I282" s="849">
        <v>1.4950000047683716</v>
      </c>
      <c r="J282" s="849">
        <v>500</v>
      </c>
      <c r="K282" s="850">
        <v>748</v>
      </c>
    </row>
    <row r="283" spans="1:11" ht="14.4" customHeight="1" x14ac:dyDescent="0.3">
      <c r="A283" s="831" t="s">
        <v>599</v>
      </c>
      <c r="B283" s="832" t="s">
        <v>600</v>
      </c>
      <c r="C283" s="835" t="s">
        <v>624</v>
      </c>
      <c r="D283" s="863" t="s">
        <v>625</v>
      </c>
      <c r="E283" s="835" t="s">
        <v>4468</v>
      </c>
      <c r="F283" s="863" t="s">
        <v>4469</v>
      </c>
      <c r="G283" s="835" t="s">
        <v>4833</v>
      </c>
      <c r="H283" s="835" t="s">
        <v>4834</v>
      </c>
      <c r="I283" s="849">
        <v>0.87999999523162842</v>
      </c>
      <c r="J283" s="849">
        <v>40</v>
      </c>
      <c r="K283" s="850">
        <v>35.200000762939453</v>
      </c>
    </row>
    <row r="284" spans="1:11" ht="14.4" customHeight="1" x14ac:dyDescent="0.3">
      <c r="A284" s="831" t="s">
        <v>599</v>
      </c>
      <c r="B284" s="832" t="s">
        <v>600</v>
      </c>
      <c r="C284" s="835" t="s">
        <v>624</v>
      </c>
      <c r="D284" s="863" t="s">
        <v>625</v>
      </c>
      <c r="E284" s="835" t="s">
        <v>4468</v>
      </c>
      <c r="F284" s="863" t="s">
        <v>4469</v>
      </c>
      <c r="G284" s="835" t="s">
        <v>4835</v>
      </c>
      <c r="H284" s="835" t="s">
        <v>4836</v>
      </c>
      <c r="I284" s="849">
        <v>111.81199951171875</v>
      </c>
      <c r="J284" s="849">
        <v>165</v>
      </c>
      <c r="K284" s="850">
        <v>18400.649780273438</v>
      </c>
    </row>
    <row r="285" spans="1:11" ht="14.4" customHeight="1" x14ac:dyDescent="0.3">
      <c r="A285" s="831" t="s">
        <v>599</v>
      </c>
      <c r="B285" s="832" t="s">
        <v>600</v>
      </c>
      <c r="C285" s="835" t="s">
        <v>624</v>
      </c>
      <c r="D285" s="863" t="s">
        <v>625</v>
      </c>
      <c r="E285" s="835" t="s">
        <v>4468</v>
      </c>
      <c r="F285" s="863" t="s">
        <v>4469</v>
      </c>
      <c r="G285" s="835" t="s">
        <v>4837</v>
      </c>
      <c r="H285" s="835" t="s">
        <v>4838</v>
      </c>
      <c r="I285" s="849">
        <v>100.37999725341797</v>
      </c>
      <c r="J285" s="849">
        <v>2</v>
      </c>
      <c r="K285" s="850">
        <v>200.75999450683594</v>
      </c>
    </row>
    <row r="286" spans="1:11" ht="14.4" customHeight="1" x14ac:dyDescent="0.3">
      <c r="A286" s="831" t="s">
        <v>599</v>
      </c>
      <c r="B286" s="832" t="s">
        <v>600</v>
      </c>
      <c r="C286" s="835" t="s">
        <v>624</v>
      </c>
      <c r="D286" s="863" t="s">
        <v>625</v>
      </c>
      <c r="E286" s="835" t="s">
        <v>4468</v>
      </c>
      <c r="F286" s="863" t="s">
        <v>4469</v>
      </c>
      <c r="G286" s="835" t="s">
        <v>4837</v>
      </c>
      <c r="H286" s="835" t="s">
        <v>4839</v>
      </c>
      <c r="I286" s="849">
        <v>98.449996948242187</v>
      </c>
      <c r="J286" s="849">
        <v>5</v>
      </c>
      <c r="K286" s="850">
        <v>492.25</v>
      </c>
    </row>
    <row r="287" spans="1:11" ht="14.4" customHeight="1" x14ac:dyDescent="0.3">
      <c r="A287" s="831" t="s">
        <v>599</v>
      </c>
      <c r="B287" s="832" t="s">
        <v>600</v>
      </c>
      <c r="C287" s="835" t="s">
        <v>624</v>
      </c>
      <c r="D287" s="863" t="s">
        <v>625</v>
      </c>
      <c r="E287" s="835" t="s">
        <v>4468</v>
      </c>
      <c r="F287" s="863" t="s">
        <v>4469</v>
      </c>
      <c r="G287" s="835" t="s">
        <v>4610</v>
      </c>
      <c r="H287" s="835" t="s">
        <v>4611</v>
      </c>
      <c r="I287" s="849">
        <v>140.36000061035156</v>
      </c>
      <c r="J287" s="849">
        <v>2</v>
      </c>
      <c r="K287" s="850">
        <v>280.72000122070312</v>
      </c>
    </row>
    <row r="288" spans="1:11" ht="14.4" customHeight="1" x14ac:dyDescent="0.3">
      <c r="A288" s="831" t="s">
        <v>599</v>
      </c>
      <c r="B288" s="832" t="s">
        <v>600</v>
      </c>
      <c r="C288" s="835" t="s">
        <v>624</v>
      </c>
      <c r="D288" s="863" t="s">
        <v>625</v>
      </c>
      <c r="E288" s="835" t="s">
        <v>4468</v>
      </c>
      <c r="F288" s="863" t="s">
        <v>4469</v>
      </c>
      <c r="G288" s="835" t="s">
        <v>4750</v>
      </c>
      <c r="H288" s="835" t="s">
        <v>4751</v>
      </c>
      <c r="I288" s="849">
        <v>13.020000457763672</v>
      </c>
      <c r="J288" s="849">
        <v>42</v>
      </c>
      <c r="K288" s="850">
        <v>546.84000015258789</v>
      </c>
    </row>
    <row r="289" spans="1:11" ht="14.4" customHeight="1" x14ac:dyDescent="0.3">
      <c r="A289" s="831" t="s">
        <v>599</v>
      </c>
      <c r="B289" s="832" t="s">
        <v>600</v>
      </c>
      <c r="C289" s="835" t="s">
        <v>624</v>
      </c>
      <c r="D289" s="863" t="s">
        <v>625</v>
      </c>
      <c r="E289" s="835" t="s">
        <v>4468</v>
      </c>
      <c r="F289" s="863" t="s">
        <v>4469</v>
      </c>
      <c r="G289" s="835" t="s">
        <v>4618</v>
      </c>
      <c r="H289" s="835" t="s">
        <v>4619</v>
      </c>
      <c r="I289" s="849">
        <v>15.029999732971191</v>
      </c>
      <c r="J289" s="849">
        <v>1</v>
      </c>
      <c r="K289" s="850">
        <v>15.029999732971191</v>
      </c>
    </row>
    <row r="290" spans="1:11" ht="14.4" customHeight="1" x14ac:dyDescent="0.3">
      <c r="A290" s="831" t="s">
        <v>599</v>
      </c>
      <c r="B290" s="832" t="s">
        <v>600</v>
      </c>
      <c r="C290" s="835" t="s">
        <v>624</v>
      </c>
      <c r="D290" s="863" t="s">
        <v>625</v>
      </c>
      <c r="E290" s="835" t="s">
        <v>4468</v>
      </c>
      <c r="F290" s="863" t="s">
        <v>4469</v>
      </c>
      <c r="G290" s="835" t="s">
        <v>4620</v>
      </c>
      <c r="H290" s="835" t="s">
        <v>4621</v>
      </c>
      <c r="I290" s="849">
        <v>0.37999999523162842</v>
      </c>
      <c r="J290" s="849">
        <v>25</v>
      </c>
      <c r="K290" s="850">
        <v>9.5</v>
      </c>
    </row>
    <row r="291" spans="1:11" ht="14.4" customHeight="1" x14ac:dyDescent="0.3">
      <c r="A291" s="831" t="s">
        <v>599</v>
      </c>
      <c r="B291" s="832" t="s">
        <v>600</v>
      </c>
      <c r="C291" s="835" t="s">
        <v>624</v>
      </c>
      <c r="D291" s="863" t="s">
        <v>625</v>
      </c>
      <c r="E291" s="835" t="s">
        <v>4468</v>
      </c>
      <c r="F291" s="863" t="s">
        <v>4469</v>
      </c>
      <c r="G291" s="835" t="s">
        <v>4840</v>
      </c>
      <c r="H291" s="835" t="s">
        <v>4841</v>
      </c>
      <c r="I291" s="849">
        <v>23.790000915527344</v>
      </c>
      <c r="J291" s="849">
        <v>30</v>
      </c>
      <c r="K291" s="850">
        <v>713.79997253417969</v>
      </c>
    </row>
    <row r="292" spans="1:11" ht="14.4" customHeight="1" x14ac:dyDescent="0.3">
      <c r="A292" s="831" t="s">
        <v>599</v>
      </c>
      <c r="B292" s="832" t="s">
        <v>600</v>
      </c>
      <c r="C292" s="835" t="s">
        <v>624</v>
      </c>
      <c r="D292" s="863" t="s">
        <v>625</v>
      </c>
      <c r="E292" s="835" t="s">
        <v>4468</v>
      </c>
      <c r="F292" s="863" t="s">
        <v>4469</v>
      </c>
      <c r="G292" s="835" t="s">
        <v>4760</v>
      </c>
      <c r="H292" s="835" t="s">
        <v>4761</v>
      </c>
      <c r="I292" s="849">
        <v>7.5900001525878906</v>
      </c>
      <c r="J292" s="849">
        <v>1</v>
      </c>
      <c r="K292" s="850">
        <v>7.5900001525878906</v>
      </c>
    </row>
    <row r="293" spans="1:11" ht="14.4" customHeight="1" x14ac:dyDescent="0.3">
      <c r="A293" s="831" t="s">
        <v>599</v>
      </c>
      <c r="B293" s="832" t="s">
        <v>600</v>
      </c>
      <c r="C293" s="835" t="s">
        <v>624</v>
      </c>
      <c r="D293" s="863" t="s">
        <v>625</v>
      </c>
      <c r="E293" s="835" t="s">
        <v>4468</v>
      </c>
      <c r="F293" s="863" t="s">
        <v>4469</v>
      </c>
      <c r="G293" s="835" t="s">
        <v>4624</v>
      </c>
      <c r="H293" s="835" t="s">
        <v>4625</v>
      </c>
      <c r="I293" s="849">
        <v>17.620000839233398</v>
      </c>
      <c r="J293" s="849">
        <v>1</v>
      </c>
      <c r="K293" s="850">
        <v>17.620000839233398</v>
      </c>
    </row>
    <row r="294" spans="1:11" ht="14.4" customHeight="1" x14ac:dyDescent="0.3">
      <c r="A294" s="831" t="s">
        <v>599</v>
      </c>
      <c r="B294" s="832" t="s">
        <v>600</v>
      </c>
      <c r="C294" s="835" t="s">
        <v>624</v>
      </c>
      <c r="D294" s="863" t="s">
        <v>625</v>
      </c>
      <c r="E294" s="835" t="s">
        <v>4468</v>
      </c>
      <c r="F294" s="863" t="s">
        <v>4469</v>
      </c>
      <c r="G294" s="835" t="s">
        <v>4626</v>
      </c>
      <c r="H294" s="835" t="s">
        <v>4627</v>
      </c>
      <c r="I294" s="849">
        <v>22.309999465942383</v>
      </c>
      <c r="J294" s="849">
        <v>1</v>
      </c>
      <c r="K294" s="850">
        <v>22.309999465942383</v>
      </c>
    </row>
    <row r="295" spans="1:11" ht="14.4" customHeight="1" x14ac:dyDescent="0.3">
      <c r="A295" s="831" t="s">
        <v>599</v>
      </c>
      <c r="B295" s="832" t="s">
        <v>600</v>
      </c>
      <c r="C295" s="835" t="s">
        <v>624</v>
      </c>
      <c r="D295" s="863" t="s">
        <v>625</v>
      </c>
      <c r="E295" s="835" t="s">
        <v>4468</v>
      </c>
      <c r="F295" s="863" t="s">
        <v>4469</v>
      </c>
      <c r="G295" s="835" t="s">
        <v>4482</v>
      </c>
      <c r="H295" s="835" t="s">
        <v>4483</v>
      </c>
      <c r="I295" s="849">
        <v>2.6800000667572021</v>
      </c>
      <c r="J295" s="849">
        <v>3</v>
      </c>
      <c r="K295" s="850">
        <v>8.0399999618530273</v>
      </c>
    </row>
    <row r="296" spans="1:11" ht="14.4" customHeight="1" x14ac:dyDescent="0.3">
      <c r="A296" s="831" t="s">
        <v>599</v>
      </c>
      <c r="B296" s="832" t="s">
        <v>600</v>
      </c>
      <c r="C296" s="835" t="s">
        <v>624</v>
      </c>
      <c r="D296" s="863" t="s">
        <v>625</v>
      </c>
      <c r="E296" s="835" t="s">
        <v>4468</v>
      </c>
      <c r="F296" s="863" t="s">
        <v>4469</v>
      </c>
      <c r="G296" s="835" t="s">
        <v>4484</v>
      </c>
      <c r="H296" s="835" t="s">
        <v>4485</v>
      </c>
      <c r="I296" s="849">
        <v>39.10333251953125</v>
      </c>
      <c r="J296" s="849">
        <v>80</v>
      </c>
      <c r="K296" s="850">
        <v>3128.2000122070312</v>
      </c>
    </row>
    <row r="297" spans="1:11" ht="14.4" customHeight="1" x14ac:dyDescent="0.3">
      <c r="A297" s="831" t="s">
        <v>599</v>
      </c>
      <c r="B297" s="832" t="s">
        <v>600</v>
      </c>
      <c r="C297" s="835" t="s">
        <v>624</v>
      </c>
      <c r="D297" s="863" t="s">
        <v>625</v>
      </c>
      <c r="E297" s="835" t="s">
        <v>4468</v>
      </c>
      <c r="F297" s="863" t="s">
        <v>4469</v>
      </c>
      <c r="G297" s="835" t="s">
        <v>4842</v>
      </c>
      <c r="H297" s="835" t="s">
        <v>4843</v>
      </c>
      <c r="I297" s="849">
        <v>0.67000001668930054</v>
      </c>
      <c r="J297" s="849">
        <v>3500</v>
      </c>
      <c r="K297" s="850">
        <v>2345</v>
      </c>
    </row>
    <row r="298" spans="1:11" ht="14.4" customHeight="1" x14ac:dyDescent="0.3">
      <c r="A298" s="831" t="s">
        <v>599</v>
      </c>
      <c r="B298" s="832" t="s">
        <v>600</v>
      </c>
      <c r="C298" s="835" t="s">
        <v>624</v>
      </c>
      <c r="D298" s="863" t="s">
        <v>625</v>
      </c>
      <c r="E298" s="835" t="s">
        <v>4468</v>
      </c>
      <c r="F298" s="863" t="s">
        <v>4469</v>
      </c>
      <c r="G298" s="835" t="s">
        <v>4844</v>
      </c>
      <c r="H298" s="835" t="s">
        <v>4845</v>
      </c>
      <c r="I298" s="849">
        <v>1.2100000381469727</v>
      </c>
      <c r="J298" s="849">
        <v>3000</v>
      </c>
      <c r="K298" s="850">
        <v>3630</v>
      </c>
    </row>
    <row r="299" spans="1:11" ht="14.4" customHeight="1" x14ac:dyDescent="0.3">
      <c r="A299" s="831" t="s">
        <v>599</v>
      </c>
      <c r="B299" s="832" t="s">
        <v>600</v>
      </c>
      <c r="C299" s="835" t="s">
        <v>624</v>
      </c>
      <c r="D299" s="863" t="s">
        <v>625</v>
      </c>
      <c r="E299" s="835" t="s">
        <v>4468</v>
      </c>
      <c r="F299" s="863" t="s">
        <v>4469</v>
      </c>
      <c r="G299" s="835" t="s">
        <v>4486</v>
      </c>
      <c r="H299" s="835" t="s">
        <v>4487</v>
      </c>
      <c r="I299" s="849">
        <v>27.874000167846681</v>
      </c>
      <c r="J299" s="849">
        <v>10</v>
      </c>
      <c r="K299" s="850">
        <v>278.7400016784668</v>
      </c>
    </row>
    <row r="300" spans="1:11" ht="14.4" customHeight="1" x14ac:dyDescent="0.3">
      <c r="A300" s="831" t="s">
        <v>599</v>
      </c>
      <c r="B300" s="832" t="s">
        <v>600</v>
      </c>
      <c r="C300" s="835" t="s">
        <v>624</v>
      </c>
      <c r="D300" s="863" t="s">
        <v>625</v>
      </c>
      <c r="E300" s="835" t="s">
        <v>4468</v>
      </c>
      <c r="F300" s="863" t="s">
        <v>4469</v>
      </c>
      <c r="G300" s="835" t="s">
        <v>4642</v>
      </c>
      <c r="H300" s="835" t="s">
        <v>4643</v>
      </c>
      <c r="I300" s="849">
        <v>28.735999679565431</v>
      </c>
      <c r="J300" s="849">
        <v>408</v>
      </c>
      <c r="K300" s="850">
        <v>11724.480224609375</v>
      </c>
    </row>
    <row r="301" spans="1:11" ht="14.4" customHeight="1" x14ac:dyDescent="0.3">
      <c r="A301" s="831" t="s">
        <v>599</v>
      </c>
      <c r="B301" s="832" t="s">
        <v>600</v>
      </c>
      <c r="C301" s="835" t="s">
        <v>624</v>
      </c>
      <c r="D301" s="863" t="s">
        <v>625</v>
      </c>
      <c r="E301" s="835" t="s">
        <v>4468</v>
      </c>
      <c r="F301" s="863" t="s">
        <v>4469</v>
      </c>
      <c r="G301" s="835" t="s">
        <v>4488</v>
      </c>
      <c r="H301" s="835" t="s">
        <v>4489</v>
      </c>
      <c r="I301" s="849">
        <v>9.3299999237060547</v>
      </c>
      <c r="J301" s="849">
        <v>1</v>
      </c>
      <c r="K301" s="850">
        <v>9.3299999237060547</v>
      </c>
    </row>
    <row r="302" spans="1:11" ht="14.4" customHeight="1" x14ac:dyDescent="0.3">
      <c r="A302" s="831" t="s">
        <v>599</v>
      </c>
      <c r="B302" s="832" t="s">
        <v>600</v>
      </c>
      <c r="C302" s="835" t="s">
        <v>624</v>
      </c>
      <c r="D302" s="863" t="s">
        <v>625</v>
      </c>
      <c r="E302" s="835" t="s">
        <v>4468</v>
      </c>
      <c r="F302" s="863" t="s">
        <v>4469</v>
      </c>
      <c r="G302" s="835" t="s">
        <v>4490</v>
      </c>
      <c r="H302" s="835" t="s">
        <v>4491</v>
      </c>
      <c r="I302" s="849">
        <v>1.2000000476837158</v>
      </c>
      <c r="J302" s="849">
        <v>1080</v>
      </c>
      <c r="K302" s="850">
        <v>1296</v>
      </c>
    </row>
    <row r="303" spans="1:11" ht="14.4" customHeight="1" x14ac:dyDescent="0.3">
      <c r="A303" s="831" t="s">
        <v>599</v>
      </c>
      <c r="B303" s="832" t="s">
        <v>600</v>
      </c>
      <c r="C303" s="835" t="s">
        <v>624</v>
      </c>
      <c r="D303" s="863" t="s">
        <v>625</v>
      </c>
      <c r="E303" s="835" t="s">
        <v>4492</v>
      </c>
      <c r="F303" s="863" t="s">
        <v>4493</v>
      </c>
      <c r="G303" s="835" t="s">
        <v>4846</v>
      </c>
      <c r="H303" s="835" t="s">
        <v>4847</v>
      </c>
      <c r="I303" s="849">
        <v>16.399999618530273</v>
      </c>
      <c r="J303" s="849">
        <v>40</v>
      </c>
      <c r="K303" s="850">
        <v>655.82000732421875</v>
      </c>
    </row>
    <row r="304" spans="1:11" ht="14.4" customHeight="1" x14ac:dyDescent="0.3">
      <c r="A304" s="831" t="s">
        <v>599</v>
      </c>
      <c r="B304" s="832" t="s">
        <v>600</v>
      </c>
      <c r="C304" s="835" t="s">
        <v>624</v>
      </c>
      <c r="D304" s="863" t="s">
        <v>625</v>
      </c>
      <c r="E304" s="835" t="s">
        <v>4492</v>
      </c>
      <c r="F304" s="863" t="s">
        <v>4493</v>
      </c>
      <c r="G304" s="835" t="s">
        <v>4650</v>
      </c>
      <c r="H304" s="835" t="s">
        <v>4651</v>
      </c>
      <c r="I304" s="849">
        <v>4.4849998950958252</v>
      </c>
      <c r="J304" s="849">
        <v>150</v>
      </c>
      <c r="K304" s="850">
        <v>673</v>
      </c>
    </row>
    <row r="305" spans="1:11" ht="14.4" customHeight="1" x14ac:dyDescent="0.3">
      <c r="A305" s="831" t="s">
        <v>599</v>
      </c>
      <c r="B305" s="832" t="s">
        <v>600</v>
      </c>
      <c r="C305" s="835" t="s">
        <v>624</v>
      </c>
      <c r="D305" s="863" t="s">
        <v>625</v>
      </c>
      <c r="E305" s="835" t="s">
        <v>4492</v>
      </c>
      <c r="F305" s="863" t="s">
        <v>4493</v>
      </c>
      <c r="G305" s="835" t="s">
        <v>4848</v>
      </c>
      <c r="H305" s="835" t="s">
        <v>4849</v>
      </c>
      <c r="I305" s="849">
        <v>8.2299995422363281</v>
      </c>
      <c r="J305" s="849">
        <v>796</v>
      </c>
      <c r="K305" s="850">
        <v>6549.4899673461914</v>
      </c>
    </row>
    <row r="306" spans="1:11" ht="14.4" customHeight="1" x14ac:dyDescent="0.3">
      <c r="A306" s="831" t="s">
        <v>599</v>
      </c>
      <c r="B306" s="832" t="s">
        <v>600</v>
      </c>
      <c r="C306" s="835" t="s">
        <v>624</v>
      </c>
      <c r="D306" s="863" t="s">
        <v>625</v>
      </c>
      <c r="E306" s="835" t="s">
        <v>4492</v>
      </c>
      <c r="F306" s="863" t="s">
        <v>4493</v>
      </c>
      <c r="G306" s="835" t="s">
        <v>4494</v>
      </c>
      <c r="H306" s="835" t="s">
        <v>4495</v>
      </c>
      <c r="I306" s="849">
        <v>1.142857117312295E-2</v>
      </c>
      <c r="J306" s="849">
        <v>1300</v>
      </c>
      <c r="K306" s="850">
        <v>16</v>
      </c>
    </row>
    <row r="307" spans="1:11" ht="14.4" customHeight="1" x14ac:dyDescent="0.3">
      <c r="A307" s="831" t="s">
        <v>599</v>
      </c>
      <c r="B307" s="832" t="s">
        <v>600</v>
      </c>
      <c r="C307" s="835" t="s">
        <v>624</v>
      </c>
      <c r="D307" s="863" t="s">
        <v>625</v>
      </c>
      <c r="E307" s="835" t="s">
        <v>4492</v>
      </c>
      <c r="F307" s="863" t="s">
        <v>4493</v>
      </c>
      <c r="G307" s="835" t="s">
        <v>4850</v>
      </c>
      <c r="H307" s="835" t="s">
        <v>4851</v>
      </c>
      <c r="I307" s="849">
        <v>6.0500001907348633</v>
      </c>
      <c r="J307" s="849">
        <v>10</v>
      </c>
      <c r="K307" s="850">
        <v>60.5</v>
      </c>
    </row>
    <row r="308" spans="1:11" ht="14.4" customHeight="1" x14ac:dyDescent="0.3">
      <c r="A308" s="831" t="s">
        <v>599</v>
      </c>
      <c r="B308" s="832" t="s">
        <v>600</v>
      </c>
      <c r="C308" s="835" t="s">
        <v>624</v>
      </c>
      <c r="D308" s="863" t="s">
        <v>625</v>
      </c>
      <c r="E308" s="835" t="s">
        <v>4492</v>
      </c>
      <c r="F308" s="863" t="s">
        <v>4493</v>
      </c>
      <c r="G308" s="835" t="s">
        <v>4784</v>
      </c>
      <c r="H308" s="835" t="s">
        <v>4852</v>
      </c>
      <c r="I308" s="849">
        <v>33.880001068115234</v>
      </c>
      <c r="J308" s="849">
        <v>5</v>
      </c>
      <c r="K308" s="850">
        <v>169.39999389648437</v>
      </c>
    </row>
    <row r="309" spans="1:11" ht="14.4" customHeight="1" x14ac:dyDescent="0.3">
      <c r="A309" s="831" t="s">
        <v>599</v>
      </c>
      <c r="B309" s="832" t="s">
        <v>600</v>
      </c>
      <c r="C309" s="835" t="s">
        <v>624</v>
      </c>
      <c r="D309" s="863" t="s">
        <v>625</v>
      </c>
      <c r="E309" s="835" t="s">
        <v>4492</v>
      </c>
      <c r="F309" s="863" t="s">
        <v>4493</v>
      </c>
      <c r="G309" s="835" t="s">
        <v>4786</v>
      </c>
      <c r="H309" s="835" t="s">
        <v>4787</v>
      </c>
      <c r="I309" s="849">
        <v>11.149999618530273</v>
      </c>
      <c r="J309" s="849">
        <v>20</v>
      </c>
      <c r="K309" s="850">
        <v>223</v>
      </c>
    </row>
    <row r="310" spans="1:11" ht="14.4" customHeight="1" x14ac:dyDescent="0.3">
      <c r="A310" s="831" t="s">
        <v>599</v>
      </c>
      <c r="B310" s="832" t="s">
        <v>600</v>
      </c>
      <c r="C310" s="835" t="s">
        <v>624</v>
      </c>
      <c r="D310" s="863" t="s">
        <v>625</v>
      </c>
      <c r="E310" s="835" t="s">
        <v>4492</v>
      </c>
      <c r="F310" s="863" t="s">
        <v>4493</v>
      </c>
      <c r="G310" s="835" t="s">
        <v>4788</v>
      </c>
      <c r="H310" s="835" t="s">
        <v>4789</v>
      </c>
      <c r="I310" s="849">
        <v>6.0999999046325684</v>
      </c>
      <c r="J310" s="849">
        <v>40</v>
      </c>
      <c r="K310" s="850">
        <v>244</v>
      </c>
    </row>
    <row r="311" spans="1:11" ht="14.4" customHeight="1" x14ac:dyDescent="0.3">
      <c r="A311" s="831" t="s">
        <v>599</v>
      </c>
      <c r="B311" s="832" t="s">
        <v>600</v>
      </c>
      <c r="C311" s="835" t="s">
        <v>624</v>
      </c>
      <c r="D311" s="863" t="s">
        <v>625</v>
      </c>
      <c r="E311" s="835" t="s">
        <v>4492</v>
      </c>
      <c r="F311" s="863" t="s">
        <v>4493</v>
      </c>
      <c r="G311" s="835" t="s">
        <v>4853</v>
      </c>
      <c r="H311" s="835" t="s">
        <v>4854</v>
      </c>
      <c r="I311" s="849">
        <v>212.61000061035156</v>
      </c>
      <c r="J311" s="849">
        <v>20</v>
      </c>
      <c r="K311" s="850">
        <v>4252.1201171875</v>
      </c>
    </row>
    <row r="312" spans="1:11" ht="14.4" customHeight="1" x14ac:dyDescent="0.3">
      <c r="A312" s="831" t="s">
        <v>599</v>
      </c>
      <c r="B312" s="832" t="s">
        <v>600</v>
      </c>
      <c r="C312" s="835" t="s">
        <v>624</v>
      </c>
      <c r="D312" s="863" t="s">
        <v>625</v>
      </c>
      <c r="E312" s="835" t="s">
        <v>4492</v>
      </c>
      <c r="F312" s="863" t="s">
        <v>4493</v>
      </c>
      <c r="G312" s="835" t="s">
        <v>4662</v>
      </c>
      <c r="H312" s="835" t="s">
        <v>4663</v>
      </c>
      <c r="I312" s="849">
        <v>13.199999809265137</v>
      </c>
      <c r="J312" s="849">
        <v>5</v>
      </c>
      <c r="K312" s="850">
        <v>66</v>
      </c>
    </row>
    <row r="313" spans="1:11" ht="14.4" customHeight="1" x14ac:dyDescent="0.3">
      <c r="A313" s="831" t="s">
        <v>599</v>
      </c>
      <c r="B313" s="832" t="s">
        <v>600</v>
      </c>
      <c r="C313" s="835" t="s">
        <v>624</v>
      </c>
      <c r="D313" s="863" t="s">
        <v>625</v>
      </c>
      <c r="E313" s="835" t="s">
        <v>4492</v>
      </c>
      <c r="F313" s="863" t="s">
        <v>4493</v>
      </c>
      <c r="G313" s="835" t="s">
        <v>4855</v>
      </c>
      <c r="H313" s="835" t="s">
        <v>4856</v>
      </c>
      <c r="I313" s="849">
        <v>1043</v>
      </c>
      <c r="J313" s="849">
        <v>10</v>
      </c>
      <c r="K313" s="850">
        <v>10429.9599609375</v>
      </c>
    </row>
    <row r="314" spans="1:11" ht="14.4" customHeight="1" x14ac:dyDescent="0.3">
      <c r="A314" s="831" t="s">
        <v>599</v>
      </c>
      <c r="B314" s="832" t="s">
        <v>600</v>
      </c>
      <c r="C314" s="835" t="s">
        <v>624</v>
      </c>
      <c r="D314" s="863" t="s">
        <v>625</v>
      </c>
      <c r="E314" s="835" t="s">
        <v>4492</v>
      </c>
      <c r="F314" s="863" t="s">
        <v>4493</v>
      </c>
      <c r="G314" s="835" t="s">
        <v>4857</v>
      </c>
      <c r="H314" s="835" t="s">
        <v>4858</v>
      </c>
      <c r="I314" s="849">
        <v>98.400001525878906</v>
      </c>
      <c r="J314" s="849">
        <v>25</v>
      </c>
      <c r="K314" s="850">
        <v>2460.06005859375</v>
      </c>
    </row>
    <row r="315" spans="1:11" ht="14.4" customHeight="1" x14ac:dyDescent="0.3">
      <c r="A315" s="831" t="s">
        <v>599</v>
      </c>
      <c r="B315" s="832" t="s">
        <v>600</v>
      </c>
      <c r="C315" s="835" t="s">
        <v>624</v>
      </c>
      <c r="D315" s="863" t="s">
        <v>625</v>
      </c>
      <c r="E315" s="835" t="s">
        <v>4492</v>
      </c>
      <c r="F315" s="863" t="s">
        <v>4493</v>
      </c>
      <c r="G315" s="835" t="s">
        <v>4859</v>
      </c>
      <c r="H315" s="835" t="s">
        <v>4860</v>
      </c>
      <c r="I315" s="849">
        <v>700.77001953125</v>
      </c>
      <c r="J315" s="849">
        <v>60</v>
      </c>
      <c r="K315" s="850">
        <v>42046.311279296875</v>
      </c>
    </row>
    <row r="316" spans="1:11" ht="14.4" customHeight="1" x14ac:dyDescent="0.3">
      <c r="A316" s="831" t="s">
        <v>599</v>
      </c>
      <c r="B316" s="832" t="s">
        <v>600</v>
      </c>
      <c r="C316" s="835" t="s">
        <v>624</v>
      </c>
      <c r="D316" s="863" t="s">
        <v>625</v>
      </c>
      <c r="E316" s="835" t="s">
        <v>4492</v>
      </c>
      <c r="F316" s="863" t="s">
        <v>4493</v>
      </c>
      <c r="G316" s="835" t="s">
        <v>4861</v>
      </c>
      <c r="H316" s="835" t="s">
        <v>4862</v>
      </c>
      <c r="I316" s="849">
        <v>4.627500057220459</v>
      </c>
      <c r="J316" s="849">
        <v>210</v>
      </c>
      <c r="K316" s="850">
        <v>971.29998779296875</v>
      </c>
    </row>
    <row r="317" spans="1:11" ht="14.4" customHeight="1" x14ac:dyDescent="0.3">
      <c r="A317" s="831" t="s">
        <v>599</v>
      </c>
      <c r="B317" s="832" t="s">
        <v>600</v>
      </c>
      <c r="C317" s="835" t="s">
        <v>624</v>
      </c>
      <c r="D317" s="863" t="s">
        <v>625</v>
      </c>
      <c r="E317" s="835" t="s">
        <v>4492</v>
      </c>
      <c r="F317" s="863" t="s">
        <v>4493</v>
      </c>
      <c r="G317" s="835" t="s">
        <v>4863</v>
      </c>
      <c r="H317" s="835" t="s">
        <v>4864</v>
      </c>
      <c r="I317" s="849">
        <v>183.91999816894531</v>
      </c>
      <c r="J317" s="849">
        <v>1</v>
      </c>
      <c r="K317" s="850">
        <v>183.91999816894531</v>
      </c>
    </row>
    <row r="318" spans="1:11" ht="14.4" customHeight="1" x14ac:dyDescent="0.3">
      <c r="A318" s="831" t="s">
        <v>599</v>
      </c>
      <c r="B318" s="832" t="s">
        <v>600</v>
      </c>
      <c r="C318" s="835" t="s">
        <v>624</v>
      </c>
      <c r="D318" s="863" t="s">
        <v>625</v>
      </c>
      <c r="E318" s="835" t="s">
        <v>4492</v>
      </c>
      <c r="F318" s="863" t="s">
        <v>4493</v>
      </c>
      <c r="G318" s="835" t="s">
        <v>4865</v>
      </c>
      <c r="H318" s="835" t="s">
        <v>4866</v>
      </c>
      <c r="I318" s="849">
        <v>0.25</v>
      </c>
      <c r="J318" s="849">
        <v>100</v>
      </c>
      <c r="K318" s="850">
        <v>25</v>
      </c>
    </row>
    <row r="319" spans="1:11" ht="14.4" customHeight="1" x14ac:dyDescent="0.3">
      <c r="A319" s="831" t="s">
        <v>599</v>
      </c>
      <c r="B319" s="832" t="s">
        <v>600</v>
      </c>
      <c r="C319" s="835" t="s">
        <v>624</v>
      </c>
      <c r="D319" s="863" t="s">
        <v>625</v>
      </c>
      <c r="E319" s="835" t="s">
        <v>4492</v>
      </c>
      <c r="F319" s="863" t="s">
        <v>4493</v>
      </c>
      <c r="G319" s="835" t="s">
        <v>4867</v>
      </c>
      <c r="H319" s="835" t="s">
        <v>4868</v>
      </c>
      <c r="I319" s="849">
        <v>12.520000457763672</v>
      </c>
      <c r="J319" s="849">
        <v>105</v>
      </c>
      <c r="K319" s="850">
        <v>1314.9600219726562</v>
      </c>
    </row>
    <row r="320" spans="1:11" ht="14.4" customHeight="1" x14ac:dyDescent="0.3">
      <c r="A320" s="831" t="s">
        <v>599</v>
      </c>
      <c r="B320" s="832" t="s">
        <v>600</v>
      </c>
      <c r="C320" s="835" t="s">
        <v>624</v>
      </c>
      <c r="D320" s="863" t="s">
        <v>625</v>
      </c>
      <c r="E320" s="835" t="s">
        <v>4492</v>
      </c>
      <c r="F320" s="863" t="s">
        <v>4493</v>
      </c>
      <c r="G320" s="835" t="s">
        <v>4869</v>
      </c>
      <c r="H320" s="835" t="s">
        <v>4870</v>
      </c>
      <c r="I320" s="849">
        <v>6.320000171661377</v>
      </c>
      <c r="J320" s="849">
        <v>100</v>
      </c>
      <c r="K320" s="850">
        <v>631.6199951171875</v>
      </c>
    </row>
    <row r="321" spans="1:11" ht="14.4" customHeight="1" x14ac:dyDescent="0.3">
      <c r="A321" s="831" t="s">
        <v>599</v>
      </c>
      <c r="B321" s="832" t="s">
        <v>600</v>
      </c>
      <c r="C321" s="835" t="s">
        <v>624</v>
      </c>
      <c r="D321" s="863" t="s">
        <v>625</v>
      </c>
      <c r="E321" s="835" t="s">
        <v>4492</v>
      </c>
      <c r="F321" s="863" t="s">
        <v>4493</v>
      </c>
      <c r="G321" s="835" t="s">
        <v>4506</v>
      </c>
      <c r="H321" s="835" t="s">
        <v>4507</v>
      </c>
      <c r="I321" s="849">
        <v>13.310000419616699</v>
      </c>
      <c r="J321" s="849">
        <v>90</v>
      </c>
      <c r="K321" s="850">
        <v>1197.8999938964844</v>
      </c>
    </row>
    <row r="322" spans="1:11" ht="14.4" customHeight="1" x14ac:dyDescent="0.3">
      <c r="A322" s="831" t="s">
        <v>599</v>
      </c>
      <c r="B322" s="832" t="s">
        <v>600</v>
      </c>
      <c r="C322" s="835" t="s">
        <v>624</v>
      </c>
      <c r="D322" s="863" t="s">
        <v>625</v>
      </c>
      <c r="E322" s="835" t="s">
        <v>4492</v>
      </c>
      <c r="F322" s="863" t="s">
        <v>4493</v>
      </c>
      <c r="G322" s="835" t="s">
        <v>4508</v>
      </c>
      <c r="H322" s="835" t="s">
        <v>4509</v>
      </c>
      <c r="I322" s="849">
        <v>2.2871428217206682</v>
      </c>
      <c r="J322" s="849">
        <v>950</v>
      </c>
      <c r="K322" s="850">
        <v>2171.5</v>
      </c>
    </row>
    <row r="323" spans="1:11" ht="14.4" customHeight="1" x14ac:dyDescent="0.3">
      <c r="A323" s="831" t="s">
        <v>599</v>
      </c>
      <c r="B323" s="832" t="s">
        <v>600</v>
      </c>
      <c r="C323" s="835" t="s">
        <v>624</v>
      </c>
      <c r="D323" s="863" t="s">
        <v>625</v>
      </c>
      <c r="E323" s="835" t="s">
        <v>4492</v>
      </c>
      <c r="F323" s="863" t="s">
        <v>4493</v>
      </c>
      <c r="G323" s="835" t="s">
        <v>4871</v>
      </c>
      <c r="H323" s="835" t="s">
        <v>4872</v>
      </c>
      <c r="I323" s="849">
        <v>2.026363665407354</v>
      </c>
      <c r="J323" s="849">
        <v>7600</v>
      </c>
      <c r="K323" s="850">
        <v>16498.099975585938</v>
      </c>
    </row>
    <row r="324" spans="1:11" ht="14.4" customHeight="1" x14ac:dyDescent="0.3">
      <c r="A324" s="831" t="s">
        <v>599</v>
      </c>
      <c r="B324" s="832" t="s">
        <v>600</v>
      </c>
      <c r="C324" s="835" t="s">
        <v>624</v>
      </c>
      <c r="D324" s="863" t="s">
        <v>625</v>
      </c>
      <c r="E324" s="835" t="s">
        <v>4492</v>
      </c>
      <c r="F324" s="863" t="s">
        <v>4493</v>
      </c>
      <c r="G324" s="835" t="s">
        <v>4873</v>
      </c>
      <c r="H324" s="835" t="s">
        <v>4874</v>
      </c>
      <c r="I324" s="849">
        <v>122.99666595458984</v>
      </c>
      <c r="J324" s="849">
        <v>50</v>
      </c>
      <c r="K324" s="850">
        <v>6194.050048828125</v>
      </c>
    </row>
    <row r="325" spans="1:11" ht="14.4" customHeight="1" x14ac:dyDescent="0.3">
      <c r="A325" s="831" t="s">
        <v>599</v>
      </c>
      <c r="B325" s="832" t="s">
        <v>600</v>
      </c>
      <c r="C325" s="835" t="s">
        <v>624</v>
      </c>
      <c r="D325" s="863" t="s">
        <v>625</v>
      </c>
      <c r="E325" s="835" t="s">
        <v>4492</v>
      </c>
      <c r="F325" s="863" t="s">
        <v>4493</v>
      </c>
      <c r="G325" s="835" t="s">
        <v>4690</v>
      </c>
      <c r="H325" s="835" t="s">
        <v>4691</v>
      </c>
      <c r="I325" s="849">
        <v>6.1700000762939453</v>
      </c>
      <c r="J325" s="849">
        <v>20</v>
      </c>
      <c r="K325" s="850">
        <v>123.40000152587891</v>
      </c>
    </row>
    <row r="326" spans="1:11" ht="14.4" customHeight="1" x14ac:dyDescent="0.3">
      <c r="A326" s="831" t="s">
        <v>599</v>
      </c>
      <c r="B326" s="832" t="s">
        <v>600</v>
      </c>
      <c r="C326" s="835" t="s">
        <v>624</v>
      </c>
      <c r="D326" s="863" t="s">
        <v>625</v>
      </c>
      <c r="E326" s="835" t="s">
        <v>4492</v>
      </c>
      <c r="F326" s="863" t="s">
        <v>4493</v>
      </c>
      <c r="G326" s="835" t="s">
        <v>4875</v>
      </c>
      <c r="H326" s="835" t="s">
        <v>4876</v>
      </c>
      <c r="I326" s="849">
        <v>376.6199951171875</v>
      </c>
      <c r="J326" s="849">
        <v>50</v>
      </c>
      <c r="K326" s="850">
        <v>18830.8203125</v>
      </c>
    </row>
    <row r="327" spans="1:11" ht="14.4" customHeight="1" x14ac:dyDescent="0.3">
      <c r="A327" s="831" t="s">
        <v>599</v>
      </c>
      <c r="B327" s="832" t="s">
        <v>600</v>
      </c>
      <c r="C327" s="835" t="s">
        <v>624</v>
      </c>
      <c r="D327" s="863" t="s">
        <v>625</v>
      </c>
      <c r="E327" s="835" t="s">
        <v>4492</v>
      </c>
      <c r="F327" s="863" t="s">
        <v>4493</v>
      </c>
      <c r="G327" s="835" t="s">
        <v>4877</v>
      </c>
      <c r="H327" s="835" t="s">
        <v>4878</v>
      </c>
      <c r="I327" s="849">
        <v>52.270000457763672</v>
      </c>
      <c r="J327" s="849">
        <v>5</v>
      </c>
      <c r="K327" s="850">
        <v>261.3599853515625</v>
      </c>
    </row>
    <row r="328" spans="1:11" ht="14.4" customHeight="1" x14ac:dyDescent="0.3">
      <c r="A328" s="831" t="s">
        <v>599</v>
      </c>
      <c r="B328" s="832" t="s">
        <v>600</v>
      </c>
      <c r="C328" s="835" t="s">
        <v>624</v>
      </c>
      <c r="D328" s="863" t="s">
        <v>625</v>
      </c>
      <c r="E328" s="835" t="s">
        <v>4492</v>
      </c>
      <c r="F328" s="863" t="s">
        <v>4493</v>
      </c>
      <c r="G328" s="835" t="s">
        <v>4694</v>
      </c>
      <c r="H328" s="835" t="s">
        <v>4695</v>
      </c>
      <c r="I328" s="849">
        <v>1.0900000333786011</v>
      </c>
      <c r="J328" s="849">
        <v>400</v>
      </c>
      <c r="K328" s="850">
        <v>436</v>
      </c>
    </row>
    <row r="329" spans="1:11" ht="14.4" customHeight="1" x14ac:dyDescent="0.3">
      <c r="A329" s="831" t="s">
        <v>599</v>
      </c>
      <c r="B329" s="832" t="s">
        <v>600</v>
      </c>
      <c r="C329" s="835" t="s">
        <v>624</v>
      </c>
      <c r="D329" s="863" t="s">
        <v>625</v>
      </c>
      <c r="E329" s="835" t="s">
        <v>4492</v>
      </c>
      <c r="F329" s="863" t="s">
        <v>4493</v>
      </c>
      <c r="G329" s="835" t="s">
        <v>4516</v>
      </c>
      <c r="H329" s="835" t="s">
        <v>4517</v>
      </c>
      <c r="I329" s="849">
        <v>0.47749999165534973</v>
      </c>
      <c r="J329" s="849">
        <v>600</v>
      </c>
      <c r="K329" s="850">
        <v>286</v>
      </c>
    </row>
    <row r="330" spans="1:11" ht="14.4" customHeight="1" x14ac:dyDescent="0.3">
      <c r="A330" s="831" t="s">
        <v>599</v>
      </c>
      <c r="B330" s="832" t="s">
        <v>600</v>
      </c>
      <c r="C330" s="835" t="s">
        <v>624</v>
      </c>
      <c r="D330" s="863" t="s">
        <v>625</v>
      </c>
      <c r="E330" s="835" t="s">
        <v>4492</v>
      </c>
      <c r="F330" s="863" t="s">
        <v>4493</v>
      </c>
      <c r="G330" s="835" t="s">
        <v>4696</v>
      </c>
      <c r="H330" s="835" t="s">
        <v>4697</v>
      </c>
      <c r="I330" s="849">
        <v>1.6699999570846558</v>
      </c>
      <c r="J330" s="849">
        <v>300</v>
      </c>
      <c r="K330" s="850">
        <v>501</v>
      </c>
    </row>
    <row r="331" spans="1:11" ht="14.4" customHeight="1" x14ac:dyDescent="0.3">
      <c r="A331" s="831" t="s">
        <v>599</v>
      </c>
      <c r="B331" s="832" t="s">
        <v>600</v>
      </c>
      <c r="C331" s="835" t="s">
        <v>624</v>
      </c>
      <c r="D331" s="863" t="s">
        <v>625</v>
      </c>
      <c r="E331" s="835" t="s">
        <v>4492</v>
      </c>
      <c r="F331" s="863" t="s">
        <v>4493</v>
      </c>
      <c r="G331" s="835" t="s">
        <v>4518</v>
      </c>
      <c r="H331" s="835" t="s">
        <v>4519</v>
      </c>
      <c r="I331" s="849">
        <v>0.66666668653488159</v>
      </c>
      <c r="J331" s="849">
        <v>400</v>
      </c>
      <c r="K331" s="850">
        <v>267</v>
      </c>
    </row>
    <row r="332" spans="1:11" ht="14.4" customHeight="1" x14ac:dyDescent="0.3">
      <c r="A332" s="831" t="s">
        <v>599</v>
      </c>
      <c r="B332" s="832" t="s">
        <v>600</v>
      </c>
      <c r="C332" s="835" t="s">
        <v>624</v>
      </c>
      <c r="D332" s="863" t="s">
        <v>625</v>
      </c>
      <c r="E332" s="835" t="s">
        <v>4492</v>
      </c>
      <c r="F332" s="863" t="s">
        <v>4493</v>
      </c>
      <c r="G332" s="835" t="s">
        <v>4807</v>
      </c>
      <c r="H332" s="835" t="s">
        <v>4808</v>
      </c>
      <c r="I332" s="849">
        <v>35.090000152587891</v>
      </c>
      <c r="J332" s="849">
        <v>1</v>
      </c>
      <c r="K332" s="850">
        <v>35.090000152587891</v>
      </c>
    </row>
    <row r="333" spans="1:11" ht="14.4" customHeight="1" x14ac:dyDescent="0.3">
      <c r="A333" s="831" t="s">
        <v>599</v>
      </c>
      <c r="B333" s="832" t="s">
        <v>600</v>
      </c>
      <c r="C333" s="835" t="s">
        <v>624</v>
      </c>
      <c r="D333" s="863" t="s">
        <v>625</v>
      </c>
      <c r="E333" s="835" t="s">
        <v>4492</v>
      </c>
      <c r="F333" s="863" t="s">
        <v>4493</v>
      </c>
      <c r="G333" s="835" t="s">
        <v>4704</v>
      </c>
      <c r="H333" s="835" t="s">
        <v>4705</v>
      </c>
      <c r="I333" s="849">
        <v>1.4199999570846558</v>
      </c>
      <c r="J333" s="849">
        <v>6400</v>
      </c>
      <c r="K333" s="850">
        <v>9104.7800598144531</v>
      </c>
    </row>
    <row r="334" spans="1:11" ht="14.4" customHeight="1" x14ac:dyDescent="0.3">
      <c r="A334" s="831" t="s">
        <v>599</v>
      </c>
      <c r="B334" s="832" t="s">
        <v>600</v>
      </c>
      <c r="C334" s="835" t="s">
        <v>624</v>
      </c>
      <c r="D334" s="863" t="s">
        <v>625</v>
      </c>
      <c r="E334" s="835" t="s">
        <v>4492</v>
      </c>
      <c r="F334" s="863" t="s">
        <v>4493</v>
      </c>
      <c r="G334" s="835" t="s">
        <v>4708</v>
      </c>
      <c r="H334" s="835" t="s">
        <v>4709</v>
      </c>
      <c r="I334" s="849">
        <v>3.119999885559082</v>
      </c>
      <c r="J334" s="849">
        <v>10</v>
      </c>
      <c r="K334" s="850">
        <v>31.200000762939453</v>
      </c>
    </row>
    <row r="335" spans="1:11" ht="14.4" customHeight="1" x14ac:dyDescent="0.3">
      <c r="A335" s="831" t="s">
        <v>599</v>
      </c>
      <c r="B335" s="832" t="s">
        <v>600</v>
      </c>
      <c r="C335" s="835" t="s">
        <v>624</v>
      </c>
      <c r="D335" s="863" t="s">
        <v>625</v>
      </c>
      <c r="E335" s="835" t="s">
        <v>4492</v>
      </c>
      <c r="F335" s="863" t="s">
        <v>4493</v>
      </c>
      <c r="G335" s="835" t="s">
        <v>4710</v>
      </c>
      <c r="H335" s="835" t="s">
        <v>4711</v>
      </c>
      <c r="I335" s="849">
        <v>0.4699999988079071</v>
      </c>
      <c r="J335" s="849">
        <v>100</v>
      </c>
      <c r="K335" s="850">
        <v>47</v>
      </c>
    </row>
    <row r="336" spans="1:11" ht="14.4" customHeight="1" x14ac:dyDescent="0.3">
      <c r="A336" s="831" t="s">
        <v>599</v>
      </c>
      <c r="B336" s="832" t="s">
        <v>600</v>
      </c>
      <c r="C336" s="835" t="s">
        <v>624</v>
      </c>
      <c r="D336" s="863" t="s">
        <v>625</v>
      </c>
      <c r="E336" s="835" t="s">
        <v>4492</v>
      </c>
      <c r="F336" s="863" t="s">
        <v>4493</v>
      </c>
      <c r="G336" s="835" t="s">
        <v>4537</v>
      </c>
      <c r="H336" s="835" t="s">
        <v>4712</v>
      </c>
      <c r="I336" s="849">
        <v>21.234999656677246</v>
      </c>
      <c r="J336" s="849">
        <v>150</v>
      </c>
      <c r="K336" s="850">
        <v>3185</v>
      </c>
    </row>
    <row r="337" spans="1:11" ht="14.4" customHeight="1" x14ac:dyDescent="0.3">
      <c r="A337" s="831" t="s">
        <v>599</v>
      </c>
      <c r="B337" s="832" t="s">
        <v>600</v>
      </c>
      <c r="C337" s="835" t="s">
        <v>624</v>
      </c>
      <c r="D337" s="863" t="s">
        <v>625</v>
      </c>
      <c r="E337" s="835" t="s">
        <v>4492</v>
      </c>
      <c r="F337" s="863" t="s">
        <v>4493</v>
      </c>
      <c r="G337" s="835" t="s">
        <v>4526</v>
      </c>
      <c r="H337" s="835" t="s">
        <v>4527</v>
      </c>
      <c r="I337" s="849">
        <v>1.9877777894337971</v>
      </c>
      <c r="J337" s="849">
        <v>950</v>
      </c>
      <c r="K337" s="850">
        <v>1888</v>
      </c>
    </row>
    <row r="338" spans="1:11" ht="14.4" customHeight="1" x14ac:dyDescent="0.3">
      <c r="A338" s="831" t="s">
        <v>599</v>
      </c>
      <c r="B338" s="832" t="s">
        <v>600</v>
      </c>
      <c r="C338" s="835" t="s">
        <v>624</v>
      </c>
      <c r="D338" s="863" t="s">
        <v>625</v>
      </c>
      <c r="E338" s="835" t="s">
        <v>4492</v>
      </c>
      <c r="F338" s="863" t="s">
        <v>4493</v>
      </c>
      <c r="G338" s="835" t="s">
        <v>4879</v>
      </c>
      <c r="H338" s="835" t="s">
        <v>4880</v>
      </c>
      <c r="I338" s="849">
        <v>2.0299999713897705</v>
      </c>
      <c r="J338" s="849">
        <v>200</v>
      </c>
      <c r="K338" s="850">
        <v>406</v>
      </c>
    </row>
    <row r="339" spans="1:11" ht="14.4" customHeight="1" x14ac:dyDescent="0.3">
      <c r="A339" s="831" t="s">
        <v>599</v>
      </c>
      <c r="B339" s="832" t="s">
        <v>600</v>
      </c>
      <c r="C339" s="835" t="s">
        <v>624</v>
      </c>
      <c r="D339" s="863" t="s">
        <v>625</v>
      </c>
      <c r="E339" s="835" t="s">
        <v>4492</v>
      </c>
      <c r="F339" s="863" t="s">
        <v>4493</v>
      </c>
      <c r="G339" s="835" t="s">
        <v>4713</v>
      </c>
      <c r="H339" s="835" t="s">
        <v>4714</v>
      </c>
      <c r="I339" s="849">
        <v>2.7000000476837158</v>
      </c>
      <c r="J339" s="849">
        <v>1300</v>
      </c>
      <c r="K339" s="850">
        <v>3510</v>
      </c>
    </row>
    <row r="340" spans="1:11" ht="14.4" customHeight="1" x14ac:dyDescent="0.3">
      <c r="A340" s="831" t="s">
        <v>599</v>
      </c>
      <c r="B340" s="832" t="s">
        <v>600</v>
      </c>
      <c r="C340" s="835" t="s">
        <v>624</v>
      </c>
      <c r="D340" s="863" t="s">
        <v>625</v>
      </c>
      <c r="E340" s="835" t="s">
        <v>4492</v>
      </c>
      <c r="F340" s="863" t="s">
        <v>4493</v>
      </c>
      <c r="G340" s="835" t="s">
        <v>4717</v>
      </c>
      <c r="H340" s="835" t="s">
        <v>4718</v>
      </c>
      <c r="I340" s="849">
        <v>1.9249999523162842</v>
      </c>
      <c r="J340" s="849">
        <v>150</v>
      </c>
      <c r="K340" s="850">
        <v>289</v>
      </c>
    </row>
    <row r="341" spans="1:11" ht="14.4" customHeight="1" x14ac:dyDescent="0.3">
      <c r="A341" s="831" t="s">
        <v>599</v>
      </c>
      <c r="B341" s="832" t="s">
        <v>600</v>
      </c>
      <c r="C341" s="835" t="s">
        <v>624</v>
      </c>
      <c r="D341" s="863" t="s">
        <v>625</v>
      </c>
      <c r="E341" s="835" t="s">
        <v>4492</v>
      </c>
      <c r="F341" s="863" t="s">
        <v>4493</v>
      </c>
      <c r="G341" s="835" t="s">
        <v>4530</v>
      </c>
      <c r="H341" s="835" t="s">
        <v>4531</v>
      </c>
      <c r="I341" s="849">
        <v>3.0999999046325684</v>
      </c>
      <c r="J341" s="849">
        <v>1250</v>
      </c>
      <c r="K341" s="850">
        <v>3875</v>
      </c>
    </row>
    <row r="342" spans="1:11" ht="14.4" customHeight="1" x14ac:dyDescent="0.3">
      <c r="A342" s="831" t="s">
        <v>599</v>
      </c>
      <c r="B342" s="832" t="s">
        <v>600</v>
      </c>
      <c r="C342" s="835" t="s">
        <v>624</v>
      </c>
      <c r="D342" s="863" t="s">
        <v>625</v>
      </c>
      <c r="E342" s="835" t="s">
        <v>4492</v>
      </c>
      <c r="F342" s="863" t="s">
        <v>4493</v>
      </c>
      <c r="G342" s="835" t="s">
        <v>4534</v>
      </c>
      <c r="H342" s="835" t="s">
        <v>4535</v>
      </c>
      <c r="I342" s="849">
        <v>2.1650000810623169</v>
      </c>
      <c r="J342" s="849">
        <v>250</v>
      </c>
      <c r="K342" s="850">
        <v>541.5</v>
      </c>
    </row>
    <row r="343" spans="1:11" ht="14.4" customHeight="1" x14ac:dyDescent="0.3">
      <c r="A343" s="831" t="s">
        <v>599</v>
      </c>
      <c r="B343" s="832" t="s">
        <v>600</v>
      </c>
      <c r="C343" s="835" t="s">
        <v>624</v>
      </c>
      <c r="D343" s="863" t="s">
        <v>625</v>
      </c>
      <c r="E343" s="835" t="s">
        <v>4492</v>
      </c>
      <c r="F343" s="863" t="s">
        <v>4493</v>
      </c>
      <c r="G343" s="835" t="s">
        <v>4534</v>
      </c>
      <c r="H343" s="835" t="s">
        <v>4536</v>
      </c>
      <c r="I343" s="849">
        <v>2.1650000810623169</v>
      </c>
      <c r="J343" s="849">
        <v>100</v>
      </c>
      <c r="K343" s="850">
        <v>216.5</v>
      </c>
    </row>
    <row r="344" spans="1:11" ht="14.4" customHeight="1" x14ac:dyDescent="0.3">
      <c r="A344" s="831" t="s">
        <v>599</v>
      </c>
      <c r="B344" s="832" t="s">
        <v>600</v>
      </c>
      <c r="C344" s="835" t="s">
        <v>624</v>
      </c>
      <c r="D344" s="863" t="s">
        <v>625</v>
      </c>
      <c r="E344" s="835" t="s">
        <v>4492</v>
      </c>
      <c r="F344" s="863" t="s">
        <v>4493</v>
      </c>
      <c r="G344" s="835" t="s">
        <v>4537</v>
      </c>
      <c r="H344" s="835" t="s">
        <v>4538</v>
      </c>
      <c r="I344" s="849">
        <v>21.236666361490887</v>
      </c>
      <c r="J344" s="849">
        <v>250</v>
      </c>
      <c r="K344" s="850">
        <v>5309</v>
      </c>
    </row>
    <row r="345" spans="1:11" ht="14.4" customHeight="1" x14ac:dyDescent="0.3">
      <c r="A345" s="831" t="s">
        <v>599</v>
      </c>
      <c r="B345" s="832" t="s">
        <v>600</v>
      </c>
      <c r="C345" s="835" t="s">
        <v>624</v>
      </c>
      <c r="D345" s="863" t="s">
        <v>625</v>
      </c>
      <c r="E345" s="835" t="s">
        <v>4492</v>
      </c>
      <c r="F345" s="863" t="s">
        <v>4493</v>
      </c>
      <c r="G345" s="835" t="s">
        <v>4719</v>
      </c>
      <c r="H345" s="835" t="s">
        <v>4720</v>
      </c>
      <c r="I345" s="849">
        <v>5</v>
      </c>
      <c r="J345" s="849">
        <v>50</v>
      </c>
      <c r="K345" s="850">
        <v>250</v>
      </c>
    </row>
    <row r="346" spans="1:11" ht="14.4" customHeight="1" x14ac:dyDescent="0.3">
      <c r="A346" s="831" t="s">
        <v>599</v>
      </c>
      <c r="B346" s="832" t="s">
        <v>600</v>
      </c>
      <c r="C346" s="835" t="s">
        <v>624</v>
      </c>
      <c r="D346" s="863" t="s">
        <v>625</v>
      </c>
      <c r="E346" s="835" t="s">
        <v>4492</v>
      </c>
      <c r="F346" s="863" t="s">
        <v>4493</v>
      </c>
      <c r="G346" s="835" t="s">
        <v>4539</v>
      </c>
      <c r="H346" s="835" t="s">
        <v>4540</v>
      </c>
      <c r="I346" s="849">
        <v>2.5174999833106995</v>
      </c>
      <c r="J346" s="849">
        <v>450</v>
      </c>
      <c r="K346" s="850">
        <v>1133.5</v>
      </c>
    </row>
    <row r="347" spans="1:11" ht="14.4" customHeight="1" x14ac:dyDescent="0.3">
      <c r="A347" s="831" t="s">
        <v>599</v>
      </c>
      <c r="B347" s="832" t="s">
        <v>600</v>
      </c>
      <c r="C347" s="835" t="s">
        <v>624</v>
      </c>
      <c r="D347" s="863" t="s">
        <v>625</v>
      </c>
      <c r="E347" s="835" t="s">
        <v>4492</v>
      </c>
      <c r="F347" s="863" t="s">
        <v>4493</v>
      </c>
      <c r="G347" s="835" t="s">
        <v>4881</v>
      </c>
      <c r="H347" s="835" t="s">
        <v>4882</v>
      </c>
      <c r="I347" s="849">
        <v>21.233332951863606</v>
      </c>
      <c r="J347" s="849">
        <v>200</v>
      </c>
      <c r="K347" s="850">
        <v>4247</v>
      </c>
    </row>
    <row r="348" spans="1:11" ht="14.4" customHeight="1" x14ac:dyDescent="0.3">
      <c r="A348" s="831" t="s">
        <v>599</v>
      </c>
      <c r="B348" s="832" t="s">
        <v>600</v>
      </c>
      <c r="C348" s="835" t="s">
        <v>624</v>
      </c>
      <c r="D348" s="863" t="s">
        <v>625</v>
      </c>
      <c r="E348" s="835" t="s">
        <v>4492</v>
      </c>
      <c r="F348" s="863" t="s">
        <v>4493</v>
      </c>
      <c r="G348" s="835" t="s">
        <v>4541</v>
      </c>
      <c r="H348" s="835" t="s">
        <v>4542</v>
      </c>
      <c r="I348" s="849">
        <v>21.234999656677246</v>
      </c>
      <c r="J348" s="849">
        <v>250</v>
      </c>
      <c r="K348" s="850">
        <v>5308.5</v>
      </c>
    </row>
    <row r="349" spans="1:11" ht="14.4" customHeight="1" x14ac:dyDescent="0.3">
      <c r="A349" s="831" t="s">
        <v>599</v>
      </c>
      <c r="B349" s="832" t="s">
        <v>600</v>
      </c>
      <c r="C349" s="835" t="s">
        <v>624</v>
      </c>
      <c r="D349" s="863" t="s">
        <v>625</v>
      </c>
      <c r="E349" s="835" t="s">
        <v>4492</v>
      </c>
      <c r="F349" s="863" t="s">
        <v>4493</v>
      </c>
      <c r="G349" s="835" t="s">
        <v>4541</v>
      </c>
      <c r="H349" s="835" t="s">
        <v>4543</v>
      </c>
      <c r="I349" s="849">
        <v>21.235713958740234</v>
      </c>
      <c r="J349" s="849">
        <v>800</v>
      </c>
      <c r="K349" s="850">
        <v>16990</v>
      </c>
    </row>
    <row r="350" spans="1:11" ht="14.4" customHeight="1" x14ac:dyDescent="0.3">
      <c r="A350" s="831" t="s">
        <v>599</v>
      </c>
      <c r="B350" s="832" t="s">
        <v>600</v>
      </c>
      <c r="C350" s="835" t="s">
        <v>624</v>
      </c>
      <c r="D350" s="863" t="s">
        <v>625</v>
      </c>
      <c r="E350" s="835" t="s">
        <v>4492</v>
      </c>
      <c r="F350" s="863" t="s">
        <v>4493</v>
      </c>
      <c r="G350" s="835" t="s">
        <v>4721</v>
      </c>
      <c r="H350" s="835" t="s">
        <v>4722</v>
      </c>
      <c r="I350" s="849">
        <v>1.9950000047683716</v>
      </c>
      <c r="J350" s="849">
        <v>150</v>
      </c>
      <c r="K350" s="850">
        <v>299</v>
      </c>
    </row>
    <row r="351" spans="1:11" ht="14.4" customHeight="1" x14ac:dyDescent="0.3">
      <c r="A351" s="831" t="s">
        <v>599</v>
      </c>
      <c r="B351" s="832" t="s">
        <v>600</v>
      </c>
      <c r="C351" s="835" t="s">
        <v>624</v>
      </c>
      <c r="D351" s="863" t="s">
        <v>625</v>
      </c>
      <c r="E351" s="835" t="s">
        <v>4492</v>
      </c>
      <c r="F351" s="863" t="s">
        <v>4493</v>
      </c>
      <c r="G351" s="835" t="s">
        <v>4723</v>
      </c>
      <c r="H351" s="835" t="s">
        <v>4724</v>
      </c>
      <c r="I351" s="849">
        <v>5.3810000896453856</v>
      </c>
      <c r="J351" s="849">
        <v>1500</v>
      </c>
      <c r="K351" s="850">
        <v>8076.35009765625</v>
      </c>
    </row>
    <row r="352" spans="1:11" ht="14.4" customHeight="1" x14ac:dyDescent="0.3">
      <c r="A352" s="831" t="s">
        <v>599</v>
      </c>
      <c r="B352" s="832" t="s">
        <v>600</v>
      </c>
      <c r="C352" s="835" t="s">
        <v>624</v>
      </c>
      <c r="D352" s="863" t="s">
        <v>625</v>
      </c>
      <c r="E352" s="835" t="s">
        <v>4492</v>
      </c>
      <c r="F352" s="863" t="s">
        <v>4493</v>
      </c>
      <c r="G352" s="835" t="s">
        <v>4883</v>
      </c>
      <c r="H352" s="835" t="s">
        <v>4884</v>
      </c>
      <c r="I352" s="849">
        <v>5.3810000896453856</v>
      </c>
      <c r="J352" s="849">
        <v>1700</v>
      </c>
      <c r="K352" s="850">
        <v>9153.2500610351562</v>
      </c>
    </row>
    <row r="353" spans="1:11" ht="14.4" customHeight="1" x14ac:dyDescent="0.3">
      <c r="A353" s="831" t="s">
        <v>599</v>
      </c>
      <c r="B353" s="832" t="s">
        <v>600</v>
      </c>
      <c r="C353" s="835" t="s">
        <v>624</v>
      </c>
      <c r="D353" s="863" t="s">
        <v>625</v>
      </c>
      <c r="E353" s="835" t="s">
        <v>4548</v>
      </c>
      <c r="F353" s="863" t="s">
        <v>4549</v>
      </c>
      <c r="G353" s="835" t="s">
        <v>4550</v>
      </c>
      <c r="H353" s="835" t="s">
        <v>4551</v>
      </c>
      <c r="I353" s="849">
        <v>0.30000001192092896</v>
      </c>
      <c r="J353" s="849">
        <v>200</v>
      </c>
      <c r="K353" s="850">
        <v>60</v>
      </c>
    </row>
    <row r="354" spans="1:11" ht="14.4" customHeight="1" x14ac:dyDescent="0.3">
      <c r="A354" s="831" t="s">
        <v>599</v>
      </c>
      <c r="B354" s="832" t="s">
        <v>600</v>
      </c>
      <c r="C354" s="835" t="s">
        <v>624</v>
      </c>
      <c r="D354" s="863" t="s">
        <v>625</v>
      </c>
      <c r="E354" s="835" t="s">
        <v>4548</v>
      </c>
      <c r="F354" s="863" t="s">
        <v>4549</v>
      </c>
      <c r="G354" s="835" t="s">
        <v>4552</v>
      </c>
      <c r="H354" s="835" t="s">
        <v>4553</v>
      </c>
      <c r="I354" s="849">
        <v>0.30000001192092896</v>
      </c>
      <c r="J354" s="849">
        <v>700</v>
      </c>
      <c r="K354" s="850">
        <v>210</v>
      </c>
    </row>
    <row r="355" spans="1:11" ht="14.4" customHeight="1" x14ac:dyDescent="0.3">
      <c r="A355" s="831" t="s">
        <v>599</v>
      </c>
      <c r="B355" s="832" t="s">
        <v>600</v>
      </c>
      <c r="C355" s="835" t="s">
        <v>624</v>
      </c>
      <c r="D355" s="863" t="s">
        <v>625</v>
      </c>
      <c r="E355" s="835" t="s">
        <v>4548</v>
      </c>
      <c r="F355" s="863" t="s">
        <v>4549</v>
      </c>
      <c r="G355" s="835" t="s">
        <v>4885</v>
      </c>
      <c r="H355" s="835" t="s">
        <v>4886</v>
      </c>
      <c r="I355" s="849">
        <v>0.29999999701976776</v>
      </c>
      <c r="J355" s="849">
        <v>300</v>
      </c>
      <c r="K355" s="850">
        <v>91</v>
      </c>
    </row>
    <row r="356" spans="1:11" ht="14.4" customHeight="1" x14ac:dyDescent="0.3">
      <c r="A356" s="831" t="s">
        <v>599</v>
      </c>
      <c r="B356" s="832" t="s">
        <v>600</v>
      </c>
      <c r="C356" s="835" t="s">
        <v>624</v>
      </c>
      <c r="D356" s="863" t="s">
        <v>625</v>
      </c>
      <c r="E356" s="835" t="s">
        <v>4548</v>
      </c>
      <c r="F356" s="863" t="s">
        <v>4549</v>
      </c>
      <c r="G356" s="835" t="s">
        <v>4887</v>
      </c>
      <c r="H356" s="835" t="s">
        <v>4888</v>
      </c>
      <c r="I356" s="849">
        <v>1.8049999475479126</v>
      </c>
      <c r="J356" s="849">
        <v>200</v>
      </c>
      <c r="K356" s="850">
        <v>361</v>
      </c>
    </row>
    <row r="357" spans="1:11" ht="14.4" customHeight="1" x14ac:dyDescent="0.3">
      <c r="A357" s="831" t="s">
        <v>599</v>
      </c>
      <c r="B357" s="832" t="s">
        <v>600</v>
      </c>
      <c r="C357" s="835" t="s">
        <v>624</v>
      </c>
      <c r="D357" s="863" t="s">
        <v>625</v>
      </c>
      <c r="E357" s="835" t="s">
        <v>4548</v>
      </c>
      <c r="F357" s="863" t="s">
        <v>4549</v>
      </c>
      <c r="G357" s="835" t="s">
        <v>4556</v>
      </c>
      <c r="H357" s="835" t="s">
        <v>4557</v>
      </c>
      <c r="I357" s="849">
        <v>1.8024999499320984</v>
      </c>
      <c r="J357" s="849">
        <v>1700</v>
      </c>
      <c r="K357" s="850">
        <v>3065</v>
      </c>
    </row>
    <row r="358" spans="1:11" ht="14.4" customHeight="1" x14ac:dyDescent="0.3">
      <c r="A358" s="831" t="s">
        <v>599</v>
      </c>
      <c r="B358" s="832" t="s">
        <v>600</v>
      </c>
      <c r="C358" s="835" t="s">
        <v>624</v>
      </c>
      <c r="D358" s="863" t="s">
        <v>625</v>
      </c>
      <c r="E358" s="835" t="s">
        <v>4548</v>
      </c>
      <c r="F358" s="863" t="s">
        <v>4549</v>
      </c>
      <c r="G358" s="835" t="s">
        <v>4889</v>
      </c>
      <c r="H358" s="835" t="s">
        <v>4890</v>
      </c>
      <c r="I358" s="849">
        <v>1.809999942779541</v>
      </c>
      <c r="J358" s="849">
        <v>100</v>
      </c>
      <c r="K358" s="850">
        <v>181</v>
      </c>
    </row>
    <row r="359" spans="1:11" ht="14.4" customHeight="1" x14ac:dyDescent="0.3">
      <c r="A359" s="831" t="s">
        <v>599</v>
      </c>
      <c r="B359" s="832" t="s">
        <v>600</v>
      </c>
      <c r="C359" s="835" t="s">
        <v>624</v>
      </c>
      <c r="D359" s="863" t="s">
        <v>625</v>
      </c>
      <c r="E359" s="835" t="s">
        <v>4558</v>
      </c>
      <c r="F359" s="863" t="s">
        <v>4559</v>
      </c>
      <c r="G359" s="835" t="s">
        <v>4729</v>
      </c>
      <c r="H359" s="835" t="s">
        <v>4730</v>
      </c>
      <c r="I359" s="849">
        <v>0.68999999761581421</v>
      </c>
      <c r="J359" s="849">
        <v>13000</v>
      </c>
      <c r="K359" s="850">
        <v>8970</v>
      </c>
    </row>
    <row r="360" spans="1:11" ht="14.4" customHeight="1" x14ac:dyDescent="0.3">
      <c r="A360" s="831" t="s">
        <v>599</v>
      </c>
      <c r="B360" s="832" t="s">
        <v>600</v>
      </c>
      <c r="C360" s="835" t="s">
        <v>624</v>
      </c>
      <c r="D360" s="863" t="s">
        <v>625</v>
      </c>
      <c r="E360" s="835" t="s">
        <v>4558</v>
      </c>
      <c r="F360" s="863" t="s">
        <v>4559</v>
      </c>
      <c r="G360" s="835" t="s">
        <v>4560</v>
      </c>
      <c r="H360" s="835" t="s">
        <v>4561</v>
      </c>
      <c r="I360" s="849">
        <v>0.68999999761581421</v>
      </c>
      <c r="J360" s="849">
        <v>7800</v>
      </c>
      <c r="K360" s="850">
        <v>5382</v>
      </c>
    </row>
    <row r="361" spans="1:11" ht="14.4" customHeight="1" x14ac:dyDescent="0.3">
      <c r="A361" s="831" t="s">
        <v>599</v>
      </c>
      <c r="B361" s="832" t="s">
        <v>600</v>
      </c>
      <c r="C361" s="835" t="s">
        <v>624</v>
      </c>
      <c r="D361" s="863" t="s">
        <v>625</v>
      </c>
      <c r="E361" s="835" t="s">
        <v>4558</v>
      </c>
      <c r="F361" s="863" t="s">
        <v>4559</v>
      </c>
      <c r="G361" s="835" t="s">
        <v>4564</v>
      </c>
      <c r="H361" s="835" t="s">
        <v>4565</v>
      </c>
      <c r="I361" s="849">
        <v>7.5</v>
      </c>
      <c r="J361" s="849">
        <v>150</v>
      </c>
      <c r="K361" s="850">
        <v>1125</v>
      </c>
    </row>
    <row r="362" spans="1:11" ht="14.4" customHeight="1" x14ac:dyDescent="0.3">
      <c r="A362" s="831" t="s">
        <v>599</v>
      </c>
      <c r="B362" s="832" t="s">
        <v>600</v>
      </c>
      <c r="C362" s="835" t="s">
        <v>624</v>
      </c>
      <c r="D362" s="863" t="s">
        <v>625</v>
      </c>
      <c r="E362" s="835" t="s">
        <v>4821</v>
      </c>
      <c r="F362" s="863" t="s">
        <v>4822</v>
      </c>
      <c r="G362" s="835" t="s">
        <v>4855</v>
      </c>
      <c r="H362" s="835" t="s">
        <v>4856</v>
      </c>
      <c r="I362" s="849">
        <v>1043</v>
      </c>
      <c r="J362" s="849">
        <v>10</v>
      </c>
      <c r="K362" s="850">
        <v>10429.9599609375</v>
      </c>
    </row>
    <row r="363" spans="1:11" ht="14.4" customHeight="1" x14ac:dyDescent="0.3">
      <c r="A363" s="831" t="s">
        <v>599</v>
      </c>
      <c r="B363" s="832" t="s">
        <v>600</v>
      </c>
      <c r="C363" s="835" t="s">
        <v>627</v>
      </c>
      <c r="D363" s="863" t="s">
        <v>628</v>
      </c>
      <c r="E363" s="835" t="s">
        <v>4566</v>
      </c>
      <c r="F363" s="863" t="s">
        <v>4567</v>
      </c>
      <c r="G363" s="835" t="s">
        <v>4891</v>
      </c>
      <c r="H363" s="835" t="s">
        <v>4892</v>
      </c>
      <c r="I363" s="849">
        <v>5395.533203125</v>
      </c>
      <c r="J363" s="849">
        <v>3</v>
      </c>
      <c r="K363" s="850">
        <v>16186.599609375</v>
      </c>
    </row>
    <row r="364" spans="1:11" ht="14.4" customHeight="1" x14ac:dyDescent="0.3">
      <c r="A364" s="831" t="s">
        <v>599</v>
      </c>
      <c r="B364" s="832" t="s">
        <v>600</v>
      </c>
      <c r="C364" s="835" t="s">
        <v>627</v>
      </c>
      <c r="D364" s="863" t="s">
        <v>628</v>
      </c>
      <c r="E364" s="835" t="s">
        <v>4566</v>
      </c>
      <c r="F364" s="863" t="s">
        <v>4567</v>
      </c>
      <c r="G364" s="835" t="s">
        <v>4893</v>
      </c>
      <c r="H364" s="835" t="s">
        <v>4894</v>
      </c>
      <c r="I364" s="849">
        <v>35150.5</v>
      </c>
      <c r="J364" s="849">
        <v>0.10000000149011612</v>
      </c>
      <c r="K364" s="850">
        <v>3515.050048828125</v>
      </c>
    </row>
    <row r="365" spans="1:11" ht="14.4" customHeight="1" x14ac:dyDescent="0.3">
      <c r="A365" s="831" t="s">
        <v>599</v>
      </c>
      <c r="B365" s="832" t="s">
        <v>600</v>
      </c>
      <c r="C365" s="835" t="s">
        <v>627</v>
      </c>
      <c r="D365" s="863" t="s">
        <v>628</v>
      </c>
      <c r="E365" s="835" t="s">
        <v>4566</v>
      </c>
      <c r="F365" s="863" t="s">
        <v>4567</v>
      </c>
      <c r="G365" s="835" t="s">
        <v>4831</v>
      </c>
      <c r="H365" s="835" t="s">
        <v>4832</v>
      </c>
      <c r="I365" s="849">
        <v>198.43999735514322</v>
      </c>
      <c r="J365" s="849">
        <v>21</v>
      </c>
      <c r="K365" s="850">
        <v>4178.1299896240234</v>
      </c>
    </row>
    <row r="366" spans="1:11" ht="14.4" customHeight="1" x14ac:dyDescent="0.3">
      <c r="A366" s="831" t="s">
        <v>599</v>
      </c>
      <c r="B366" s="832" t="s">
        <v>600</v>
      </c>
      <c r="C366" s="835" t="s">
        <v>627</v>
      </c>
      <c r="D366" s="863" t="s">
        <v>628</v>
      </c>
      <c r="E366" s="835" t="s">
        <v>4468</v>
      </c>
      <c r="F366" s="863" t="s">
        <v>4469</v>
      </c>
      <c r="G366" s="835" t="s">
        <v>4474</v>
      </c>
      <c r="H366" s="835" t="s">
        <v>4475</v>
      </c>
      <c r="I366" s="849">
        <v>790.8800048828125</v>
      </c>
      <c r="J366" s="849">
        <v>15</v>
      </c>
      <c r="K366" s="850">
        <v>11863.199951171875</v>
      </c>
    </row>
    <row r="367" spans="1:11" ht="14.4" customHeight="1" x14ac:dyDescent="0.3">
      <c r="A367" s="831" t="s">
        <v>599</v>
      </c>
      <c r="B367" s="832" t="s">
        <v>600</v>
      </c>
      <c r="C367" s="835" t="s">
        <v>627</v>
      </c>
      <c r="D367" s="863" t="s">
        <v>628</v>
      </c>
      <c r="E367" s="835" t="s">
        <v>4468</v>
      </c>
      <c r="F367" s="863" t="s">
        <v>4469</v>
      </c>
      <c r="G367" s="835" t="s">
        <v>4480</v>
      </c>
      <c r="H367" s="835" t="s">
        <v>4481</v>
      </c>
      <c r="I367" s="849">
        <v>8.5799999237060547</v>
      </c>
      <c r="J367" s="849">
        <v>24</v>
      </c>
      <c r="K367" s="850">
        <v>205.91999816894531</v>
      </c>
    </row>
    <row r="368" spans="1:11" ht="14.4" customHeight="1" x14ac:dyDescent="0.3">
      <c r="A368" s="831" t="s">
        <v>599</v>
      </c>
      <c r="B368" s="832" t="s">
        <v>600</v>
      </c>
      <c r="C368" s="835" t="s">
        <v>627</v>
      </c>
      <c r="D368" s="863" t="s">
        <v>628</v>
      </c>
      <c r="E368" s="835" t="s">
        <v>4468</v>
      </c>
      <c r="F368" s="863" t="s">
        <v>4469</v>
      </c>
      <c r="G368" s="835" t="s">
        <v>4895</v>
      </c>
      <c r="H368" s="835" t="s">
        <v>4896</v>
      </c>
      <c r="I368" s="849">
        <v>24.685000419616699</v>
      </c>
      <c r="J368" s="849">
        <v>36</v>
      </c>
      <c r="K368" s="850">
        <v>868.44000244140625</v>
      </c>
    </row>
    <row r="369" spans="1:11" ht="14.4" customHeight="1" x14ac:dyDescent="0.3">
      <c r="A369" s="831" t="s">
        <v>599</v>
      </c>
      <c r="B369" s="832" t="s">
        <v>600</v>
      </c>
      <c r="C369" s="835" t="s">
        <v>627</v>
      </c>
      <c r="D369" s="863" t="s">
        <v>628</v>
      </c>
      <c r="E369" s="835" t="s">
        <v>4468</v>
      </c>
      <c r="F369" s="863" t="s">
        <v>4469</v>
      </c>
      <c r="G369" s="835" t="s">
        <v>4897</v>
      </c>
      <c r="H369" s="835" t="s">
        <v>4898</v>
      </c>
      <c r="I369" s="849">
        <v>41.538750648498535</v>
      </c>
      <c r="J369" s="849">
        <v>202</v>
      </c>
      <c r="K369" s="850">
        <v>8390.4500122070312</v>
      </c>
    </row>
    <row r="370" spans="1:11" ht="14.4" customHeight="1" x14ac:dyDescent="0.3">
      <c r="A370" s="831" t="s">
        <v>599</v>
      </c>
      <c r="B370" s="832" t="s">
        <v>600</v>
      </c>
      <c r="C370" s="835" t="s">
        <v>627</v>
      </c>
      <c r="D370" s="863" t="s">
        <v>628</v>
      </c>
      <c r="E370" s="835" t="s">
        <v>4468</v>
      </c>
      <c r="F370" s="863" t="s">
        <v>4469</v>
      </c>
      <c r="G370" s="835" t="s">
        <v>4486</v>
      </c>
      <c r="H370" s="835" t="s">
        <v>4487</v>
      </c>
      <c r="I370" s="849">
        <v>27.876666386922199</v>
      </c>
      <c r="J370" s="849">
        <v>12</v>
      </c>
      <c r="K370" s="850">
        <v>334.51999664306641</v>
      </c>
    </row>
    <row r="371" spans="1:11" ht="14.4" customHeight="1" x14ac:dyDescent="0.3">
      <c r="A371" s="831" t="s">
        <v>599</v>
      </c>
      <c r="B371" s="832" t="s">
        <v>600</v>
      </c>
      <c r="C371" s="835" t="s">
        <v>627</v>
      </c>
      <c r="D371" s="863" t="s">
        <v>628</v>
      </c>
      <c r="E371" s="835" t="s">
        <v>4468</v>
      </c>
      <c r="F371" s="863" t="s">
        <v>4469</v>
      </c>
      <c r="G371" s="835" t="s">
        <v>4642</v>
      </c>
      <c r="H371" s="835" t="s">
        <v>4643</v>
      </c>
      <c r="I371" s="849">
        <v>28.733332951863606</v>
      </c>
      <c r="J371" s="849">
        <v>734</v>
      </c>
      <c r="K371" s="850">
        <v>21090.159790039063</v>
      </c>
    </row>
    <row r="372" spans="1:11" ht="14.4" customHeight="1" x14ac:dyDescent="0.3">
      <c r="A372" s="831" t="s">
        <v>599</v>
      </c>
      <c r="B372" s="832" t="s">
        <v>600</v>
      </c>
      <c r="C372" s="835" t="s">
        <v>627</v>
      </c>
      <c r="D372" s="863" t="s">
        <v>628</v>
      </c>
      <c r="E372" s="835" t="s">
        <v>4492</v>
      </c>
      <c r="F372" s="863" t="s">
        <v>4493</v>
      </c>
      <c r="G372" s="835" t="s">
        <v>4652</v>
      </c>
      <c r="H372" s="835" t="s">
        <v>4653</v>
      </c>
      <c r="I372" s="849">
        <v>4.820000171661377</v>
      </c>
      <c r="J372" s="849">
        <v>200</v>
      </c>
      <c r="K372" s="850">
        <v>964</v>
      </c>
    </row>
    <row r="373" spans="1:11" ht="14.4" customHeight="1" x14ac:dyDescent="0.3">
      <c r="A373" s="831" t="s">
        <v>599</v>
      </c>
      <c r="B373" s="832" t="s">
        <v>600</v>
      </c>
      <c r="C373" s="835" t="s">
        <v>627</v>
      </c>
      <c r="D373" s="863" t="s">
        <v>628</v>
      </c>
      <c r="E373" s="835" t="s">
        <v>4492</v>
      </c>
      <c r="F373" s="863" t="s">
        <v>4493</v>
      </c>
      <c r="G373" s="835" t="s">
        <v>4494</v>
      </c>
      <c r="H373" s="835" t="s">
        <v>4495</v>
      </c>
      <c r="I373" s="849">
        <v>1.0909090665253725E-2</v>
      </c>
      <c r="J373" s="849">
        <v>2850</v>
      </c>
      <c r="K373" s="850">
        <v>31.5</v>
      </c>
    </row>
    <row r="374" spans="1:11" ht="14.4" customHeight="1" x14ac:dyDescent="0.3">
      <c r="A374" s="831" t="s">
        <v>599</v>
      </c>
      <c r="B374" s="832" t="s">
        <v>600</v>
      </c>
      <c r="C374" s="835" t="s">
        <v>627</v>
      </c>
      <c r="D374" s="863" t="s">
        <v>628</v>
      </c>
      <c r="E374" s="835" t="s">
        <v>4492</v>
      </c>
      <c r="F374" s="863" t="s">
        <v>4493</v>
      </c>
      <c r="G374" s="835" t="s">
        <v>4899</v>
      </c>
      <c r="H374" s="835" t="s">
        <v>4900</v>
      </c>
      <c r="I374" s="849">
        <v>10.78000020980835</v>
      </c>
      <c r="J374" s="849">
        <v>60</v>
      </c>
      <c r="K374" s="850">
        <v>646.94000244140625</v>
      </c>
    </row>
    <row r="375" spans="1:11" ht="14.4" customHeight="1" x14ac:dyDescent="0.3">
      <c r="A375" s="831" t="s">
        <v>599</v>
      </c>
      <c r="B375" s="832" t="s">
        <v>600</v>
      </c>
      <c r="C375" s="835" t="s">
        <v>627</v>
      </c>
      <c r="D375" s="863" t="s">
        <v>628</v>
      </c>
      <c r="E375" s="835" t="s">
        <v>4492</v>
      </c>
      <c r="F375" s="863" t="s">
        <v>4493</v>
      </c>
      <c r="G375" s="835" t="s">
        <v>4506</v>
      </c>
      <c r="H375" s="835" t="s">
        <v>4507</v>
      </c>
      <c r="I375" s="849">
        <v>13.310000419616699</v>
      </c>
      <c r="J375" s="849">
        <v>175</v>
      </c>
      <c r="K375" s="850">
        <v>2329.2500915527344</v>
      </c>
    </row>
    <row r="376" spans="1:11" ht="14.4" customHeight="1" x14ac:dyDescent="0.3">
      <c r="A376" s="831" t="s">
        <v>599</v>
      </c>
      <c r="B376" s="832" t="s">
        <v>600</v>
      </c>
      <c r="C376" s="835" t="s">
        <v>627</v>
      </c>
      <c r="D376" s="863" t="s">
        <v>628</v>
      </c>
      <c r="E376" s="835" t="s">
        <v>4492</v>
      </c>
      <c r="F376" s="863" t="s">
        <v>4493</v>
      </c>
      <c r="G376" s="835" t="s">
        <v>4508</v>
      </c>
      <c r="H376" s="835" t="s">
        <v>4509</v>
      </c>
      <c r="I376" s="849">
        <v>2.2883332967758179</v>
      </c>
      <c r="J376" s="849">
        <v>950</v>
      </c>
      <c r="K376" s="850">
        <v>2174.5</v>
      </c>
    </row>
    <row r="377" spans="1:11" ht="14.4" customHeight="1" x14ac:dyDescent="0.3">
      <c r="A377" s="831" t="s">
        <v>599</v>
      </c>
      <c r="B377" s="832" t="s">
        <v>600</v>
      </c>
      <c r="C377" s="835" t="s">
        <v>627</v>
      </c>
      <c r="D377" s="863" t="s">
        <v>628</v>
      </c>
      <c r="E377" s="835" t="s">
        <v>4492</v>
      </c>
      <c r="F377" s="863" t="s">
        <v>4493</v>
      </c>
      <c r="G377" s="835" t="s">
        <v>4871</v>
      </c>
      <c r="H377" s="835" t="s">
        <v>4872</v>
      </c>
      <c r="I377" s="849">
        <v>2.195000022649765</v>
      </c>
      <c r="J377" s="849">
        <v>1600</v>
      </c>
      <c r="K377" s="850">
        <v>3512.8800048828125</v>
      </c>
    </row>
    <row r="378" spans="1:11" ht="14.4" customHeight="1" x14ac:dyDescent="0.3">
      <c r="A378" s="831" t="s">
        <v>599</v>
      </c>
      <c r="B378" s="832" t="s">
        <v>600</v>
      </c>
      <c r="C378" s="835" t="s">
        <v>627</v>
      </c>
      <c r="D378" s="863" t="s">
        <v>628</v>
      </c>
      <c r="E378" s="835" t="s">
        <v>4492</v>
      </c>
      <c r="F378" s="863" t="s">
        <v>4493</v>
      </c>
      <c r="G378" s="835" t="s">
        <v>4901</v>
      </c>
      <c r="H378" s="835" t="s">
        <v>4902</v>
      </c>
      <c r="I378" s="849">
        <v>2.8549998998641968</v>
      </c>
      <c r="J378" s="849">
        <v>200</v>
      </c>
      <c r="K378" s="850">
        <v>571</v>
      </c>
    </row>
    <row r="379" spans="1:11" ht="14.4" customHeight="1" x14ac:dyDescent="0.3">
      <c r="A379" s="831" t="s">
        <v>599</v>
      </c>
      <c r="B379" s="832" t="s">
        <v>600</v>
      </c>
      <c r="C379" s="835" t="s">
        <v>627</v>
      </c>
      <c r="D379" s="863" t="s">
        <v>628</v>
      </c>
      <c r="E379" s="835" t="s">
        <v>4492</v>
      </c>
      <c r="F379" s="863" t="s">
        <v>4493</v>
      </c>
      <c r="G379" s="835" t="s">
        <v>4903</v>
      </c>
      <c r="H379" s="835" t="s">
        <v>4904</v>
      </c>
      <c r="I379" s="849">
        <v>2.4200000762939453</v>
      </c>
      <c r="J379" s="849">
        <v>300</v>
      </c>
      <c r="K379" s="850">
        <v>726</v>
      </c>
    </row>
    <row r="380" spans="1:11" ht="14.4" customHeight="1" x14ac:dyDescent="0.3">
      <c r="A380" s="831" t="s">
        <v>599</v>
      </c>
      <c r="B380" s="832" t="s">
        <v>600</v>
      </c>
      <c r="C380" s="835" t="s">
        <v>627</v>
      </c>
      <c r="D380" s="863" t="s">
        <v>628</v>
      </c>
      <c r="E380" s="835" t="s">
        <v>4492</v>
      </c>
      <c r="F380" s="863" t="s">
        <v>4493</v>
      </c>
      <c r="G380" s="835" t="s">
        <v>4905</v>
      </c>
      <c r="H380" s="835" t="s">
        <v>4906</v>
      </c>
      <c r="I380" s="849">
        <v>2.0399999618530273</v>
      </c>
      <c r="J380" s="849">
        <v>100</v>
      </c>
      <c r="K380" s="850">
        <v>204</v>
      </c>
    </row>
    <row r="381" spans="1:11" ht="14.4" customHeight="1" x14ac:dyDescent="0.3">
      <c r="A381" s="831" t="s">
        <v>599</v>
      </c>
      <c r="B381" s="832" t="s">
        <v>600</v>
      </c>
      <c r="C381" s="835" t="s">
        <v>627</v>
      </c>
      <c r="D381" s="863" t="s">
        <v>628</v>
      </c>
      <c r="E381" s="835" t="s">
        <v>4492</v>
      </c>
      <c r="F381" s="863" t="s">
        <v>4493</v>
      </c>
      <c r="G381" s="835" t="s">
        <v>4696</v>
      </c>
      <c r="H381" s="835" t="s">
        <v>4697</v>
      </c>
      <c r="I381" s="849">
        <v>1.6699999570846558</v>
      </c>
      <c r="J381" s="849">
        <v>130</v>
      </c>
      <c r="K381" s="850">
        <v>217.09999847412109</v>
      </c>
    </row>
    <row r="382" spans="1:11" ht="14.4" customHeight="1" x14ac:dyDescent="0.3">
      <c r="A382" s="831" t="s">
        <v>599</v>
      </c>
      <c r="B382" s="832" t="s">
        <v>600</v>
      </c>
      <c r="C382" s="835" t="s">
        <v>627</v>
      </c>
      <c r="D382" s="863" t="s">
        <v>628</v>
      </c>
      <c r="E382" s="835" t="s">
        <v>4492</v>
      </c>
      <c r="F382" s="863" t="s">
        <v>4493</v>
      </c>
      <c r="G382" s="835" t="s">
        <v>4518</v>
      </c>
      <c r="H382" s="835" t="s">
        <v>4519</v>
      </c>
      <c r="I382" s="849">
        <v>0.67000001668930054</v>
      </c>
      <c r="J382" s="849">
        <v>100</v>
      </c>
      <c r="K382" s="850">
        <v>67</v>
      </c>
    </row>
    <row r="383" spans="1:11" ht="14.4" customHeight="1" x14ac:dyDescent="0.3">
      <c r="A383" s="831" t="s">
        <v>599</v>
      </c>
      <c r="B383" s="832" t="s">
        <v>600</v>
      </c>
      <c r="C383" s="835" t="s">
        <v>627</v>
      </c>
      <c r="D383" s="863" t="s">
        <v>628</v>
      </c>
      <c r="E383" s="835" t="s">
        <v>4492</v>
      </c>
      <c r="F383" s="863" t="s">
        <v>4493</v>
      </c>
      <c r="G383" s="835" t="s">
        <v>4907</v>
      </c>
      <c r="H383" s="835" t="s">
        <v>4908</v>
      </c>
      <c r="I383" s="849">
        <v>150</v>
      </c>
      <c r="J383" s="849">
        <v>130</v>
      </c>
      <c r="K383" s="850">
        <v>19500.2900390625</v>
      </c>
    </row>
    <row r="384" spans="1:11" ht="14.4" customHeight="1" x14ac:dyDescent="0.3">
      <c r="A384" s="831" t="s">
        <v>599</v>
      </c>
      <c r="B384" s="832" t="s">
        <v>600</v>
      </c>
      <c r="C384" s="835" t="s">
        <v>627</v>
      </c>
      <c r="D384" s="863" t="s">
        <v>628</v>
      </c>
      <c r="E384" s="835" t="s">
        <v>4492</v>
      </c>
      <c r="F384" s="863" t="s">
        <v>4493</v>
      </c>
      <c r="G384" s="835" t="s">
        <v>4526</v>
      </c>
      <c r="H384" s="835" t="s">
        <v>4527</v>
      </c>
      <c r="I384" s="849">
        <v>1.9900000095367432</v>
      </c>
      <c r="J384" s="849">
        <v>200</v>
      </c>
      <c r="K384" s="850">
        <v>398</v>
      </c>
    </row>
    <row r="385" spans="1:11" ht="14.4" customHeight="1" x14ac:dyDescent="0.3">
      <c r="A385" s="831" t="s">
        <v>599</v>
      </c>
      <c r="B385" s="832" t="s">
        <v>600</v>
      </c>
      <c r="C385" s="835" t="s">
        <v>627</v>
      </c>
      <c r="D385" s="863" t="s">
        <v>628</v>
      </c>
      <c r="E385" s="835" t="s">
        <v>4492</v>
      </c>
      <c r="F385" s="863" t="s">
        <v>4493</v>
      </c>
      <c r="G385" s="835" t="s">
        <v>4879</v>
      </c>
      <c r="H385" s="835" t="s">
        <v>4880</v>
      </c>
      <c r="I385" s="849">
        <v>2.0299999713897705</v>
      </c>
      <c r="J385" s="849">
        <v>500</v>
      </c>
      <c r="K385" s="850">
        <v>1015</v>
      </c>
    </row>
    <row r="386" spans="1:11" ht="14.4" customHeight="1" x14ac:dyDescent="0.3">
      <c r="A386" s="831" t="s">
        <v>599</v>
      </c>
      <c r="B386" s="832" t="s">
        <v>600</v>
      </c>
      <c r="C386" s="835" t="s">
        <v>627</v>
      </c>
      <c r="D386" s="863" t="s">
        <v>628</v>
      </c>
      <c r="E386" s="835" t="s">
        <v>4492</v>
      </c>
      <c r="F386" s="863" t="s">
        <v>4493</v>
      </c>
      <c r="G386" s="835" t="s">
        <v>4713</v>
      </c>
      <c r="H386" s="835" t="s">
        <v>4714</v>
      </c>
      <c r="I386" s="849">
        <v>2.7000000476837158</v>
      </c>
      <c r="J386" s="849">
        <v>2700</v>
      </c>
      <c r="K386" s="850">
        <v>7290</v>
      </c>
    </row>
    <row r="387" spans="1:11" ht="14.4" customHeight="1" x14ac:dyDescent="0.3">
      <c r="A387" s="831" t="s">
        <v>599</v>
      </c>
      <c r="B387" s="832" t="s">
        <v>600</v>
      </c>
      <c r="C387" s="835" t="s">
        <v>627</v>
      </c>
      <c r="D387" s="863" t="s">
        <v>628</v>
      </c>
      <c r="E387" s="835" t="s">
        <v>4492</v>
      </c>
      <c r="F387" s="863" t="s">
        <v>4493</v>
      </c>
      <c r="G387" s="835" t="s">
        <v>4530</v>
      </c>
      <c r="H387" s="835" t="s">
        <v>4531</v>
      </c>
      <c r="I387" s="849">
        <v>3.0999999046325684</v>
      </c>
      <c r="J387" s="849">
        <v>50</v>
      </c>
      <c r="K387" s="850">
        <v>155</v>
      </c>
    </row>
    <row r="388" spans="1:11" ht="14.4" customHeight="1" x14ac:dyDescent="0.3">
      <c r="A388" s="831" t="s">
        <v>599</v>
      </c>
      <c r="B388" s="832" t="s">
        <v>600</v>
      </c>
      <c r="C388" s="835" t="s">
        <v>627</v>
      </c>
      <c r="D388" s="863" t="s">
        <v>628</v>
      </c>
      <c r="E388" s="835" t="s">
        <v>4492</v>
      </c>
      <c r="F388" s="863" t="s">
        <v>4493</v>
      </c>
      <c r="G388" s="835" t="s">
        <v>4534</v>
      </c>
      <c r="H388" s="835" t="s">
        <v>4535</v>
      </c>
      <c r="I388" s="849">
        <v>2.1700000762939453</v>
      </c>
      <c r="J388" s="849">
        <v>100</v>
      </c>
      <c r="K388" s="850">
        <v>217</v>
      </c>
    </row>
    <row r="389" spans="1:11" ht="14.4" customHeight="1" x14ac:dyDescent="0.3">
      <c r="A389" s="831" t="s">
        <v>599</v>
      </c>
      <c r="B389" s="832" t="s">
        <v>600</v>
      </c>
      <c r="C389" s="835" t="s">
        <v>627</v>
      </c>
      <c r="D389" s="863" t="s">
        <v>628</v>
      </c>
      <c r="E389" s="835" t="s">
        <v>4492</v>
      </c>
      <c r="F389" s="863" t="s">
        <v>4493</v>
      </c>
      <c r="G389" s="835" t="s">
        <v>4534</v>
      </c>
      <c r="H389" s="835" t="s">
        <v>4536</v>
      </c>
      <c r="I389" s="849">
        <v>2.1700000762939453</v>
      </c>
      <c r="J389" s="849">
        <v>50</v>
      </c>
      <c r="K389" s="850">
        <v>108.5</v>
      </c>
    </row>
    <row r="390" spans="1:11" ht="14.4" customHeight="1" x14ac:dyDescent="0.3">
      <c r="A390" s="831" t="s">
        <v>599</v>
      </c>
      <c r="B390" s="832" t="s">
        <v>600</v>
      </c>
      <c r="C390" s="835" t="s">
        <v>627</v>
      </c>
      <c r="D390" s="863" t="s">
        <v>628</v>
      </c>
      <c r="E390" s="835" t="s">
        <v>4492</v>
      </c>
      <c r="F390" s="863" t="s">
        <v>4493</v>
      </c>
      <c r="G390" s="835" t="s">
        <v>4719</v>
      </c>
      <c r="H390" s="835" t="s">
        <v>4720</v>
      </c>
      <c r="I390" s="849">
        <v>5</v>
      </c>
      <c r="J390" s="849">
        <v>100</v>
      </c>
      <c r="K390" s="850">
        <v>500</v>
      </c>
    </row>
    <row r="391" spans="1:11" ht="14.4" customHeight="1" x14ac:dyDescent="0.3">
      <c r="A391" s="831" t="s">
        <v>599</v>
      </c>
      <c r="B391" s="832" t="s">
        <v>600</v>
      </c>
      <c r="C391" s="835" t="s">
        <v>627</v>
      </c>
      <c r="D391" s="863" t="s">
        <v>628</v>
      </c>
      <c r="E391" s="835" t="s">
        <v>4492</v>
      </c>
      <c r="F391" s="863" t="s">
        <v>4493</v>
      </c>
      <c r="G391" s="835" t="s">
        <v>4539</v>
      </c>
      <c r="H391" s="835" t="s">
        <v>4540</v>
      </c>
      <c r="I391" s="849">
        <v>2.5166666507720947</v>
      </c>
      <c r="J391" s="849">
        <v>900</v>
      </c>
      <c r="K391" s="850">
        <v>2265</v>
      </c>
    </row>
    <row r="392" spans="1:11" ht="14.4" customHeight="1" x14ac:dyDescent="0.3">
      <c r="A392" s="831" t="s">
        <v>599</v>
      </c>
      <c r="B392" s="832" t="s">
        <v>600</v>
      </c>
      <c r="C392" s="835" t="s">
        <v>627</v>
      </c>
      <c r="D392" s="863" t="s">
        <v>628</v>
      </c>
      <c r="E392" s="835" t="s">
        <v>4492</v>
      </c>
      <c r="F392" s="863" t="s">
        <v>4493</v>
      </c>
      <c r="G392" s="835" t="s">
        <v>4909</v>
      </c>
      <c r="H392" s="835" t="s">
        <v>4910</v>
      </c>
      <c r="I392" s="849">
        <v>3.6599999368190765</v>
      </c>
      <c r="J392" s="849">
        <v>600</v>
      </c>
      <c r="K392" s="850">
        <v>2203.4099426269531</v>
      </c>
    </row>
    <row r="393" spans="1:11" ht="14.4" customHeight="1" x14ac:dyDescent="0.3">
      <c r="A393" s="831" t="s">
        <v>599</v>
      </c>
      <c r="B393" s="832" t="s">
        <v>600</v>
      </c>
      <c r="C393" s="835" t="s">
        <v>627</v>
      </c>
      <c r="D393" s="863" t="s">
        <v>628</v>
      </c>
      <c r="E393" s="835" t="s">
        <v>4492</v>
      </c>
      <c r="F393" s="863" t="s">
        <v>4493</v>
      </c>
      <c r="G393" s="835" t="s">
        <v>4541</v>
      </c>
      <c r="H393" s="835" t="s">
        <v>4543</v>
      </c>
      <c r="I393" s="849">
        <v>21.233332951863606</v>
      </c>
      <c r="J393" s="849">
        <v>300</v>
      </c>
      <c r="K393" s="850">
        <v>6369.5</v>
      </c>
    </row>
    <row r="394" spans="1:11" ht="14.4" customHeight="1" x14ac:dyDescent="0.3">
      <c r="A394" s="831" t="s">
        <v>599</v>
      </c>
      <c r="B394" s="832" t="s">
        <v>600</v>
      </c>
      <c r="C394" s="835" t="s">
        <v>627</v>
      </c>
      <c r="D394" s="863" t="s">
        <v>628</v>
      </c>
      <c r="E394" s="835" t="s">
        <v>4548</v>
      </c>
      <c r="F394" s="863" t="s">
        <v>4549</v>
      </c>
      <c r="G394" s="835" t="s">
        <v>4911</v>
      </c>
      <c r="H394" s="835" t="s">
        <v>4912</v>
      </c>
      <c r="I394" s="849">
        <v>398.08999633789062</v>
      </c>
      <c r="J394" s="849">
        <v>40</v>
      </c>
      <c r="K394" s="850">
        <v>15923.599853515625</v>
      </c>
    </row>
    <row r="395" spans="1:11" ht="14.4" customHeight="1" x14ac:dyDescent="0.3">
      <c r="A395" s="831" t="s">
        <v>599</v>
      </c>
      <c r="B395" s="832" t="s">
        <v>600</v>
      </c>
      <c r="C395" s="835" t="s">
        <v>627</v>
      </c>
      <c r="D395" s="863" t="s">
        <v>628</v>
      </c>
      <c r="E395" s="835" t="s">
        <v>4548</v>
      </c>
      <c r="F395" s="863" t="s">
        <v>4549</v>
      </c>
      <c r="G395" s="835" t="s">
        <v>4913</v>
      </c>
      <c r="H395" s="835" t="s">
        <v>4914</v>
      </c>
      <c r="I395" s="849">
        <v>398.08999633789062</v>
      </c>
      <c r="J395" s="849">
        <v>50</v>
      </c>
      <c r="K395" s="850">
        <v>19904.5</v>
      </c>
    </row>
    <row r="396" spans="1:11" ht="14.4" customHeight="1" x14ac:dyDescent="0.3">
      <c r="A396" s="831" t="s">
        <v>599</v>
      </c>
      <c r="B396" s="832" t="s">
        <v>600</v>
      </c>
      <c r="C396" s="835" t="s">
        <v>627</v>
      </c>
      <c r="D396" s="863" t="s">
        <v>628</v>
      </c>
      <c r="E396" s="835" t="s">
        <v>4548</v>
      </c>
      <c r="F396" s="863" t="s">
        <v>4549</v>
      </c>
      <c r="G396" s="835" t="s">
        <v>4913</v>
      </c>
      <c r="H396" s="835" t="s">
        <v>4915</v>
      </c>
      <c r="I396" s="849">
        <v>398.08999633789062</v>
      </c>
      <c r="J396" s="849">
        <v>52</v>
      </c>
      <c r="K396" s="850">
        <v>20700.6796875</v>
      </c>
    </row>
    <row r="397" spans="1:11" ht="14.4" customHeight="1" x14ac:dyDescent="0.3">
      <c r="A397" s="831" t="s">
        <v>599</v>
      </c>
      <c r="B397" s="832" t="s">
        <v>600</v>
      </c>
      <c r="C397" s="835" t="s">
        <v>627</v>
      </c>
      <c r="D397" s="863" t="s">
        <v>628</v>
      </c>
      <c r="E397" s="835" t="s">
        <v>4548</v>
      </c>
      <c r="F397" s="863" t="s">
        <v>4549</v>
      </c>
      <c r="G397" s="835" t="s">
        <v>4556</v>
      </c>
      <c r="H397" s="835" t="s">
        <v>4557</v>
      </c>
      <c r="I397" s="849">
        <v>1.8018181324005127</v>
      </c>
      <c r="J397" s="849">
        <v>2850</v>
      </c>
      <c r="K397" s="850">
        <v>5134.5</v>
      </c>
    </row>
    <row r="398" spans="1:11" ht="14.4" customHeight="1" x14ac:dyDescent="0.3">
      <c r="A398" s="831" t="s">
        <v>599</v>
      </c>
      <c r="B398" s="832" t="s">
        <v>600</v>
      </c>
      <c r="C398" s="835" t="s">
        <v>627</v>
      </c>
      <c r="D398" s="863" t="s">
        <v>628</v>
      </c>
      <c r="E398" s="835" t="s">
        <v>4558</v>
      </c>
      <c r="F398" s="863" t="s">
        <v>4559</v>
      </c>
      <c r="G398" s="835" t="s">
        <v>4560</v>
      </c>
      <c r="H398" s="835" t="s">
        <v>4561</v>
      </c>
      <c r="I398" s="849">
        <v>0.68999999761581421</v>
      </c>
      <c r="J398" s="849">
        <v>5600</v>
      </c>
      <c r="K398" s="850">
        <v>3864</v>
      </c>
    </row>
    <row r="399" spans="1:11" ht="14.4" customHeight="1" x14ac:dyDescent="0.3">
      <c r="A399" s="831" t="s">
        <v>599</v>
      </c>
      <c r="B399" s="832" t="s">
        <v>600</v>
      </c>
      <c r="C399" s="835" t="s">
        <v>627</v>
      </c>
      <c r="D399" s="863" t="s">
        <v>628</v>
      </c>
      <c r="E399" s="835" t="s">
        <v>4558</v>
      </c>
      <c r="F399" s="863" t="s">
        <v>4559</v>
      </c>
      <c r="G399" s="835" t="s">
        <v>4916</v>
      </c>
      <c r="H399" s="835" t="s">
        <v>4917</v>
      </c>
      <c r="I399" s="849">
        <v>12.429999987284342</v>
      </c>
      <c r="J399" s="849">
        <v>250</v>
      </c>
      <c r="K399" s="850">
        <v>3100</v>
      </c>
    </row>
    <row r="400" spans="1:11" ht="14.4" customHeight="1" x14ac:dyDescent="0.3">
      <c r="A400" s="831" t="s">
        <v>599</v>
      </c>
      <c r="B400" s="832" t="s">
        <v>600</v>
      </c>
      <c r="C400" s="835" t="s">
        <v>627</v>
      </c>
      <c r="D400" s="863" t="s">
        <v>628</v>
      </c>
      <c r="E400" s="835" t="s">
        <v>4558</v>
      </c>
      <c r="F400" s="863" t="s">
        <v>4559</v>
      </c>
      <c r="G400" s="835" t="s">
        <v>4918</v>
      </c>
      <c r="H400" s="835" t="s">
        <v>4919</v>
      </c>
      <c r="I400" s="849">
        <v>7.5</v>
      </c>
      <c r="J400" s="849">
        <v>400</v>
      </c>
      <c r="K400" s="850">
        <v>3000</v>
      </c>
    </row>
    <row r="401" spans="1:11" ht="14.4" customHeight="1" x14ac:dyDescent="0.3">
      <c r="A401" s="831" t="s">
        <v>599</v>
      </c>
      <c r="B401" s="832" t="s">
        <v>600</v>
      </c>
      <c r="C401" s="835" t="s">
        <v>627</v>
      </c>
      <c r="D401" s="863" t="s">
        <v>628</v>
      </c>
      <c r="E401" s="835" t="s">
        <v>4558</v>
      </c>
      <c r="F401" s="863" t="s">
        <v>4559</v>
      </c>
      <c r="G401" s="835" t="s">
        <v>4733</v>
      </c>
      <c r="H401" s="835" t="s">
        <v>4734</v>
      </c>
      <c r="I401" s="849">
        <v>7.5</v>
      </c>
      <c r="J401" s="849">
        <v>500</v>
      </c>
      <c r="K401" s="850">
        <v>3750</v>
      </c>
    </row>
    <row r="402" spans="1:11" ht="14.4" customHeight="1" x14ac:dyDescent="0.3">
      <c r="A402" s="831" t="s">
        <v>599</v>
      </c>
      <c r="B402" s="832" t="s">
        <v>600</v>
      </c>
      <c r="C402" s="835" t="s">
        <v>627</v>
      </c>
      <c r="D402" s="863" t="s">
        <v>628</v>
      </c>
      <c r="E402" s="835" t="s">
        <v>4558</v>
      </c>
      <c r="F402" s="863" t="s">
        <v>4559</v>
      </c>
      <c r="G402" s="835" t="s">
        <v>4564</v>
      </c>
      <c r="H402" s="835" t="s">
        <v>4565</v>
      </c>
      <c r="I402" s="849">
        <v>7.4800000190734863</v>
      </c>
      <c r="J402" s="849">
        <v>500</v>
      </c>
      <c r="K402" s="850">
        <v>3740</v>
      </c>
    </row>
    <row r="403" spans="1:11" ht="14.4" customHeight="1" x14ac:dyDescent="0.3">
      <c r="A403" s="831" t="s">
        <v>599</v>
      </c>
      <c r="B403" s="832" t="s">
        <v>600</v>
      </c>
      <c r="C403" s="835" t="s">
        <v>630</v>
      </c>
      <c r="D403" s="863" t="s">
        <v>631</v>
      </c>
      <c r="E403" s="835" t="s">
        <v>4566</v>
      </c>
      <c r="F403" s="863" t="s">
        <v>4567</v>
      </c>
      <c r="G403" s="835" t="s">
        <v>4893</v>
      </c>
      <c r="H403" s="835" t="s">
        <v>4894</v>
      </c>
      <c r="I403" s="849">
        <v>34957</v>
      </c>
      <c r="J403" s="849">
        <v>5.000000074505806E-2</v>
      </c>
      <c r="K403" s="850">
        <v>1747.8499755859375</v>
      </c>
    </row>
    <row r="404" spans="1:11" ht="14.4" customHeight="1" x14ac:dyDescent="0.3">
      <c r="A404" s="831" t="s">
        <v>599</v>
      </c>
      <c r="B404" s="832" t="s">
        <v>600</v>
      </c>
      <c r="C404" s="835" t="s">
        <v>630</v>
      </c>
      <c r="D404" s="863" t="s">
        <v>631</v>
      </c>
      <c r="E404" s="835" t="s">
        <v>4566</v>
      </c>
      <c r="F404" s="863" t="s">
        <v>4567</v>
      </c>
      <c r="G404" s="835" t="s">
        <v>4920</v>
      </c>
      <c r="H404" s="835" t="s">
        <v>4921</v>
      </c>
      <c r="I404" s="849">
        <v>10473.222222222223</v>
      </c>
      <c r="J404" s="849">
        <v>21</v>
      </c>
      <c r="K404" s="850">
        <v>219373</v>
      </c>
    </row>
    <row r="405" spans="1:11" ht="14.4" customHeight="1" x14ac:dyDescent="0.3">
      <c r="A405" s="831" t="s">
        <v>599</v>
      </c>
      <c r="B405" s="832" t="s">
        <v>600</v>
      </c>
      <c r="C405" s="835" t="s">
        <v>630</v>
      </c>
      <c r="D405" s="863" t="s">
        <v>631</v>
      </c>
      <c r="E405" s="835" t="s">
        <v>4566</v>
      </c>
      <c r="F405" s="863" t="s">
        <v>4567</v>
      </c>
      <c r="G405" s="835" t="s">
        <v>4922</v>
      </c>
      <c r="H405" s="835" t="s">
        <v>4923</v>
      </c>
      <c r="I405" s="849">
        <v>4534.7489908854168</v>
      </c>
      <c r="J405" s="849">
        <v>22</v>
      </c>
      <c r="K405" s="850">
        <v>99694.13037109375</v>
      </c>
    </row>
    <row r="406" spans="1:11" ht="14.4" customHeight="1" x14ac:dyDescent="0.3">
      <c r="A406" s="831" t="s">
        <v>599</v>
      </c>
      <c r="B406" s="832" t="s">
        <v>600</v>
      </c>
      <c r="C406" s="835" t="s">
        <v>630</v>
      </c>
      <c r="D406" s="863" t="s">
        <v>631</v>
      </c>
      <c r="E406" s="835" t="s">
        <v>4566</v>
      </c>
      <c r="F406" s="863" t="s">
        <v>4567</v>
      </c>
      <c r="G406" s="835" t="s">
        <v>4924</v>
      </c>
      <c r="H406" s="835" t="s">
        <v>4925</v>
      </c>
      <c r="I406" s="849">
        <v>3126.33740234375</v>
      </c>
      <c r="J406" s="849">
        <v>14</v>
      </c>
      <c r="K406" s="850">
        <v>43874.5986328125</v>
      </c>
    </row>
    <row r="407" spans="1:11" ht="14.4" customHeight="1" x14ac:dyDescent="0.3">
      <c r="A407" s="831" t="s">
        <v>599</v>
      </c>
      <c r="B407" s="832" t="s">
        <v>600</v>
      </c>
      <c r="C407" s="835" t="s">
        <v>630</v>
      </c>
      <c r="D407" s="863" t="s">
        <v>631</v>
      </c>
      <c r="E407" s="835" t="s">
        <v>4566</v>
      </c>
      <c r="F407" s="863" t="s">
        <v>4567</v>
      </c>
      <c r="G407" s="835" t="s">
        <v>4926</v>
      </c>
      <c r="H407" s="835" t="s">
        <v>4927</v>
      </c>
      <c r="I407" s="849">
        <v>3194.39990234375</v>
      </c>
      <c r="J407" s="849">
        <v>4</v>
      </c>
      <c r="K407" s="850">
        <v>12777.599609375</v>
      </c>
    </row>
    <row r="408" spans="1:11" ht="14.4" customHeight="1" x14ac:dyDescent="0.3">
      <c r="A408" s="831" t="s">
        <v>599</v>
      </c>
      <c r="B408" s="832" t="s">
        <v>600</v>
      </c>
      <c r="C408" s="835" t="s">
        <v>630</v>
      </c>
      <c r="D408" s="863" t="s">
        <v>631</v>
      </c>
      <c r="E408" s="835" t="s">
        <v>4566</v>
      </c>
      <c r="F408" s="863" t="s">
        <v>4567</v>
      </c>
      <c r="G408" s="835" t="s">
        <v>4928</v>
      </c>
      <c r="H408" s="835" t="s">
        <v>4929</v>
      </c>
      <c r="I408" s="849">
        <v>1791.9000244140625</v>
      </c>
      <c r="J408" s="849">
        <v>11</v>
      </c>
      <c r="K408" s="850">
        <v>19710.900268554688</v>
      </c>
    </row>
    <row r="409" spans="1:11" ht="14.4" customHeight="1" x14ac:dyDescent="0.3">
      <c r="A409" s="831" t="s">
        <v>599</v>
      </c>
      <c r="B409" s="832" t="s">
        <v>600</v>
      </c>
      <c r="C409" s="835" t="s">
        <v>630</v>
      </c>
      <c r="D409" s="863" t="s">
        <v>631</v>
      </c>
      <c r="E409" s="835" t="s">
        <v>4566</v>
      </c>
      <c r="F409" s="863" t="s">
        <v>4567</v>
      </c>
      <c r="G409" s="835" t="s">
        <v>4930</v>
      </c>
      <c r="H409" s="835" t="s">
        <v>4931</v>
      </c>
      <c r="I409" s="849">
        <v>3557.39990234375</v>
      </c>
      <c r="J409" s="849">
        <v>17</v>
      </c>
      <c r="K409" s="850">
        <v>60475.79833984375</v>
      </c>
    </row>
    <row r="410" spans="1:11" ht="14.4" customHeight="1" x14ac:dyDescent="0.3">
      <c r="A410" s="831" t="s">
        <v>599</v>
      </c>
      <c r="B410" s="832" t="s">
        <v>600</v>
      </c>
      <c r="C410" s="835" t="s">
        <v>630</v>
      </c>
      <c r="D410" s="863" t="s">
        <v>631</v>
      </c>
      <c r="E410" s="835" t="s">
        <v>4566</v>
      </c>
      <c r="F410" s="863" t="s">
        <v>4567</v>
      </c>
      <c r="G410" s="835" t="s">
        <v>4932</v>
      </c>
      <c r="H410" s="835" t="s">
        <v>4933</v>
      </c>
      <c r="I410" s="849">
        <v>3795.3666178385415</v>
      </c>
      <c r="J410" s="849">
        <v>9</v>
      </c>
      <c r="K410" s="850">
        <v>34158.299560546875</v>
      </c>
    </row>
    <row r="411" spans="1:11" ht="14.4" customHeight="1" x14ac:dyDescent="0.3">
      <c r="A411" s="831" t="s">
        <v>599</v>
      </c>
      <c r="B411" s="832" t="s">
        <v>600</v>
      </c>
      <c r="C411" s="835" t="s">
        <v>630</v>
      </c>
      <c r="D411" s="863" t="s">
        <v>631</v>
      </c>
      <c r="E411" s="835" t="s">
        <v>4566</v>
      </c>
      <c r="F411" s="863" t="s">
        <v>4567</v>
      </c>
      <c r="G411" s="835" t="s">
        <v>4934</v>
      </c>
      <c r="H411" s="835" t="s">
        <v>4935</v>
      </c>
      <c r="I411" s="849">
        <v>6076.0740234374998</v>
      </c>
      <c r="J411" s="849">
        <v>5</v>
      </c>
      <c r="K411" s="850">
        <v>30380.3701171875</v>
      </c>
    </row>
    <row r="412" spans="1:11" ht="14.4" customHeight="1" x14ac:dyDescent="0.3">
      <c r="A412" s="831" t="s">
        <v>599</v>
      </c>
      <c r="B412" s="832" t="s">
        <v>600</v>
      </c>
      <c r="C412" s="835" t="s">
        <v>630</v>
      </c>
      <c r="D412" s="863" t="s">
        <v>631</v>
      </c>
      <c r="E412" s="835" t="s">
        <v>4566</v>
      </c>
      <c r="F412" s="863" t="s">
        <v>4567</v>
      </c>
      <c r="G412" s="835" t="s">
        <v>4936</v>
      </c>
      <c r="H412" s="835" t="s">
        <v>4937</v>
      </c>
      <c r="I412" s="849">
        <v>6316.0340494791662</v>
      </c>
      <c r="J412" s="849">
        <v>17</v>
      </c>
      <c r="K412" s="850">
        <v>107397.0810546875</v>
      </c>
    </row>
    <row r="413" spans="1:11" ht="14.4" customHeight="1" x14ac:dyDescent="0.3">
      <c r="A413" s="831" t="s">
        <v>599</v>
      </c>
      <c r="B413" s="832" t="s">
        <v>600</v>
      </c>
      <c r="C413" s="835" t="s">
        <v>630</v>
      </c>
      <c r="D413" s="863" t="s">
        <v>631</v>
      </c>
      <c r="E413" s="835" t="s">
        <v>4566</v>
      </c>
      <c r="F413" s="863" t="s">
        <v>4567</v>
      </c>
      <c r="G413" s="835" t="s">
        <v>4938</v>
      </c>
      <c r="H413" s="835" t="s">
        <v>4939</v>
      </c>
      <c r="I413" s="849">
        <v>26015</v>
      </c>
      <c r="J413" s="849">
        <v>1</v>
      </c>
      <c r="K413" s="850">
        <v>26015</v>
      </c>
    </row>
    <row r="414" spans="1:11" ht="14.4" customHeight="1" x14ac:dyDescent="0.3">
      <c r="A414" s="831" t="s">
        <v>599</v>
      </c>
      <c r="B414" s="832" t="s">
        <v>600</v>
      </c>
      <c r="C414" s="835" t="s">
        <v>630</v>
      </c>
      <c r="D414" s="863" t="s">
        <v>631</v>
      </c>
      <c r="E414" s="835" t="s">
        <v>4566</v>
      </c>
      <c r="F414" s="863" t="s">
        <v>4567</v>
      </c>
      <c r="G414" s="835" t="s">
        <v>4940</v>
      </c>
      <c r="H414" s="835" t="s">
        <v>4941</v>
      </c>
      <c r="I414" s="849">
        <v>12886.5</v>
      </c>
      <c r="J414" s="849">
        <v>1</v>
      </c>
      <c r="K414" s="850">
        <v>12886.5</v>
      </c>
    </row>
    <row r="415" spans="1:11" ht="14.4" customHeight="1" x14ac:dyDescent="0.3">
      <c r="A415" s="831" t="s">
        <v>599</v>
      </c>
      <c r="B415" s="832" t="s">
        <v>600</v>
      </c>
      <c r="C415" s="835" t="s">
        <v>630</v>
      </c>
      <c r="D415" s="863" t="s">
        <v>631</v>
      </c>
      <c r="E415" s="835" t="s">
        <v>4566</v>
      </c>
      <c r="F415" s="863" t="s">
        <v>4567</v>
      </c>
      <c r="G415" s="835" t="s">
        <v>4942</v>
      </c>
      <c r="H415" s="835" t="s">
        <v>4943</v>
      </c>
      <c r="I415" s="849">
        <v>473.72000122070312</v>
      </c>
      <c r="J415" s="849">
        <v>2</v>
      </c>
      <c r="K415" s="850">
        <v>947.42999267578125</v>
      </c>
    </row>
    <row r="416" spans="1:11" ht="14.4" customHeight="1" x14ac:dyDescent="0.3">
      <c r="A416" s="831" t="s">
        <v>599</v>
      </c>
      <c r="B416" s="832" t="s">
        <v>600</v>
      </c>
      <c r="C416" s="835" t="s">
        <v>630</v>
      </c>
      <c r="D416" s="863" t="s">
        <v>631</v>
      </c>
      <c r="E416" s="835" t="s">
        <v>4566</v>
      </c>
      <c r="F416" s="863" t="s">
        <v>4567</v>
      </c>
      <c r="G416" s="835" t="s">
        <v>4944</v>
      </c>
      <c r="H416" s="835" t="s">
        <v>4945</v>
      </c>
      <c r="I416" s="849">
        <v>3396.3011338975693</v>
      </c>
      <c r="J416" s="849">
        <v>9</v>
      </c>
      <c r="K416" s="850">
        <v>30566.710205078125</v>
      </c>
    </row>
    <row r="417" spans="1:11" ht="14.4" customHeight="1" x14ac:dyDescent="0.3">
      <c r="A417" s="831" t="s">
        <v>599</v>
      </c>
      <c r="B417" s="832" t="s">
        <v>600</v>
      </c>
      <c r="C417" s="835" t="s">
        <v>630</v>
      </c>
      <c r="D417" s="863" t="s">
        <v>631</v>
      </c>
      <c r="E417" s="835" t="s">
        <v>4566</v>
      </c>
      <c r="F417" s="863" t="s">
        <v>4567</v>
      </c>
      <c r="G417" s="835" t="s">
        <v>4946</v>
      </c>
      <c r="H417" s="835" t="s">
        <v>4947</v>
      </c>
      <c r="I417" s="849">
        <v>9498.5</v>
      </c>
      <c r="J417" s="849">
        <v>1</v>
      </c>
      <c r="K417" s="850">
        <v>9498.5</v>
      </c>
    </row>
    <row r="418" spans="1:11" ht="14.4" customHeight="1" x14ac:dyDescent="0.3">
      <c r="A418" s="831" t="s">
        <v>599</v>
      </c>
      <c r="B418" s="832" t="s">
        <v>600</v>
      </c>
      <c r="C418" s="835" t="s">
        <v>630</v>
      </c>
      <c r="D418" s="863" t="s">
        <v>631</v>
      </c>
      <c r="E418" s="835" t="s">
        <v>4566</v>
      </c>
      <c r="F418" s="863" t="s">
        <v>4567</v>
      </c>
      <c r="G418" s="835" t="s">
        <v>4948</v>
      </c>
      <c r="H418" s="835" t="s">
        <v>4949</v>
      </c>
      <c r="I418" s="849">
        <v>18198.400390625</v>
      </c>
      <c r="J418" s="849">
        <v>11</v>
      </c>
      <c r="K418" s="850">
        <v>200182.404296875</v>
      </c>
    </row>
    <row r="419" spans="1:11" ht="14.4" customHeight="1" x14ac:dyDescent="0.3">
      <c r="A419" s="831" t="s">
        <v>599</v>
      </c>
      <c r="B419" s="832" t="s">
        <v>600</v>
      </c>
      <c r="C419" s="835" t="s">
        <v>630</v>
      </c>
      <c r="D419" s="863" t="s">
        <v>631</v>
      </c>
      <c r="E419" s="835" t="s">
        <v>4566</v>
      </c>
      <c r="F419" s="863" t="s">
        <v>4567</v>
      </c>
      <c r="G419" s="835" t="s">
        <v>4950</v>
      </c>
      <c r="H419" s="835" t="s">
        <v>4951</v>
      </c>
      <c r="I419" s="849">
        <v>18390.900390625</v>
      </c>
      <c r="J419" s="849">
        <v>11</v>
      </c>
      <c r="K419" s="850">
        <v>202299.904296875</v>
      </c>
    </row>
    <row r="420" spans="1:11" ht="14.4" customHeight="1" x14ac:dyDescent="0.3">
      <c r="A420" s="831" t="s">
        <v>599</v>
      </c>
      <c r="B420" s="832" t="s">
        <v>600</v>
      </c>
      <c r="C420" s="835" t="s">
        <v>630</v>
      </c>
      <c r="D420" s="863" t="s">
        <v>631</v>
      </c>
      <c r="E420" s="835" t="s">
        <v>4566</v>
      </c>
      <c r="F420" s="863" t="s">
        <v>4567</v>
      </c>
      <c r="G420" s="835" t="s">
        <v>4952</v>
      </c>
      <c r="H420" s="835" t="s">
        <v>4953</v>
      </c>
      <c r="I420" s="849">
        <v>811.9307739257813</v>
      </c>
      <c r="J420" s="849">
        <v>57</v>
      </c>
      <c r="K420" s="850">
        <v>46279.930114746094</v>
      </c>
    </row>
    <row r="421" spans="1:11" ht="14.4" customHeight="1" x14ac:dyDescent="0.3">
      <c r="A421" s="831" t="s">
        <v>599</v>
      </c>
      <c r="B421" s="832" t="s">
        <v>600</v>
      </c>
      <c r="C421" s="835" t="s">
        <v>630</v>
      </c>
      <c r="D421" s="863" t="s">
        <v>631</v>
      </c>
      <c r="E421" s="835" t="s">
        <v>4566</v>
      </c>
      <c r="F421" s="863" t="s">
        <v>4567</v>
      </c>
      <c r="G421" s="835" t="s">
        <v>4954</v>
      </c>
      <c r="H421" s="835" t="s">
        <v>4953</v>
      </c>
      <c r="I421" s="849">
        <v>4445.433430989583</v>
      </c>
      <c r="J421" s="849">
        <v>4</v>
      </c>
      <c r="K421" s="850">
        <v>17694.71044921875</v>
      </c>
    </row>
    <row r="422" spans="1:11" ht="14.4" customHeight="1" x14ac:dyDescent="0.3">
      <c r="A422" s="831" t="s">
        <v>599</v>
      </c>
      <c r="B422" s="832" t="s">
        <v>600</v>
      </c>
      <c r="C422" s="835" t="s">
        <v>630</v>
      </c>
      <c r="D422" s="863" t="s">
        <v>631</v>
      </c>
      <c r="E422" s="835" t="s">
        <v>4566</v>
      </c>
      <c r="F422" s="863" t="s">
        <v>4567</v>
      </c>
      <c r="G422" s="835" t="s">
        <v>4955</v>
      </c>
      <c r="H422" s="835" t="s">
        <v>4956</v>
      </c>
      <c r="I422" s="849">
        <v>863.20596548227161</v>
      </c>
      <c r="J422" s="849">
        <v>25</v>
      </c>
      <c r="K422" s="850">
        <v>21578.460205078125</v>
      </c>
    </row>
    <row r="423" spans="1:11" ht="14.4" customHeight="1" x14ac:dyDescent="0.3">
      <c r="A423" s="831" t="s">
        <v>599</v>
      </c>
      <c r="B423" s="832" t="s">
        <v>600</v>
      </c>
      <c r="C423" s="835" t="s">
        <v>630</v>
      </c>
      <c r="D423" s="863" t="s">
        <v>631</v>
      </c>
      <c r="E423" s="835" t="s">
        <v>4566</v>
      </c>
      <c r="F423" s="863" t="s">
        <v>4567</v>
      </c>
      <c r="G423" s="835" t="s">
        <v>4957</v>
      </c>
      <c r="H423" s="835" t="s">
        <v>4958</v>
      </c>
      <c r="I423" s="849">
        <v>11065.347377232143</v>
      </c>
      <c r="J423" s="849">
        <v>18</v>
      </c>
      <c r="K423" s="850">
        <v>198945.6640625</v>
      </c>
    </row>
    <row r="424" spans="1:11" ht="14.4" customHeight="1" x14ac:dyDescent="0.3">
      <c r="A424" s="831" t="s">
        <v>599</v>
      </c>
      <c r="B424" s="832" t="s">
        <v>600</v>
      </c>
      <c r="C424" s="835" t="s">
        <v>630</v>
      </c>
      <c r="D424" s="863" t="s">
        <v>631</v>
      </c>
      <c r="E424" s="835" t="s">
        <v>4566</v>
      </c>
      <c r="F424" s="863" t="s">
        <v>4567</v>
      </c>
      <c r="G424" s="835" t="s">
        <v>4959</v>
      </c>
      <c r="H424" s="835" t="s">
        <v>4960</v>
      </c>
      <c r="I424" s="849">
        <v>3689.1593627929687</v>
      </c>
      <c r="J424" s="849">
        <v>9</v>
      </c>
      <c r="K424" s="850">
        <v>33031.949951171875</v>
      </c>
    </row>
    <row r="425" spans="1:11" ht="14.4" customHeight="1" x14ac:dyDescent="0.3">
      <c r="A425" s="831" t="s">
        <v>599</v>
      </c>
      <c r="B425" s="832" t="s">
        <v>600</v>
      </c>
      <c r="C425" s="835" t="s">
        <v>630</v>
      </c>
      <c r="D425" s="863" t="s">
        <v>631</v>
      </c>
      <c r="E425" s="835" t="s">
        <v>4566</v>
      </c>
      <c r="F425" s="863" t="s">
        <v>4567</v>
      </c>
      <c r="G425" s="835" t="s">
        <v>4961</v>
      </c>
      <c r="H425" s="835" t="s">
        <v>4962</v>
      </c>
      <c r="I425" s="849">
        <v>5941.10009765625</v>
      </c>
      <c r="J425" s="849">
        <v>2</v>
      </c>
      <c r="K425" s="850">
        <v>11882.2001953125</v>
      </c>
    </row>
    <row r="426" spans="1:11" ht="14.4" customHeight="1" x14ac:dyDescent="0.3">
      <c r="A426" s="831" t="s">
        <v>599</v>
      </c>
      <c r="B426" s="832" t="s">
        <v>600</v>
      </c>
      <c r="C426" s="835" t="s">
        <v>630</v>
      </c>
      <c r="D426" s="863" t="s">
        <v>631</v>
      </c>
      <c r="E426" s="835" t="s">
        <v>4741</v>
      </c>
      <c r="F426" s="863" t="s">
        <v>4742</v>
      </c>
      <c r="G426" s="835" t="s">
        <v>4963</v>
      </c>
      <c r="H426" s="835" t="s">
        <v>4964</v>
      </c>
      <c r="I426" s="849">
        <v>2020.699951171875</v>
      </c>
      <c r="J426" s="849">
        <v>1</v>
      </c>
      <c r="K426" s="850">
        <v>2020.699951171875</v>
      </c>
    </row>
    <row r="427" spans="1:11" ht="14.4" customHeight="1" x14ac:dyDescent="0.3">
      <c r="A427" s="831" t="s">
        <v>599</v>
      </c>
      <c r="B427" s="832" t="s">
        <v>600</v>
      </c>
      <c r="C427" s="835" t="s">
        <v>630</v>
      </c>
      <c r="D427" s="863" t="s">
        <v>631</v>
      </c>
      <c r="E427" s="835" t="s">
        <v>4741</v>
      </c>
      <c r="F427" s="863" t="s">
        <v>4742</v>
      </c>
      <c r="G427" s="835" t="s">
        <v>4965</v>
      </c>
      <c r="H427" s="835" t="s">
        <v>4966</v>
      </c>
      <c r="I427" s="849">
        <v>363</v>
      </c>
      <c r="J427" s="849">
        <v>360</v>
      </c>
      <c r="K427" s="850">
        <v>130680</v>
      </c>
    </row>
    <row r="428" spans="1:11" ht="14.4" customHeight="1" x14ac:dyDescent="0.3">
      <c r="A428" s="831" t="s">
        <v>599</v>
      </c>
      <c r="B428" s="832" t="s">
        <v>600</v>
      </c>
      <c r="C428" s="835" t="s">
        <v>630</v>
      </c>
      <c r="D428" s="863" t="s">
        <v>631</v>
      </c>
      <c r="E428" s="835" t="s">
        <v>4741</v>
      </c>
      <c r="F428" s="863" t="s">
        <v>4742</v>
      </c>
      <c r="G428" s="835" t="s">
        <v>4967</v>
      </c>
      <c r="H428" s="835" t="s">
        <v>4968</v>
      </c>
      <c r="I428" s="849">
        <v>484</v>
      </c>
      <c r="J428" s="849">
        <v>20</v>
      </c>
      <c r="K428" s="850">
        <v>9680</v>
      </c>
    </row>
    <row r="429" spans="1:11" ht="14.4" customHeight="1" x14ac:dyDescent="0.3">
      <c r="A429" s="831" t="s">
        <v>599</v>
      </c>
      <c r="B429" s="832" t="s">
        <v>600</v>
      </c>
      <c r="C429" s="835" t="s">
        <v>630</v>
      </c>
      <c r="D429" s="863" t="s">
        <v>631</v>
      </c>
      <c r="E429" s="835" t="s">
        <v>4741</v>
      </c>
      <c r="F429" s="863" t="s">
        <v>4742</v>
      </c>
      <c r="G429" s="835" t="s">
        <v>4969</v>
      </c>
      <c r="H429" s="835" t="s">
        <v>4970</v>
      </c>
      <c r="I429" s="849">
        <v>84.699996948242188</v>
      </c>
      <c r="J429" s="849">
        <v>120</v>
      </c>
      <c r="K429" s="850">
        <v>10164</v>
      </c>
    </row>
    <row r="430" spans="1:11" ht="14.4" customHeight="1" x14ac:dyDescent="0.3">
      <c r="A430" s="831" t="s">
        <v>599</v>
      </c>
      <c r="B430" s="832" t="s">
        <v>600</v>
      </c>
      <c r="C430" s="835" t="s">
        <v>630</v>
      </c>
      <c r="D430" s="863" t="s">
        <v>631</v>
      </c>
      <c r="E430" s="835" t="s">
        <v>4741</v>
      </c>
      <c r="F430" s="863" t="s">
        <v>4742</v>
      </c>
      <c r="G430" s="835" t="s">
        <v>4971</v>
      </c>
      <c r="H430" s="835" t="s">
        <v>4972</v>
      </c>
      <c r="I430" s="849">
        <v>84.699996948242188</v>
      </c>
      <c r="J430" s="849">
        <v>40</v>
      </c>
      <c r="K430" s="850">
        <v>3388</v>
      </c>
    </row>
    <row r="431" spans="1:11" ht="14.4" customHeight="1" x14ac:dyDescent="0.3">
      <c r="A431" s="831" t="s">
        <v>599</v>
      </c>
      <c r="B431" s="832" t="s">
        <v>600</v>
      </c>
      <c r="C431" s="835" t="s">
        <v>630</v>
      </c>
      <c r="D431" s="863" t="s">
        <v>631</v>
      </c>
      <c r="E431" s="835" t="s">
        <v>4741</v>
      </c>
      <c r="F431" s="863" t="s">
        <v>4742</v>
      </c>
      <c r="G431" s="835" t="s">
        <v>4973</v>
      </c>
      <c r="H431" s="835" t="s">
        <v>4974</v>
      </c>
      <c r="I431" s="849">
        <v>58.024999618530273</v>
      </c>
      <c r="J431" s="849">
        <v>800</v>
      </c>
      <c r="K431" s="850">
        <v>46420.689453125</v>
      </c>
    </row>
    <row r="432" spans="1:11" ht="14.4" customHeight="1" x14ac:dyDescent="0.3">
      <c r="A432" s="831" t="s">
        <v>599</v>
      </c>
      <c r="B432" s="832" t="s">
        <v>600</v>
      </c>
      <c r="C432" s="835" t="s">
        <v>630</v>
      </c>
      <c r="D432" s="863" t="s">
        <v>631</v>
      </c>
      <c r="E432" s="835" t="s">
        <v>4741</v>
      </c>
      <c r="F432" s="863" t="s">
        <v>4742</v>
      </c>
      <c r="G432" s="835" t="s">
        <v>4975</v>
      </c>
      <c r="H432" s="835" t="s">
        <v>4976</v>
      </c>
      <c r="I432" s="849">
        <v>421.68499755859375</v>
      </c>
      <c r="J432" s="849">
        <v>60</v>
      </c>
      <c r="K432" s="850">
        <v>25301.02001953125</v>
      </c>
    </row>
    <row r="433" spans="1:11" ht="14.4" customHeight="1" x14ac:dyDescent="0.3">
      <c r="A433" s="831" t="s">
        <v>599</v>
      </c>
      <c r="B433" s="832" t="s">
        <v>600</v>
      </c>
      <c r="C433" s="835" t="s">
        <v>630</v>
      </c>
      <c r="D433" s="863" t="s">
        <v>631</v>
      </c>
      <c r="E433" s="835" t="s">
        <v>4741</v>
      </c>
      <c r="F433" s="863" t="s">
        <v>4742</v>
      </c>
      <c r="G433" s="835" t="s">
        <v>4977</v>
      </c>
      <c r="H433" s="835" t="s">
        <v>4978</v>
      </c>
      <c r="I433" s="849">
        <v>471.760009765625</v>
      </c>
      <c r="J433" s="849">
        <v>10</v>
      </c>
      <c r="K433" s="850">
        <v>4717.64013671875</v>
      </c>
    </row>
    <row r="434" spans="1:11" ht="14.4" customHeight="1" x14ac:dyDescent="0.3">
      <c r="A434" s="831" t="s">
        <v>599</v>
      </c>
      <c r="B434" s="832" t="s">
        <v>600</v>
      </c>
      <c r="C434" s="835" t="s">
        <v>630</v>
      </c>
      <c r="D434" s="863" t="s">
        <v>631</v>
      </c>
      <c r="E434" s="835" t="s">
        <v>4741</v>
      </c>
      <c r="F434" s="863" t="s">
        <v>4742</v>
      </c>
      <c r="G434" s="835" t="s">
        <v>4979</v>
      </c>
      <c r="H434" s="835" t="s">
        <v>4980</v>
      </c>
      <c r="I434" s="849">
        <v>21.780000686645508</v>
      </c>
      <c r="J434" s="849">
        <v>3</v>
      </c>
      <c r="K434" s="850">
        <v>65.339996337890625</v>
      </c>
    </row>
    <row r="435" spans="1:11" ht="14.4" customHeight="1" x14ac:dyDescent="0.3">
      <c r="A435" s="831" t="s">
        <v>599</v>
      </c>
      <c r="B435" s="832" t="s">
        <v>600</v>
      </c>
      <c r="C435" s="835" t="s">
        <v>630</v>
      </c>
      <c r="D435" s="863" t="s">
        <v>631</v>
      </c>
      <c r="E435" s="835" t="s">
        <v>4741</v>
      </c>
      <c r="F435" s="863" t="s">
        <v>4742</v>
      </c>
      <c r="G435" s="835" t="s">
        <v>4981</v>
      </c>
      <c r="H435" s="835" t="s">
        <v>4982</v>
      </c>
      <c r="I435" s="849">
        <v>13.310000419616699</v>
      </c>
      <c r="J435" s="849">
        <v>5</v>
      </c>
      <c r="K435" s="850">
        <v>66.550003051757812</v>
      </c>
    </row>
    <row r="436" spans="1:11" ht="14.4" customHeight="1" x14ac:dyDescent="0.3">
      <c r="A436" s="831" t="s">
        <v>599</v>
      </c>
      <c r="B436" s="832" t="s">
        <v>600</v>
      </c>
      <c r="C436" s="835" t="s">
        <v>630</v>
      </c>
      <c r="D436" s="863" t="s">
        <v>631</v>
      </c>
      <c r="E436" s="835" t="s">
        <v>4741</v>
      </c>
      <c r="F436" s="863" t="s">
        <v>4742</v>
      </c>
      <c r="G436" s="835" t="s">
        <v>4983</v>
      </c>
      <c r="H436" s="835" t="s">
        <v>4984</v>
      </c>
      <c r="I436" s="849">
        <v>1124.4760009765625</v>
      </c>
      <c r="J436" s="849">
        <v>100</v>
      </c>
      <c r="K436" s="850">
        <v>112447.5</v>
      </c>
    </row>
    <row r="437" spans="1:11" ht="14.4" customHeight="1" x14ac:dyDescent="0.3">
      <c r="A437" s="831" t="s">
        <v>599</v>
      </c>
      <c r="B437" s="832" t="s">
        <v>600</v>
      </c>
      <c r="C437" s="835" t="s">
        <v>630</v>
      </c>
      <c r="D437" s="863" t="s">
        <v>631</v>
      </c>
      <c r="E437" s="835" t="s">
        <v>4741</v>
      </c>
      <c r="F437" s="863" t="s">
        <v>4742</v>
      </c>
      <c r="G437" s="835" t="s">
        <v>4985</v>
      </c>
      <c r="H437" s="835" t="s">
        <v>4986</v>
      </c>
      <c r="I437" s="849">
        <v>477.5787467956543</v>
      </c>
      <c r="J437" s="849">
        <v>160</v>
      </c>
      <c r="K437" s="850">
        <v>76412.541015625</v>
      </c>
    </row>
    <row r="438" spans="1:11" ht="14.4" customHeight="1" x14ac:dyDescent="0.3">
      <c r="A438" s="831" t="s">
        <v>599</v>
      </c>
      <c r="B438" s="832" t="s">
        <v>600</v>
      </c>
      <c r="C438" s="835" t="s">
        <v>630</v>
      </c>
      <c r="D438" s="863" t="s">
        <v>631</v>
      </c>
      <c r="E438" s="835" t="s">
        <v>4741</v>
      </c>
      <c r="F438" s="863" t="s">
        <v>4742</v>
      </c>
      <c r="G438" s="835" t="s">
        <v>4987</v>
      </c>
      <c r="H438" s="835" t="s">
        <v>4988</v>
      </c>
      <c r="I438" s="849">
        <v>477.29285539899553</v>
      </c>
      <c r="J438" s="849">
        <v>140</v>
      </c>
      <c r="K438" s="850">
        <v>66820.9609375</v>
      </c>
    </row>
    <row r="439" spans="1:11" ht="14.4" customHeight="1" x14ac:dyDescent="0.3">
      <c r="A439" s="831" t="s">
        <v>599</v>
      </c>
      <c r="B439" s="832" t="s">
        <v>600</v>
      </c>
      <c r="C439" s="835" t="s">
        <v>630</v>
      </c>
      <c r="D439" s="863" t="s">
        <v>631</v>
      </c>
      <c r="E439" s="835" t="s">
        <v>4741</v>
      </c>
      <c r="F439" s="863" t="s">
        <v>4742</v>
      </c>
      <c r="G439" s="835" t="s">
        <v>4989</v>
      </c>
      <c r="H439" s="835" t="s">
        <v>4990</v>
      </c>
      <c r="I439" s="849">
        <v>477.79571097237721</v>
      </c>
      <c r="J439" s="849">
        <v>140</v>
      </c>
      <c r="K439" s="850">
        <v>66891.4501953125</v>
      </c>
    </row>
    <row r="440" spans="1:11" ht="14.4" customHeight="1" x14ac:dyDescent="0.3">
      <c r="A440" s="831" t="s">
        <v>599</v>
      </c>
      <c r="B440" s="832" t="s">
        <v>600</v>
      </c>
      <c r="C440" s="835" t="s">
        <v>630</v>
      </c>
      <c r="D440" s="863" t="s">
        <v>631</v>
      </c>
      <c r="E440" s="835" t="s">
        <v>4741</v>
      </c>
      <c r="F440" s="863" t="s">
        <v>4742</v>
      </c>
      <c r="G440" s="835" t="s">
        <v>4991</v>
      </c>
      <c r="H440" s="835" t="s">
        <v>4992</v>
      </c>
      <c r="I440" s="849">
        <v>73.203330993652344</v>
      </c>
      <c r="J440" s="849">
        <v>600</v>
      </c>
      <c r="K440" s="850">
        <v>43923</v>
      </c>
    </row>
    <row r="441" spans="1:11" ht="14.4" customHeight="1" x14ac:dyDescent="0.3">
      <c r="A441" s="831" t="s">
        <v>599</v>
      </c>
      <c r="B441" s="832" t="s">
        <v>600</v>
      </c>
      <c r="C441" s="835" t="s">
        <v>630</v>
      </c>
      <c r="D441" s="863" t="s">
        <v>631</v>
      </c>
      <c r="E441" s="835" t="s">
        <v>4741</v>
      </c>
      <c r="F441" s="863" t="s">
        <v>4742</v>
      </c>
      <c r="G441" s="835" t="s">
        <v>4993</v>
      </c>
      <c r="H441" s="835" t="s">
        <v>4994</v>
      </c>
      <c r="I441" s="849">
        <v>73.203634088689626</v>
      </c>
      <c r="J441" s="849">
        <v>750</v>
      </c>
      <c r="K441" s="850">
        <v>54904</v>
      </c>
    </row>
    <row r="442" spans="1:11" ht="14.4" customHeight="1" x14ac:dyDescent="0.3">
      <c r="A442" s="831" t="s">
        <v>599</v>
      </c>
      <c r="B442" s="832" t="s">
        <v>600</v>
      </c>
      <c r="C442" s="835" t="s">
        <v>630</v>
      </c>
      <c r="D442" s="863" t="s">
        <v>631</v>
      </c>
      <c r="E442" s="835" t="s">
        <v>4741</v>
      </c>
      <c r="F442" s="863" t="s">
        <v>4742</v>
      </c>
      <c r="G442" s="835" t="s">
        <v>4995</v>
      </c>
      <c r="H442" s="835" t="s">
        <v>4996</v>
      </c>
      <c r="I442" s="849">
        <v>74.540000915527344</v>
      </c>
      <c r="J442" s="849">
        <v>100</v>
      </c>
      <c r="K442" s="850">
        <v>7453.60009765625</v>
      </c>
    </row>
    <row r="443" spans="1:11" ht="14.4" customHeight="1" x14ac:dyDescent="0.3">
      <c r="A443" s="831" t="s">
        <v>599</v>
      </c>
      <c r="B443" s="832" t="s">
        <v>600</v>
      </c>
      <c r="C443" s="835" t="s">
        <v>630</v>
      </c>
      <c r="D443" s="863" t="s">
        <v>631</v>
      </c>
      <c r="E443" s="835" t="s">
        <v>4741</v>
      </c>
      <c r="F443" s="863" t="s">
        <v>4742</v>
      </c>
      <c r="G443" s="835" t="s">
        <v>4995</v>
      </c>
      <c r="H443" s="835" t="s">
        <v>4997</v>
      </c>
      <c r="I443" s="849">
        <v>72.788001251220706</v>
      </c>
      <c r="J443" s="849">
        <v>800</v>
      </c>
      <c r="K443" s="850">
        <v>57998.69091796875</v>
      </c>
    </row>
    <row r="444" spans="1:11" ht="14.4" customHeight="1" x14ac:dyDescent="0.3">
      <c r="A444" s="831" t="s">
        <v>599</v>
      </c>
      <c r="B444" s="832" t="s">
        <v>600</v>
      </c>
      <c r="C444" s="835" t="s">
        <v>630</v>
      </c>
      <c r="D444" s="863" t="s">
        <v>631</v>
      </c>
      <c r="E444" s="835" t="s">
        <v>4741</v>
      </c>
      <c r="F444" s="863" t="s">
        <v>4742</v>
      </c>
      <c r="G444" s="835" t="s">
        <v>4998</v>
      </c>
      <c r="H444" s="835" t="s">
        <v>4999</v>
      </c>
      <c r="I444" s="849">
        <v>1.5233333110809326</v>
      </c>
      <c r="J444" s="849">
        <v>1100</v>
      </c>
      <c r="K444" s="850">
        <v>1688.3999938964844</v>
      </c>
    </row>
    <row r="445" spans="1:11" ht="14.4" customHeight="1" x14ac:dyDescent="0.3">
      <c r="A445" s="831" t="s">
        <v>599</v>
      </c>
      <c r="B445" s="832" t="s">
        <v>600</v>
      </c>
      <c r="C445" s="835" t="s">
        <v>630</v>
      </c>
      <c r="D445" s="863" t="s">
        <v>631</v>
      </c>
      <c r="E445" s="835" t="s">
        <v>4741</v>
      </c>
      <c r="F445" s="863" t="s">
        <v>4742</v>
      </c>
      <c r="G445" s="835" t="s">
        <v>5000</v>
      </c>
      <c r="H445" s="835" t="s">
        <v>5001</v>
      </c>
      <c r="I445" s="849">
        <v>4.4000000953674316</v>
      </c>
      <c r="J445" s="849">
        <v>960</v>
      </c>
      <c r="K445" s="850">
        <v>4228.10009765625</v>
      </c>
    </row>
    <row r="446" spans="1:11" ht="14.4" customHeight="1" x14ac:dyDescent="0.3">
      <c r="A446" s="831" t="s">
        <v>599</v>
      </c>
      <c r="B446" s="832" t="s">
        <v>600</v>
      </c>
      <c r="C446" s="835" t="s">
        <v>630</v>
      </c>
      <c r="D446" s="863" t="s">
        <v>631</v>
      </c>
      <c r="E446" s="835" t="s">
        <v>4741</v>
      </c>
      <c r="F446" s="863" t="s">
        <v>4742</v>
      </c>
      <c r="G446" s="835" t="s">
        <v>5002</v>
      </c>
      <c r="H446" s="835" t="s">
        <v>5003</v>
      </c>
      <c r="I446" s="849">
        <v>4.3899998664855957</v>
      </c>
      <c r="J446" s="849">
        <v>960</v>
      </c>
      <c r="K446" s="850">
        <v>4218.06005859375</v>
      </c>
    </row>
    <row r="447" spans="1:11" ht="14.4" customHeight="1" x14ac:dyDescent="0.3">
      <c r="A447" s="831" t="s">
        <v>599</v>
      </c>
      <c r="B447" s="832" t="s">
        <v>600</v>
      </c>
      <c r="C447" s="835" t="s">
        <v>630</v>
      </c>
      <c r="D447" s="863" t="s">
        <v>631</v>
      </c>
      <c r="E447" s="835" t="s">
        <v>4741</v>
      </c>
      <c r="F447" s="863" t="s">
        <v>4742</v>
      </c>
      <c r="G447" s="835" t="s">
        <v>5004</v>
      </c>
      <c r="H447" s="835" t="s">
        <v>5005</v>
      </c>
      <c r="I447" s="849">
        <v>0.90000000596046448</v>
      </c>
      <c r="J447" s="849">
        <v>4000</v>
      </c>
      <c r="K447" s="850">
        <v>3615.47998046875</v>
      </c>
    </row>
    <row r="448" spans="1:11" ht="14.4" customHeight="1" x14ac:dyDescent="0.3">
      <c r="A448" s="831" t="s">
        <v>599</v>
      </c>
      <c r="B448" s="832" t="s">
        <v>600</v>
      </c>
      <c r="C448" s="835" t="s">
        <v>630</v>
      </c>
      <c r="D448" s="863" t="s">
        <v>631</v>
      </c>
      <c r="E448" s="835" t="s">
        <v>4468</v>
      </c>
      <c r="F448" s="863" t="s">
        <v>4469</v>
      </c>
      <c r="G448" s="835" t="s">
        <v>4574</v>
      </c>
      <c r="H448" s="835" t="s">
        <v>4575</v>
      </c>
      <c r="I448" s="849">
        <v>0.63071428026471821</v>
      </c>
      <c r="J448" s="849">
        <v>12000</v>
      </c>
      <c r="K448" s="850">
        <v>7570</v>
      </c>
    </row>
    <row r="449" spans="1:11" ht="14.4" customHeight="1" x14ac:dyDescent="0.3">
      <c r="A449" s="831" t="s">
        <v>599</v>
      </c>
      <c r="B449" s="832" t="s">
        <v>600</v>
      </c>
      <c r="C449" s="835" t="s">
        <v>630</v>
      </c>
      <c r="D449" s="863" t="s">
        <v>631</v>
      </c>
      <c r="E449" s="835" t="s">
        <v>4468</v>
      </c>
      <c r="F449" s="863" t="s">
        <v>4469</v>
      </c>
      <c r="G449" s="835" t="s">
        <v>4478</v>
      </c>
      <c r="H449" s="835" t="s">
        <v>4479</v>
      </c>
      <c r="I449" s="849">
        <v>1.3799999952316284</v>
      </c>
      <c r="J449" s="849">
        <v>50</v>
      </c>
      <c r="K449" s="850">
        <v>69</v>
      </c>
    </row>
    <row r="450" spans="1:11" ht="14.4" customHeight="1" x14ac:dyDescent="0.3">
      <c r="A450" s="831" t="s">
        <v>599</v>
      </c>
      <c r="B450" s="832" t="s">
        <v>600</v>
      </c>
      <c r="C450" s="835" t="s">
        <v>630</v>
      </c>
      <c r="D450" s="863" t="s">
        <v>631</v>
      </c>
      <c r="E450" s="835" t="s">
        <v>4468</v>
      </c>
      <c r="F450" s="863" t="s">
        <v>4469</v>
      </c>
      <c r="G450" s="835" t="s">
        <v>4750</v>
      </c>
      <c r="H450" s="835" t="s">
        <v>4751</v>
      </c>
      <c r="I450" s="849">
        <v>13.018000411987305</v>
      </c>
      <c r="J450" s="849">
        <v>54</v>
      </c>
      <c r="K450" s="850">
        <v>702.95999908447266</v>
      </c>
    </row>
    <row r="451" spans="1:11" ht="14.4" customHeight="1" x14ac:dyDescent="0.3">
      <c r="A451" s="831" t="s">
        <v>599</v>
      </c>
      <c r="B451" s="832" t="s">
        <v>600</v>
      </c>
      <c r="C451" s="835" t="s">
        <v>630</v>
      </c>
      <c r="D451" s="863" t="s">
        <v>631</v>
      </c>
      <c r="E451" s="835" t="s">
        <v>4468</v>
      </c>
      <c r="F451" s="863" t="s">
        <v>4469</v>
      </c>
      <c r="G451" s="835" t="s">
        <v>4612</v>
      </c>
      <c r="H451" s="835" t="s">
        <v>4613</v>
      </c>
      <c r="I451" s="849">
        <v>0.85000002384185791</v>
      </c>
      <c r="J451" s="849">
        <v>100</v>
      </c>
      <c r="K451" s="850">
        <v>85</v>
      </c>
    </row>
    <row r="452" spans="1:11" ht="14.4" customHeight="1" x14ac:dyDescent="0.3">
      <c r="A452" s="831" t="s">
        <v>599</v>
      </c>
      <c r="B452" s="832" t="s">
        <v>600</v>
      </c>
      <c r="C452" s="835" t="s">
        <v>630</v>
      </c>
      <c r="D452" s="863" t="s">
        <v>631</v>
      </c>
      <c r="E452" s="835" t="s">
        <v>4468</v>
      </c>
      <c r="F452" s="863" t="s">
        <v>4469</v>
      </c>
      <c r="G452" s="835" t="s">
        <v>4772</v>
      </c>
      <c r="H452" s="835" t="s">
        <v>4773</v>
      </c>
      <c r="I452" s="849">
        <v>10.119999885559082</v>
      </c>
      <c r="J452" s="849">
        <v>1</v>
      </c>
      <c r="K452" s="850">
        <v>10.119999885559082</v>
      </c>
    </row>
    <row r="453" spans="1:11" ht="14.4" customHeight="1" x14ac:dyDescent="0.3">
      <c r="A453" s="831" t="s">
        <v>599</v>
      </c>
      <c r="B453" s="832" t="s">
        <v>600</v>
      </c>
      <c r="C453" s="835" t="s">
        <v>630</v>
      </c>
      <c r="D453" s="863" t="s">
        <v>631</v>
      </c>
      <c r="E453" s="835" t="s">
        <v>4468</v>
      </c>
      <c r="F453" s="863" t="s">
        <v>4469</v>
      </c>
      <c r="G453" s="835" t="s">
        <v>4774</v>
      </c>
      <c r="H453" s="835" t="s">
        <v>4775</v>
      </c>
      <c r="I453" s="849">
        <v>0.36833333969116211</v>
      </c>
      <c r="J453" s="849">
        <v>5000</v>
      </c>
      <c r="K453" s="850">
        <v>1825.4499816894531</v>
      </c>
    </row>
    <row r="454" spans="1:11" ht="14.4" customHeight="1" x14ac:dyDescent="0.3">
      <c r="A454" s="831" t="s">
        <v>599</v>
      </c>
      <c r="B454" s="832" t="s">
        <v>600</v>
      </c>
      <c r="C454" s="835" t="s">
        <v>630</v>
      </c>
      <c r="D454" s="863" t="s">
        <v>631</v>
      </c>
      <c r="E454" s="835" t="s">
        <v>4468</v>
      </c>
      <c r="F454" s="863" t="s">
        <v>4469</v>
      </c>
      <c r="G454" s="835" t="s">
        <v>5006</v>
      </c>
      <c r="H454" s="835" t="s">
        <v>5007</v>
      </c>
      <c r="I454" s="849">
        <v>0.14200000166893006</v>
      </c>
      <c r="J454" s="849">
        <v>1400</v>
      </c>
      <c r="K454" s="850">
        <v>199</v>
      </c>
    </row>
    <row r="455" spans="1:11" ht="14.4" customHeight="1" x14ac:dyDescent="0.3">
      <c r="A455" s="831" t="s">
        <v>599</v>
      </c>
      <c r="B455" s="832" t="s">
        <v>600</v>
      </c>
      <c r="C455" s="835" t="s">
        <v>630</v>
      </c>
      <c r="D455" s="863" t="s">
        <v>631</v>
      </c>
      <c r="E455" s="835" t="s">
        <v>4468</v>
      </c>
      <c r="F455" s="863" t="s">
        <v>4469</v>
      </c>
      <c r="G455" s="835" t="s">
        <v>4486</v>
      </c>
      <c r="H455" s="835" t="s">
        <v>4487</v>
      </c>
      <c r="I455" s="849">
        <v>27.877499580383301</v>
      </c>
      <c r="J455" s="849">
        <v>8</v>
      </c>
      <c r="K455" s="850">
        <v>223.01999664306641</v>
      </c>
    </row>
    <row r="456" spans="1:11" ht="14.4" customHeight="1" x14ac:dyDescent="0.3">
      <c r="A456" s="831" t="s">
        <v>599</v>
      </c>
      <c r="B456" s="832" t="s">
        <v>600</v>
      </c>
      <c r="C456" s="835" t="s">
        <v>630</v>
      </c>
      <c r="D456" s="863" t="s">
        <v>631</v>
      </c>
      <c r="E456" s="835" t="s">
        <v>4468</v>
      </c>
      <c r="F456" s="863" t="s">
        <v>4469</v>
      </c>
      <c r="G456" s="835" t="s">
        <v>4642</v>
      </c>
      <c r="H456" s="835" t="s">
        <v>4643</v>
      </c>
      <c r="I456" s="849">
        <v>28.73181776566939</v>
      </c>
      <c r="J456" s="849">
        <v>135</v>
      </c>
      <c r="K456" s="850">
        <v>3878.75</v>
      </c>
    </row>
    <row r="457" spans="1:11" ht="14.4" customHeight="1" x14ac:dyDescent="0.3">
      <c r="A457" s="831" t="s">
        <v>599</v>
      </c>
      <c r="B457" s="832" t="s">
        <v>600</v>
      </c>
      <c r="C457" s="835" t="s">
        <v>630</v>
      </c>
      <c r="D457" s="863" t="s">
        <v>631</v>
      </c>
      <c r="E457" s="835" t="s">
        <v>4468</v>
      </c>
      <c r="F457" s="863" t="s">
        <v>4469</v>
      </c>
      <c r="G457" s="835" t="s">
        <v>5008</v>
      </c>
      <c r="H457" s="835" t="s">
        <v>5009</v>
      </c>
      <c r="I457" s="849">
        <v>0.99666666984558105</v>
      </c>
      <c r="J457" s="849">
        <v>120</v>
      </c>
      <c r="K457" s="850">
        <v>119.8799991607666</v>
      </c>
    </row>
    <row r="458" spans="1:11" ht="14.4" customHeight="1" x14ac:dyDescent="0.3">
      <c r="A458" s="831" t="s">
        <v>599</v>
      </c>
      <c r="B458" s="832" t="s">
        <v>600</v>
      </c>
      <c r="C458" s="835" t="s">
        <v>630</v>
      </c>
      <c r="D458" s="863" t="s">
        <v>631</v>
      </c>
      <c r="E458" s="835" t="s">
        <v>4492</v>
      </c>
      <c r="F458" s="863" t="s">
        <v>4493</v>
      </c>
      <c r="G458" s="835" t="s">
        <v>5010</v>
      </c>
      <c r="H458" s="835" t="s">
        <v>5011</v>
      </c>
      <c r="I458" s="849">
        <v>12.340000152587891</v>
      </c>
      <c r="J458" s="849">
        <v>40</v>
      </c>
      <c r="K458" s="850">
        <v>493.67999267578125</v>
      </c>
    </row>
    <row r="459" spans="1:11" ht="14.4" customHeight="1" x14ac:dyDescent="0.3">
      <c r="A459" s="831" t="s">
        <v>599</v>
      </c>
      <c r="B459" s="832" t="s">
        <v>600</v>
      </c>
      <c r="C459" s="835" t="s">
        <v>630</v>
      </c>
      <c r="D459" s="863" t="s">
        <v>631</v>
      </c>
      <c r="E459" s="835" t="s">
        <v>4492</v>
      </c>
      <c r="F459" s="863" t="s">
        <v>4493</v>
      </c>
      <c r="G459" s="835" t="s">
        <v>4494</v>
      </c>
      <c r="H459" s="835" t="s">
        <v>4495</v>
      </c>
      <c r="I459" s="849">
        <v>1.1666666405896345E-2</v>
      </c>
      <c r="J459" s="849">
        <v>1300</v>
      </c>
      <c r="K459" s="850">
        <v>15</v>
      </c>
    </row>
    <row r="460" spans="1:11" ht="14.4" customHeight="1" x14ac:dyDescent="0.3">
      <c r="A460" s="831" t="s">
        <v>599</v>
      </c>
      <c r="B460" s="832" t="s">
        <v>600</v>
      </c>
      <c r="C460" s="835" t="s">
        <v>630</v>
      </c>
      <c r="D460" s="863" t="s">
        <v>631</v>
      </c>
      <c r="E460" s="835" t="s">
        <v>4492</v>
      </c>
      <c r="F460" s="863" t="s">
        <v>4493</v>
      </c>
      <c r="G460" s="835" t="s">
        <v>4784</v>
      </c>
      <c r="H460" s="835" t="s">
        <v>4785</v>
      </c>
      <c r="I460" s="849">
        <v>33.880001068115234</v>
      </c>
      <c r="J460" s="849">
        <v>2</v>
      </c>
      <c r="K460" s="850">
        <v>67.760002136230469</v>
      </c>
    </row>
    <row r="461" spans="1:11" ht="14.4" customHeight="1" x14ac:dyDescent="0.3">
      <c r="A461" s="831" t="s">
        <v>599</v>
      </c>
      <c r="B461" s="832" t="s">
        <v>600</v>
      </c>
      <c r="C461" s="835" t="s">
        <v>630</v>
      </c>
      <c r="D461" s="863" t="s">
        <v>631</v>
      </c>
      <c r="E461" s="835" t="s">
        <v>4492</v>
      </c>
      <c r="F461" s="863" t="s">
        <v>4493</v>
      </c>
      <c r="G461" s="835" t="s">
        <v>4861</v>
      </c>
      <c r="H461" s="835" t="s">
        <v>4862</v>
      </c>
      <c r="I461" s="849">
        <v>4.6242856979370117</v>
      </c>
      <c r="J461" s="849">
        <v>1150</v>
      </c>
      <c r="K461" s="850">
        <v>5316.5999755859375</v>
      </c>
    </row>
    <row r="462" spans="1:11" ht="14.4" customHeight="1" x14ac:dyDescent="0.3">
      <c r="A462" s="831" t="s">
        <v>599</v>
      </c>
      <c r="B462" s="832" t="s">
        <v>600</v>
      </c>
      <c r="C462" s="835" t="s">
        <v>630</v>
      </c>
      <c r="D462" s="863" t="s">
        <v>631</v>
      </c>
      <c r="E462" s="835" t="s">
        <v>4492</v>
      </c>
      <c r="F462" s="863" t="s">
        <v>4493</v>
      </c>
      <c r="G462" s="835" t="s">
        <v>5012</v>
      </c>
      <c r="H462" s="835" t="s">
        <v>5013</v>
      </c>
      <c r="I462" s="849">
        <v>3.9900000095367432</v>
      </c>
      <c r="J462" s="849">
        <v>200</v>
      </c>
      <c r="K462" s="850">
        <v>798</v>
      </c>
    </row>
    <row r="463" spans="1:11" ht="14.4" customHeight="1" x14ac:dyDescent="0.3">
      <c r="A463" s="831" t="s">
        <v>599</v>
      </c>
      <c r="B463" s="832" t="s">
        <v>600</v>
      </c>
      <c r="C463" s="835" t="s">
        <v>630</v>
      </c>
      <c r="D463" s="863" t="s">
        <v>631</v>
      </c>
      <c r="E463" s="835" t="s">
        <v>4492</v>
      </c>
      <c r="F463" s="863" t="s">
        <v>4493</v>
      </c>
      <c r="G463" s="835" t="s">
        <v>5014</v>
      </c>
      <c r="H463" s="835" t="s">
        <v>5015</v>
      </c>
      <c r="I463" s="849">
        <v>11.800000190734863</v>
      </c>
      <c r="J463" s="849">
        <v>450</v>
      </c>
      <c r="K463" s="850">
        <v>5311.89990234375</v>
      </c>
    </row>
    <row r="464" spans="1:11" ht="14.4" customHeight="1" x14ac:dyDescent="0.3">
      <c r="A464" s="831" t="s">
        <v>599</v>
      </c>
      <c r="B464" s="832" t="s">
        <v>600</v>
      </c>
      <c r="C464" s="835" t="s">
        <v>630</v>
      </c>
      <c r="D464" s="863" t="s">
        <v>631</v>
      </c>
      <c r="E464" s="835" t="s">
        <v>4492</v>
      </c>
      <c r="F464" s="863" t="s">
        <v>4493</v>
      </c>
      <c r="G464" s="835" t="s">
        <v>5016</v>
      </c>
      <c r="H464" s="835" t="s">
        <v>5017</v>
      </c>
      <c r="I464" s="849">
        <v>44.201429094587056</v>
      </c>
      <c r="J464" s="849">
        <v>1080</v>
      </c>
      <c r="K464" s="850">
        <v>47750.22900390625</v>
      </c>
    </row>
    <row r="465" spans="1:11" ht="14.4" customHeight="1" x14ac:dyDescent="0.3">
      <c r="A465" s="831" t="s">
        <v>599</v>
      </c>
      <c r="B465" s="832" t="s">
        <v>600</v>
      </c>
      <c r="C465" s="835" t="s">
        <v>630</v>
      </c>
      <c r="D465" s="863" t="s">
        <v>631</v>
      </c>
      <c r="E465" s="835" t="s">
        <v>4492</v>
      </c>
      <c r="F465" s="863" t="s">
        <v>4493</v>
      </c>
      <c r="G465" s="835" t="s">
        <v>5018</v>
      </c>
      <c r="H465" s="835" t="s">
        <v>5019</v>
      </c>
      <c r="I465" s="849">
        <v>10.335000038146973</v>
      </c>
      <c r="J465" s="849">
        <v>1000</v>
      </c>
      <c r="K465" s="850">
        <v>10334.60986328125</v>
      </c>
    </row>
    <row r="466" spans="1:11" ht="14.4" customHeight="1" x14ac:dyDescent="0.3">
      <c r="A466" s="831" t="s">
        <v>599</v>
      </c>
      <c r="B466" s="832" t="s">
        <v>600</v>
      </c>
      <c r="C466" s="835" t="s">
        <v>630</v>
      </c>
      <c r="D466" s="863" t="s">
        <v>631</v>
      </c>
      <c r="E466" s="835" t="s">
        <v>4492</v>
      </c>
      <c r="F466" s="863" t="s">
        <v>4493</v>
      </c>
      <c r="G466" s="835" t="s">
        <v>5020</v>
      </c>
      <c r="H466" s="835" t="s">
        <v>5021</v>
      </c>
      <c r="I466" s="849">
        <v>8.0450000762939453</v>
      </c>
      <c r="J466" s="849">
        <v>2400</v>
      </c>
      <c r="K466" s="850">
        <v>19311.6005859375</v>
      </c>
    </row>
    <row r="467" spans="1:11" ht="14.4" customHeight="1" x14ac:dyDescent="0.3">
      <c r="A467" s="831" t="s">
        <v>599</v>
      </c>
      <c r="B467" s="832" t="s">
        <v>600</v>
      </c>
      <c r="C467" s="835" t="s">
        <v>630</v>
      </c>
      <c r="D467" s="863" t="s">
        <v>631</v>
      </c>
      <c r="E467" s="835" t="s">
        <v>4492</v>
      </c>
      <c r="F467" s="863" t="s">
        <v>4493</v>
      </c>
      <c r="G467" s="835" t="s">
        <v>4506</v>
      </c>
      <c r="H467" s="835" t="s">
        <v>4507</v>
      </c>
      <c r="I467" s="849">
        <v>13.310000419616699</v>
      </c>
      <c r="J467" s="849">
        <v>115</v>
      </c>
      <c r="K467" s="850">
        <v>1530.6500244140625</v>
      </c>
    </row>
    <row r="468" spans="1:11" ht="14.4" customHeight="1" x14ac:dyDescent="0.3">
      <c r="A468" s="831" t="s">
        <v>599</v>
      </c>
      <c r="B468" s="832" t="s">
        <v>600</v>
      </c>
      <c r="C468" s="835" t="s">
        <v>630</v>
      </c>
      <c r="D468" s="863" t="s">
        <v>631</v>
      </c>
      <c r="E468" s="835" t="s">
        <v>4492</v>
      </c>
      <c r="F468" s="863" t="s">
        <v>4493</v>
      </c>
      <c r="G468" s="835" t="s">
        <v>5022</v>
      </c>
      <c r="H468" s="835" t="s">
        <v>5023</v>
      </c>
      <c r="I468" s="849">
        <v>79.615001678466797</v>
      </c>
      <c r="J468" s="849">
        <v>10</v>
      </c>
      <c r="K468" s="850">
        <v>796.14999389648437</v>
      </c>
    </row>
    <row r="469" spans="1:11" ht="14.4" customHeight="1" x14ac:dyDescent="0.3">
      <c r="A469" s="831" t="s">
        <v>599</v>
      </c>
      <c r="B469" s="832" t="s">
        <v>600</v>
      </c>
      <c r="C469" s="835" t="s">
        <v>630</v>
      </c>
      <c r="D469" s="863" t="s">
        <v>631</v>
      </c>
      <c r="E469" s="835" t="s">
        <v>4492</v>
      </c>
      <c r="F469" s="863" t="s">
        <v>4493</v>
      </c>
      <c r="G469" s="835" t="s">
        <v>4508</v>
      </c>
      <c r="H469" s="835" t="s">
        <v>4509</v>
      </c>
      <c r="I469" s="849">
        <v>2.2799999713897705</v>
      </c>
      <c r="J469" s="849">
        <v>50</v>
      </c>
      <c r="K469" s="850">
        <v>114</v>
      </c>
    </row>
    <row r="470" spans="1:11" ht="14.4" customHeight="1" x14ac:dyDescent="0.3">
      <c r="A470" s="831" t="s">
        <v>599</v>
      </c>
      <c r="B470" s="832" t="s">
        <v>600</v>
      </c>
      <c r="C470" s="835" t="s">
        <v>630</v>
      </c>
      <c r="D470" s="863" t="s">
        <v>631</v>
      </c>
      <c r="E470" s="835" t="s">
        <v>4492</v>
      </c>
      <c r="F470" s="863" t="s">
        <v>4493</v>
      </c>
      <c r="G470" s="835" t="s">
        <v>4871</v>
      </c>
      <c r="H470" s="835" t="s">
        <v>4872</v>
      </c>
      <c r="I470" s="849">
        <v>2.0742857115609303</v>
      </c>
      <c r="J470" s="849">
        <v>3000</v>
      </c>
      <c r="K470" s="850">
        <v>6411</v>
      </c>
    </row>
    <row r="471" spans="1:11" ht="14.4" customHeight="1" x14ac:dyDescent="0.3">
      <c r="A471" s="831" t="s">
        <v>599</v>
      </c>
      <c r="B471" s="832" t="s">
        <v>600</v>
      </c>
      <c r="C471" s="835" t="s">
        <v>630</v>
      </c>
      <c r="D471" s="863" t="s">
        <v>631</v>
      </c>
      <c r="E471" s="835" t="s">
        <v>4492</v>
      </c>
      <c r="F471" s="863" t="s">
        <v>4493</v>
      </c>
      <c r="G471" s="835" t="s">
        <v>5024</v>
      </c>
      <c r="H471" s="835" t="s">
        <v>5025</v>
      </c>
      <c r="I471" s="849">
        <v>3.9900000095367432</v>
      </c>
      <c r="J471" s="849">
        <v>600</v>
      </c>
      <c r="K471" s="850">
        <v>2395.3200073242187</v>
      </c>
    </row>
    <row r="472" spans="1:11" ht="14.4" customHeight="1" x14ac:dyDescent="0.3">
      <c r="A472" s="831" t="s">
        <v>599</v>
      </c>
      <c r="B472" s="832" t="s">
        <v>600</v>
      </c>
      <c r="C472" s="835" t="s">
        <v>630</v>
      </c>
      <c r="D472" s="863" t="s">
        <v>631</v>
      </c>
      <c r="E472" s="835" t="s">
        <v>4492</v>
      </c>
      <c r="F472" s="863" t="s">
        <v>4493</v>
      </c>
      <c r="G472" s="835" t="s">
        <v>5026</v>
      </c>
      <c r="H472" s="835" t="s">
        <v>5027</v>
      </c>
      <c r="I472" s="849">
        <v>1.8600000143051147</v>
      </c>
      <c r="J472" s="849">
        <v>2100</v>
      </c>
      <c r="K472" s="850">
        <v>3900.47998046875</v>
      </c>
    </row>
    <row r="473" spans="1:11" ht="14.4" customHeight="1" x14ac:dyDescent="0.3">
      <c r="A473" s="831" t="s">
        <v>599</v>
      </c>
      <c r="B473" s="832" t="s">
        <v>600</v>
      </c>
      <c r="C473" s="835" t="s">
        <v>630</v>
      </c>
      <c r="D473" s="863" t="s">
        <v>631</v>
      </c>
      <c r="E473" s="835" t="s">
        <v>4492</v>
      </c>
      <c r="F473" s="863" t="s">
        <v>4493</v>
      </c>
      <c r="G473" s="835" t="s">
        <v>4694</v>
      </c>
      <c r="H473" s="835" t="s">
        <v>4695</v>
      </c>
      <c r="I473" s="849">
        <v>1.0900000333786011</v>
      </c>
      <c r="J473" s="849">
        <v>100</v>
      </c>
      <c r="K473" s="850">
        <v>109</v>
      </c>
    </row>
    <row r="474" spans="1:11" ht="14.4" customHeight="1" x14ac:dyDescent="0.3">
      <c r="A474" s="831" t="s">
        <v>599</v>
      </c>
      <c r="B474" s="832" t="s">
        <v>600</v>
      </c>
      <c r="C474" s="835" t="s">
        <v>630</v>
      </c>
      <c r="D474" s="863" t="s">
        <v>631</v>
      </c>
      <c r="E474" s="835" t="s">
        <v>4492</v>
      </c>
      <c r="F474" s="863" t="s">
        <v>4493</v>
      </c>
      <c r="G474" s="835" t="s">
        <v>4516</v>
      </c>
      <c r="H474" s="835" t="s">
        <v>4517</v>
      </c>
      <c r="I474" s="849">
        <v>0.47999998927116394</v>
      </c>
      <c r="J474" s="849">
        <v>1200</v>
      </c>
      <c r="K474" s="850">
        <v>576</v>
      </c>
    </row>
    <row r="475" spans="1:11" ht="14.4" customHeight="1" x14ac:dyDescent="0.3">
      <c r="A475" s="831" t="s">
        <v>599</v>
      </c>
      <c r="B475" s="832" t="s">
        <v>600</v>
      </c>
      <c r="C475" s="835" t="s">
        <v>630</v>
      </c>
      <c r="D475" s="863" t="s">
        <v>631</v>
      </c>
      <c r="E475" s="835" t="s">
        <v>4492</v>
      </c>
      <c r="F475" s="863" t="s">
        <v>4493</v>
      </c>
      <c r="G475" s="835" t="s">
        <v>4696</v>
      </c>
      <c r="H475" s="835" t="s">
        <v>4697</v>
      </c>
      <c r="I475" s="849">
        <v>1.6699999570846558</v>
      </c>
      <c r="J475" s="849">
        <v>200</v>
      </c>
      <c r="K475" s="850">
        <v>334</v>
      </c>
    </row>
    <row r="476" spans="1:11" ht="14.4" customHeight="1" x14ac:dyDescent="0.3">
      <c r="A476" s="831" t="s">
        <v>599</v>
      </c>
      <c r="B476" s="832" t="s">
        <v>600</v>
      </c>
      <c r="C476" s="835" t="s">
        <v>630</v>
      </c>
      <c r="D476" s="863" t="s">
        <v>631</v>
      </c>
      <c r="E476" s="835" t="s">
        <v>4492</v>
      </c>
      <c r="F476" s="863" t="s">
        <v>4493</v>
      </c>
      <c r="G476" s="835" t="s">
        <v>4518</v>
      </c>
      <c r="H476" s="835" t="s">
        <v>4519</v>
      </c>
      <c r="I476" s="849">
        <v>0.67000001668930054</v>
      </c>
      <c r="J476" s="849">
        <v>2300</v>
      </c>
      <c r="K476" s="850">
        <v>1541</v>
      </c>
    </row>
    <row r="477" spans="1:11" ht="14.4" customHeight="1" x14ac:dyDescent="0.3">
      <c r="A477" s="831" t="s">
        <v>599</v>
      </c>
      <c r="B477" s="832" t="s">
        <v>600</v>
      </c>
      <c r="C477" s="835" t="s">
        <v>630</v>
      </c>
      <c r="D477" s="863" t="s">
        <v>631</v>
      </c>
      <c r="E477" s="835" t="s">
        <v>4492</v>
      </c>
      <c r="F477" s="863" t="s">
        <v>4493</v>
      </c>
      <c r="G477" s="835" t="s">
        <v>4520</v>
      </c>
      <c r="H477" s="835" t="s">
        <v>4521</v>
      </c>
      <c r="I477" s="849">
        <v>2.75</v>
      </c>
      <c r="J477" s="849">
        <v>1200</v>
      </c>
      <c r="K477" s="850">
        <v>3300</v>
      </c>
    </row>
    <row r="478" spans="1:11" ht="14.4" customHeight="1" x14ac:dyDescent="0.3">
      <c r="A478" s="831" t="s">
        <v>599</v>
      </c>
      <c r="B478" s="832" t="s">
        <v>600</v>
      </c>
      <c r="C478" s="835" t="s">
        <v>630</v>
      </c>
      <c r="D478" s="863" t="s">
        <v>631</v>
      </c>
      <c r="E478" s="835" t="s">
        <v>4492</v>
      </c>
      <c r="F478" s="863" t="s">
        <v>4493</v>
      </c>
      <c r="G478" s="835" t="s">
        <v>5028</v>
      </c>
      <c r="H478" s="835" t="s">
        <v>5029</v>
      </c>
      <c r="I478" s="849">
        <v>0.90600001811981201</v>
      </c>
      <c r="J478" s="849">
        <v>6000</v>
      </c>
      <c r="K478" s="850">
        <v>5463.389892578125</v>
      </c>
    </row>
    <row r="479" spans="1:11" ht="14.4" customHeight="1" x14ac:dyDescent="0.3">
      <c r="A479" s="831" t="s">
        <v>599</v>
      </c>
      <c r="B479" s="832" t="s">
        <v>600</v>
      </c>
      <c r="C479" s="835" t="s">
        <v>630</v>
      </c>
      <c r="D479" s="863" t="s">
        <v>631</v>
      </c>
      <c r="E479" s="835" t="s">
        <v>4492</v>
      </c>
      <c r="F479" s="863" t="s">
        <v>4493</v>
      </c>
      <c r="G479" s="835" t="s">
        <v>4526</v>
      </c>
      <c r="H479" s="835" t="s">
        <v>4527</v>
      </c>
      <c r="I479" s="849">
        <v>1.9850000143051147</v>
      </c>
      <c r="J479" s="849">
        <v>150</v>
      </c>
      <c r="K479" s="850">
        <v>297.5</v>
      </c>
    </row>
    <row r="480" spans="1:11" ht="14.4" customHeight="1" x14ac:dyDescent="0.3">
      <c r="A480" s="831" t="s">
        <v>599</v>
      </c>
      <c r="B480" s="832" t="s">
        <v>600</v>
      </c>
      <c r="C480" s="835" t="s">
        <v>630</v>
      </c>
      <c r="D480" s="863" t="s">
        <v>631</v>
      </c>
      <c r="E480" s="835" t="s">
        <v>4492</v>
      </c>
      <c r="F480" s="863" t="s">
        <v>4493</v>
      </c>
      <c r="G480" s="835" t="s">
        <v>5030</v>
      </c>
      <c r="H480" s="835" t="s">
        <v>5031</v>
      </c>
      <c r="I480" s="849">
        <v>4.25</v>
      </c>
      <c r="J480" s="849">
        <v>1800</v>
      </c>
      <c r="K480" s="850">
        <v>7655.400146484375</v>
      </c>
    </row>
    <row r="481" spans="1:11" ht="14.4" customHeight="1" x14ac:dyDescent="0.3">
      <c r="A481" s="831" t="s">
        <v>599</v>
      </c>
      <c r="B481" s="832" t="s">
        <v>600</v>
      </c>
      <c r="C481" s="835" t="s">
        <v>630</v>
      </c>
      <c r="D481" s="863" t="s">
        <v>631</v>
      </c>
      <c r="E481" s="835" t="s">
        <v>4492</v>
      </c>
      <c r="F481" s="863" t="s">
        <v>4493</v>
      </c>
      <c r="G481" s="835" t="s">
        <v>4528</v>
      </c>
      <c r="H481" s="835" t="s">
        <v>4529</v>
      </c>
      <c r="I481" s="849">
        <v>2.0433332920074463</v>
      </c>
      <c r="J481" s="849">
        <v>1200</v>
      </c>
      <c r="K481" s="850">
        <v>2451</v>
      </c>
    </row>
    <row r="482" spans="1:11" ht="14.4" customHeight="1" x14ac:dyDescent="0.3">
      <c r="A482" s="831" t="s">
        <v>599</v>
      </c>
      <c r="B482" s="832" t="s">
        <v>600</v>
      </c>
      <c r="C482" s="835" t="s">
        <v>630</v>
      </c>
      <c r="D482" s="863" t="s">
        <v>631</v>
      </c>
      <c r="E482" s="835" t="s">
        <v>4492</v>
      </c>
      <c r="F482" s="863" t="s">
        <v>4493</v>
      </c>
      <c r="G482" s="835" t="s">
        <v>4879</v>
      </c>
      <c r="H482" s="835" t="s">
        <v>4880</v>
      </c>
      <c r="I482" s="849">
        <v>2.0349999666213989</v>
      </c>
      <c r="J482" s="849">
        <v>100</v>
      </c>
      <c r="K482" s="850">
        <v>203.5</v>
      </c>
    </row>
    <row r="483" spans="1:11" ht="14.4" customHeight="1" x14ac:dyDescent="0.3">
      <c r="A483" s="831" t="s">
        <v>599</v>
      </c>
      <c r="B483" s="832" t="s">
        <v>600</v>
      </c>
      <c r="C483" s="835" t="s">
        <v>630</v>
      </c>
      <c r="D483" s="863" t="s">
        <v>631</v>
      </c>
      <c r="E483" s="835" t="s">
        <v>4492</v>
      </c>
      <c r="F483" s="863" t="s">
        <v>4493</v>
      </c>
      <c r="G483" s="835" t="s">
        <v>5032</v>
      </c>
      <c r="H483" s="835" t="s">
        <v>5033</v>
      </c>
      <c r="I483" s="849">
        <v>1.9199999570846558</v>
      </c>
      <c r="J483" s="849">
        <v>150</v>
      </c>
      <c r="K483" s="850">
        <v>288</v>
      </c>
    </row>
    <row r="484" spans="1:11" ht="14.4" customHeight="1" x14ac:dyDescent="0.3">
      <c r="A484" s="831" t="s">
        <v>599</v>
      </c>
      <c r="B484" s="832" t="s">
        <v>600</v>
      </c>
      <c r="C484" s="835" t="s">
        <v>630</v>
      </c>
      <c r="D484" s="863" t="s">
        <v>631</v>
      </c>
      <c r="E484" s="835" t="s">
        <v>4492</v>
      </c>
      <c r="F484" s="863" t="s">
        <v>4493</v>
      </c>
      <c r="G484" s="835" t="s">
        <v>4713</v>
      </c>
      <c r="H484" s="835" t="s">
        <v>4714</v>
      </c>
      <c r="I484" s="849">
        <v>2.7000000476837158</v>
      </c>
      <c r="J484" s="849">
        <v>1100</v>
      </c>
      <c r="K484" s="850">
        <v>2970</v>
      </c>
    </row>
    <row r="485" spans="1:11" ht="14.4" customHeight="1" x14ac:dyDescent="0.3">
      <c r="A485" s="831" t="s">
        <v>599</v>
      </c>
      <c r="B485" s="832" t="s">
        <v>600</v>
      </c>
      <c r="C485" s="835" t="s">
        <v>630</v>
      </c>
      <c r="D485" s="863" t="s">
        <v>631</v>
      </c>
      <c r="E485" s="835" t="s">
        <v>4492</v>
      </c>
      <c r="F485" s="863" t="s">
        <v>4493</v>
      </c>
      <c r="G485" s="835" t="s">
        <v>4530</v>
      </c>
      <c r="H485" s="835" t="s">
        <v>4531</v>
      </c>
      <c r="I485" s="849">
        <v>3.0999999046325684</v>
      </c>
      <c r="J485" s="849">
        <v>400</v>
      </c>
      <c r="K485" s="850">
        <v>1240</v>
      </c>
    </row>
    <row r="486" spans="1:11" ht="14.4" customHeight="1" x14ac:dyDescent="0.3">
      <c r="A486" s="831" t="s">
        <v>599</v>
      </c>
      <c r="B486" s="832" t="s">
        <v>600</v>
      </c>
      <c r="C486" s="835" t="s">
        <v>630</v>
      </c>
      <c r="D486" s="863" t="s">
        <v>631</v>
      </c>
      <c r="E486" s="835" t="s">
        <v>4492</v>
      </c>
      <c r="F486" s="863" t="s">
        <v>4493</v>
      </c>
      <c r="G486" s="835" t="s">
        <v>4532</v>
      </c>
      <c r="H486" s="835" t="s">
        <v>4533</v>
      </c>
      <c r="I486" s="849">
        <v>1.9249999523162842</v>
      </c>
      <c r="J486" s="849">
        <v>200</v>
      </c>
      <c r="K486" s="850">
        <v>385</v>
      </c>
    </row>
    <row r="487" spans="1:11" ht="14.4" customHeight="1" x14ac:dyDescent="0.3">
      <c r="A487" s="831" t="s">
        <v>599</v>
      </c>
      <c r="B487" s="832" t="s">
        <v>600</v>
      </c>
      <c r="C487" s="835" t="s">
        <v>630</v>
      </c>
      <c r="D487" s="863" t="s">
        <v>631</v>
      </c>
      <c r="E487" s="835" t="s">
        <v>4492</v>
      </c>
      <c r="F487" s="863" t="s">
        <v>4493</v>
      </c>
      <c r="G487" s="835" t="s">
        <v>4534</v>
      </c>
      <c r="H487" s="835" t="s">
        <v>4535</v>
      </c>
      <c r="I487" s="849">
        <v>2.168000078201294</v>
      </c>
      <c r="J487" s="849">
        <v>300</v>
      </c>
      <c r="K487" s="850">
        <v>650.5</v>
      </c>
    </row>
    <row r="488" spans="1:11" ht="14.4" customHeight="1" x14ac:dyDescent="0.3">
      <c r="A488" s="831" t="s">
        <v>599</v>
      </c>
      <c r="B488" s="832" t="s">
        <v>600</v>
      </c>
      <c r="C488" s="835" t="s">
        <v>630</v>
      </c>
      <c r="D488" s="863" t="s">
        <v>631</v>
      </c>
      <c r="E488" s="835" t="s">
        <v>4492</v>
      </c>
      <c r="F488" s="863" t="s">
        <v>4493</v>
      </c>
      <c r="G488" s="835" t="s">
        <v>4534</v>
      </c>
      <c r="H488" s="835" t="s">
        <v>4536</v>
      </c>
      <c r="I488" s="849">
        <v>2.1650000810623169</v>
      </c>
      <c r="J488" s="849">
        <v>200</v>
      </c>
      <c r="K488" s="850">
        <v>433</v>
      </c>
    </row>
    <row r="489" spans="1:11" ht="14.4" customHeight="1" x14ac:dyDescent="0.3">
      <c r="A489" s="831" t="s">
        <v>599</v>
      </c>
      <c r="B489" s="832" t="s">
        <v>600</v>
      </c>
      <c r="C489" s="835" t="s">
        <v>630</v>
      </c>
      <c r="D489" s="863" t="s">
        <v>631</v>
      </c>
      <c r="E489" s="835" t="s">
        <v>4492</v>
      </c>
      <c r="F489" s="863" t="s">
        <v>4493</v>
      </c>
      <c r="G489" s="835" t="s">
        <v>4719</v>
      </c>
      <c r="H489" s="835" t="s">
        <v>4720</v>
      </c>
      <c r="I489" s="849">
        <v>5</v>
      </c>
      <c r="J489" s="849">
        <v>200</v>
      </c>
      <c r="K489" s="850">
        <v>1000</v>
      </c>
    </row>
    <row r="490" spans="1:11" ht="14.4" customHeight="1" x14ac:dyDescent="0.3">
      <c r="A490" s="831" t="s">
        <v>599</v>
      </c>
      <c r="B490" s="832" t="s">
        <v>600</v>
      </c>
      <c r="C490" s="835" t="s">
        <v>630</v>
      </c>
      <c r="D490" s="863" t="s">
        <v>631</v>
      </c>
      <c r="E490" s="835" t="s">
        <v>4492</v>
      </c>
      <c r="F490" s="863" t="s">
        <v>4493</v>
      </c>
      <c r="G490" s="835" t="s">
        <v>4539</v>
      </c>
      <c r="H490" s="835" t="s">
        <v>4540</v>
      </c>
      <c r="I490" s="849">
        <v>2.5199999809265137</v>
      </c>
      <c r="J490" s="849">
        <v>50</v>
      </c>
      <c r="K490" s="850">
        <v>126</v>
      </c>
    </row>
    <row r="491" spans="1:11" ht="14.4" customHeight="1" x14ac:dyDescent="0.3">
      <c r="A491" s="831" t="s">
        <v>599</v>
      </c>
      <c r="B491" s="832" t="s">
        <v>600</v>
      </c>
      <c r="C491" s="835" t="s">
        <v>630</v>
      </c>
      <c r="D491" s="863" t="s">
        <v>631</v>
      </c>
      <c r="E491" s="835" t="s">
        <v>4492</v>
      </c>
      <c r="F491" s="863" t="s">
        <v>4493</v>
      </c>
      <c r="G491" s="835" t="s">
        <v>5034</v>
      </c>
      <c r="H491" s="835" t="s">
        <v>5035</v>
      </c>
      <c r="I491" s="849">
        <v>3.4700000286102295</v>
      </c>
      <c r="J491" s="849">
        <v>5000</v>
      </c>
      <c r="K491" s="850">
        <v>17365.729736328125</v>
      </c>
    </row>
    <row r="492" spans="1:11" ht="14.4" customHeight="1" x14ac:dyDescent="0.3">
      <c r="A492" s="831" t="s">
        <v>599</v>
      </c>
      <c r="B492" s="832" t="s">
        <v>600</v>
      </c>
      <c r="C492" s="835" t="s">
        <v>630</v>
      </c>
      <c r="D492" s="863" t="s">
        <v>631</v>
      </c>
      <c r="E492" s="835" t="s">
        <v>4492</v>
      </c>
      <c r="F492" s="863" t="s">
        <v>4493</v>
      </c>
      <c r="G492" s="835" t="s">
        <v>4541</v>
      </c>
      <c r="H492" s="835" t="s">
        <v>4542</v>
      </c>
      <c r="I492" s="849">
        <v>21.229999542236328</v>
      </c>
      <c r="J492" s="849">
        <v>100</v>
      </c>
      <c r="K492" s="850">
        <v>2123</v>
      </c>
    </row>
    <row r="493" spans="1:11" ht="14.4" customHeight="1" x14ac:dyDescent="0.3">
      <c r="A493" s="831" t="s">
        <v>599</v>
      </c>
      <c r="B493" s="832" t="s">
        <v>600</v>
      </c>
      <c r="C493" s="835" t="s">
        <v>630</v>
      </c>
      <c r="D493" s="863" t="s">
        <v>631</v>
      </c>
      <c r="E493" s="835" t="s">
        <v>4492</v>
      </c>
      <c r="F493" s="863" t="s">
        <v>4493</v>
      </c>
      <c r="G493" s="835" t="s">
        <v>4541</v>
      </c>
      <c r="H493" s="835" t="s">
        <v>4543</v>
      </c>
      <c r="I493" s="849">
        <v>21.232499599456787</v>
      </c>
      <c r="J493" s="849">
        <v>200</v>
      </c>
      <c r="K493" s="850">
        <v>4246.5</v>
      </c>
    </row>
    <row r="494" spans="1:11" ht="14.4" customHeight="1" x14ac:dyDescent="0.3">
      <c r="A494" s="831" t="s">
        <v>599</v>
      </c>
      <c r="B494" s="832" t="s">
        <v>600</v>
      </c>
      <c r="C494" s="835" t="s">
        <v>630</v>
      </c>
      <c r="D494" s="863" t="s">
        <v>631</v>
      </c>
      <c r="E494" s="835" t="s">
        <v>4492</v>
      </c>
      <c r="F494" s="863" t="s">
        <v>4493</v>
      </c>
      <c r="G494" s="835" t="s">
        <v>4883</v>
      </c>
      <c r="H494" s="835" t="s">
        <v>4884</v>
      </c>
      <c r="I494" s="849">
        <v>5.3849999904632568</v>
      </c>
      <c r="J494" s="849">
        <v>400</v>
      </c>
      <c r="K494" s="850">
        <v>2154.300048828125</v>
      </c>
    </row>
    <row r="495" spans="1:11" ht="14.4" customHeight="1" x14ac:dyDescent="0.3">
      <c r="A495" s="831" t="s">
        <v>599</v>
      </c>
      <c r="B495" s="832" t="s">
        <v>600</v>
      </c>
      <c r="C495" s="835" t="s">
        <v>630</v>
      </c>
      <c r="D495" s="863" t="s">
        <v>631</v>
      </c>
      <c r="E495" s="835" t="s">
        <v>4544</v>
      </c>
      <c r="F495" s="863" t="s">
        <v>4545</v>
      </c>
      <c r="G495" s="835" t="s">
        <v>4546</v>
      </c>
      <c r="H495" s="835" t="s">
        <v>4547</v>
      </c>
      <c r="I495" s="849">
        <v>10.890000343322754</v>
      </c>
      <c r="J495" s="849">
        <v>40</v>
      </c>
      <c r="K495" s="850">
        <v>435.60000610351562</v>
      </c>
    </row>
    <row r="496" spans="1:11" ht="14.4" customHeight="1" x14ac:dyDescent="0.3">
      <c r="A496" s="831" t="s">
        <v>599</v>
      </c>
      <c r="B496" s="832" t="s">
        <v>600</v>
      </c>
      <c r="C496" s="835" t="s">
        <v>630</v>
      </c>
      <c r="D496" s="863" t="s">
        <v>631</v>
      </c>
      <c r="E496" s="835" t="s">
        <v>4548</v>
      </c>
      <c r="F496" s="863" t="s">
        <v>4549</v>
      </c>
      <c r="G496" s="835" t="s">
        <v>4550</v>
      </c>
      <c r="H496" s="835" t="s">
        <v>4551</v>
      </c>
      <c r="I496" s="849">
        <v>0.30000001192092896</v>
      </c>
      <c r="J496" s="849">
        <v>400</v>
      </c>
      <c r="K496" s="850">
        <v>120</v>
      </c>
    </row>
    <row r="497" spans="1:11" ht="14.4" customHeight="1" x14ac:dyDescent="0.3">
      <c r="A497" s="831" t="s">
        <v>599</v>
      </c>
      <c r="B497" s="832" t="s">
        <v>600</v>
      </c>
      <c r="C497" s="835" t="s">
        <v>630</v>
      </c>
      <c r="D497" s="863" t="s">
        <v>631</v>
      </c>
      <c r="E497" s="835" t="s">
        <v>4548</v>
      </c>
      <c r="F497" s="863" t="s">
        <v>4549</v>
      </c>
      <c r="G497" s="835" t="s">
        <v>4554</v>
      </c>
      <c r="H497" s="835" t="s">
        <v>4555</v>
      </c>
      <c r="I497" s="849">
        <v>0.53000001236796379</v>
      </c>
      <c r="J497" s="849">
        <v>3300</v>
      </c>
      <c r="K497" s="850">
        <v>1756</v>
      </c>
    </row>
    <row r="498" spans="1:11" ht="14.4" customHeight="1" x14ac:dyDescent="0.3">
      <c r="A498" s="831" t="s">
        <v>599</v>
      </c>
      <c r="B498" s="832" t="s">
        <v>600</v>
      </c>
      <c r="C498" s="835" t="s">
        <v>630</v>
      </c>
      <c r="D498" s="863" t="s">
        <v>631</v>
      </c>
      <c r="E498" s="835" t="s">
        <v>4548</v>
      </c>
      <c r="F498" s="863" t="s">
        <v>4549</v>
      </c>
      <c r="G498" s="835" t="s">
        <v>5036</v>
      </c>
      <c r="H498" s="835" t="s">
        <v>5037</v>
      </c>
      <c r="I498" s="849">
        <v>471.89999389648437</v>
      </c>
      <c r="J498" s="849">
        <v>420</v>
      </c>
      <c r="K498" s="850">
        <v>198198</v>
      </c>
    </row>
    <row r="499" spans="1:11" ht="14.4" customHeight="1" x14ac:dyDescent="0.3">
      <c r="A499" s="831" t="s">
        <v>599</v>
      </c>
      <c r="B499" s="832" t="s">
        <v>600</v>
      </c>
      <c r="C499" s="835" t="s">
        <v>630</v>
      </c>
      <c r="D499" s="863" t="s">
        <v>631</v>
      </c>
      <c r="E499" s="835" t="s">
        <v>4548</v>
      </c>
      <c r="F499" s="863" t="s">
        <v>4549</v>
      </c>
      <c r="G499" s="835" t="s">
        <v>5038</v>
      </c>
      <c r="H499" s="835" t="s">
        <v>5039</v>
      </c>
      <c r="I499" s="849">
        <v>665.5</v>
      </c>
      <c r="J499" s="849">
        <v>370</v>
      </c>
      <c r="K499" s="850">
        <v>246235</v>
      </c>
    </row>
    <row r="500" spans="1:11" ht="14.4" customHeight="1" x14ac:dyDescent="0.3">
      <c r="A500" s="831" t="s">
        <v>599</v>
      </c>
      <c r="B500" s="832" t="s">
        <v>600</v>
      </c>
      <c r="C500" s="835" t="s">
        <v>630</v>
      </c>
      <c r="D500" s="863" t="s">
        <v>631</v>
      </c>
      <c r="E500" s="835" t="s">
        <v>4548</v>
      </c>
      <c r="F500" s="863" t="s">
        <v>4549</v>
      </c>
      <c r="G500" s="835" t="s">
        <v>5040</v>
      </c>
      <c r="H500" s="835" t="s">
        <v>5041</v>
      </c>
      <c r="I500" s="849">
        <v>0.88500002026557922</v>
      </c>
      <c r="J500" s="849">
        <v>900</v>
      </c>
      <c r="K500" s="850">
        <v>788</v>
      </c>
    </row>
    <row r="501" spans="1:11" ht="14.4" customHeight="1" x14ac:dyDescent="0.3">
      <c r="A501" s="831" t="s">
        <v>599</v>
      </c>
      <c r="B501" s="832" t="s">
        <v>600</v>
      </c>
      <c r="C501" s="835" t="s">
        <v>630</v>
      </c>
      <c r="D501" s="863" t="s">
        <v>631</v>
      </c>
      <c r="E501" s="835" t="s">
        <v>4548</v>
      </c>
      <c r="F501" s="863" t="s">
        <v>4549</v>
      </c>
      <c r="G501" s="835" t="s">
        <v>4887</v>
      </c>
      <c r="H501" s="835" t="s">
        <v>4888</v>
      </c>
      <c r="I501" s="849">
        <v>1.7999999523162842</v>
      </c>
      <c r="J501" s="849">
        <v>300</v>
      </c>
      <c r="K501" s="850">
        <v>540</v>
      </c>
    </row>
    <row r="502" spans="1:11" ht="14.4" customHeight="1" x14ac:dyDescent="0.3">
      <c r="A502" s="831" t="s">
        <v>599</v>
      </c>
      <c r="B502" s="832" t="s">
        <v>600</v>
      </c>
      <c r="C502" s="835" t="s">
        <v>630</v>
      </c>
      <c r="D502" s="863" t="s">
        <v>631</v>
      </c>
      <c r="E502" s="835" t="s">
        <v>4548</v>
      </c>
      <c r="F502" s="863" t="s">
        <v>4549</v>
      </c>
      <c r="G502" s="835" t="s">
        <v>4556</v>
      </c>
      <c r="H502" s="835" t="s">
        <v>4557</v>
      </c>
      <c r="I502" s="849">
        <v>1.8033332824707031</v>
      </c>
      <c r="J502" s="849">
        <v>1600</v>
      </c>
      <c r="K502" s="850">
        <v>2886</v>
      </c>
    </row>
    <row r="503" spans="1:11" ht="14.4" customHeight="1" x14ac:dyDescent="0.3">
      <c r="A503" s="831" t="s">
        <v>599</v>
      </c>
      <c r="B503" s="832" t="s">
        <v>600</v>
      </c>
      <c r="C503" s="835" t="s">
        <v>630</v>
      </c>
      <c r="D503" s="863" t="s">
        <v>631</v>
      </c>
      <c r="E503" s="835" t="s">
        <v>4558</v>
      </c>
      <c r="F503" s="863" t="s">
        <v>4559</v>
      </c>
      <c r="G503" s="835" t="s">
        <v>5042</v>
      </c>
      <c r="H503" s="835" t="s">
        <v>5043</v>
      </c>
      <c r="I503" s="849">
        <v>9.6800003051757812</v>
      </c>
      <c r="J503" s="849">
        <v>300</v>
      </c>
      <c r="K503" s="850">
        <v>2904</v>
      </c>
    </row>
    <row r="504" spans="1:11" ht="14.4" customHeight="1" x14ac:dyDescent="0.3">
      <c r="A504" s="831" t="s">
        <v>599</v>
      </c>
      <c r="B504" s="832" t="s">
        <v>600</v>
      </c>
      <c r="C504" s="835" t="s">
        <v>630</v>
      </c>
      <c r="D504" s="863" t="s">
        <v>631</v>
      </c>
      <c r="E504" s="835" t="s">
        <v>4558</v>
      </c>
      <c r="F504" s="863" t="s">
        <v>4559</v>
      </c>
      <c r="G504" s="835" t="s">
        <v>5044</v>
      </c>
      <c r="H504" s="835" t="s">
        <v>5045</v>
      </c>
      <c r="I504" s="849">
        <v>9.6800003051757812</v>
      </c>
      <c r="J504" s="849">
        <v>300</v>
      </c>
      <c r="K504" s="850">
        <v>2904</v>
      </c>
    </row>
    <row r="505" spans="1:11" ht="14.4" customHeight="1" x14ac:dyDescent="0.3">
      <c r="A505" s="831" t="s">
        <v>599</v>
      </c>
      <c r="B505" s="832" t="s">
        <v>600</v>
      </c>
      <c r="C505" s="835" t="s">
        <v>630</v>
      </c>
      <c r="D505" s="863" t="s">
        <v>631</v>
      </c>
      <c r="E505" s="835" t="s">
        <v>4558</v>
      </c>
      <c r="F505" s="863" t="s">
        <v>4559</v>
      </c>
      <c r="G505" s="835" t="s">
        <v>5046</v>
      </c>
      <c r="H505" s="835" t="s">
        <v>5047</v>
      </c>
      <c r="I505" s="849">
        <v>17.180000305175781</v>
      </c>
      <c r="J505" s="849">
        <v>100</v>
      </c>
      <c r="K505" s="850">
        <v>1718.199951171875</v>
      </c>
    </row>
    <row r="506" spans="1:11" ht="14.4" customHeight="1" x14ac:dyDescent="0.3">
      <c r="A506" s="831" t="s">
        <v>599</v>
      </c>
      <c r="B506" s="832" t="s">
        <v>600</v>
      </c>
      <c r="C506" s="835" t="s">
        <v>630</v>
      </c>
      <c r="D506" s="863" t="s">
        <v>631</v>
      </c>
      <c r="E506" s="835" t="s">
        <v>4558</v>
      </c>
      <c r="F506" s="863" t="s">
        <v>4559</v>
      </c>
      <c r="G506" s="835" t="s">
        <v>5048</v>
      </c>
      <c r="H506" s="835" t="s">
        <v>5049</v>
      </c>
      <c r="I506" s="849">
        <v>17.180000305175781</v>
      </c>
      <c r="J506" s="849">
        <v>200</v>
      </c>
      <c r="K506" s="850">
        <v>3436.39990234375</v>
      </c>
    </row>
    <row r="507" spans="1:11" ht="14.4" customHeight="1" x14ac:dyDescent="0.3">
      <c r="A507" s="831" t="s">
        <v>599</v>
      </c>
      <c r="B507" s="832" t="s">
        <v>600</v>
      </c>
      <c r="C507" s="835" t="s">
        <v>630</v>
      </c>
      <c r="D507" s="863" t="s">
        <v>631</v>
      </c>
      <c r="E507" s="835" t="s">
        <v>4558</v>
      </c>
      <c r="F507" s="863" t="s">
        <v>4559</v>
      </c>
      <c r="G507" s="835" t="s">
        <v>4729</v>
      </c>
      <c r="H507" s="835" t="s">
        <v>4730</v>
      </c>
      <c r="I507" s="849">
        <v>0.68999999761581421</v>
      </c>
      <c r="J507" s="849">
        <v>2800</v>
      </c>
      <c r="K507" s="850">
        <v>1932</v>
      </c>
    </row>
    <row r="508" spans="1:11" ht="14.4" customHeight="1" x14ac:dyDescent="0.3">
      <c r="A508" s="831" t="s">
        <v>599</v>
      </c>
      <c r="B508" s="832" t="s">
        <v>600</v>
      </c>
      <c r="C508" s="835" t="s">
        <v>630</v>
      </c>
      <c r="D508" s="863" t="s">
        <v>631</v>
      </c>
      <c r="E508" s="835" t="s">
        <v>4558</v>
      </c>
      <c r="F508" s="863" t="s">
        <v>4559</v>
      </c>
      <c r="G508" s="835" t="s">
        <v>4560</v>
      </c>
      <c r="H508" s="835" t="s">
        <v>4561</v>
      </c>
      <c r="I508" s="849">
        <v>0.68999999761581421</v>
      </c>
      <c r="J508" s="849">
        <v>6600</v>
      </c>
      <c r="K508" s="850">
        <v>4554</v>
      </c>
    </row>
    <row r="509" spans="1:11" ht="14.4" customHeight="1" x14ac:dyDescent="0.3">
      <c r="A509" s="831" t="s">
        <v>599</v>
      </c>
      <c r="B509" s="832" t="s">
        <v>600</v>
      </c>
      <c r="C509" s="835" t="s">
        <v>630</v>
      </c>
      <c r="D509" s="863" t="s">
        <v>631</v>
      </c>
      <c r="E509" s="835" t="s">
        <v>4558</v>
      </c>
      <c r="F509" s="863" t="s">
        <v>4559</v>
      </c>
      <c r="G509" s="835" t="s">
        <v>4731</v>
      </c>
      <c r="H509" s="835" t="s">
        <v>4732</v>
      </c>
      <c r="I509" s="849">
        <v>0.68999999761581421</v>
      </c>
      <c r="J509" s="849">
        <v>2600</v>
      </c>
      <c r="K509" s="850">
        <v>1794</v>
      </c>
    </row>
    <row r="510" spans="1:11" ht="14.4" customHeight="1" x14ac:dyDescent="0.3">
      <c r="A510" s="831" t="s">
        <v>599</v>
      </c>
      <c r="B510" s="832" t="s">
        <v>600</v>
      </c>
      <c r="C510" s="835" t="s">
        <v>630</v>
      </c>
      <c r="D510" s="863" t="s">
        <v>631</v>
      </c>
      <c r="E510" s="835" t="s">
        <v>4558</v>
      </c>
      <c r="F510" s="863" t="s">
        <v>4559</v>
      </c>
      <c r="G510" s="835" t="s">
        <v>5050</v>
      </c>
      <c r="H510" s="835" t="s">
        <v>5051</v>
      </c>
      <c r="I510" s="849">
        <v>7.5</v>
      </c>
      <c r="J510" s="849">
        <v>50</v>
      </c>
      <c r="K510" s="850">
        <v>375</v>
      </c>
    </row>
    <row r="511" spans="1:11" ht="14.4" customHeight="1" x14ac:dyDescent="0.3">
      <c r="A511" s="831" t="s">
        <v>599</v>
      </c>
      <c r="B511" s="832" t="s">
        <v>600</v>
      </c>
      <c r="C511" s="835" t="s">
        <v>630</v>
      </c>
      <c r="D511" s="863" t="s">
        <v>631</v>
      </c>
      <c r="E511" s="835" t="s">
        <v>4558</v>
      </c>
      <c r="F511" s="863" t="s">
        <v>4559</v>
      </c>
      <c r="G511" s="835" t="s">
        <v>4918</v>
      </c>
      <c r="H511" s="835" t="s">
        <v>4919</v>
      </c>
      <c r="I511" s="849">
        <v>7.5</v>
      </c>
      <c r="J511" s="849">
        <v>300</v>
      </c>
      <c r="K511" s="850">
        <v>2250</v>
      </c>
    </row>
    <row r="512" spans="1:11" ht="14.4" customHeight="1" x14ac:dyDescent="0.3">
      <c r="A512" s="831" t="s">
        <v>599</v>
      </c>
      <c r="B512" s="832" t="s">
        <v>600</v>
      </c>
      <c r="C512" s="835" t="s">
        <v>630</v>
      </c>
      <c r="D512" s="863" t="s">
        <v>631</v>
      </c>
      <c r="E512" s="835" t="s">
        <v>4558</v>
      </c>
      <c r="F512" s="863" t="s">
        <v>4559</v>
      </c>
      <c r="G512" s="835" t="s">
        <v>4733</v>
      </c>
      <c r="H512" s="835" t="s">
        <v>4734</v>
      </c>
      <c r="I512" s="849">
        <v>7.5</v>
      </c>
      <c r="J512" s="849">
        <v>300</v>
      </c>
      <c r="K512" s="850">
        <v>2250</v>
      </c>
    </row>
    <row r="513" spans="1:11" ht="14.4" customHeight="1" x14ac:dyDescent="0.3">
      <c r="A513" s="831" t="s">
        <v>599</v>
      </c>
      <c r="B513" s="832" t="s">
        <v>600</v>
      </c>
      <c r="C513" s="835" t="s">
        <v>630</v>
      </c>
      <c r="D513" s="863" t="s">
        <v>631</v>
      </c>
      <c r="E513" s="835" t="s">
        <v>4558</v>
      </c>
      <c r="F513" s="863" t="s">
        <v>4559</v>
      </c>
      <c r="G513" s="835" t="s">
        <v>4564</v>
      </c>
      <c r="H513" s="835" t="s">
        <v>4565</v>
      </c>
      <c r="I513" s="849">
        <v>7.505000114440918</v>
      </c>
      <c r="J513" s="849">
        <v>250</v>
      </c>
      <c r="K513" s="850">
        <v>1876</v>
      </c>
    </row>
    <row r="514" spans="1:11" ht="14.4" customHeight="1" x14ac:dyDescent="0.3">
      <c r="A514" s="831" t="s">
        <v>599</v>
      </c>
      <c r="B514" s="832" t="s">
        <v>600</v>
      </c>
      <c r="C514" s="835" t="s">
        <v>630</v>
      </c>
      <c r="D514" s="863" t="s">
        <v>631</v>
      </c>
      <c r="E514" s="835" t="s">
        <v>4558</v>
      </c>
      <c r="F514" s="863" t="s">
        <v>4559</v>
      </c>
      <c r="G514" s="835" t="s">
        <v>4735</v>
      </c>
      <c r="H514" s="835" t="s">
        <v>4736</v>
      </c>
      <c r="I514" s="849">
        <v>7.5</v>
      </c>
      <c r="J514" s="849">
        <v>100</v>
      </c>
      <c r="K514" s="850">
        <v>750</v>
      </c>
    </row>
    <row r="515" spans="1:11" ht="14.4" customHeight="1" x14ac:dyDescent="0.3">
      <c r="A515" s="831" t="s">
        <v>599</v>
      </c>
      <c r="B515" s="832" t="s">
        <v>600</v>
      </c>
      <c r="C515" s="835" t="s">
        <v>630</v>
      </c>
      <c r="D515" s="863" t="s">
        <v>631</v>
      </c>
      <c r="E515" s="835" t="s">
        <v>4558</v>
      </c>
      <c r="F515" s="863" t="s">
        <v>4559</v>
      </c>
      <c r="G515" s="835" t="s">
        <v>5052</v>
      </c>
      <c r="H515" s="835" t="s">
        <v>5053</v>
      </c>
      <c r="I515" s="849">
        <v>7.502500057220459</v>
      </c>
      <c r="J515" s="849">
        <v>300</v>
      </c>
      <c r="K515" s="850">
        <v>2251</v>
      </c>
    </row>
    <row r="516" spans="1:11" ht="14.4" customHeight="1" x14ac:dyDescent="0.3">
      <c r="A516" s="831" t="s">
        <v>599</v>
      </c>
      <c r="B516" s="832" t="s">
        <v>600</v>
      </c>
      <c r="C516" s="835" t="s">
        <v>630</v>
      </c>
      <c r="D516" s="863" t="s">
        <v>631</v>
      </c>
      <c r="E516" s="835" t="s">
        <v>4558</v>
      </c>
      <c r="F516" s="863" t="s">
        <v>4559</v>
      </c>
      <c r="G516" s="835" t="s">
        <v>5054</v>
      </c>
      <c r="H516" s="835" t="s">
        <v>5055</v>
      </c>
      <c r="I516" s="849">
        <v>6.2399997711181641</v>
      </c>
      <c r="J516" s="849">
        <v>70</v>
      </c>
      <c r="K516" s="850">
        <v>436.79998779296875</v>
      </c>
    </row>
    <row r="517" spans="1:11" ht="14.4" customHeight="1" x14ac:dyDescent="0.3">
      <c r="A517" s="831" t="s">
        <v>599</v>
      </c>
      <c r="B517" s="832" t="s">
        <v>600</v>
      </c>
      <c r="C517" s="835" t="s">
        <v>630</v>
      </c>
      <c r="D517" s="863" t="s">
        <v>631</v>
      </c>
      <c r="E517" s="835" t="s">
        <v>4558</v>
      </c>
      <c r="F517" s="863" t="s">
        <v>4559</v>
      </c>
      <c r="G517" s="835" t="s">
        <v>4739</v>
      </c>
      <c r="H517" s="835" t="s">
        <v>4740</v>
      </c>
      <c r="I517" s="849">
        <v>6.2399997711181641</v>
      </c>
      <c r="J517" s="849">
        <v>140</v>
      </c>
      <c r="K517" s="850">
        <v>873.5999755859375</v>
      </c>
    </row>
    <row r="518" spans="1:11" ht="14.4" customHeight="1" x14ac:dyDescent="0.3">
      <c r="A518" s="831" t="s">
        <v>599</v>
      </c>
      <c r="B518" s="832" t="s">
        <v>600</v>
      </c>
      <c r="C518" s="835" t="s">
        <v>630</v>
      </c>
      <c r="D518" s="863" t="s">
        <v>631</v>
      </c>
      <c r="E518" s="835" t="s">
        <v>4821</v>
      </c>
      <c r="F518" s="863" t="s">
        <v>4822</v>
      </c>
      <c r="G518" s="835" t="s">
        <v>5056</v>
      </c>
      <c r="H518" s="835" t="s">
        <v>5057</v>
      </c>
      <c r="I518" s="849">
        <v>788.11334228515625</v>
      </c>
      <c r="J518" s="849">
        <v>110</v>
      </c>
      <c r="K518" s="850">
        <v>86466.599609375</v>
      </c>
    </row>
    <row r="519" spans="1:11" ht="14.4" customHeight="1" x14ac:dyDescent="0.3">
      <c r="A519" s="831" t="s">
        <v>599</v>
      </c>
      <c r="B519" s="832" t="s">
        <v>600</v>
      </c>
      <c r="C519" s="835" t="s">
        <v>630</v>
      </c>
      <c r="D519" s="863" t="s">
        <v>631</v>
      </c>
      <c r="E519" s="835" t="s">
        <v>4821</v>
      </c>
      <c r="F519" s="863" t="s">
        <v>4822</v>
      </c>
      <c r="G519" s="835" t="s">
        <v>5058</v>
      </c>
      <c r="H519" s="835" t="s">
        <v>5059</v>
      </c>
      <c r="I519" s="849">
        <v>665.5</v>
      </c>
      <c r="J519" s="849">
        <v>320</v>
      </c>
      <c r="K519" s="850">
        <v>212960</v>
      </c>
    </row>
    <row r="520" spans="1:11" ht="14.4" customHeight="1" x14ac:dyDescent="0.3">
      <c r="A520" s="831" t="s">
        <v>599</v>
      </c>
      <c r="B520" s="832" t="s">
        <v>600</v>
      </c>
      <c r="C520" s="835" t="s">
        <v>630</v>
      </c>
      <c r="D520" s="863" t="s">
        <v>631</v>
      </c>
      <c r="E520" s="835" t="s">
        <v>4821</v>
      </c>
      <c r="F520" s="863" t="s">
        <v>4822</v>
      </c>
      <c r="G520" s="835" t="s">
        <v>5060</v>
      </c>
      <c r="H520" s="835" t="s">
        <v>5061</v>
      </c>
      <c r="I520" s="849">
        <v>435.60000610351562</v>
      </c>
      <c r="J520" s="849">
        <v>20</v>
      </c>
      <c r="K520" s="850">
        <v>8712</v>
      </c>
    </row>
    <row r="521" spans="1:11" ht="14.4" customHeight="1" x14ac:dyDescent="0.3">
      <c r="A521" s="831" t="s">
        <v>599</v>
      </c>
      <c r="B521" s="832" t="s">
        <v>600</v>
      </c>
      <c r="C521" s="835" t="s">
        <v>630</v>
      </c>
      <c r="D521" s="863" t="s">
        <v>631</v>
      </c>
      <c r="E521" s="835" t="s">
        <v>4821</v>
      </c>
      <c r="F521" s="863" t="s">
        <v>4822</v>
      </c>
      <c r="G521" s="835" t="s">
        <v>5062</v>
      </c>
      <c r="H521" s="835" t="s">
        <v>5063</v>
      </c>
      <c r="I521" s="849">
        <v>140.75</v>
      </c>
      <c r="J521" s="849">
        <v>475</v>
      </c>
      <c r="K521" s="850">
        <v>66854.5</v>
      </c>
    </row>
    <row r="522" spans="1:11" ht="14.4" customHeight="1" x14ac:dyDescent="0.3">
      <c r="A522" s="831" t="s">
        <v>599</v>
      </c>
      <c r="B522" s="832" t="s">
        <v>600</v>
      </c>
      <c r="C522" s="835" t="s">
        <v>633</v>
      </c>
      <c r="D522" s="863" t="s">
        <v>634</v>
      </c>
      <c r="E522" s="835" t="s">
        <v>4566</v>
      </c>
      <c r="F522" s="863" t="s">
        <v>4567</v>
      </c>
      <c r="G522" s="835" t="s">
        <v>4568</v>
      </c>
      <c r="H522" s="835" t="s">
        <v>4569</v>
      </c>
      <c r="I522" s="849">
        <v>147.19999694824219</v>
      </c>
      <c r="J522" s="849">
        <v>1</v>
      </c>
      <c r="K522" s="850">
        <v>147.19999694824219</v>
      </c>
    </row>
    <row r="523" spans="1:11" ht="14.4" customHeight="1" x14ac:dyDescent="0.3">
      <c r="A523" s="831" t="s">
        <v>599</v>
      </c>
      <c r="B523" s="832" t="s">
        <v>600</v>
      </c>
      <c r="C523" s="835" t="s">
        <v>633</v>
      </c>
      <c r="D523" s="863" t="s">
        <v>634</v>
      </c>
      <c r="E523" s="835" t="s">
        <v>4566</v>
      </c>
      <c r="F523" s="863" t="s">
        <v>4567</v>
      </c>
      <c r="G523" s="835" t="s">
        <v>4570</v>
      </c>
      <c r="H523" s="835" t="s">
        <v>4571</v>
      </c>
      <c r="I523" s="849">
        <v>147.16000366210937</v>
      </c>
      <c r="J523" s="849">
        <v>1</v>
      </c>
      <c r="K523" s="850">
        <v>147.16000366210937</v>
      </c>
    </row>
    <row r="524" spans="1:11" ht="14.4" customHeight="1" x14ac:dyDescent="0.3">
      <c r="A524" s="831" t="s">
        <v>599</v>
      </c>
      <c r="B524" s="832" t="s">
        <v>600</v>
      </c>
      <c r="C524" s="835" t="s">
        <v>633</v>
      </c>
      <c r="D524" s="863" t="s">
        <v>634</v>
      </c>
      <c r="E524" s="835" t="s">
        <v>4566</v>
      </c>
      <c r="F524" s="863" t="s">
        <v>4567</v>
      </c>
      <c r="G524" s="835" t="s">
        <v>4572</v>
      </c>
      <c r="H524" s="835" t="s">
        <v>4573</v>
      </c>
      <c r="I524" s="849">
        <v>152.46000671386719</v>
      </c>
      <c r="J524" s="849">
        <v>3</v>
      </c>
      <c r="K524" s="850">
        <v>457.38002014160156</v>
      </c>
    </row>
    <row r="525" spans="1:11" ht="14.4" customHeight="1" x14ac:dyDescent="0.3">
      <c r="A525" s="831" t="s">
        <v>599</v>
      </c>
      <c r="B525" s="832" t="s">
        <v>600</v>
      </c>
      <c r="C525" s="835" t="s">
        <v>633</v>
      </c>
      <c r="D525" s="863" t="s">
        <v>634</v>
      </c>
      <c r="E525" s="835" t="s">
        <v>4566</v>
      </c>
      <c r="F525" s="863" t="s">
        <v>4567</v>
      </c>
      <c r="G525" s="835" t="s">
        <v>5064</v>
      </c>
      <c r="H525" s="835" t="s">
        <v>5065</v>
      </c>
      <c r="I525" s="849">
        <v>121</v>
      </c>
      <c r="J525" s="849">
        <v>48</v>
      </c>
      <c r="K525" s="850">
        <v>5808</v>
      </c>
    </row>
    <row r="526" spans="1:11" ht="14.4" customHeight="1" x14ac:dyDescent="0.3">
      <c r="A526" s="831" t="s">
        <v>599</v>
      </c>
      <c r="B526" s="832" t="s">
        <v>600</v>
      </c>
      <c r="C526" s="835" t="s">
        <v>633</v>
      </c>
      <c r="D526" s="863" t="s">
        <v>634</v>
      </c>
      <c r="E526" s="835" t="s">
        <v>4566</v>
      </c>
      <c r="F526" s="863" t="s">
        <v>4567</v>
      </c>
      <c r="G526" s="835" t="s">
        <v>5066</v>
      </c>
      <c r="H526" s="835" t="s">
        <v>5067</v>
      </c>
      <c r="I526" s="849">
        <v>416</v>
      </c>
      <c r="J526" s="849">
        <v>2</v>
      </c>
      <c r="K526" s="850">
        <v>832</v>
      </c>
    </row>
    <row r="527" spans="1:11" ht="14.4" customHeight="1" x14ac:dyDescent="0.3">
      <c r="A527" s="831" t="s">
        <v>599</v>
      </c>
      <c r="B527" s="832" t="s">
        <v>600</v>
      </c>
      <c r="C527" s="835" t="s">
        <v>633</v>
      </c>
      <c r="D527" s="863" t="s">
        <v>634</v>
      </c>
      <c r="E527" s="835" t="s">
        <v>4468</v>
      </c>
      <c r="F527" s="863" t="s">
        <v>4469</v>
      </c>
      <c r="G527" s="835" t="s">
        <v>4837</v>
      </c>
      <c r="H527" s="835" t="s">
        <v>4838</v>
      </c>
      <c r="I527" s="849">
        <v>100.37999725341797</v>
      </c>
      <c r="J527" s="849">
        <v>10</v>
      </c>
      <c r="K527" s="850">
        <v>1003.7999877929687</v>
      </c>
    </row>
    <row r="528" spans="1:11" ht="14.4" customHeight="1" x14ac:dyDescent="0.3">
      <c r="A528" s="831" t="s">
        <v>599</v>
      </c>
      <c r="B528" s="832" t="s">
        <v>600</v>
      </c>
      <c r="C528" s="835" t="s">
        <v>633</v>
      </c>
      <c r="D528" s="863" t="s">
        <v>634</v>
      </c>
      <c r="E528" s="835" t="s">
        <v>4468</v>
      </c>
      <c r="F528" s="863" t="s">
        <v>4469</v>
      </c>
      <c r="G528" s="835" t="s">
        <v>5068</v>
      </c>
      <c r="H528" s="835" t="s">
        <v>5069</v>
      </c>
      <c r="I528" s="849">
        <v>29.834544962102715</v>
      </c>
      <c r="J528" s="849">
        <v>144</v>
      </c>
      <c r="K528" s="850">
        <v>4354.1900634765625</v>
      </c>
    </row>
    <row r="529" spans="1:11" ht="14.4" customHeight="1" x14ac:dyDescent="0.3">
      <c r="A529" s="831" t="s">
        <v>599</v>
      </c>
      <c r="B529" s="832" t="s">
        <v>600</v>
      </c>
      <c r="C529" s="835" t="s">
        <v>633</v>
      </c>
      <c r="D529" s="863" t="s">
        <v>634</v>
      </c>
      <c r="E529" s="835" t="s">
        <v>4468</v>
      </c>
      <c r="F529" s="863" t="s">
        <v>4469</v>
      </c>
      <c r="G529" s="835" t="s">
        <v>4636</v>
      </c>
      <c r="H529" s="835" t="s">
        <v>4637</v>
      </c>
      <c r="I529" s="849">
        <v>296.45001220703125</v>
      </c>
      <c r="J529" s="849">
        <v>17</v>
      </c>
      <c r="K529" s="850">
        <v>5039.6502075195312</v>
      </c>
    </row>
    <row r="530" spans="1:11" ht="14.4" customHeight="1" x14ac:dyDescent="0.3">
      <c r="A530" s="831" t="s">
        <v>599</v>
      </c>
      <c r="B530" s="832" t="s">
        <v>600</v>
      </c>
      <c r="C530" s="835" t="s">
        <v>633</v>
      </c>
      <c r="D530" s="863" t="s">
        <v>634</v>
      </c>
      <c r="E530" s="835" t="s">
        <v>4468</v>
      </c>
      <c r="F530" s="863" t="s">
        <v>4469</v>
      </c>
      <c r="G530" s="835" t="s">
        <v>5070</v>
      </c>
      <c r="H530" s="835" t="s">
        <v>5071</v>
      </c>
      <c r="I530" s="849">
        <v>0.93285713876996723</v>
      </c>
      <c r="J530" s="849">
        <v>15050</v>
      </c>
      <c r="K530" s="850">
        <v>13861.089511871338</v>
      </c>
    </row>
    <row r="531" spans="1:11" ht="14.4" customHeight="1" x14ac:dyDescent="0.3">
      <c r="A531" s="831" t="s">
        <v>599</v>
      </c>
      <c r="B531" s="832" t="s">
        <v>600</v>
      </c>
      <c r="C531" s="835" t="s">
        <v>633</v>
      </c>
      <c r="D531" s="863" t="s">
        <v>634</v>
      </c>
      <c r="E531" s="835" t="s">
        <v>4468</v>
      </c>
      <c r="F531" s="863" t="s">
        <v>4469</v>
      </c>
      <c r="G531" s="835" t="s">
        <v>4780</v>
      </c>
      <c r="H531" s="835" t="s">
        <v>4781</v>
      </c>
      <c r="I531" s="849">
        <v>1.1711110671361287</v>
      </c>
      <c r="J531" s="849">
        <v>13500</v>
      </c>
      <c r="K531" s="850">
        <v>15835.5</v>
      </c>
    </row>
    <row r="532" spans="1:11" ht="14.4" customHeight="1" x14ac:dyDescent="0.3">
      <c r="A532" s="831" t="s">
        <v>599</v>
      </c>
      <c r="B532" s="832" t="s">
        <v>600</v>
      </c>
      <c r="C532" s="835" t="s">
        <v>633</v>
      </c>
      <c r="D532" s="863" t="s">
        <v>634</v>
      </c>
      <c r="E532" s="835" t="s">
        <v>4492</v>
      </c>
      <c r="F532" s="863" t="s">
        <v>4493</v>
      </c>
      <c r="G532" s="835" t="s">
        <v>4648</v>
      </c>
      <c r="H532" s="835" t="s">
        <v>4649</v>
      </c>
      <c r="I532" s="849">
        <v>6.2899999618530273</v>
      </c>
      <c r="J532" s="849">
        <v>100</v>
      </c>
      <c r="K532" s="850">
        <v>629</v>
      </c>
    </row>
    <row r="533" spans="1:11" ht="14.4" customHeight="1" x14ac:dyDescent="0.3">
      <c r="A533" s="831" t="s">
        <v>599</v>
      </c>
      <c r="B533" s="832" t="s">
        <v>600</v>
      </c>
      <c r="C533" s="835" t="s">
        <v>633</v>
      </c>
      <c r="D533" s="863" t="s">
        <v>634</v>
      </c>
      <c r="E533" s="835" t="s">
        <v>4492</v>
      </c>
      <c r="F533" s="863" t="s">
        <v>4493</v>
      </c>
      <c r="G533" s="835" t="s">
        <v>4494</v>
      </c>
      <c r="H533" s="835" t="s">
        <v>4495</v>
      </c>
      <c r="I533" s="849">
        <v>9.9999997764825821E-3</v>
      </c>
      <c r="J533" s="849">
        <v>200</v>
      </c>
      <c r="K533" s="850">
        <v>2</v>
      </c>
    </row>
    <row r="534" spans="1:11" ht="14.4" customHeight="1" x14ac:dyDescent="0.3">
      <c r="A534" s="831" t="s">
        <v>599</v>
      </c>
      <c r="B534" s="832" t="s">
        <v>600</v>
      </c>
      <c r="C534" s="835" t="s">
        <v>633</v>
      </c>
      <c r="D534" s="863" t="s">
        <v>634</v>
      </c>
      <c r="E534" s="835" t="s">
        <v>4492</v>
      </c>
      <c r="F534" s="863" t="s">
        <v>4493</v>
      </c>
      <c r="G534" s="835" t="s">
        <v>5072</v>
      </c>
      <c r="H534" s="835" t="s">
        <v>5073</v>
      </c>
      <c r="I534" s="849">
        <v>44.029998779296875</v>
      </c>
      <c r="J534" s="849">
        <v>30</v>
      </c>
      <c r="K534" s="850">
        <v>1321</v>
      </c>
    </row>
    <row r="535" spans="1:11" ht="14.4" customHeight="1" x14ac:dyDescent="0.3">
      <c r="A535" s="831" t="s">
        <v>599</v>
      </c>
      <c r="B535" s="832" t="s">
        <v>600</v>
      </c>
      <c r="C535" s="835" t="s">
        <v>633</v>
      </c>
      <c r="D535" s="863" t="s">
        <v>634</v>
      </c>
      <c r="E535" s="835" t="s">
        <v>4492</v>
      </c>
      <c r="F535" s="863" t="s">
        <v>4493</v>
      </c>
      <c r="G535" s="835" t="s">
        <v>4500</v>
      </c>
      <c r="H535" s="835" t="s">
        <v>4501</v>
      </c>
      <c r="I535" s="849">
        <v>17.989999771118164</v>
      </c>
      <c r="J535" s="849">
        <v>11</v>
      </c>
      <c r="K535" s="850">
        <v>197.88999938964844</v>
      </c>
    </row>
    <row r="536" spans="1:11" ht="14.4" customHeight="1" x14ac:dyDescent="0.3">
      <c r="A536" s="831" t="s">
        <v>599</v>
      </c>
      <c r="B536" s="832" t="s">
        <v>600</v>
      </c>
      <c r="C536" s="835" t="s">
        <v>633</v>
      </c>
      <c r="D536" s="863" t="s">
        <v>634</v>
      </c>
      <c r="E536" s="835" t="s">
        <v>4492</v>
      </c>
      <c r="F536" s="863" t="s">
        <v>4493</v>
      </c>
      <c r="G536" s="835" t="s">
        <v>4662</v>
      </c>
      <c r="H536" s="835" t="s">
        <v>4663</v>
      </c>
      <c r="I536" s="849">
        <v>13.201666514078775</v>
      </c>
      <c r="J536" s="849">
        <v>220</v>
      </c>
      <c r="K536" s="850">
        <v>2904.4000244140625</v>
      </c>
    </row>
    <row r="537" spans="1:11" ht="14.4" customHeight="1" x14ac:dyDescent="0.3">
      <c r="A537" s="831" t="s">
        <v>599</v>
      </c>
      <c r="B537" s="832" t="s">
        <v>600</v>
      </c>
      <c r="C537" s="835" t="s">
        <v>633</v>
      </c>
      <c r="D537" s="863" t="s">
        <v>634</v>
      </c>
      <c r="E537" s="835" t="s">
        <v>4492</v>
      </c>
      <c r="F537" s="863" t="s">
        <v>4493</v>
      </c>
      <c r="G537" s="835" t="s">
        <v>4793</v>
      </c>
      <c r="H537" s="835" t="s">
        <v>4794</v>
      </c>
      <c r="I537" s="849">
        <v>4.0300002098083496</v>
      </c>
      <c r="J537" s="849">
        <v>320</v>
      </c>
      <c r="K537" s="850">
        <v>1289.6000061035156</v>
      </c>
    </row>
    <row r="538" spans="1:11" ht="14.4" customHeight="1" x14ac:dyDescent="0.3">
      <c r="A538" s="831" t="s">
        <v>599</v>
      </c>
      <c r="B538" s="832" t="s">
        <v>600</v>
      </c>
      <c r="C538" s="835" t="s">
        <v>633</v>
      </c>
      <c r="D538" s="863" t="s">
        <v>634</v>
      </c>
      <c r="E538" s="835" t="s">
        <v>4492</v>
      </c>
      <c r="F538" s="863" t="s">
        <v>4493</v>
      </c>
      <c r="G538" s="835" t="s">
        <v>4504</v>
      </c>
      <c r="H538" s="835" t="s">
        <v>4505</v>
      </c>
      <c r="I538" s="849">
        <v>9.6800003051757812</v>
      </c>
      <c r="J538" s="849">
        <v>100</v>
      </c>
      <c r="K538" s="850">
        <v>968</v>
      </c>
    </row>
    <row r="539" spans="1:11" ht="14.4" customHeight="1" x14ac:dyDescent="0.3">
      <c r="A539" s="831" t="s">
        <v>599</v>
      </c>
      <c r="B539" s="832" t="s">
        <v>600</v>
      </c>
      <c r="C539" s="835" t="s">
        <v>633</v>
      </c>
      <c r="D539" s="863" t="s">
        <v>634</v>
      </c>
      <c r="E539" s="835" t="s">
        <v>4492</v>
      </c>
      <c r="F539" s="863" t="s">
        <v>4493</v>
      </c>
      <c r="G539" s="835" t="s">
        <v>4508</v>
      </c>
      <c r="H539" s="835" t="s">
        <v>4509</v>
      </c>
      <c r="I539" s="849">
        <v>2.2871428217206682</v>
      </c>
      <c r="J539" s="849">
        <v>700</v>
      </c>
      <c r="K539" s="850">
        <v>1601</v>
      </c>
    </row>
    <row r="540" spans="1:11" ht="14.4" customHeight="1" x14ac:dyDescent="0.3">
      <c r="A540" s="831" t="s">
        <v>599</v>
      </c>
      <c r="B540" s="832" t="s">
        <v>600</v>
      </c>
      <c r="C540" s="835" t="s">
        <v>633</v>
      </c>
      <c r="D540" s="863" t="s">
        <v>634</v>
      </c>
      <c r="E540" s="835" t="s">
        <v>4492</v>
      </c>
      <c r="F540" s="863" t="s">
        <v>4493</v>
      </c>
      <c r="G540" s="835" t="s">
        <v>4510</v>
      </c>
      <c r="H540" s="835" t="s">
        <v>4511</v>
      </c>
      <c r="I540" s="849">
        <v>66.550003051757812</v>
      </c>
      <c r="J540" s="849">
        <v>68</v>
      </c>
      <c r="K540" s="850">
        <v>4525.39990234375</v>
      </c>
    </row>
    <row r="541" spans="1:11" ht="14.4" customHeight="1" x14ac:dyDescent="0.3">
      <c r="A541" s="831" t="s">
        <v>599</v>
      </c>
      <c r="B541" s="832" t="s">
        <v>600</v>
      </c>
      <c r="C541" s="835" t="s">
        <v>633</v>
      </c>
      <c r="D541" s="863" t="s">
        <v>634</v>
      </c>
      <c r="E541" s="835" t="s">
        <v>4492</v>
      </c>
      <c r="F541" s="863" t="s">
        <v>4493</v>
      </c>
      <c r="G541" s="835" t="s">
        <v>5024</v>
      </c>
      <c r="H541" s="835" t="s">
        <v>5025</v>
      </c>
      <c r="I541" s="849">
        <v>4</v>
      </c>
      <c r="J541" s="849">
        <v>150</v>
      </c>
      <c r="K541" s="850">
        <v>599.29998779296875</v>
      </c>
    </row>
    <row r="542" spans="1:11" ht="14.4" customHeight="1" x14ac:dyDescent="0.3">
      <c r="A542" s="831" t="s">
        <v>599</v>
      </c>
      <c r="B542" s="832" t="s">
        <v>600</v>
      </c>
      <c r="C542" s="835" t="s">
        <v>633</v>
      </c>
      <c r="D542" s="863" t="s">
        <v>634</v>
      </c>
      <c r="E542" s="835" t="s">
        <v>4492</v>
      </c>
      <c r="F542" s="863" t="s">
        <v>4493</v>
      </c>
      <c r="G542" s="835" t="s">
        <v>4512</v>
      </c>
      <c r="H542" s="835" t="s">
        <v>4513</v>
      </c>
      <c r="I542" s="849">
        <v>9.1999998092651367</v>
      </c>
      <c r="J542" s="849">
        <v>200</v>
      </c>
      <c r="K542" s="850">
        <v>1840</v>
      </c>
    </row>
    <row r="543" spans="1:11" ht="14.4" customHeight="1" x14ac:dyDescent="0.3">
      <c r="A543" s="831" t="s">
        <v>599</v>
      </c>
      <c r="B543" s="832" t="s">
        <v>600</v>
      </c>
      <c r="C543" s="835" t="s">
        <v>633</v>
      </c>
      <c r="D543" s="863" t="s">
        <v>634</v>
      </c>
      <c r="E543" s="835" t="s">
        <v>4492</v>
      </c>
      <c r="F543" s="863" t="s">
        <v>4493</v>
      </c>
      <c r="G543" s="835" t="s">
        <v>4905</v>
      </c>
      <c r="H543" s="835" t="s">
        <v>4906</v>
      </c>
      <c r="I543" s="849">
        <v>2.0499999523162842</v>
      </c>
      <c r="J543" s="849">
        <v>200</v>
      </c>
      <c r="K543" s="850">
        <v>410</v>
      </c>
    </row>
    <row r="544" spans="1:11" ht="14.4" customHeight="1" x14ac:dyDescent="0.3">
      <c r="A544" s="831" t="s">
        <v>599</v>
      </c>
      <c r="B544" s="832" t="s">
        <v>600</v>
      </c>
      <c r="C544" s="835" t="s">
        <v>633</v>
      </c>
      <c r="D544" s="863" t="s">
        <v>634</v>
      </c>
      <c r="E544" s="835" t="s">
        <v>4492</v>
      </c>
      <c r="F544" s="863" t="s">
        <v>4493</v>
      </c>
      <c r="G544" s="835" t="s">
        <v>4688</v>
      </c>
      <c r="H544" s="835" t="s">
        <v>4689</v>
      </c>
      <c r="I544" s="849">
        <v>6.2925000190734863</v>
      </c>
      <c r="J544" s="849">
        <v>200</v>
      </c>
      <c r="K544" s="850">
        <v>1258.6199951171875</v>
      </c>
    </row>
    <row r="545" spans="1:11" ht="14.4" customHeight="1" x14ac:dyDescent="0.3">
      <c r="A545" s="831" t="s">
        <v>599</v>
      </c>
      <c r="B545" s="832" t="s">
        <v>600</v>
      </c>
      <c r="C545" s="835" t="s">
        <v>633</v>
      </c>
      <c r="D545" s="863" t="s">
        <v>634</v>
      </c>
      <c r="E545" s="835" t="s">
        <v>4492</v>
      </c>
      <c r="F545" s="863" t="s">
        <v>4493</v>
      </c>
      <c r="G545" s="835" t="s">
        <v>4514</v>
      </c>
      <c r="H545" s="835" t="s">
        <v>4515</v>
      </c>
      <c r="I545" s="849">
        <v>172.5</v>
      </c>
      <c r="J545" s="849">
        <v>1</v>
      </c>
      <c r="K545" s="850">
        <v>172.5</v>
      </c>
    </row>
    <row r="546" spans="1:11" ht="14.4" customHeight="1" x14ac:dyDescent="0.3">
      <c r="A546" s="831" t="s">
        <v>599</v>
      </c>
      <c r="B546" s="832" t="s">
        <v>600</v>
      </c>
      <c r="C546" s="835" t="s">
        <v>633</v>
      </c>
      <c r="D546" s="863" t="s">
        <v>634</v>
      </c>
      <c r="E546" s="835" t="s">
        <v>4492</v>
      </c>
      <c r="F546" s="863" t="s">
        <v>4493</v>
      </c>
      <c r="G546" s="835" t="s">
        <v>4690</v>
      </c>
      <c r="H546" s="835" t="s">
        <v>4691</v>
      </c>
      <c r="I546" s="849">
        <v>6.1700000762939453</v>
      </c>
      <c r="J546" s="849">
        <v>200</v>
      </c>
      <c r="K546" s="850">
        <v>1234</v>
      </c>
    </row>
    <row r="547" spans="1:11" ht="14.4" customHeight="1" x14ac:dyDescent="0.3">
      <c r="A547" s="831" t="s">
        <v>599</v>
      </c>
      <c r="B547" s="832" t="s">
        <v>600</v>
      </c>
      <c r="C547" s="835" t="s">
        <v>633</v>
      </c>
      <c r="D547" s="863" t="s">
        <v>634</v>
      </c>
      <c r="E547" s="835" t="s">
        <v>4492</v>
      </c>
      <c r="F547" s="863" t="s">
        <v>4493</v>
      </c>
      <c r="G547" s="835" t="s">
        <v>4698</v>
      </c>
      <c r="H547" s="835" t="s">
        <v>4699</v>
      </c>
      <c r="I547" s="849">
        <v>5.2014284133911133</v>
      </c>
      <c r="J547" s="849">
        <v>320</v>
      </c>
      <c r="K547" s="850">
        <v>1665</v>
      </c>
    </row>
    <row r="548" spans="1:11" ht="14.4" customHeight="1" x14ac:dyDescent="0.3">
      <c r="A548" s="831" t="s">
        <v>599</v>
      </c>
      <c r="B548" s="832" t="s">
        <v>600</v>
      </c>
      <c r="C548" s="835" t="s">
        <v>633</v>
      </c>
      <c r="D548" s="863" t="s">
        <v>634</v>
      </c>
      <c r="E548" s="835" t="s">
        <v>4492</v>
      </c>
      <c r="F548" s="863" t="s">
        <v>4493</v>
      </c>
      <c r="G548" s="835" t="s">
        <v>4524</v>
      </c>
      <c r="H548" s="835" t="s">
        <v>4525</v>
      </c>
      <c r="I548" s="849">
        <v>0.47299999594688413</v>
      </c>
      <c r="J548" s="849">
        <v>3300</v>
      </c>
      <c r="K548" s="850">
        <v>1562</v>
      </c>
    </row>
    <row r="549" spans="1:11" ht="14.4" customHeight="1" x14ac:dyDescent="0.3">
      <c r="A549" s="831" t="s">
        <v>599</v>
      </c>
      <c r="B549" s="832" t="s">
        <v>600</v>
      </c>
      <c r="C549" s="835" t="s">
        <v>633</v>
      </c>
      <c r="D549" s="863" t="s">
        <v>634</v>
      </c>
      <c r="E549" s="835" t="s">
        <v>4492</v>
      </c>
      <c r="F549" s="863" t="s">
        <v>4493</v>
      </c>
      <c r="G549" s="835" t="s">
        <v>5074</v>
      </c>
      <c r="H549" s="835" t="s">
        <v>5075</v>
      </c>
      <c r="I549" s="849">
        <v>2.369999885559082</v>
      </c>
      <c r="J549" s="849">
        <v>100</v>
      </c>
      <c r="K549" s="850">
        <v>237</v>
      </c>
    </row>
    <row r="550" spans="1:11" ht="14.4" customHeight="1" x14ac:dyDescent="0.3">
      <c r="A550" s="831" t="s">
        <v>599</v>
      </c>
      <c r="B550" s="832" t="s">
        <v>600</v>
      </c>
      <c r="C550" s="835" t="s">
        <v>633</v>
      </c>
      <c r="D550" s="863" t="s">
        <v>634</v>
      </c>
      <c r="E550" s="835" t="s">
        <v>4492</v>
      </c>
      <c r="F550" s="863" t="s">
        <v>4493</v>
      </c>
      <c r="G550" s="835" t="s">
        <v>4526</v>
      </c>
      <c r="H550" s="835" t="s">
        <v>4527</v>
      </c>
      <c r="I550" s="849">
        <v>1.9860000133514404</v>
      </c>
      <c r="J550" s="849">
        <v>1950</v>
      </c>
      <c r="K550" s="850">
        <v>3872.5</v>
      </c>
    </row>
    <row r="551" spans="1:11" ht="14.4" customHeight="1" x14ac:dyDescent="0.3">
      <c r="A551" s="831" t="s">
        <v>599</v>
      </c>
      <c r="B551" s="832" t="s">
        <v>600</v>
      </c>
      <c r="C551" s="835" t="s">
        <v>633</v>
      </c>
      <c r="D551" s="863" t="s">
        <v>634</v>
      </c>
      <c r="E551" s="835" t="s">
        <v>4492</v>
      </c>
      <c r="F551" s="863" t="s">
        <v>4493</v>
      </c>
      <c r="G551" s="835" t="s">
        <v>4528</v>
      </c>
      <c r="H551" s="835" t="s">
        <v>4529</v>
      </c>
      <c r="I551" s="849">
        <v>2.0466666221618652</v>
      </c>
      <c r="J551" s="849">
        <v>450</v>
      </c>
      <c r="K551" s="850">
        <v>920.5</v>
      </c>
    </row>
    <row r="552" spans="1:11" ht="14.4" customHeight="1" x14ac:dyDescent="0.3">
      <c r="A552" s="831" t="s">
        <v>599</v>
      </c>
      <c r="B552" s="832" t="s">
        <v>600</v>
      </c>
      <c r="C552" s="835" t="s">
        <v>633</v>
      </c>
      <c r="D552" s="863" t="s">
        <v>634</v>
      </c>
      <c r="E552" s="835" t="s">
        <v>4492</v>
      </c>
      <c r="F552" s="863" t="s">
        <v>4493</v>
      </c>
      <c r="G552" s="835" t="s">
        <v>4713</v>
      </c>
      <c r="H552" s="835" t="s">
        <v>4714</v>
      </c>
      <c r="I552" s="849">
        <v>2.7000000476837158</v>
      </c>
      <c r="J552" s="849">
        <v>300</v>
      </c>
      <c r="K552" s="850">
        <v>810</v>
      </c>
    </row>
    <row r="553" spans="1:11" ht="14.4" customHeight="1" x14ac:dyDescent="0.3">
      <c r="A553" s="831" t="s">
        <v>599</v>
      </c>
      <c r="B553" s="832" t="s">
        <v>600</v>
      </c>
      <c r="C553" s="835" t="s">
        <v>633</v>
      </c>
      <c r="D553" s="863" t="s">
        <v>634</v>
      </c>
      <c r="E553" s="835" t="s">
        <v>4492</v>
      </c>
      <c r="F553" s="863" t="s">
        <v>4493</v>
      </c>
      <c r="G553" s="835" t="s">
        <v>4717</v>
      </c>
      <c r="H553" s="835" t="s">
        <v>4718</v>
      </c>
      <c r="I553" s="849">
        <v>1.9199999570846558</v>
      </c>
      <c r="J553" s="849">
        <v>100</v>
      </c>
      <c r="K553" s="850">
        <v>192</v>
      </c>
    </row>
    <row r="554" spans="1:11" ht="14.4" customHeight="1" x14ac:dyDescent="0.3">
      <c r="A554" s="831" t="s">
        <v>599</v>
      </c>
      <c r="B554" s="832" t="s">
        <v>600</v>
      </c>
      <c r="C554" s="835" t="s">
        <v>633</v>
      </c>
      <c r="D554" s="863" t="s">
        <v>634</v>
      </c>
      <c r="E554" s="835" t="s">
        <v>4492</v>
      </c>
      <c r="F554" s="863" t="s">
        <v>4493</v>
      </c>
      <c r="G554" s="835" t="s">
        <v>4530</v>
      </c>
      <c r="H554" s="835" t="s">
        <v>4531</v>
      </c>
      <c r="I554" s="849">
        <v>3.0989999055862425</v>
      </c>
      <c r="J554" s="849">
        <v>1050</v>
      </c>
      <c r="K554" s="850">
        <v>3254.5</v>
      </c>
    </row>
    <row r="555" spans="1:11" ht="14.4" customHeight="1" x14ac:dyDescent="0.3">
      <c r="A555" s="831" t="s">
        <v>599</v>
      </c>
      <c r="B555" s="832" t="s">
        <v>600</v>
      </c>
      <c r="C555" s="835" t="s">
        <v>633</v>
      </c>
      <c r="D555" s="863" t="s">
        <v>634</v>
      </c>
      <c r="E555" s="835" t="s">
        <v>4492</v>
      </c>
      <c r="F555" s="863" t="s">
        <v>4493</v>
      </c>
      <c r="G555" s="835" t="s">
        <v>4532</v>
      </c>
      <c r="H555" s="835" t="s">
        <v>4533</v>
      </c>
      <c r="I555" s="849">
        <v>1.9299999475479126</v>
      </c>
      <c r="J555" s="849">
        <v>100</v>
      </c>
      <c r="K555" s="850">
        <v>193</v>
      </c>
    </row>
    <row r="556" spans="1:11" ht="14.4" customHeight="1" x14ac:dyDescent="0.3">
      <c r="A556" s="831" t="s">
        <v>599</v>
      </c>
      <c r="B556" s="832" t="s">
        <v>600</v>
      </c>
      <c r="C556" s="835" t="s">
        <v>633</v>
      </c>
      <c r="D556" s="863" t="s">
        <v>634</v>
      </c>
      <c r="E556" s="835" t="s">
        <v>4492</v>
      </c>
      <c r="F556" s="863" t="s">
        <v>4493</v>
      </c>
      <c r="G556" s="835" t="s">
        <v>4534</v>
      </c>
      <c r="H556" s="835" t="s">
        <v>4535</v>
      </c>
      <c r="I556" s="849">
        <v>2.1660000801086428</v>
      </c>
      <c r="J556" s="849">
        <v>850</v>
      </c>
      <c r="K556" s="850">
        <v>1841</v>
      </c>
    </row>
    <row r="557" spans="1:11" ht="14.4" customHeight="1" x14ac:dyDescent="0.3">
      <c r="A557" s="831" t="s">
        <v>599</v>
      </c>
      <c r="B557" s="832" t="s">
        <v>600</v>
      </c>
      <c r="C557" s="835" t="s">
        <v>633</v>
      </c>
      <c r="D557" s="863" t="s">
        <v>634</v>
      </c>
      <c r="E557" s="835" t="s">
        <v>4492</v>
      </c>
      <c r="F557" s="863" t="s">
        <v>4493</v>
      </c>
      <c r="G557" s="835" t="s">
        <v>4534</v>
      </c>
      <c r="H557" s="835" t="s">
        <v>4536</v>
      </c>
      <c r="I557" s="849">
        <v>2.1700000762939453</v>
      </c>
      <c r="J557" s="849">
        <v>650</v>
      </c>
      <c r="K557" s="850">
        <v>1410.5</v>
      </c>
    </row>
    <row r="558" spans="1:11" ht="14.4" customHeight="1" x14ac:dyDescent="0.3">
      <c r="A558" s="831" t="s">
        <v>599</v>
      </c>
      <c r="B558" s="832" t="s">
        <v>600</v>
      </c>
      <c r="C558" s="835" t="s">
        <v>633</v>
      </c>
      <c r="D558" s="863" t="s">
        <v>634</v>
      </c>
      <c r="E558" s="835" t="s">
        <v>4492</v>
      </c>
      <c r="F558" s="863" t="s">
        <v>4493</v>
      </c>
      <c r="G558" s="835" t="s">
        <v>4719</v>
      </c>
      <c r="H558" s="835" t="s">
        <v>4720</v>
      </c>
      <c r="I558" s="849">
        <v>5</v>
      </c>
      <c r="J558" s="849">
        <v>250</v>
      </c>
      <c r="K558" s="850">
        <v>1250</v>
      </c>
    </row>
    <row r="559" spans="1:11" ht="14.4" customHeight="1" x14ac:dyDescent="0.3">
      <c r="A559" s="831" t="s">
        <v>599</v>
      </c>
      <c r="B559" s="832" t="s">
        <v>600</v>
      </c>
      <c r="C559" s="835" t="s">
        <v>633</v>
      </c>
      <c r="D559" s="863" t="s">
        <v>634</v>
      </c>
      <c r="E559" s="835" t="s">
        <v>4492</v>
      </c>
      <c r="F559" s="863" t="s">
        <v>4493</v>
      </c>
      <c r="G559" s="835" t="s">
        <v>4539</v>
      </c>
      <c r="H559" s="835" t="s">
        <v>4540</v>
      </c>
      <c r="I559" s="849">
        <v>2.5174999833106995</v>
      </c>
      <c r="J559" s="849">
        <v>800</v>
      </c>
      <c r="K559" s="850">
        <v>2014</v>
      </c>
    </row>
    <row r="560" spans="1:11" ht="14.4" customHeight="1" x14ac:dyDescent="0.3">
      <c r="A560" s="831" t="s">
        <v>599</v>
      </c>
      <c r="B560" s="832" t="s">
        <v>600</v>
      </c>
      <c r="C560" s="835" t="s">
        <v>633</v>
      </c>
      <c r="D560" s="863" t="s">
        <v>634</v>
      </c>
      <c r="E560" s="835" t="s">
        <v>4492</v>
      </c>
      <c r="F560" s="863" t="s">
        <v>4493</v>
      </c>
      <c r="G560" s="835" t="s">
        <v>5076</v>
      </c>
      <c r="H560" s="835" t="s">
        <v>5077</v>
      </c>
      <c r="I560" s="849">
        <v>2.5299999713897705</v>
      </c>
      <c r="J560" s="849">
        <v>100</v>
      </c>
      <c r="K560" s="850">
        <v>253</v>
      </c>
    </row>
    <row r="561" spans="1:11" ht="14.4" customHeight="1" x14ac:dyDescent="0.3">
      <c r="A561" s="831" t="s">
        <v>599</v>
      </c>
      <c r="B561" s="832" t="s">
        <v>600</v>
      </c>
      <c r="C561" s="835" t="s">
        <v>633</v>
      </c>
      <c r="D561" s="863" t="s">
        <v>634</v>
      </c>
      <c r="E561" s="835" t="s">
        <v>4492</v>
      </c>
      <c r="F561" s="863" t="s">
        <v>4493</v>
      </c>
      <c r="G561" s="835" t="s">
        <v>5078</v>
      </c>
      <c r="H561" s="835" t="s">
        <v>5079</v>
      </c>
      <c r="I561" s="849">
        <v>3.737500011920929</v>
      </c>
      <c r="J561" s="849">
        <v>200</v>
      </c>
      <c r="K561" s="850">
        <v>747.5</v>
      </c>
    </row>
    <row r="562" spans="1:11" ht="14.4" customHeight="1" x14ac:dyDescent="0.3">
      <c r="A562" s="831" t="s">
        <v>599</v>
      </c>
      <c r="B562" s="832" t="s">
        <v>600</v>
      </c>
      <c r="C562" s="835" t="s">
        <v>633</v>
      </c>
      <c r="D562" s="863" t="s">
        <v>634</v>
      </c>
      <c r="E562" s="835" t="s">
        <v>4492</v>
      </c>
      <c r="F562" s="863" t="s">
        <v>4493</v>
      </c>
      <c r="G562" s="835" t="s">
        <v>4541</v>
      </c>
      <c r="H562" s="835" t="s">
        <v>4542</v>
      </c>
      <c r="I562" s="849">
        <v>21.229999542236328</v>
      </c>
      <c r="J562" s="849">
        <v>15</v>
      </c>
      <c r="K562" s="850">
        <v>318.45001220703125</v>
      </c>
    </row>
    <row r="563" spans="1:11" ht="14.4" customHeight="1" x14ac:dyDescent="0.3">
      <c r="A563" s="831" t="s">
        <v>599</v>
      </c>
      <c r="B563" s="832" t="s">
        <v>600</v>
      </c>
      <c r="C563" s="835" t="s">
        <v>633</v>
      </c>
      <c r="D563" s="863" t="s">
        <v>634</v>
      </c>
      <c r="E563" s="835" t="s">
        <v>4492</v>
      </c>
      <c r="F563" s="863" t="s">
        <v>4493</v>
      </c>
      <c r="G563" s="835" t="s">
        <v>4721</v>
      </c>
      <c r="H563" s="835" t="s">
        <v>4722</v>
      </c>
      <c r="I563" s="849">
        <v>2</v>
      </c>
      <c r="J563" s="849">
        <v>50</v>
      </c>
      <c r="K563" s="850">
        <v>100</v>
      </c>
    </row>
    <row r="564" spans="1:11" ht="14.4" customHeight="1" x14ac:dyDescent="0.3">
      <c r="A564" s="831" t="s">
        <v>599</v>
      </c>
      <c r="B564" s="832" t="s">
        <v>600</v>
      </c>
      <c r="C564" s="835" t="s">
        <v>633</v>
      </c>
      <c r="D564" s="863" t="s">
        <v>634</v>
      </c>
      <c r="E564" s="835" t="s">
        <v>4544</v>
      </c>
      <c r="F564" s="863" t="s">
        <v>4545</v>
      </c>
      <c r="G564" s="835" t="s">
        <v>4546</v>
      </c>
      <c r="H564" s="835" t="s">
        <v>4547</v>
      </c>
      <c r="I564" s="849">
        <v>10.501428876604352</v>
      </c>
      <c r="J564" s="849">
        <v>890</v>
      </c>
      <c r="K564" s="850">
        <v>9311.2999877929687</v>
      </c>
    </row>
    <row r="565" spans="1:11" ht="14.4" customHeight="1" x14ac:dyDescent="0.3">
      <c r="A565" s="831" t="s">
        <v>599</v>
      </c>
      <c r="B565" s="832" t="s">
        <v>600</v>
      </c>
      <c r="C565" s="835" t="s">
        <v>633</v>
      </c>
      <c r="D565" s="863" t="s">
        <v>634</v>
      </c>
      <c r="E565" s="835" t="s">
        <v>5080</v>
      </c>
      <c r="F565" s="863" t="s">
        <v>5081</v>
      </c>
      <c r="G565" s="835" t="s">
        <v>5082</v>
      </c>
      <c r="H565" s="835" t="s">
        <v>5083</v>
      </c>
      <c r="I565" s="849">
        <v>74.260002136230469</v>
      </c>
      <c r="J565" s="849">
        <v>72</v>
      </c>
      <c r="K565" s="850">
        <v>5346.81982421875</v>
      </c>
    </row>
    <row r="566" spans="1:11" ht="14.4" customHeight="1" x14ac:dyDescent="0.3">
      <c r="A566" s="831" t="s">
        <v>599</v>
      </c>
      <c r="B566" s="832" t="s">
        <v>600</v>
      </c>
      <c r="C566" s="835" t="s">
        <v>633</v>
      </c>
      <c r="D566" s="863" t="s">
        <v>634</v>
      </c>
      <c r="E566" s="835" t="s">
        <v>5080</v>
      </c>
      <c r="F566" s="863" t="s">
        <v>5081</v>
      </c>
      <c r="G566" s="835" t="s">
        <v>5084</v>
      </c>
      <c r="H566" s="835" t="s">
        <v>5085</v>
      </c>
      <c r="I566" s="849">
        <v>34.159999847412109</v>
      </c>
      <c r="J566" s="849">
        <v>36</v>
      </c>
      <c r="K566" s="850">
        <v>1229.699951171875</v>
      </c>
    </row>
    <row r="567" spans="1:11" ht="14.4" customHeight="1" x14ac:dyDescent="0.3">
      <c r="A567" s="831" t="s">
        <v>599</v>
      </c>
      <c r="B567" s="832" t="s">
        <v>600</v>
      </c>
      <c r="C567" s="835" t="s">
        <v>633</v>
      </c>
      <c r="D567" s="863" t="s">
        <v>634</v>
      </c>
      <c r="E567" s="835" t="s">
        <v>4548</v>
      </c>
      <c r="F567" s="863" t="s">
        <v>4549</v>
      </c>
      <c r="G567" s="835" t="s">
        <v>4550</v>
      </c>
      <c r="H567" s="835" t="s">
        <v>4551</v>
      </c>
      <c r="I567" s="849">
        <v>0.30000001192092896</v>
      </c>
      <c r="J567" s="849">
        <v>200</v>
      </c>
      <c r="K567" s="850">
        <v>60</v>
      </c>
    </row>
    <row r="568" spans="1:11" ht="14.4" customHeight="1" x14ac:dyDescent="0.3">
      <c r="A568" s="831" t="s">
        <v>599</v>
      </c>
      <c r="B568" s="832" t="s">
        <v>600</v>
      </c>
      <c r="C568" s="835" t="s">
        <v>633</v>
      </c>
      <c r="D568" s="863" t="s">
        <v>634</v>
      </c>
      <c r="E568" s="835" t="s">
        <v>4548</v>
      </c>
      <c r="F568" s="863" t="s">
        <v>4549</v>
      </c>
      <c r="G568" s="835" t="s">
        <v>4552</v>
      </c>
      <c r="H568" s="835" t="s">
        <v>4553</v>
      </c>
      <c r="I568" s="849">
        <v>0.30000001192092896</v>
      </c>
      <c r="J568" s="849">
        <v>600</v>
      </c>
      <c r="K568" s="850">
        <v>180</v>
      </c>
    </row>
    <row r="569" spans="1:11" ht="14.4" customHeight="1" x14ac:dyDescent="0.3">
      <c r="A569" s="831" t="s">
        <v>599</v>
      </c>
      <c r="B569" s="832" t="s">
        <v>600</v>
      </c>
      <c r="C569" s="835" t="s">
        <v>633</v>
      </c>
      <c r="D569" s="863" t="s">
        <v>634</v>
      </c>
      <c r="E569" s="835" t="s">
        <v>4548</v>
      </c>
      <c r="F569" s="863" t="s">
        <v>4549</v>
      </c>
      <c r="G569" s="835" t="s">
        <v>4554</v>
      </c>
      <c r="H569" s="835" t="s">
        <v>4555</v>
      </c>
      <c r="I569" s="849">
        <v>0.54500001668930054</v>
      </c>
      <c r="J569" s="849">
        <v>900</v>
      </c>
      <c r="K569" s="850">
        <v>487</v>
      </c>
    </row>
    <row r="570" spans="1:11" ht="14.4" customHeight="1" x14ac:dyDescent="0.3">
      <c r="A570" s="831" t="s">
        <v>599</v>
      </c>
      <c r="B570" s="832" t="s">
        <v>600</v>
      </c>
      <c r="C570" s="835" t="s">
        <v>633</v>
      </c>
      <c r="D570" s="863" t="s">
        <v>634</v>
      </c>
      <c r="E570" s="835" t="s">
        <v>4548</v>
      </c>
      <c r="F570" s="863" t="s">
        <v>4549</v>
      </c>
      <c r="G570" s="835" t="s">
        <v>4556</v>
      </c>
      <c r="H570" s="835" t="s">
        <v>4557</v>
      </c>
      <c r="I570" s="849">
        <v>1.804444392522176</v>
      </c>
      <c r="J570" s="849">
        <v>900</v>
      </c>
      <c r="K570" s="850">
        <v>1624</v>
      </c>
    </row>
    <row r="571" spans="1:11" ht="14.4" customHeight="1" x14ac:dyDescent="0.3">
      <c r="A571" s="831" t="s">
        <v>599</v>
      </c>
      <c r="B571" s="832" t="s">
        <v>600</v>
      </c>
      <c r="C571" s="835" t="s">
        <v>633</v>
      </c>
      <c r="D571" s="863" t="s">
        <v>634</v>
      </c>
      <c r="E571" s="835" t="s">
        <v>4558</v>
      </c>
      <c r="F571" s="863" t="s">
        <v>4559</v>
      </c>
      <c r="G571" s="835" t="s">
        <v>4560</v>
      </c>
      <c r="H571" s="835" t="s">
        <v>4561</v>
      </c>
      <c r="I571" s="849">
        <v>0.68999999761581421</v>
      </c>
      <c r="J571" s="849">
        <v>1600</v>
      </c>
      <c r="K571" s="850">
        <v>1104</v>
      </c>
    </row>
    <row r="572" spans="1:11" ht="14.4" customHeight="1" x14ac:dyDescent="0.3">
      <c r="A572" s="831" t="s">
        <v>599</v>
      </c>
      <c r="B572" s="832" t="s">
        <v>600</v>
      </c>
      <c r="C572" s="835" t="s">
        <v>633</v>
      </c>
      <c r="D572" s="863" t="s">
        <v>634</v>
      </c>
      <c r="E572" s="835" t="s">
        <v>4558</v>
      </c>
      <c r="F572" s="863" t="s">
        <v>4559</v>
      </c>
      <c r="G572" s="835" t="s">
        <v>5086</v>
      </c>
      <c r="H572" s="835" t="s">
        <v>5087</v>
      </c>
      <c r="I572" s="849">
        <v>12.590000152587891</v>
      </c>
      <c r="J572" s="849">
        <v>100</v>
      </c>
      <c r="K572" s="850">
        <v>1259</v>
      </c>
    </row>
    <row r="573" spans="1:11" ht="14.4" customHeight="1" x14ac:dyDescent="0.3">
      <c r="A573" s="831" t="s">
        <v>599</v>
      </c>
      <c r="B573" s="832" t="s">
        <v>600</v>
      </c>
      <c r="C573" s="835" t="s">
        <v>633</v>
      </c>
      <c r="D573" s="863" t="s">
        <v>634</v>
      </c>
      <c r="E573" s="835" t="s">
        <v>4558</v>
      </c>
      <c r="F573" s="863" t="s">
        <v>4559</v>
      </c>
      <c r="G573" s="835" t="s">
        <v>4916</v>
      </c>
      <c r="H573" s="835" t="s">
        <v>4917</v>
      </c>
      <c r="I573" s="849">
        <v>12.518333276112875</v>
      </c>
      <c r="J573" s="849">
        <v>1550</v>
      </c>
      <c r="K573" s="850">
        <v>19386.60009765625</v>
      </c>
    </row>
    <row r="574" spans="1:11" ht="14.4" customHeight="1" x14ac:dyDescent="0.3">
      <c r="A574" s="831" t="s">
        <v>599</v>
      </c>
      <c r="B574" s="832" t="s">
        <v>600</v>
      </c>
      <c r="C574" s="835" t="s">
        <v>633</v>
      </c>
      <c r="D574" s="863" t="s">
        <v>634</v>
      </c>
      <c r="E574" s="835" t="s">
        <v>4558</v>
      </c>
      <c r="F574" s="863" t="s">
        <v>4559</v>
      </c>
      <c r="G574" s="835" t="s">
        <v>4819</v>
      </c>
      <c r="H574" s="835" t="s">
        <v>4820</v>
      </c>
      <c r="I574" s="849">
        <v>12.188750028610229</v>
      </c>
      <c r="J574" s="849">
        <v>2300</v>
      </c>
      <c r="K574" s="850">
        <v>27207.5</v>
      </c>
    </row>
    <row r="575" spans="1:11" ht="14.4" customHeight="1" x14ac:dyDescent="0.3">
      <c r="A575" s="831" t="s">
        <v>599</v>
      </c>
      <c r="B575" s="832" t="s">
        <v>600</v>
      </c>
      <c r="C575" s="835" t="s">
        <v>633</v>
      </c>
      <c r="D575" s="863" t="s">
        <v>634</v>
      </c>
      <c r="E575" s="835" t="s">
        <v>4558</v>
      </c>
      <c r="F575" s="863" t="s">
        <v>4559</v>
      </c>
      <c r="G575" s="835" t="s">
        <v>4562</v>
      </c>
      <c r="H575" s="835" t="s">
        <v>4563</v>
      </c>
      <c r="I575" s="849">
        <v>12.511666615804037</v>
      </c>
      <c r="J575" s="849">
        <v>1250</v>
      </c>
      <c r="K575" s="850">
        <v>15622.999938964844</v>
      </c>
    </row>
    <row r="576" spans="1:11" ht="14.4" customHeight="1" x14ac:dyDescent="0.3">
      <c r="A576" s="831" t="s">
        <v>599</v>
      </c>
      <c r="B576" s="832" t="s">
        <v>600</v>
      </c>
      <c r="C576" s="835" t="s">
        <v>633</v>
      </c>
      <c r="D576" s="863" t="s">
        <v>634</v>
      </c>
      <c r="E576" s="835" t="s">
        <v>4558</v>
      </c>
      <c r="F576" s="863" t="s">
        <v>4559</v>
      </c>
      <c r="G576" s="835" t="s">
        <v>5088</v>
      </c>
      <c r="H576" s="835" t="s">
        <v>5089</v>
      </c>
      <c r="I576" s="849">
        <v>12.579999923706055</v>
      </c>
      <c r="J576" s="849">
        <v>200</v>
      </c>
      <c r="K576" s="850">
        <v>2516</v>
      </c>
    </row>
    <row r="577" spans="1:11" ht="14.4" customHeight="1" x14ac:dyDescent="0.3">
      <c r="A577" s="831" t="s">
        <v>599</v>
      </c>
      <c r="B577" s="832" t="s">
        <v>600</v>
      </c>
      <c r="C577" s="835" t="s">
        <v>633</v>
      </c>
      <c r="D577" s="863" t="s">
        <v>634</v>
      </c>
      <c r="E577" s="835" t="s">
        <v>4558</v>
      </c>
      <c r="F577" s="863" t="s">
        <v>4559</v>
      </c>
      <c r="G577" s="835" t="s">
        <v>5050</v>
      </c>
      <c r="H577" s="835" t="s">
        <v>5051</v>
      </c>
      <c r="I577" s="849">
        <v>7.505000114440918</v>
      </c>
      <c r="J577" s="849">
        <v>600</v>
      </c>
      <c r="K577" s="850">
        <v>4503</v>
      </c>
    </row>
    <row r="578" spans="1:11" ht="14.4" customHeight="1" x14ac:dyDescent="0.3">
      <c r="A578" s="831" t="s">
        <v>599</v>
      </c>
      <c r="B578" s="832" t="s">
        <v>600</v>
      </c>
      <c r="C578" s="835" t="s">
        <v>633</v>
      </c>
      <c r="D578" s="863" t="s">
        <v>634</v>
      </c>
      <c r="E578" s="835" t="s">
        <v>4558</v>
      </c>
      <c r="F578" s="863" t="s">
        <v>4559</v>
      </c>
      <c r="G578" s="835" t="s">
        <v>4918</v>
      </c>
      <c r="H578" s="835" t="s">
        <v>4919</v>
      </c>
      <c r="I578" s="849">
        <v>7.5</v>
      </c>
      <c r="J578" s="849">
        <v>600</v>
      </c>
      <c r="K578" s="850">
        <v>4500</v>
      </c>
    </row>
    <row r="579" spans="1:11" ht="14.4" customHeight="1" x14ac:dyDescent="0.3">
      <c r="A579" s="831" t="s">
        <v>599</v>
      </c>
      <c r="B579" s="832" t="s">
        <v>600</v>
      </c>
      <c r="C579" s="835" t="s">
        <v>633</v>
      </c>
      <c r="D579" s="863" t="s">
        <v>634</v>
      </c>
      <c r="E579" s="835" t="s">
        <v>4558</v>
      </c>
      <c r="F579" s="863" t="s">
        <v>4559</v>
      </c>
      <c r="G579" s="835" t="s">
        <v>4733</v>
      </c>
      <c r="H579" s="835" t="s">
        <v>4734</v>
      </c>
      <c r="I579" s="849">
        <v>7.5</v>
      </c>
      <c r="J579" s="849">
        <v>700</v>
      </c>
      <c r="K579" s="850">
        <v>5250</v>
      </c>
    </row>
    <row r="580" spans="1:11" ht="14.4" customHeight="1" x14ac:dyDescent="0.3">
      <c r="A580" s="831" t="s">
        <v>599</v>
      </c>
      <c r="B580" s="832" t="s">
        <v>600</v>
      </c>
      <c r="C580" s="835" t="s">
        <v>633</v>
      </c>
      <c r="D580" s="863" t="s">
        <v>634</v>
      </c>
      <c r="E580" s="835" t="s">
        <v>4558</v>
      </c>
      <c r="F580" s="863" t="s">
        <v>4559</v>
      </c>
      <c r="G580" s="835" t="s">
        <v>4564</v>
      </c>
      <c r="H580" s="835" t="s">
        <v>4565</v>
      </c>
      <c r="I580" s="849">
        <v>7.5</v>
      </c>
      <c r="J580" s="849">
        <v>600</v>
      </c>
      <c r="K580" s="850">
        <v>4500</v>
      </c>
    </row>
    <row r="581" spans="1:11" ht="14.4" customHeight="1" x14ac:dyDescent="0.3">
      <c r="A581" s="831" t="s">
        <v>599</v>
      </c>
      <c r="B581" s="832" t="s">
        <v>600</v>
      </c>
      <c r="C581" s="835" t="s">
        <v>633</v>
      </c>
      <c r="D581" s="863" t="s">
        <v>634</v>
      </c>
      <c r="E581" s="835" t="s">
        <v>4558</v>
      </c>
      <c r="F581" s="863" t="s">
        <v>4559</v>
      </c>
      <c r="G581" s="835" t="s">
        <v>4735</v>
      </c>
      <c r="H581" s="835" t="s">
        <v>4736</v>
      </c>
      <c r="I581" s="849">
        <v>7.5100002288818359</v>
      </c>
      <c r="J581" s="849">
        <v>100</v>
      </c>
      <c r="K581" s="850">
        <v>751</v>
      </c>
    </row>
    <row r="582" spans="1:11" ht="14.4" customHeight="1" x14ac:dyDescent="0.3">
      <c r="A582" s="831" t="s">
        <v>599</v>
      </c>
      <c r="B582" s="832" t="s">
        <v>600</v>
      </c>
      <c r="C582" s="835" t="s">
        <v>636</v>
      </c>
      <c r="D582" s="863" t="s">
        <v>637</v>
      </c>
      <c r="E582" s="835" t="s">
        <v>4566</v>
      </c>
      <c r="F582" s="863" t="s">
        <v>4567</v>
      </c>
      <c r="G582" s="835" t="s">
        <v>5090</v>
      </c>
      <c r="H582" s="835" t="s">
        <v>5091</v>
      </c>
      <c r="I582" s="849">
        <v>344.79998779296875</v>
      </c>
      <c r="J582" s="849">
        <v>2</v>
      </c>
      <c r="K582" s="850">
        <v>689.5999755859375</v>
      </c>
    </row>
    <row r="583" spans="1:11" ht="14.4" customHeight="1" x14ac:dyDescent="0.3">
      <c r="A583" s="831" t="s">
        <v>599</v>
      </c>
      <c r="B583" s="832" t="s">
        <v>600</v>
      </c>
      <c r="C583" s="835" t="s">
        <v>636</v>
      </c>
      <c r="D583" s="863" t="s">
        <v>637</v>
      </c>
      <c r="E583" s="835" t="s">
        <v>4566</v>
      </c>
      <c r="F583" s="863" t="s">
        <v>4567</v>
      </c>
      <c r="G583" s="835" t="s">
        <v>5092</v>
      </c>
      <c r="H583" s="835" t="s">
        <v>5093</v>
      </c>
      <c r="I583" s="849">
        <v>646.1199951171875</v>
      </c>
      <c r="J583" s="849">
        <v>1</v>
      </c>
      <c r="K583" s="850">
        <v>646.1199951171875</v>
      </c>
    </row>
    <row r="584" spans="1:11" ht="14.4" customHeight="1" x14ac:dyDescent="0.3">
      <c r="A584" s="831" t="s">
        <v>599</v>
      </c>
      <c r="B584" s="832" t="s">
        <v>600</v>
      </c>
      <c r="C584" s="835" t="s">
        <v>636</v>
      </c>
      <c r="D584" s="863" t="s">
        <v>637</v>
      </c>
      <c r="E584" s="835" t="s">
        <v>4566</v>
      </c>
      <c r="F584" s="863" t="s">
        <v>4567</v>
      </c>
      <c r="G584" s="835" t="s">
        <v>5094</v>
      </c>
      <c r="H584" s="835" t="s">
        <v>5095</v>
      </c>
      <c r="I584" s="849">
        <v>439.22000122070312</v>
      </c>
      <c r="J584" s="849">
        <v>2</v>
      </c>
      <c r="K584" s="850">
        <v>878.42999267578125</v>
      </c>
    </row>
    <row r="585" spans="1:11" ht="14.4" customHeight="1" x14ac:dyDescent="0.3">
      <c r="A585" s="831" t="s">
        <v>599</v>
      </c>
      <c r="B585" s="832" t="s">
        <v>600</v>
      </c>
      <c r="C585" s="835" t="s">
        <v>636</v>
      </c>
      <c r="D585" s="863" t="s">
        <v>637</v>
      </c>
      <c r="E585" s="835" t="s">
        <v>4566</v>
      </c>
      <c r="F585" s="863" t="s">
        <v>4567</v>
      </c>
      <c r="G585" s="835" t="s">
        <v>5096</v>
      </c>
      <c r="H585" s="835" t="s">
        <v>5097</v>
      </c>
      <c r="I585" s="849">
        <v>1873.1600341796875</v>
      </c>
      <c r="J585" s="849">
        <v>1</v>
      </c>
      <c r="K585" s="850">
        <v>1873.1600341796875</v>
      </c>
    </row>
    <row r="586" spans="1:11" ht="14.4" customHeight="1" x14ac:dyDescent="0.3">
      <c r="A586" s="831" t="s">
        <v>599</v>
      </c>
      <c r="B586" s="832" t="s">
        <v>600</v>
      </c>
      <c r="C586" s="835" t="s">
        <v>636</v>
      </c>
      <c r="D586" s="863" t="s">
        <v>637</v>
      </c>
      <c r="E586" s="835" t="s">
        <v>4566</v>
      </c>
      <c r="F586" s="863" t="s">
        <v>4567</v>
      </c>
      <c r="G586" s="835" t="s">
        <v>5098</v>
      </c>
      <c r="H586" s="835" t="s">
        <v>5099</v>
      </c>
      <c r="I586" s="849">
        <v>713.9000244140625</v>
      </c>
      <c r="J586" s="849">
        <v>2</v>
      </c>
      <c r="K586" s="850">
        <v>1427.800048828125</v>
      </c>
    </row>
    <row r="587" spans="1:11" ht="14.4" customHeight="1" x14ac:dyDescent="0.3">
      <c r="A587" s="831" t="s">
        <v>599</v>
      </c>
      <c r="B587" s="832" t="s">
        <v>600</v>
      </c>
      <c r="C587" s="835" t="s">
        <v>636</v>
      </c>
      <c r="D587" s="863" t="s">
        <v>637</v>
      </c>
      <c r="E587" s="835" t="s">
        <v>4566</v>
      </c>
      <c r="F587" s="863" t="s">
        <v>4567</v>
      </c>
      <c r="G587" s="835" t="s">
        <v>5100</v>
      </c>
      <c r="H587" s="835" t="s">
        <v>5101</v>
      </c>
      <c r="I587" s="849">
        <v>1050</v>
      </c>
      <c r="J587" s="849">
        <v>1</v>
      </c>
      <c r="K587" s="850">
        <v>1050</v>
      </c>
    </row>
    <row r="588" spans="1:11" ht="14.4" customHeight="1" x14ac:dyDescent="0.3">
      <c r="A588" s="831" t="s">
        <v>599</v>
      </c>
      <c r="B588" s="832" t="s">
        <v>600</v>
      </c>
      <c r="C588" s="835" t="s">
        <v>639</v>
      </c>
      <c r="D588" s="863" t="s">
        <v>640</v>
      </c>
      <c r="E588" s="835" t="s">
        <v>4566</v>
      </c>
      <c r="F588" s="863" t="s">
        <v>4567</v>
      </c>
      <c r="G588" s="835" t="s">
        <v>5102</v>
      </c>
      <c r="H588" s="835" t="s">
        <v>5103</v>
      </c>
      <c r="I588" s="849">
        <v>6691</v>
      </c>
      <c r="J588" s="849">
        <v>1</v>
      </c>
      <c r="K588" s="850">
        <v>6691</v>
      </c>
    </row>
    <row r="589" spans="1:11" ht="14.4" customHeight="1" x14ac:dyDescent="0.3">
      <c r="A589" s="831" t="s">
        <v>599</v>
      </c>
      <c r="B589" s="832" t="s">
        <v>600</v>
      </c>
      <c r="C589" s="835" t="s">
        <v>639</v>
      </c>
      <c r="D589" s="863" t="s">
        <v>640</v>
      </c>
      <c r="E589" s="835" t="s">
        <v>4566</v>
      </c>
      <c r="F589" s="863" t="s">
        <v>4567</v>
      </c>
      <c r="G589" s="835" t="s">
        <v>5064</v>
      </c>
      <c r="H589" s="835" t="s">
        <v>5065</v>
      </c>
      <c r="I589" s="849">
        <v>121</v>
      </c>
      <c r="J589" s="849">
        <v>60</v>
      </c>
      <c r="K589" s="850">
        <v>7260</v>
      </c>
    </row>
    <row r="590" spans="1:11" ht="14.4" customHeight="1" x14ac:dyDescent="0.3">
      <c r="A590" s="831" t="s">
        <v>599</v>
      </c>
      <c r="B590" s="832" t="s">
        <v>600</v>
      </c>
      <c r="C590" s="835" t="s">
        <v>639</v>
      </c>
      <c r="D590" s="863" t="s">
        <v>640</v>
      </c>
      <c r="E590" s="835" t="s">
        <v>4566</v>
      </c>
      <c r="F590" s="863" t="s">
        <v>4567</v>
      </c>
      <c r="G590" s="835" t="s">
        <v>5066</v>
      </c>
      <c r="H590" s="835" t="s">
        <v>5067</v>
      </c>
      <c r="I590" s="849">
        <v>953</v>
      </c>
      <c r="J590" s="849">
        <v>1</v>
      </c>
      <c r="K590" s="850">
        <v>953</v>
      </c>
    </row>
    <row r="591" spans="1:11" ht="14.4" customHeight="1" x14ac:dyDescent="0.3">
      <c r="A591" s="831" t="s">
        <v>599</v>
      </c>
      <c r="B591" s="832" t="s">
        <v>600</v>
      </c>
      <c r="C591" s="835" t="s">
        <v>639</v>
      </c>
      <c r="D591" s="863" t="s">
        <v>640</v>
      </c>
      <c r="E591" s="835" t="s">
        <v>4468</v>
      </c>
      <c r="F591" s="863" t="s">
        <v>4469</v>
      </c>
      <c r="G591" s="835" t="s">
        <v>4837</v>
      </c>
      <c r="H591" s="835" t="s">
        <v>4838</v>
      </c>
      <c r="I591" s="849">
        <v>100.37999725341797</v>
      </c>
      <c r="J591" s="849">
        <v>7</v>
      </c>
      <c r="K591" s="850">
        <v>702.67999267578125</v>
      </c>
    </row>
    <row r="592" spans="1:11" ht="14.4" customHeight="1" x14ac:dyDescent="0.3">
      <c r="A592" s="831" t="s">
        <v>599</v>
      </c>
      <c r="B592" s="832" t="s">
        <v>600</v>
      </c>
      <c r="C592" s="835" t="s">
        <v>639</v>
      </c>
      <c r="D592" s="863" t="s">
        <v>640</v>
      </c>
      <c r="E592" s="835" t="s">
        <v>4468</v>
      </c>
      <c r="F592" s="863" t="s">
        <v>4469</v>
      </c>
      <c r="G592" s="835" t="s">
        <v>4837</v>
      </c>
      <c r="H592" s="835" t="s">
        <v>4839</v>
      </c>
      <c r="I592" s="849">
        <v>98.420001983642578</v>
      </c>
      <c r="J592" s="849">
        <v>20</v>
      </c>
      <c r="K592" s="850">
        <v>1968.4200134277344</v>
      </c>
    </row>
    <row r="593" spans="1:11" ht="14.4" customHeight="1" x14ac:dyDescent="0.3">
      <c r="A593" s="831" t="s">
        <v>599</v>
      </c>
      <c r="B593" s="832" t="s">
        <v>600</v>
      </c>
      <c r="C593" s="835" t="s">
        <v>639</v>
      </c>
      <c r="D593" s="863" t="s">
        <v>640</v>
      </c>
      <c r="E593" s="835" t="s">
        <v>4468</v>
      </c>
      <c r="F593" s="863" t="s">
        <v>4469</v>
      </c>
      <c r="G593" s="835" t="s">
        <v>4478</v>
      </c>
      <c r="H593" s="835" t="s">
        <v>4479</v>
      </c>
      <c r="I593" s="849">
        <v>1.3799999952316284</v>
      </c>
      <c r="J593" s="849">
        <v>2500</v>
      </c>
      <c r="K593" s="850">
        <v>3450</v>
      </c>
    </row>
    <row r="594" spans="1:11" ht="14.4" customHeight="1" x14ac:dyDescent="0.3">
      <c r="A594" s="831" t="s">
        <v>599</v>
      </c>
      <c r="B594" s="832" t="s">
        <v>600</v>
      </c>
      <c r="C594" s="835" t="s">
        <v>639</v>
      </c>
      <c r="D594" s="863" t="s">
        <v>640</v>
      </c>
      <c r="E594" s="835" t="s">
        <v>4468</v>
      </c>
      <c r="F594" s="863" t="s">
        <v>4469</v>
      </c>
      <c r="G594" s="835" t="s">
        <v>4612</v>
      </c>
      <c r="H594" s="835" t="s">
        <v>4613</v>
      </c>
      <c r="I594" s="849">
        <v>0.85500001907348633</v>
      </c>
      <c r="J594" s="849">
        <v>400</v>
      </c>
      <c r="K594" s="850">
        <v>342</v>
      </c>
    </row>
    <row r="595" spans="1:11" ht="14.4" customHeight="1" x14ac:dyDescent="0.3">
      <c r="A595" s="831" t="s">
        <v>599</v>
      </c>
      <c r="B595" s="832" t="s">
        <v>600</v>
      </c>
      <c r="C595" s="835" t="s">
        <v>639</v>
      </c>
      <c r="D595" s="863" t="s">
        <v>640</v>
      </c>
      <c r="E595" s="835" t="s">
        <v>4468</v>
      </c>
      <c r="F595" s="863" t="s">
        <v>4469</v>
      </c>
      <c r="G595" s="835" t="s">
        <v>5068</v>
      </c>
      <c r="H595" s="835" t="s">
        <v>5069</v>
      </c>
      <c r="I595" s="849">
        <v>30.880000114440918</v>
      </c>
      <c r="J595" s="849">
        <v>24</v>
      </c>
      <c r="K595" s="850">
        <v>741.07000732421875</v>
      </c>
    </row>
    <row r="596" spans="1:11" ht="14.4" customHeight="1" x14ac:dyDescent="0.3">
      <c r="A596" s="831" t="s">
        <v>599</v>
      </c>
      <c r="B596" s="832" t="s">
        <v>600</v>
      </c>
      <c r="C596" s="835" t="s">
        <v>639</v>
      </c>
      <c r="D596" s="863" t="s">
        <v>640</v>
      </c>
      <c r="E596" s="835" t="s">
        <v>4468</v>
      </c>
      <c r="F596" s="863" t="s">
        <v>4469</v>
      </c>
      <c r="G596" s="835" t="s">
        <v>5104</v>
      </c>
      <c r="H596" s="835" t="s">
        <v>5105</v>
      </c>
      <c r="I596" s="849">
        <v>23.920000076293945</v>
      </c>
      <c r="J596" s="849">
        <v>18</v>
      </c>
      <c r="K596" s="850">
        <v>430.55999755859375</v>
      </c>
    </row>
    <row r="597" spans="1:11" ht="14.4" customHeight="1" x14ac:dyDescent="0.3">
      <c r="A597" s="831" t="s">
        <v>599</v>
      </c>
      <c r="B597" s="832" t="s">
        <v>600</v>
      </c>
      <c r="C597" s="835" t="s">
        <v>639</v>
      </c>
      <c r="D597" s="863" t="s">
        <v>640</v>
      </c>
      <c r="E597" s="835" t="s">
        <v>4468</v>
      </c>
      <c r="F597" s="863" t="s">
        <v>4469</v>
      </c>
      <c r="G597" s="835" t="s">
        <v>4762</v>
      </c>
      <c r="H597" s="835" t="s">
        <v>4763</v>
      </c>
      <c r="I597" s="849">
        <v>13.222857202802386</v>
      </c>
      <c r="J597" s="849">
        <v>62</v>
      </c>
      <c r="K597" s="850">
        <v>819.81999969482422</v>
      </c>
    </row>
    <row r="598" spans="1:11" ht="14.4" customHeight="1" x14ac:dyDescent="0.3">
      <c r="A598" s="831" t="s">
        <v>599</v>
      </c>
      <c r="B598" s="832" t="s">
        <v>600</v>
      </c>
      <c r="C598" s="835" t="s">
        <v>639</v>
      </c>
      <c r="D598" s="863" t="s">
        <v>640</v>
      </c>
      <c r="E598" s="835" t="s">
        <v>4468</v>
      </c>
      <c r="F598" s="863" t="s">
        <v>4469</v>
      </c>
      <c r="G598" s="835" t="s">
        <v>4636</v>
      </c>
      <c r="H598" s="835" t="s">
        <v>4637</v>
      </c>
      <c r="I598" s="849">
        <v>296.45001220703125</v>
      </c>
      <c r="J598" s="849">
        <v>4</v>
      </c>
      <c r="K598" s="850">
        <v>1185.800048828125</v>
      </c>
    </row>
    <row r="599" spans="1:11" ht="14.4" customHeight="1" x14ac:dyDescent="0.3">
      <c r="A599" s="831" t="s">
        <v>599</v>
      </c>
      <c r="B599" s="832" t="s">
        <v>600</v>
      </c>
      <c r="C599" s="835" t="s">
        <v>639</v>
      </c>
      <c r="D599" s="863" t="s">
        <v>640</v>
      </c>
      <c r="E599" s="835" t="s">
        <v>4468</v>
      </c>
      <c r="F599" s="863" t="s">
        <v>4469</v>
      </c>
      <c r="G599" s="835" t="s">
        <v>4636</v>
      </c>
      <c r="H599" s="835" t="s">
        <v>5106</v>
      </c>
      <c r="I599" s="849">
        <v>296.45001220703125</v>
      </c>
      <c r="J599" s="849">
        <v>2</v>
      </c>
      <c r="K599" s="850">
        <v>592.9000244140625</v>
      </c>
    </row>
    <row r="600" spans="1:11" ht="14.4" customHeight="1" x14ac:dyDescent="0.3">
      <c r="A600" s="831" t="s">
        <v>599</v>
      </c>
      <c r="B600" s="832" t="s">
        <v>600</v>
      </c>
      <c r="C600" s="835" t="s">
        <v>639</v>
      </c>
      <c r="D600" s="863" t="s">
        <v>640</v>
      </c>
      <c r="E600" s="835" t="s">
        <v>4468</v>
      </c>
      <c r="F600" s="863" t="s">
        <v>4469</v>
      </c>
      <c r="G600" s="835" t="s">
        <v>5070</v>
      </c>
      <c r="H600" s="835" t="s">
        <v>5071</v>
      </c>
      <c r="I600" s="849">
        <v>0.88999998569488525</v>
      </c>
      <c r="J600" s="849">
        <v>5000</v>
      </c>
      <c r="K600" s="850">
        <v>4426.35986328125</v>
      </c>
    </row>
    <row r="601" spans="1:11" ht="14.4" customHeight="1" x14ac:dyDescent="0.3">
      <c r="A601" s="831" t="s">
        <v>599</v>
      </c>
      <c r="B601" s="832" t="s">
        <v>600</v>
      </c>
      <c r="C601" s="835" t="s">
        <v>639</v>
      </c>
      <c r="D601" s="863" t="s">
        <v>640</v>
      </c>
      <c r="E601" s="835" t="s">
        <v>4468</v>
      </c>
      <c r="F601" s="863" t="s">
        <v>4469</v>
      </c>
      <c r="G601" s="835" t="s">
        <v>4842</v>
      </c>
      <c r="H601" s="835" t="s">
        <v>4843</v>
      </c>
      <c r="I601" s="849">
        <v>0.6600000262260437</v>
      </c>
      <c r="J601" s="849">
        <v>1000</v>
      </c>
      <c r="K601" s="850">
        <v>660</v>
      </c>
    </row>
    <row r="602" spans="1:11" ht="14.4" customHeight="1" x14ac:dyDescent="0.3">
      <c r="A602" s="831" t="s">
        <v>599</v>
      </c>
      <c r="B602" s="832" t="s">
        <v>600</v>
      </c>
      <c r="C602" s="835" t="s">
        <v>639</v>
      </c>
      <c r="D602" s="863" t="s">
        <v>640</v>
      </c>
      <c r="E602" s="835" t="s">
        <v>4468</v>
      </c>
      <c r="F602" s="863" t="s">
        <v>4469</v>
      </c>
      <c r="G602" s="835" t="s">
        <v>4780</v>
      </c>
      <c r="H602" s="835" t="s">
        <v>4781</v>
      </c>
      <c r="I602" s="849">
        <v>1.1699999570846558</v>
      </c>
      <c r="J602" s="849">
        <v>3000</v>
      </c>
      <c r="K602" s="850">
        <v>3519</v>
      </c>
    </row>
    <row r="603" spans="1:11" ht="14.4" customHeight="1" x14ac:dyDescent="0.3">
      <c r="A603" s="831" t="s">
        <v>599</v>
      </c>
      <c r="B603" s="832" t="s">
        <v>600</v>
      </c>
      <c r="C603" s="835" t="s">
        <v>639</v>
      </c>
      <c r="D603" s="863" t="s">
        <v>640</v>
      </c>
      <c r="E603" s="835" t="s">
        <v>4468</v>
      </c>
      <c r="F603" s="863" t="s">
        <v>4469</v>
      </c>
      <c r="G603" s="835" t="s">
        <v>5107</v>
      </c>
      <c r="H603" s="835" t="s">
        <v>5108</v>
      </c>
      <c r="I603" s="849">
        <v>14399</v>
      </c>
      <c r="J603" s="849">
        <v>1</v>
      </c>
      <c r="K603" s="850">
        <v>14399</v>
      </c>
    </row>
    <row r="604" spans="1:11" ht="14.4" customHeight="1" x14ac:dyDescent="0.3">
      <c r="A604" s="831" t="s">
        <v>599</v>
      </c>
      <c r="B604" s="832" t="s">
        <v>600</v>
      </c>
      <c r="C604" s="835" t="s">
        <v>639</v>
      </c>
      <c r="D604" s="863" t="s">
        <v>640</v>
      </c>
      <c r="E604" s="835" t="s">
        <v>4468</v>
      </c>
      <c r="F604" s="863" t="s">
        <v>4469</v>
      </c>
      <c r="G604" s="835" t="s">
        <v>4486</v>
      </c>
      <c r="H604" s="835" t="s">
        <v>4487</v>
      </c>
      <c r="I604" s="849">
        <v>27.876363407481801</v>
      </c>
      <c r="J604" s="849">
        <v>21</v>
      </c>
      <c r="K604" s="850">
        <v>585.40999412536621</v>
      </c>
    </row>
    <row r="605" spans="1:11" ht="14.4" customHeight="1" x14ac:dyDescent="0.3">
      <c r="A605" s="831" t="s">
        <v>599</v>
      </c>
      <c r="B605" s="832" t="s">
        <v>600</v>
      </c>
      <c r="C605" s="835" t="s">
        <v>639</v>
      </c>
      <c r="D605" s="863" t="s">
        <v>640</v>
      </c>
      <c r="E605" s="835" t="s">
        <v>4468</v>
      </c>
      <c r="F605" s="863" t="s">
        <v>4469</v>
      </c>
      <c r="G605" s="835" t="s">
        <v>4642</v>
      </c>
      <c r="H605" s="835" t="s">
        <v>4643</v>
      </c>
      <c r="I605" s="849">
        <v>28.732307287362907</v>
      </c>
      <c r="J605" s="849">
        <v>575</v>
      </c>
      <c r="K605" s="850">
        <v>16520.900115966797</v>
      </c>
    </row>
    <row r="606" spans="1:11" ht="14.4" customHeight="1" x14ac:dyDescent="0.3">
      <c r="A606" s="831" t="s">
        <v>599</v>
      </c>
      <c r="B606" s="832" t="s">
        <v>600</v>
      </c>
      <c r="C606" s="835" t="s">
        <v>639</v>
      </c>
      <c r="D606" s="863" t="s">
        <v>640</v>
      </c>
      <c r="E606" s="835" t="s">
        <v>4468</v>
      </c>
      <c r="F606" s="863" t="s">
        <v>4469</v>
      </c>
      <c r="G606" s="835" t="s">
        <v>4490</v>
      </c>
      <c r="H606" s="835" t="s">
        <v>4491</v>
      </c>
      <c r="I606" s="849">
        <v>1.2000000476837158</v>
      </c>
      <c r="J606" s="849">
        <v>16740</v>
      </c>
      <c r="K606" s="850">
        <v>20077.619934082031</v>
      </c>
    </row>
    <row r="607" spans="1:11" ht="14.4" customHeight="1" x14ac:dyDescent="0.3">
      <c r="A607" s="831" t="s">
        <v>599</v>
      </c>
      <c r="B607" s="832" t="s">
        <v>600</v>
      </c>
      <c r="C607" s="835" t="s">
        <v>639</v>
      </c>
      <c r="D607" s="863" t="s">
        <v>640</v>
      </c>
      <c r="E607" s="835" t="s">
        <v>4492</v>
      </c>
      <c r="F607" s="863" t="s">
        <v>4493</v>
      </c>
      <c r="G607" s="835" t="s">
        <v>5109</v>
      </c>
      <c r="H607" s="835" t="s">
        <v>5110</v>
      </c>
      <c r="I607" s="849">
        <v>2057</v>
      </c>
      <c r="J607" s="849">
        <v>1</v>
      </c>
      <c r="K607" s="850">
        <v>2057</v>
      </c>
    </row>
    <row r="608" spans="1:11" ht="14.4" customHeight="1" x14ac:dyDescent="0.3">
      <c r="A608" s="831" t="s">
        <v>599</v>
      </c>
      <c r="B608" s="832" t="s">
        <v>600</v>
      </c>
      <c r="C608" s="835" t="s">
        <v>639</v>
      </c>
      <c r="D608" s="863" t="s">
        <v>640</v>
      </c>
      <c r="E608" s="835" t="s">
        <v>4492</v>
      </c>
      <c r="F608" s="863" t="s">
        <v>4493</v>
      </c>
      <c r="G608" s="835" t="s">
        <v>4648</v>
      </c>
      <c r="H608" s="835" t="s">
        <v>4649</v>
      </c>
      <c r="I608" s="849">
        <v>6.2899999618530273</v>
      </c>
      <c r="J608" s="849">
        <v>300</v>
      </c>
      <c r="K608" s="850">
        <v>1887</v>
      </c>
    </row>
    <row r="609" spans="1:11" ht="14.4" customHeight="1" x14ac:dyDescent="0.3">
      <c r="A609" s="831" t="s">
        <v>599</v>
      </c>
      <c r="B609" s="832" t="s">
        <v>600</v>
      </c>
      <c r="C609" s="835" t="s">
        <v>639</v>
      </c>
      <c r="D609" s="863" t="s">
        <v>640</v>
      </c>
      <c r="E609" s="835" t="s">
        <v>4492</v>
      </c>
      <c r="F609" s="863" t="s">
        <v>4493</v>
      </c>
      <c r="G609" s="835" t="s">
        <v>4650</v>
      </c>
      <c r="H609" s="835" t="s">
        <v>4651</v>
      </c>
      <c r="I609" s="849">
        <v>4.4846153259277344</v>
      </c>
      <c r="J609" s="849">
        <v>1230</v>
      </c>
      <c r="K609" s="850">
        <v>5515.1000061035156</v>
      </c>
    </row>
    <row r="610" spans="1:11" ht="14.4" customHeight="1" x14ac:dyDescent="0.3">
      <c r="A610" s="831" t="s">
        <v>599</v>
      </c>
      <c r="B610" s="832" t="s">
        <v>600</v>
      </c>
      <c r="C610" s="835" t="s">
        <v>639</v>
      </c>
      <c r="D610" s="863" t="s">
        <v>640</v>
      </c>
      <c r="E610" s="835" t="s">
        <v>4492</v>
      </c>
      <c r="F610" s="863" t="s">
        <v>4493</v>
      </c>
      <c r="G610" s="835" t="s">
        <v>5111</v>
      </c>
      <c r="H610" s="835" t="s">
        <v>5112</v>
      </c>
      <c r="I610" s="849">
        <v>207.8800048828125</v>
      </c>
      <c r="J610" s="849">
        <v>100</v>
      </c>
      <c r="K610" s="850">
        <v>20787.80078125</v>
      </c>
    </row>
    <row r="611" spans="1:11" ht="14.4" customHeight="1" x14ac:dyDescent="0.3">
      <c r="A611" s="831" t="s">
        <v>599</v>
      </c>
      <c r="B611" s="832" t="s">
        <v>600</v>
      </c>
      <c r="C611" s="835" t="s">
        <v>639</v>
      </c>
      <c r="D611" s="863" t="s">
        <v>640</v>
      </c>
      <c r="E611" s="835" t="s">
        <v>4492</v>
      </c>
      <c r="F611" s="863" t="s">
        <v>4493</v>
      </c>
      <c r="G611" s="835" t="s">
        <v>4494</v>
      </c>
      <c r="H611" s="835" t="s">
        <v>4495</v>
      </c>
      <c r="I611" s="849">
        <v>1.1249999748542905E-2</v>
      </c>
      <c r="J611" s="849">
        <v>850</v>
      </c>
      <c r="K611" s="850">
        <v>9.5</v>
      </c>
    </row>
    <row r="612" spans="1:11" ht="14.4" customHeight="1" x14ac:dyDescent="0.3">
      <c r="A612" s="831" t="s">
        <v>599</v>
      </c>
      <c r="B612" s="832" t="s">
        <v>600</v>
      </c>
      <c r="C612" s="835" t="s">
        <v>639</v>
      </c>
      <c r="D612" s="863" t="s">
        <v>640</v>
      </c>
      <c r="E612" s="835" t="s">
        <v>4492</v>
      </c>
      <c r="F612" s="863" t="s">
        <v>4493</v>
      </c>
      <c r="G612" s="835" t="s">
        <v>4850</v>
      </c>
      <c r="H612" s="835" t="s">
        <v>4851</v>
      </c>
      <c r="I612" s="849">
        <v>6.0500001907348633</v>
      </c>
      <c r="J612" s="849">
        <v>100</v>
      </c>
      <c r="K612" s="850">
        <v>605</v>
      </c>
    </row>
    <row r="613" spans="1:11" ht="14.4" customHeight="1" x14ac:dyDescent="0.3">
      <c r="A613" s="831" t="s">
        <v>599</v>
      </c>
      <c r="B613" s="832" t="s">
        <v>600</v>
      </c>
      <c r="C613" s="835" t="s">
        <v>639</v>
      </c>
      <c r="D613" s="863" t="s">
        <v>640</v>
      </c>
      <c r="E613" s="835" t="s">
        <v>4492</v>
      </c>
      <c r="F613" s="863" t="s">
        <v>4493</v>
      </c>
      <c r="G613" s="835" t="s">
        <v>5072</v>
      </c>
      <c r="H613" s="835" t="s">
        <v>5073</v>
      </c>
      <c r="I613" s="849">
        <v>44.049999237060547</v>
      </c>
      <c r="J613" s="849">
        <v>30</v>
      </c>
      <c r="K613" s="850">
        <v>1321.5</v>
      </c>
    </row>
    <row r="614" spans="1:11" ht="14.4" customHeight="1" x14ac:dyDescent="0.3">
      <c r="A614" s="831" t="s">
        <v>599</v>
      </c>
      <c r="B614" s="832" t="s">
        <v>600</v>
      </c>
      <c r="C614" s="835" t="s">
        <v>639</v>
      </c>
      <c r="D614" s="863" t="s">
        <v>640</v>
      </c>
      <c r="E614" s="835" t="s">
        <v>4492</v>
      </c>
      <c r="F614" s="863" t="s">
        <v>4493</v>
      </c>
      <c r="G614" s="835" t="s">
        <v>5113</v>
      </c>
      <c r="H614" s="835" t="s">
        <v>5114</v>
      </c>
      <c r="I614" s="849">
        <v>299.71333821614581</v>
      </c>
      <c r="J614" s="849">
        <v>60</v>
      </c>
      <c r="K614" s="850">
        <v>17982.7900390625</v>
      </c>
    </row>
    <row r="615" spans="1:11" ht="14.4" customHeight="1" x14ac:dyDescent="0.3">
      <c r="A615" s="831" t="s">
        <v>599</v>
      </c>
      <c r="B615" s="832" t="s">
        <v>600</v>
      </c>
      <c r="C615" s="835" t="s">
        <v>639</v>
      </c>
      <c r="D615" s="863" t="s">
        <v>640</v>
      </c>
      <c r="E615" s="835" t="s">
        <v>4492</v>
      </c>
      <c r="F615" s="863" t="s">
        <v>4493</v>
      </c>
      <c r="G615" s="835" t="s">
        <v>5115</v>
      </c>
      <c r="H615" s="835" t="s">
        <v>5116</v>
      </c>
      <c r="I615" s="849">
        <v>6.1442856788635254</v>
      </c>
      <c r="J615" s="849">
        <v>700</v>
      </c>
      <c r="K615" s="850">
        <v>4301</v>
      </c>
    </row>
    <row r="616" spans="1:11" ht="14.4" customHeight="1" x14ac:dyDescent="0.3">
      <c r="A616" s="831" t="s">
        <v>599</v>
      </c>
      <c r="B616" s="832" t="s">
        <v>600</v>
      </c>
      <c r="C616" s="835" t="s">
        <v>639</v>
      </c>
      <c r="D616" s="863" t="s">
        <v>640</v>
      </c>
      <c r="E616" s="835" t="s">
        <v>4492</v>
      </c>
      <c r="F616" s="863" t="s">
        <v>4493</v>
      </c>
      <c r="G616" s="835" t="s">
        <v>4498</v>
      </c>
      <c r="H616" s="835" t="s">
        <v>4499</v>
      </c>
      <c r="I616" s="849">
        <v>3.451111157735189</v>
      </c>
      <c r="J616" s="849">
        <v>2040</v>
      </c>
      <c r="K616" s="850">
        <v>7032.800048828125</v>
      </c>
    </row>
    <row r="617" spans="1:11" ht="14.4" customHeight="1" x14ac:dyDescent="0.3">
      <c r="A617" s="831" t="s">
        <v>599</v>
      </c>
      <c r="B617" s="832" t="s">
        <v>600</v>
      </c>
      <c r="C617" s="835" t="s">
        <v>639</v>
      </c>
      <c r="D617" s="863" t="s">
        <v>640</v>
      </c>
      <c r="E617" s="835" t="s">
        <v>4492</v>
      </c>
      <c r="F617" s="863" t="s">
        <v>4493</v>
      </c>
      <c r="G617" s="835" t="s">
        <v>5115</v>
      </c>
      <c r="H617" s="835" t="s">
        <v>5117</v>
      </c>
      <c r="I617" s="849">
        <v>6.1549999713897705</v>
      </c>
      <c r="J617" s="849">
        <v>200</v>
      </c>
      <c r="K617" s="850">
        <v>1231</v>
      </c>
    </row>
    <row r="618" spans="1:11" ht="14.4" customHeight="1" x14ac:dyDescent="0.3">
      <c r="A618" s="831" t="s">
        <v>599</v>
      </c>
      <c r="B618" s="832" t="s">
        <v>600</v>
      </c>
      <c r="C618" s="835" t="s">
        <v>639</v>
      </c>
      <c r="D618" s="863" t="s">
        <v>640</v>
      </c>
      <c r="E618" s="835" t="s">
        <v>4492</v>
      </c>
      <c r="F618" s="863" t="s">
        <v>4493</v>
      </c>
      <c r="G618" s="835" t="s">
        <v>4498</v>
      </c>
      <c r="H618" s="835" t="s">
        <v>4790</v>
      </c>
      <c r="I618" s="849">
        <v>3.4600000381469727</v>
      </c>
      <c r="J618" s="849">
        <v>400</v>
      </c>
      <c r="K618" s="850">
        <v>1384</v>
      </c>
    </row>
    <row r="619" spans="1:11" ht="14.4" customHeight="1" x14ac:dyDescent="0.3">
      <c r="A619" s="831" t="s">
        <v>599</v>
      </c>
      <c r="B619" s="832" t="s">
        <v>600</v>
      </c>
      <c r="C619" s="835" t="s">
        <v>639</v>
      </c>
      <c r="D619" s="863" t="s">
        <v>640</v>
      </c>
      <c r="E619" s="835" t="s">
        <v>4492</v>
      </c>
      <c r="F619" s="863" t="s">
        <v>4493</v>
      </c>
      <c r="G619" s="835" t="s">
        <v>5118</v>
      </c>
      <c r="H619" s="835" t="s">
        <v>5119</v>
      </c>
      <c r="I619" s="849">
        <v>1698.8399658203125</v>
      </c>
      <c r="J619" s="849">
        <v>2</v>
      </c>
      <c r="K619" s="850">
        <v>3397.679931640625</v>
      </c>
    </row>
    <row r="620" spans="1:11" ht="14.4" customHeight="1" x14ac:dyDescent="0.3">
      <c r="A620" s="831" t="s">
        <v>599</v>
      </c>
      <c r="B620" s="832" t="s">
        <v>600</v>
      </c>
      <c r="C620" s="835" t="s">
        <v>639</v>
      </c>
      <c r="D620" s="863" t="s">
        <v>640</v>
      </c>
      <c r="E620" s="835" t="s">
        <v>4492</v>
      </c>
      <c r="F620" s="863" t="s">
        <v>4493</v>
      </c>
      <c r="G620" s="835" t="s">
        <v>4500</v>
      </c>
      <c r="H620" s="835" t="s">
        <v>4501</v>
      </c>
      <c r="I620" s="849">
        <v>17.959999720255535</v>
      </c>
      <c r="J620" s="849">
        <v>2600</v>
      </c>
      <c r="K620" s="850">
        <v>46701</v>
      </c>
    </row>
    <row r="621" spans="1:11" ht="14.4" customHeight="1" x14ac:dyDescent="0.3">
      <c r="A621" s="831" t="s">
        <v>599</v>
      </c>
      <c r="B621" s="832" t="s">
        <v>600</v>
      </c>
      <c r="C621" s="835" t="s">
        <v>639</v>
      </c>
      <c r="D621" s="863" t="s">
        <v>640</v>
      </c>
      <c r="E621" s="835" t="s">
        <v>4492</v>
      </c>
      <c r="F621" s="863" t="s">
        <v>4493</v>
      </c>
      <c r="G621" s="835" t="s">
        <v>4502</v>
      </c>
      <c r="H621" s="835" t="s">
        <v>4503</v>
      </c>
      <c r="I621" s="849">
        <v>17.979999542236328</v>
      </c>
      <c r="J621" s="849">
        <v>50</v>
      </c>
      <c r="K621" s="850">
        <v>899</v>
      </c>
    </row>
    <row r="622" spans="1:11" ht="14.4" customHeight="1" x14ac:dyDescent="0.3">
      <c r="A622" s="831" t="s">
        <v>599</v>
      </c>
      <c r="B622" s="832" t="s">
        <v>600</v>
      </c>
      <c r="C622" s="835" t="s">
        <v>639</v>
      </c>
      <c r="D622" s="863" t="s">
        <v>640</v>
      </c>
      <c r="E622" s="835" t="s">
        <v>4492</v>
      </c>
      <c r="F622" s="863" t="s">
        <v>4493</v>
      </c>
      <c r="G622" s="835" t="s">
        <v>4662</v>
      </c>
      <c r="H622" s="835" t="s">
        <v>4663</v>
      </c>
      <c r="I622" s="849">
        <v>13.199999809265137</v>
      </c>
      <c r="J622" s="849">
        <v>120</v>
      </c>
      <c r="K622" s="850">
        <v>1584</v>
      </c>
    </row>
    <row r="623" spans="1:11" ht="14.4" customHeight="1" x14ac:dyDescent="0.3">
      <c r="A623" s="831" t="s">
        <v>599</v>
      </c>
      <c r="B623" s="832" t="s">
        <v>600</v>
      </c>
      <c r="C623" s="835" t="s">
        <v>639</v>
      </c>
      <c r="D623" s="863" t="s">
        <v>640</v>
      </c>
      <c r="E623" s="835" t="s">
        <v>4492</v>
      </c>
      <c r="F623" s="863" t="s">
        <v>4493</v>
      </c>
      <c r="G623" s="835" t="s">
        <v>5120</v>
      </c>
      <c r="H623" s="835" t="s">
        <v>5121</v>
      </c>
      <c r="I623" s="849">
        <v>1236.02001953125</v>
      </c>
      <c r="J623" s="849">
        <v>2</v>
      </c>
      <c r="K623" s="850">
        <v>2472.030029296875</v>
      </c>
    </row>
    <row r="624" spans="1:11" ht="14.4" customHeight="1" x14ac:dyDescent="0.3">
      <c r="A624" s="831" t="s">
        <v>599</v>
      </c>
      <c r="B624" s="832" t="s">
        <v>600</v>
      </c>
      <c r="C624" s="835" t="s">
        <v>639</v>
      </c>
      <c r="D624" s="863" t="s">
        <v>640</v>
      </c>
      <c r="E624" s="835" t="s">
        <v>4492</v>
      </c>
      <c r="F624" s="863" t="s">
        <v>4493</v>
      </c>
      <c r="G624" s="835" t="s">
        <v>4504</v>
      </c>
      <c r="H624" s="835" t="s">
        <v>4505</v>
      </c>
      <c r="I624" s="849">
        <v>9.6800003051757812</v>
      </c>
      <c r="J624" s="849">
        <v>80</v>
      </c>
      <c r="K624" s="850">
        <v>774.39999389648437</v>
      </c>
    </row>
    <row r="625" spans="1:11" ht="14.4" customHeight="1" x14ac:dyDescent="0.3">
      <c r="A625" s="831" t="s">
        <v>599</v>
      </c>
      <c r="B625" s="832" t="s">
        <v>600</v>
      </c>
      <c r="C625" s="835" t="s">
        <v>639</v>
      </c>
      <c r="D625" s="863" t="s">
        <v>640</v>
      </c>
      <c r="E625" s="835" t="s">
        <v>4492</v>
      </c>
      <c r="F625" s="863" t="s">
        <v>4493</v>
      </c>
      <c r="G625" s="835" t="s">
        <v>4861</v>
      </c>
      <c r="H625" s="835" t="s">
        <v>4862</v>
      </c>
      <c r="I625" s="849">
        <v>4.619999885559082</v>
      </c>
      <c r="J625" s="849">
        <v>10</v>
      </c>
      <c r="K625" s="850">
        <v>46.200000762939453</v>
      </c>
    </row>
    <row r="626" spans="1:11" ht="14.4" customHeight="1" x14ac:dyDescent="0.3">
      <c r="A626" s="831" t="s">
        <v>599</v>
      </c>
      <c r="B626" s="832" t="s">
        <v>600</v>
      </c>
      <c r="C626" s="835" t="s">
        <v>639</v>
      </c>
      <c r="D626" s="863" t="s">
        <v>640</v>
      </c>
      <c r="E626" s="835" t="s">
        <v>4492</v>
      </c>
      <c r="F626" s="863" t="s">
        <v>4493</v>
      </c>
      <c r="G626" s="835" t="s">
        <v>5122</v>
      </c>
      <c r="H626" s="835" t="s">
        <v>5123</v>
      </c>
      <c r="I626" s="849">
        <v>3993</v>
      </c>
      <c r="J626" s="849">
        <v>2</v>
      </c>
      <c r="K626" s="850">
        <v>7986</v>
      </c>
    </row>
    <row r="627" spans="1:11" ht="14.4" customHeight="1" x14ac:dyDescent="0.3">
      <c r="A627" s="831" t="s">
        <v>599</v>
      </c>
      <c r="B627" s="832" t="s">
        <v>600</v>
      </c>
      <c r="C627" s="835" t="s">
        <v>639</v>
      </c>
      <c r="D627" s="863" t="s">
        <v>640</v>
      </c>
      <c r="E627" s="835" t="s">
        <v>4492</v>
      </c>
      <c r="F627" s="863" t="s">
        <v>4493</v>
      </c>
      <c r="G627" s="835" t="s">
        <v>5124</v>
      </c>
      <c r="H627" s="835" t="s">
        <v>5125</v>
      </c>
      <c r="I627" s="849">
        <v>2400.639892578125</v>
      </c>
      <c r="J627" s="849">
        <v>4</v>
      </c>
      <c r="K627" s="850">
        <v>9602.5595703125</v>
      </c>
    </row>
    <row r="628" spans="1:11" ht="14.4" customHeight="1" x14ac:dyDescent="0.3">
      <c r="A628" s="831" t="s">
        <v>599</v>
      </c>
      <c r="B628" s="832" t="s">
        <v>600</v>
      </c>
      <c r="C628" s="835" t="s">
        <v>639</v>
      </c>
      <c r="D628" s="863" t="s">
        <v>640</v>
      </c>
      <c r="E628" s="835" t="s">
        <v>4492</v>
      </c>
      <c r="F628" s="863" t="s">
        <v>4493</v>
      </c>
      <c r="G628" s="835" t="s">
        <v>5126</v>
      </c>
      <c r="H628" s="835" t="s">
        <v>5127</v>
      </c>
      <c r="I628" s="849">
        <v>387.20001220703125</v>
      </c>
      <c r="J628" s="849">
        <v>2</v>
      </c>
      <c r="K628" s="850">
        <v>774.4000244140625</v>
      </c>
    </row>
    <row r="629" spans="1:11" ht="14.4" customHeight="1" x14ac:dyDescent="0.3">
      <c r="A629" s="831" t="s">
        <v>599</v>
      </c>
      <c r="B629" s="832" t="s">
        <v>600</v>
      </c>
      <c r="C629" s="835" t="s">
        <v>639</v>
      </c>
      <c r="D629" s="863" t="s">
        <v>640</v>
      </c>
      <c r="E629" s="835" t="s">
        <v>4492</v>
      </c>
      <c r="F629" s="863" t="s">
        <v>4493</v>
      </c>
      <c r="G629" s="835" t="s">
        <v>4506</v>
      </c>
      <c r="H629" s="835" t="s">
        <v>4507</v>
      </c>
      <c r="I629" s="849">
        <v>13.310000419616699</v>
      </c>
      <c r="J629" s="849">
        <v>270</v>
      </c>
      <c r="K629" s="850">
        <v>3593.6999092102051</v>
      </c>
    </row>
    <row r="630" spans="1:11" ht="14.4" customHeight="1" x14ac:dyDescent="0.3">
      <c r="A630" s="831" t="s">
        <v>599</v>
      </c>
      <c r="B630" s="832" t="s">
        <v>600</v>
      </c>
      <c r="C630" s="835" t="s">
        <v>639</v>
      </c>
      <c r="D630" s="863" t="s">
        <v>640</v>
      </c>
      <c r="E630" s="835" t="s">
        <v>4492</v>
      </c>
      <c r="F630" s="863" t="s">
        <v>4493</v>
      </c>
      <c r="G630" s="835" t="s">
        <v>4508</v>
      </c>
      <c r="H630" s="835" t="s">
        <v>4509</v>
      </c>
      <c r="I630" s="849">
        <v>2.2899999618530273</v>
      </c>
      <c r="J630" s="849">
        <v>100</v>
      </c>
      <c r="K630" s="850">
        <v>229</v>
      </c>
    </row>
    <row r="631" spans="1:11" ht="14.4" customHeight="1" x14ac:dyDescent="0.3">
      <c r="A631" s="831" t="s">
        <v>599</v>
      </c>
      <c r="B631" s="832" t="s">
        <v>600</v>
      </c>
      <c r="C631" s="835" t="s">
        <v>639</v>
      </c>
      <c r="D631" s="863" t="s">
        <v>640</v>
      </c>
      <c r="E631" s="835" t="s">
        <v>4492</v>
      </c>
      <c r="F631" s="863" t="s">
        <v>4493</v>
      </c>
      <c r="G631" s="835" t="s">
        <v>4510</v>
      </c>
      <c r="H631" s="835" t="s">
        <v>4511</v>
      </c>
      <c r="I631" s="849">
        <v>66.550003051757812</v>
      </c>
      <c r="J631" s="849">
        <v>845</v>
      </c>
      <c r="K631" s="850">
        <v>56234.750061035156</v>
      </c>
    </row>
    <row r="632" spans="1:11" ht="14.4" customHeight="1" x14ac:dyDescent="0.3">
      <c r="A632" s="831" t="s">
        <v>599</v>
      </c>
      <c r="B632" s="832" t="s">
        <v>600</v>
      </c>
      <c r="C632" s="835" t="s">
        <v>639</v>
      </c>
      <c r="D632" s="863" t="s">
        <v>640</v>
      </c>
      <c r="E632" s="835" t="s">
        <v>4492</v>
      </c>
      <c r="F632" s="863" t="s">
        <v>4493</v>
      </c>
      <c r="G632" s="835" t="s">
        <v>5128</v>
      </c>
      <c r="H632" s="835" t="s">
        <v>5129</v>
      </c>
      <c r="I632" s="849">
        <v>388.76998901367187</v>
      </c>
      <c r="J632" s="849">
        <v>7</v>
      </c>
      <c r="K632" s="850">
        <v>2721.409912109375</v>
      </c>
    </row>
    <row r="633" spans="1:11" ht="14.4" customHeight="1" x14ac:dyDescent="0.3">
      <c r="A633" s="831" t="s">
        <v>599</v>
      </c>
      <c r="B633" s="832" t="s">
        <v>600</v>
      </c>
      <c r="C633" s="835" t="s">
        <v>639</v>
      </c>
      <c r="D633" s="863" t="s">
        <v>640</v>
      </c>
      <c r="E633" s="835" t="s">
        <v>4492</v>
      </c>
      <c r="F633" s="863" t="s">
        <v>4493</v>
      </c>
      <c r="G633" s="835" t="s">
        <v>5024</v>
      </c>
      <c r="H633" s="835" t="s">
        <v>5025</v>
      </c>
      <c r="I633" s="849">
        <v>3.9925000071525574</v>
      </c>
      <c r="J633" s="849">
        <v>600</v>
      </c>
      <c r="K633" s="850">
        <v>2396.1499633789062</v>
      </c>
    </row>
    <row r="634" spans="1:11" ht="14.4" customHeight="1" x14ac:dyDescent="0.3">
      <c r="A634" s="831" t="s">
        <v>599</v>
      </c>
      <c r="B634" s="832" t="s">
        <v>600</v>
      </c>
      <c r="C634" s="835" t="s">
        <v>639</v>
      </c>
      <c r="D634" s="863" t="s">
        <v>640</v>
      </c>
      <c r="E634" s="835" t="s">
        <v>4492</v>
      </c>
      <c r="F634" s="863" t="s">
        <v>4493</v>
      </c>
      <c r="G634" s="835" t="s">
        <v>5130</v>
      </c>
      <c r="H634" s="835" t="s">
        <v>5131</v>
      </c>
      <c r="I634" s="849">
        <v>747.780029296875</v>
      </c>
      <c r="J634" s="849">
        <v>1</v>
      </c>
      <c r="K634" s="850">
        <v>747.780029296875</v>
      </c>
    </row>
    <row r="635" spans="1:11" ht="14.4" customHeight="1" x14ac:dyDescent="0.3">
      <c r="A635" s="831" t="s">
        <v>599</v>
      </c>
      <c r="B635" s="832" t="s">
        <v>600</v>
      </c>
      <c r="C635" s="835" t="s">
        <v>639</v>
      </c>
      <c r="D635" s="863" t="s">
        <v>640</v>
      </c>
      <c r="E635" s="835" t="s">
        <v>4492</v>
      </c>
      <c r="F635" s="863" t="s">
        <v>4493</v>
      </c>
      <c r="G635" s="835" t="s">
        <v>4512</v>
      </c>
      <c r="H635" s="835" t="s">
        <v>4513</v>
      </c>
      <c r="I635" s="849">
        <v>9.1999998092651367</v>
      </c>
      <c r="J635" s="849">
        <v>100</v>
      </c>
      <c r="K635" s="850">
        <v>920</v>
      </c>
    </row>
    <row r="636" spans="1:11" ht="14.4" customHeight="1" x14ac:dyDescent="0.3">
      <c r="A636" s="831" t="s">
        <v>599</v>
      </c>
      <c r="B636" s="832" t="s">
        <v>600</v>
      </c>
      <c r="C636" s="835" t="s">
        <v>639</v>
      </c>
      <c r="D636" s="863" t="s">
        <v>640</v>
      </c>
      <c r="E636" s="835" t="s">
        <v>4492</v>
      </c>
      <c r="F636" s="863" t="s">
        <v>4493</v>
      </c>
      <c r="G636" s="835" t="s">
        <v>4905</v>
      </c>
      <c r="H636" s="835" t="s">
        <v>4906</v>
      </c>
      <c r="I636" s="849">
        <v>2.0428571019853865</v>
      </c>
      <c r="J636" s="849">
        <v>800</v>
      </c>
      <c r="K636" s="850">
        <v>1634</v>
      </c>
    </row>
    <row r="637" spans="1:11" ht="14.4" customHeight="1" x14ac:dyDescent="0.3">
      <c r="A637" s="831" t="s">
        <v>599</v>
      </c>
      <c r="B637" s="832" t="s">
        <v>600</v>
      </c>
      <c r="C637" s="835" t="s">
        <v>639</v>
      </c>
      <c r="D637" s="863" t="s">
        <v>640</v>
      </c>
      <c r="E637" s="835" t="s">
        <v>4492</v>
      </c>
      <c r="F637" s="863" t="s">
        <v>4493</v>
      </c>
      <c r="G637" s="835" t="s">
        <v>4688</v>
      </c>
      <c r="H637" s="835" t="s">
        <v>4689</v>
      </c>
      <c r="I637" s="849">
        <v>6.2899999618530273</v>
      </c>
      <c r="J637" s="849">
        <v>50</v>
      </c>
      <c r="K637" s="850">
        <v>314.5</v>
      </c>
    </row>
    <row r="638" spans="1:11" ht="14.4" customHeight="1" x14ac:dyDescent="0.3">
      <c r="A638" s="831" t="s">
        <v>599</v>
      </c>
      <c r="B638" s="832" t="s">
        <v>600</v>
      </c>
      <c r="C638" s="835" t="s">
        <v>639</v>
      </c>
      <c r="D638" s="863" t="s">
        <v>640</v>
      </c>
      <c r="E638" s="835" t="s">
        <v>4492</v>
      </c>
      <c r="F638" s="863" t="s">
        <v>4493</v>
      </c>
      <c r="G638" s="835" t="s">
        <v>4690</v>
      </c>
      <c r="H638" s="835" t="s">
        <v>4691</v>
      </c>
      <c r="I638" s="849">
        <v>6.1700000762939453</v>
      </c>
      <c r="J638" s="849">
        <v>100</v>
      </c>
      <c r="K638" s="850">
        <v>617</v>
      </c>
    </row>
    <row r="639" spans="1:11" ht="14.4" customHeight="1" x14ac:dyDescent="0.3">
      <c r="A639" s="831" t="s">
        <v>599</v>
      </c>
      <c r="B639" s="832" t="s">
        <v>600</v>
      </c>
      <c r="C639" s="835" t="s">
        <v>639</v>
      </c>
      <c r="D639" s="863" t="s">
        <v>640</v>
      </c>
      <c r="E639" s="835" t="s">
        <v>4492</v>
      </c>
      <c r="F639" s="863" t="s">
        <v>4493</v>
      </c>
      <c r="G639" s="835" t="s">
        <v>4692</v>
      </c>
      <c r="H639" s="835" t="s">
        <v>4693</v>
      </c>
      <c r="I639" s="849">
        <v>18.149999618530273</v>
      </c>
      <c r="J639" s="849">
        <v>50</v>
      </c>
      <c r="K639" s="850">
        <v>907.5</v>
      </c>
    </row>
    <row r="640" spans="1:11" ht="14.4" customHeight="1" x14ac:dyDescent="0.3">
      <c r="A640" s="831" t="s">
        <v>599</v>
      </c>
      <c r="B640" s="832" t="s">
        <v>600</v>
      </c>
      <c r="C640" s="835" t="s">
        <v>639</v>
      </c>
      <c r="D640" s="863" t="s">
        <v>640</v>
      </c>
      <c r="E640" s="835" t="s">
        <v>4492</v>
      </c>
      <c r="F640" s="863" t="s">
        <v>4493</v>
      </c>
      <c r="G640" s="835" t="s">
        <v>4694</v>
      </c>
      <c r="H640" s="835" t="s">
        <v>4695</v>
      </c>
      <c r="I640" s="849">
        <v>1.0900000333786011</v>
      </c>
      <c r="J640" s="849">
        <v>3100</v>
      </c>
      <c r="K640" s="850">
        <v>3379</v>
      </c>
    </row>
    <row r="641" spans="1:11" ht="14.4" customHeight="1" x14ac:dyDescent="0.3">
      <c r="A641" s="831" t="s">
        <v>599</v>
      </c>
      <c r="B641" s="832" t="s">
        <v>600</v>
      </c>
      <c r="C641" s="835" t="s">
        <v>639</v>
      </c>
      <c r="D641" s="863" t="s">
        <v>640</v>
      </c>
      <c r="E641" s="835" t="s">
        <v>4492</v>
      </c>
      <c r="F641" s="863" t="s">
        <v>4493</v>
      </c>
      <c r="G641" s="835" t="s">
        <v>4516</v>
      </c>
      <c r="H641" s="835" t="s">
        <v>4517</v>
      </c>
      <c r="I641" s="849">
        <v>0.47799999117851255</v>
      </c>
      <c r="J641" s="849">
        <v>4900</v>
      </c>
      <c r="K641" s="850">
        <v>2340</v>
      </c>
    </row>
    <row r="642" spans="1:11" ht="14.4" customHeight="1" x14ac:dyDescent="0.3">
      <c r="A642" s="831" t="s">
        <v>599</v>
      </c>
      <c r="B642" s="832" t="s">
        <v>600</v>
      </c>
      <c r="C642" s="835" t="s">
        <v>639</v>
      </c>
      <c r="D642" s="863" t="s">
        <v>640</v>
      </c>
      <c r="E642" s="835" t="s">
        <v>4492</v>
      </c>
      <c r="F642" s="863" t="s">
        <v>4493</v>
      </c>
      <c r="G642" s="835" t="s">
        <v>4696</v>
      </c>
      <c r="H642" s="835" t="s">
        <v>4697</v>
      </c>
      <c r="I642" s="849">
        <v>1.6699999570846558</v>
      </c>
      <c r="J642" s="849">
        <v>2700</v>
      </c>
      <c r="K642" s="850">
        <v>4509</v>
      </c>
    </row>
    <row r="643" spans="1:11" ht="14.4" customHeight="1" x14ac:dyDescent="0.3">
      <c r="A643" s="831" t="s">
        <v>599</v>
      </c>
      <c r="B643" s="832" t="s">
        <v>600</v>
      </c>
      <c r="C643" s="835" t="s">
        <v>639</v>
      </c>
      <c r="D643" s="863" t="s">
        <v>640</v>
      </c>
      <c r="E643" s="835" t="s">
        <v>4492</v>
      </c>
      <c r="F643" s="863" t="s">
        <v>4493</v>
      </c>
      <c r="G643" s="835" t="s">
        <v>4518</v>
      </c>
      <c r="H643" s="835" t="s">
        <v>4519</v>
      </c>
      <c r="I643" s="849">
        <v>0.66909092664718628</v>
      </c>
      <c r="J643" s="849">
        <v>5400</v>
      </c>
      <c r="K643" s="850">
        <v>3612</v>
      </c>
    </row>
    <row r="644" spans="1:11" ht="14.4" customHeight="1" x14ac:dyDescent="0.3">
      <c r="A644" s="831" t="s">
        <v>599</v>
      </c>
      <c r="B644" s="832" t="s">
        <v>600</v>
      </c>
      <c r="C644" s="835" t="s">
        <v>639</v>
      </c>
      <c r="D644" s="863" t="s">
        <v>640</v>
      </c>
      <c r="E644" s="835" t="s">
        <v>4492</v>
      </c>
      <c r="F644" s="863" t="s">
        <v>4493</v>
      </c>
      <c r="G644" s="835" t="s">
        <v>4698</v>
      </c>
      <c r="H644" s="835" t="s">
        <v>4699</v>
      </c>
      <c r="I644" s="849">
        <v>5.1999998092651367</v>
      </c>
      <c r="J644" s="849">
        <v>100</v>
      </c>
      <c r="K644" s="850">
        <v>520</v>
      </c>
    </row>
    <row r="645" spans="1:11" ht="14.4" customHeight="1" x14ac:dyDescent="0.3">
      <c r="A645" s="831" t="s">
        <v>599</v>
      </c>
      <c r="B645" s="832" t="s">
        <v>600</v>
      </c>
      <c r="C645" s="835" t="s">
        <v>639</v>
      </c>
      <c r="D645" s="863" t="s">
        <v>640</v>
      </c>
      <c r="E645" s="835" t="s">
        <v>4492</v>
      </c>
      <c r="F645" s="863" t="s">
        <v>4493</v>
      </c>
      <c r="G645" s="835" t="s">
        <v>5132</v>
      </c>
      <c r="H645" s="835" t="s">
        <v>5133</v>
      </c>
      <c r="I645" s="849">
        <v>8.8330769172081585</v>
      </c>
      <c r="J645" s="849">
        <v>2240</v>
      </c>
      <c r="K645" s="850">
        <v>19785.900024414063</v>
      </c>
    </row>
    <row r="646" spans="1:11" ht="14.4" customHeight="1" x14ac:dyDescent="0.3">
      <c r="A646" s="831" t="s">
        <v>599</v>
      </c>
      <c r="B646" s="832" t="s">
        <v>600</v>
      </c>
      <c r="C646" s="835" t="s">
        <v>639</v>
      </c>
      <c r="D646" s="863" t="s">
        <v>640</v>
      </c>
      <c r="E646" s="835" t="s">
        <v>4492</v>
      </c>
      <c r="F646" s="863" t="s">
        <v>4493</v>
      </c>
      <c r="G646" s="835" t="s">
        <v>5134</v>
      </c>
      <c r="H646" s="835" t="s">
        <v>5135</v>
      </c>
      <c r="I646" s="849">
        <v>936.53997802734375</v>
      </c>
      <c r="J646" s="849">
        <v>2</v>
      </c>
      <c r="K646" s="850">
        <v>1873.0799560546875</v>
      </c>
    </row>
    <row r="647" spans="1:11" ht="14.4" customHeight="1" x14ac:dyDescent="0.3">
      <c r="A647" s="831" t="s">
        <v>599</v>
      </c>
      <c r="B647" s="832" t="s">
        <v>600</v>
      </c>
      <c r="C647" s="835" t="s">
        <v>639</v>
      </c>
      <c r="D647" s="863" t="s">
        <v>640</v>
      </c>
      <c r="E647" s="835" t="s">
        <v>4492</v>
      </c>
      <c r="F647" s="863" t="s">
        <v>4493</v>
      </c>
      <c r="G647" s="835" t="s">
        <v>4805</v>
      </c>
      <c r="H647" s="835" t="s">
        <v>4806</v>
      </c>
      <c r="I647" s="849">
        <v>127.05000305175781</v>
      </c>
      <c r="J647" s="849">
        <v>5</v>
      </c>
      <c r="K647" s="850">
        <v>635.25</v>
      </c>
    </row>
    <row r="648" spans="1:11" ht="14.4" customHeight="1" x14ac:dyDescent="0.3">
      <c r="A648" s="831" t="s">
        <v>599</v>
      </c>
      <c r="B648" s="832" t="s">
        <v>600</v>
      </c>
      <c r="C648" s="835" t="s">
        <v>639</v>
      </c>
      <c r="D648" s="863" t="s">
        <v>640</v>
      </c>
      <c r="E648" s="835" t="s">
        <v>4492</v>
      </c>
      <c r="F648" s="863" t="s">
        <v>4493</v>
      </c>
      <c r="G648" s="835" t="s">
        <v>5136</v>
      </c>
      <c r="H648" s="835" t="s">
        <v>5137</v>
      </c>
      <c r="I648" s="849">
        <v>42.349998474121094</v>
      </c>
      <c r="J648" s="849">
        <v>6</v>
      </c>
      <c r="K648" s="850">
        <v>254.10000610351563</v>
      </c>
    </row>
    <row r="649" spans="1:11" ht="14.4" customHeight="1" x14ac:dyDescent="0.3">
      <c r="A649" s="831" t="s">
        <v>599</v>
      </c>
      <c r="B649" s="832" t="s">
        <v>600</v>
      </c>
      <c r="C649" s="835" t="s">
        <v>639</v>
      </c>
      <c r="D649" s="863" t="s">
        <v>640</v>
      </c>
      <c r="E649" s="835" t="s">
        <v>4492</v>
      </c>
      <c r="F649" s="863" t="s">
        <v>4493</v>
      </c>
      <c r="G649" s="835" t="s">
        <v>4524</v>
      </c>
      <c r="H649" s="835" t="s">
        <v>4525</v>
      </c>
      <c r="I649" s="849">
        <v>0.4699999988079071</v>
      </c>
      <c r="J649" s="849">
        <v>1300</v>
      </c>
      <c r="K649" s="850">
        <v>611</v>
      </c>
    </row>
    <row r="650" spans="1:11" ht="14.4" customHeight="1" x14ac:dyDescent="0.3">
      <c r="A650" s="831" t="s">
        <v>599</v>
      </c>
      <c r="B650" s="832" t="s">
        <v>600</v>
      </c>
      <c r="C650" s="835" t="s">
        <v>639</v>
      </c>
      <c r="D650" s="863" t="s">
        <v>640</v>
      </c>
      <c r="E650" s="835" t="s">
        <v>4492</v>
      </c>
      <c r="F650" s="863" t="s">
        <v>4493</v>
      </c>
      <c r="G650" s="835" t="s">
        <v>4537</v>
      </c>
      <c r="H650" s="835" t="s">
        <v>4712</v>
      </c>
      <c r="I650" s="849">
        <v>21.233332951863606</v>
      </c>
      <c r="J650" s="849">
        <v>70</v>
      </c>
      <c r="K650" s="850">
        <v>1486.4000244140625</v>
      </c>
    </row>
    <row r="651" spans="1:11" ht="14.4" customHeight="1" x14ac:dyDescent="0.3">
      <c r="A651" s="831" t="s">
        <v>599</v>
      </c>
      <c r="B651" s="832" t="s">
        <v>600</v>
      </c>
      <c r="C651" s="835" t="s">
        <v>639</v>
      </c>
      <c r="D651" s="863" t="s">
        <v>640</v>
      </c>
      <c r="E651" s="835" t="s">
        <v>4492</v>
      </c>
      <c r="F651" s="863" t="s">
        <v>4493</v>
      </c>
      <c r="G651" s="835" t="s">
        <v>5074</v>
      </c>
      <c r="H651" s="835" t="s">
        <v>5075</v>
      </c>
      <c r="I651" s="849">
        <v>2.369999885559082</v>
      </c>
      <c r="J651" s="849">
        <v>50</v>
      </c>
      <c r="K651" s="850">
        <v>118.5</v>
      </c>
    </row>
    <row r="652" spans="1:11" ht="14.4" customHeight="1" x14ac:dyDescent="0.3">
      <c r="A652" s="831" t="s">
        <v>599</v>
      </c>
      <c r="B652" s="832" t="s">
        <v>600</v>
      </c>
      <c r="C652" s="835" t="s">
        <v>639</v>
      </c>
      <c r="D652" s="863" t="s">
        <v>640</v>
      </c>
      <c r="E652" s="835" t="s">
        <v>4492</v>
      </c>
      <c r="F652" s="863" t="s">
        <v>4493</v>
      </c>
      <c r="G652" s="835" t="s">
        <v>4526</v>
      </c>
      <c r="H652" s="835" t="s">
        <v>4527</v>
      </c>
      <c r="I652" s="849">
        <v>1.9850000143051147</v>
      </c>
      <c r="J652" s="849">
        <v>300</v>
      </c>
      <c r="K652" s="850">
        <v>596</v>
      </c>
    </row>
    <row r="653" spans="1:11" ht="14.4" customHeight="1" x14ac:dyDescent="0.3">
      <c r="A653" s="831" t="s">
        <v>599</v>
      </c>
      <c r="B653" s="832" t="s">
        <v>600</v>
      </c>
      <c r="C653" s="835" t="s">
        <v>639</v>
      </c>
      <c r="D653" s="863" t="s">
        <v>640</v>
      </c>
      <c r="E653" s="835" t="s">
        <v>4492</v>
      </c>
      <c r="F653" s="863" t="s">
        <v>4493</v>
      </c>
      <c r="G653" s="835" t="s">
        <v>5138</v>
      </c>
      <c r="H653" s="835" t="s">
        <v>5139</v>
      </c>
      <c r="I653" s="849">
        <v>8.4966665903727208</v>
      </c>
      <c r="J653" s="849">
        <v>40</v>
      </c>
      <c r="K653" s="850">
        <v>339.80000305175781</v>
      </c>
    </row>
    <row r="654" spans="1:11" ht="14.4" customHeight="1" x14ac:dyDescent="0.3">
      <c r="A654" s="831" t="s">
        <v>599</v>
      </c>
      <c r="B654" s="832" t="s">
        <v>600</v>
      </c>
      <c r="C654" s="835" t="s">
        <v>639</v>
      </c>
      <c r="D654" s="863" t="s">
        <v>640</v>
      </c>
      <c r="E654" s="835" t="s">
        <v>4492</v>
      </c>
      <c r="F654" s="863" t="s">
        <v>4493</v>
      </c>
      <c r="G654" s="835" t="s">
        <v>4534</v>
      </c>
      <c r="H654" s="835" t="s">
        <v>4535</v>
      </c>
      <c r="I654" s="849">
        <v>2.1700000762939453</v>
      </c>
      <c r="J654" s="849">
        <v>100</v>
      </c>
      <c r="K654" s="850">
        <v>217</v>
      </c>
    </row>
    <row r="655" spans="1:11" ht="14.4" customHeight="1" x14ac:dyDescent="0.3">
      <c r="A655" s="831" t="s">
        <v>599</v>
      </c>
      <c r="B655" s="832" t="s">
        <v>600</v>
      </c>
      <c r="C655" s="835" t="s">
        <v>639</v>
      </c>
      <c r="D655" s="863" t="s">
        <v>640</v>
      </c>
      <c r="E655" s="835" t="s">
        <v>4492</v>
      </c>
      <c r="F655" s="863" t="s">
        <v>4493</v>
      </c>
      <c r="G655" s="835" t="s">
        <v>4537</v>
      </c>
      <c r="H655" s="835" t="s">
        <v>4538</v>
      </c>
      <c r="I655" s="849">
        <v>21.233332951863606</v>
      </c>
      <c r="J655" s="849">
        <v>120</v>
      </c>
      <c r="K655" s="850">
        <v>2548</v>
      </c>
    </row>
    <row r="656" spans="1:11" ht="14.4" customHeight="1" x14ac:dyDescent="0.3">
      <c r="A656" s="831" t="s">
        <v>599</v>
      </c>
      <c r="B656" s="832" t="s">
        <v>600</v>
      </c>
      <c r="C656" s="835" t="s">
        <v>639</v>
      </c>
      <c r="D656" s="863" t="s">
        <v>640</v>
      </c>
      <c r="E656" s="835" t="s">
        <v>4492</v>
      </c>
      <c r="F656" s="863" t="s">
        <v>4493</v>
      </c>
      <c r="G656" s="835" t="s">
        <v>4719</v>
      </c>
      <c r="H656" s="835" t="s">
        <v>4720</v>
      </c>
      <c r="I656" s="849">
        <v>5</v>
      </c>
      <c r="J656" s="849">
        <v>200</v>
      </c>
      <c r="K656" s="850">
        <v>1000</v>
      </c>
    </row>
    <row r="657" spans="1:11" ht="14.4" customHeight="1" x14ac:dyDescent="0.3">
      <c r="A657" s="831" t="s">
        <v>599</v>
      </c>
      <c r="B657" s="832" t="s">
        <v>600</v>
      </c>
      <c r="C657" s="835" t="s">
        <v>639</v>
      </c>
      <c r="D657" s="863" t="s">
        <v>640</v>
      </c>
      <c r="E657" s="835" t="s">
        <v>4492</v>
      </c>
      <c r="F657" s="863" t="s">
        <v>4493</v>
      </c>
      <c r="G657" s="835" t="s">
        <v>5076</v>
      </c>
      <c r="H657" s="835" t="s">
        <v>5077</v>
      </c>
      <c r="I657" s="849">
        <v>2.5299999713897705</v>
      </c>
      <c r="J657" s="849">
        <v>100</v>
      </c>
      <c r="K657" s="850">
        <v>253</v>
      </c>
    </row>
    <row r="658" spans="1:11" ht="14.4" customHeight="1" x14ac:dyDescent="0.3">
      <c r="A658" s="831" t="s">
        <v>599</v>
      </c>
      <c r="B658" s="832" t="s">
        <v>600</v>
      </c>
      <c r="C658" s="835" t="s">
        <v>639</v>
      </c>
      <c r="D658" s="863" t="s">
        <v>640</v>
      </c>
      <c r="E658" s="835" t="s">
        <v>4492</v>
      </c>
      <c r="F658" s="863" t="s">
        <v>4493</v>
      </c>
      <c r="G658" s="835" t="s">
        <v>5078</v>
      </c>
      <c r="H658" s="835" t="s">
        <v>5079</v>
      </c>
      <c r="I658" s="849">
        <v>3.7400000095367432</v>
      </c>
      <c r="J658" s="849">
        <v>100</v>
      </c>
      <c r="K658" s="850">
        <v>374</v>
      </c>
    </row>
    <row r="659" spans="1:11" ht="14.4" customHeight="1" x14ac:dyDescent="0.3">
      <c r="A659" s="831" t="s">
        <v>599</v>
      </c>
      <c r="B659" s="832" t="s">
        <v>600</v>
      </c>
      <c r="C659" s="835" t="s">
        <v>639</v>
      </c>
      <c r="D659" s="863" t="s">
        <v>640</v>
      </c>
      <c r="E659" s="835" t="s">
        <v>4492</v>
      </c>
      <c r="F659" s="863" t="s">
        <v>4493</v>
      </c>
      <c r="G659" s="835" t="s">
        <v>5034</v>
      </c>
      <c r="H659" s="835" t="s">
        <v>5035</v>
      </c>
      <c r="I659" s="849">
        <v>3.471666693687439</v>
      </c>
      <c r="J659" s="849">
        <v>2400</v>
      </c>
      <c r="K659" s="850">
        <v>8341.3900146484375</v>
      </c>
    </row>
    <row r="660" spans="1:11" ht="14.4" customHeight="1" x14ac:dyDescent="0.3">
      <c r="A660" s="831" t="s">
        <v>599</v>
      </c>
      <c r="B660" s="832" t="s">
        <v>600</v>
      </c>
      <c r="C660" s="835" t="s">
        <v>639</v>
      </c>
      <c r="D660" s="863" t="s">
        <v>640</v>
      </c>
      <c r="E660" s="835" t="s">
        <v>4492</v>
      </c>
      <c r="F660" s="863" t="s">
        <v>4493</v>
      </c>
      <c r="G660" s="835" t="s">
        <v>4541</v>
      </c>
      <c r="H660" s="835" t="s">
        <v>4542</v>
      </c>
      <c r="I660" s="849">
        <v>21.233999633789061</v>
      </c>
      <c r="J660" s="849">
        <v>105</v>
      </c>
      <c r="K660" s="850">
        <v>2229.5000305175781</v>
      </c>
    </row>
    <row r="661" spans="1:11" ht="14.4" customHeight="1" x14ac:dyDescent="0.3">
      <c r="A661" s="831" t="s">
        <v>599</v>
      </c>
      <c r="B661" s="832" t="s">
        <v>600</v>
      </c>
      <c r="C661" s="835" t="s">
        <v>639</v>
      </c>
      <c r="D661" s="863" t="s">
        <v>640</v>
      </c>
      <c r="E661" s="835" t="s">
        <v>4492</v>
      </c>
      <c r="F661" s="863" t="s">
        <v>4493</v>
      </c>
      <c r="G661" s="835" t="s">
        <v>4541</v>
      </c>
      <c r="H661" s="835" t="s">
        <v>4543</v>
      </c>
      <c r="I661" s="849">
        <v>21.237499713897705</v>
      </c>
      <c r="J661" s="849">
        <v>232</v>
      </c>
      <c r="K661" s="850">
        <v>4926.97998046875</v>
      </c>
    </row>
    <row r="662" spans="1:11" ht="14.4" customHeight="1" x14ac:dyDescent="0.3">
      <c r="A662" s="831" t="s">
        <v>599</v>
      </c>
      <c r="B662" s="832" t="s">
        <v>600</v>
      </c>
      <c r="C662" s="835" t="s">
        <v>639</v>
      </c>
      <c r="D662" s="863" t="s">
        <v>640</v>
      </c>
      <c r="E662" s="835" t="s">
        <v>4492</v>
      </c>
      <c r="F662" s="863" t="s">
        <v>4493</v>
      </c>
      <c r="G662" s="835" t="s">
        <v>4723</v>
      </c>
      <c r="H662" s="835" t="s">
        <v>4724</v>
      </c>
      <c r="I662" s="849">
        <v>5.3899998664855957</v>
      </c>
      <c r="J662" s="849">
        <v>100</v>
      </c>
      <c r="K662" s="850">
        <v>538.5</v>
      </c>
    </row>
    <row r="663" spans="1:11" ht="14.4" customHeight="1" x14ac:dyDescent="0.3">
      <c r="A663" s="831" t="s">
        <v>599</v>
      </c>
      <c r="B663" s="832" t="s">
        <v>600</v>
      </c>
      <c r="C663" s="835" t="s">
        <v>639</v>
      </c>
      <c r="D663" s="863" t="s">
        <v>640</v>
      </c>
      <c r="E663" s="835" t="s">
        <v>4492</v>
      </c>
      <c r="F663" s="863" t="s">
        <v>4493</v>
      </c>
      <c r="G663" s="835" t="s">
        <v>5140</v>
      </c>
      <c r="H663" s="835" t="s">
        <v>5141</v>
      </c>
      <c r="I663" s="849">
        <v>958.32000732421875</v>
      </c>
      <c r="J663" s="849">
        <v>1</v>
      </c>
      <c r="K663" s="850">
        <v>958.32000732421875</v>
      </c>
    </row>
    <row r="664" spans="1:11" ht="14.4" customHeight="1" x14ac:dyDescent="0.3">
      <c r="A664" s="831" t="s">
        <v>599</v>
      </c>
      <c r="B664" s="832" t="s">
        <v>600</v>
      </c>
      <c r="C664" s="835" t="s">
        <v>639</v>
      </c>
      <c r="D664" s="863" t="s">
        <v>640</v>
      </c>
      <c r="E664" s="835" t="s">
        <v>4492</v>
      </c>
      <c r="F664" s="863" t="s">
        <v>4493</v>
      </c>
      <c r="G664" s="835" t="s">
        <v>5142</v>
      </c>
      <c r="H664" s="835" t="s">
        <v>5143</v>
      </c>
      <c r="I664" s="849">
        <v>1264.449951171875</v>
      </c>
      <c r="J664" s="849">
        <v>70</v>
      </c>
      <c r="K664" s="850">
        <v>88511.5</v>
      </c>
    </row>
    <row r="665" spans="1:11" ht="14.4" customHeight="1" x14ac:dyDescent="0.3">
      <c r="A665" s="831" t="s">
        <v>599</v>
      </c>
      <c r="B665" s="832" t="s">
        <v>600</v>
      </c>
      <c r="C665" s="835" t="s">
        <v>639</v>
      </c>
      <c r="D665" s="863" t="s">
        <v>640</v>
      </c>
      <c r="E665" s="835" t="s">
        <v>4492</v>
      </c>
      <c r="F665" s="863" t="s">
        <v>4493</v>
      </c>
      <c r="G665" s="835" t="s">
        <v>5142</v>
      </c>
      <c r="H665" s="835" t="s">
        <v>5144</v>
      </c>
      <c r="I665" s="849">
        <v>1264.449951171875</v>
      </c>
      <c r="J665" s="849">
        <v>105</v>
      </c>
      <c r="K665" s="850">
        <v>132767.25</v>
      </c>
    </row>
    <row r="666" spans="1:11" ht="14.4" customHeight="1" x14ac:dyDescent="0.3">
      <c r="A666" s="831" t="s">
        <v>599</v>
      </c>
      <c r="B666" s="832" t="s">
        <v>600</v>
      </c>
      <c r="C666" s="835" t="s">
        <v>639</v>
      </c>
      <c r="D666" s="863" t="s">
        <v>640</v>
      </c>
      <c r="E666" s="835" t="s">
        <v>4544</v>
      </c>
      <c r="F666" s="863" t="s">
        <v>4545</v>
      </c>
      <c r="G666" s="835" t="s">
        <v>4546</v>
      </c>
      <c r="H666" s="835" t="s">
        <v>4547</v>
      </c>
      <c r="I666" s="849">
        <v>10.498571736471993</v>
      </c>
      <c r="J666" s="849">
        <v>2320</v>
      </c>
      <c r="K666" s="850">
        <v>24164.800048828125</v>
      </c>
    </row>
    <row r="667" spans="1:11" ht="14.4" customHeight="1" x14ac:dyDescent="0.3">
      <c r="A667" s="831" t="s">
        <v>599</v>
      </c>
      <c r="B667" s="832" t="s">
        <v>600</v>
      </c>
      <c r="C667" s="835" t="s">
        <v>639</v>
      </c>
      <c r="D667" s="863" t="s">
        <v>640</v>
      </c>
      <c r="E667" s="835" t="s">
        <v>4544</v>
      </c>
      <c r="F667" s="863" t="s">
        <v>4545</v>
      </c>
      <c r="G667" s="835" t="s">
        <v>4727</v>
      </c>
      <c r="H667" s="835" t="s">
        <v>4728</v>
      </c>
      <c r="I667" s="849">
        <v>7</v>
      </c>
      <c r="J667" s="849">
        <v>100</v>
      </c>
      <c r="K667" s="850">
        <v>700</v>
      </c>
    </row>
    <row r="668" spans="1:11" ht="14.4" customHeight="1" x14ac:dyDescent="0.3">
      <c r="A668" s="831" t="s">
        <v>599</v>
      </c>
      <c r="B668" s="832" t="s">
        <v>600</v>
      </c>
      <c r="C668" s="835" t="s">
        <v>639</v>
      </c>
      <c r="D668" s="863" t="s">
        <v>640</v>
      </c>
      <c r="E668" s="835" t="s">
        <v>5080</v>
      </c>
      <c r="F668" s="863" t="s">
        <v>5081</v>
      </c>
      <c r="G668" s="835" t="s">
        <v>5145</v>
      </c>
      <c r="H668" s="835" t="s">
        <v>5146</v>
      </c>
      <c r="I668" s="849">
        <v>94</v>
      </c>
      <c r="J668" s="849">
        <v>1512</v>
      </c>
      <c r="K668" s="850">
        <v>142127.55810546875</v>
      </c>
    </row>
    <row r="669" spans="1:11" ht="14.4" customHeight="1" x14ac:dyDescent="0.3">
      <c r="A669" s="831" t="s">
        <v>599</v>
      </c>
      <c r="B669" s="832" t="s">
        <v>600</v>
      </c>
      <c r="C669" s="835" t="s">
        <v>639</v>
      </c>
      <c r="D669" s="863" t="s">
        <v>640</v>
      </c>
      <c r="E669" s="835" t="s">
        <v>5080</v>
      </c>
      <c r="F669" s="863" t="s">
        <v>5081</v>
      </c>
      <c r="G669" s="835" t="s">
        <v>5147</v>
      </c>
      <c r="H669" s="835" t="s">
        <v>5148</v>
      </c>
      <c r="I669" s="849">
        <v>64.709999084472656</v>
      </c>
      <c r="J669" s="849">
        <v>144</v>
      </c>
      <c r="K669" s="850">
        <v>9318.22998046875</v>
      </c>
    </row>
    <row r="670" spans="1:11" ht="14.4" customHeight="1" x14ac:dyDescent="0.3">
      <c r="A670" s="831" t="s">
        <v>599</v>
      </c>
      <c r="B670" s="832" t="s">
        <v>600</v>
      </c>
      <c r="C670" s="835" t="s">
        <v>639</v>
      </c>
      <c r="D670" s="863" t="s">
        <v>640</v>
      </c>
      <c r="E670" s="835" t="s">
        <v>5080</v>
      </c>
      <c r="F670" s="863" t="s">
        <v>5081</v>
      </c>
      <c r="G670" s="835" t="s">
        <v>5082</v>
      </c>
      <c r="H670" s="835" t="s">
        <v>5083</v>
      </c>
      <c r="I670" s="849">
        <v>74.260002136230469</v>
      </c>
      <c r="J670" s="849">
        <v>36</v>
      </c>
      <c r="K670" s="850">
        <v>2673.409912109375</v>
      </c>
    </row>
    <row r="671" spans="1:11" ht="14.4" customHeight="1" x14ac:dyDescent="0.3">
      <c r="A671" s="831" t="s">
        <v>599</v>
      </c>
      <c r="B671" s="832" t="s">
        <v>600</v>
      </c>
      <c r="C671" s="835" t="s">
        <v>639</v>
      </c>
      <c r="D671" s="863" t="s">
        <v>640</v>
      </c>
      <c r="E671" s="835" t="s">
        <v>4548</v>
      </c>
      <c r="F671" s="863" t="s">
        <v>4549</v>
      </c>
      <c r="G671" s="835" t="s">
        <v>4550</v>
      </c>
      <c r="H671" s="835" t="s">
        <v>4551</v>
      </c>
      <c r="I671" s="849">
        <v>0.30142858198710848</v>
      </c>
      <c r="J671" s="849">
        <v>2700</v>
      </c>
      <c r="K671" s="850">
        <v>812</v>
      </c>
    </row>
    <row r="672" spans="1:11" ht="14.4" customHeight="1" x14ac:dyDescent="0.3">
      <c r="A672" s="831" t="s">
        <v>599</v>
      </c>
      <c r="B672" s="832" t="s">
        <v>600</v>
      </c>
      <c r="C672" s="835" t="s">
        <v>639</v>
      </c>
      <c r="D672" s="863" t="s">
        <v>640</v>
      </c>
      <c r="E672" s="835" t="s">
        <v>4548</v>
      </c>
      <c r="F672" s="863" t="s">
        <v>4549</v>
      </c>
      <c r="G672" s="835" t="s">
        <v>4552</v>
      </c>
      <c r="H672" s="835" t="s">
        <v>4553</v>
      </c>
      <c r="I672" s="849">
        <v>0.30222223202387494</v>
      </c>
      <c r="J672" s="849">
        <v>4300</v>
      </c>
      <c r="K672" s="850">
        <v>1299</v>
      </c>
    </row>
    <row r="673" spans="1:11" ht="14.4" customHeight="1" x14ac:dyDescent="0.3">
      <c r="A673" s="831" t="s">
        <v>599</v>
      </c>
      <c r="B673" s="832" t="s">
        <v>600</v>
      </c>
      <c r="C673" s="835" t="s">
        <v>639</v>
      </c>
      <c r="D673" s="863" t="s">
        <v>640</v>
      </c>
      <c r="E673" s="835" t="s">
        <v>4548</v>
      </c>
      <c r="F673" s="863" t="s">
        <v>4549</v>
      </c>
      <c r="G673" s="835" t="s">
        <v>4554</v>
      </c>
      <c r="H673" s="835" t="s">
        <v>4555</v>
      </c>
      <c r="I673" s="849">
        <v>0.53400001227855687</v>
      </c>
      <c r="J673" s="849">
        <v>6500</v>
      </c>
      <c r="K673" s="850">
        <v>3467</v>
      </c>
    </row>
    <row r="674" spans="1:11" ht="14.4" customHeight="1" x14ac:dyDescent="0.3">
      <c r="A674" s="831" t="s">
        <v>599</v>
      </c>
      <c r="B674" s="832" t="s">
        <v>600</v>
      </c>
      <c r="C674" s="835" t="s">
        <v>639</v>
      </c>
      <c r="D674" s="863" t="s">
        <v>640</v>
      </c>
      <c r="E674" s="835" t="s">
        <v>4548</v>
      </c>
      <c r="F674" s="863" t="s">
        <v>4549</v>
      </c>
      <c r="G674" s="835" t="s">
        <v>4556</v>
      </c>
      <c r="H674" s="835" t="s">
        <v>4557</v>
      </c>
      <c r="I674" s="849">
        <v>1.8033332824707031</v>
      </c>
      <c r="J674" s="849">
        <v>300</v>
      </c>
      <c r="K674" s="850">
        <v>541</v>
      </c>
    </row>
    <row r="675" spans="1:11" ht="14.4" customHeight="1" x14ac:dyDescent="0.3">
      <c r="A675" s="831" t="s">
        <v>599</v>
      </c>
      <c r="B675" s="832" t="s">
        <v>600</v>
      </c>
      <c r="C675" s="835" t="s">
        <v>639</v>
      </c>
      <c r="D675" s="863" t="s">
        <v>640</v>
      </c>
      <c r="E675" s="835" t="s">
        <v>4548</v>
      </c>
      <c r="F675" s="863" t="s">
        <v>4549</v>
      </c>
      <c r="G675" s="835" t="s">
        <v>4889</v>
      </c>
      <c r="H675" s="835" t="s">
        <v>4890</v>
      </c>
      <c r="I675" s="849">
        <v>1.8042856625148229</v>
      </c>
      <c r="J675" s="849">
        <v>700</v>
      </c>
      <c r="K675" s="850">
        <v>1263</v>
      </c>
    </row>
    <row r="676" spans="1:11" ht="14.4" customHeight="1" x14ac:dyDescent="0.3">
      <c r="A676" s="831" t="s">
        <v>599</v>
      </c>
      <c r="B676" s="832" t="s">
        <v>600</v>
      </c>
      <c r="C676" s="835" t="s">
        <v>639</v>
      </c>
      <c r="D676" s="863" t="s">
        <v>640</v>
      </c>
      <c r="E676" s="835" t="s">
        <v>4558</v>
      </c>
      <c r="F676" s="863" t="s">
        <v>4559</v>
      </c>
      <c r="G676" s="835" t="s">
        <v>4560</v>
      </c>
      <c r="H676" s="835" t="s">
        <v>4561</v>
      </c>
      <c r="I676" s="849">
        <v>0.68999999761581421</v>
      </c>
      <c r="J676" s="849">
        <v>40600</v>
      </c>
      <c r="K676" s="850">
        <v>28014</v>
      </c>
    </row>
    <row r="677" spans="1:11" ht="14.4" customHeight="1" x14ac:dyDescent="0.3">
      <c r="A677" s="831" t="s">
        <v>599</v>
      </c>
      <c r="B677" s="832" t="s">
        <v>600</v>
      </c>
      <c r="C677" s="835" t="s">
        <v>639</v>
      </c>
      <c r="D677" s="863" t="s">
        <v>640</v>
      </c>
      <c r="E677" s="835" t="s">
        <v>4558</v>
      </c>
      <c r="F677" s="863" t="s">
        <v>4559</v>
      </c>
      <c r="G677" s="835" t="s">
        <v>4916</v>
      </c>
      <c r="H677" s="835" t="s">
        <v>4917</v>
      </c>
      <c r="I677" s="849">
        <v>12.576666673024496</v>
      </c>
      <c r="J677" s="849">
        <v>1200</v>
      </c>
      <c r="K677" s="850">
        <v>15093</v>
      </c>
    </row>
    <row r="678" spans="1:11" ht="14.4" customHeight="1" x14ac:dyDescent="0.3">
      <c r="A678" s="831" t="s">
        <v>599</v>
      </c>
      <c r="B678" s="832" t="s">
        <v>600</v>
      </c>
      <c r="C678" s="835" t="s">
        <v>639</v>
      </c>
      <c r="D678" s="863" t="s">
        <v>640</v>
      </c>
      <c r="E678" s="835" t="s">
        <v>4558</v>
      </c>
      <c r="F678" s="863" t="s">
        <v>4559</v>
      </c>
      <c r="G678" s="835" t="s">
        <v>4819</v>
      </c>
      <c r="H678" s="835" t="s">
        <v>4820</v>
      </c>
      <c r="I678" s="849">
        <v>12.586000061035156</v>
      </c>
      <c r="J678" s="849">
        <v>1300</v>
      </c>
      <c r="K678" s="850">
        <v>16361</v>
      </c>
    </row>
    <row r="679" spans="1:11" ht="14.4" customHeight="1" x14ac:dyDescent="0.3">
      <c r="A679" s="831" t="s">
        <v>599</v>
      </c>
      <c r="B679" s="832" t="s">
        <v>600</v>
      </c>
      <c r="C679" s="835" t="s">
        <v>639</v>
      </c>
      <c r="D679" s="863" t="s">
        <v>640</v>
      </c>
      <c r="E679" s="835" t="s">
        <v>4558</v>
      </c>
      <c r="F679" s="863" t="s">
        <v>4559</v>
      </c>
      <c r="G679" s="835" t="s">
        <v>4562</v>
      </c>
      <c r="H679" s="835" t="s">
        <v>4563</v>
      </c>
      <c r="I679" s="849">
        <v>12.579999923706055</v>
      </c>
      <c r="J679" s="849">
        <v>800</v>
      </c>
      <c r="K679" s="850">
        <v>10064</v>
      </c>
    </row>
    <row r="680" spans="1:11" ht="14.4" customHeight="1" x14ac:dyDescent="0.3">
      <c r="A680" s="831" t="s">
        <v>599</v>
      </c>
      <c r="B680" s="832" t="s">
        <v>600</v>
      </c>
      <c r="C680" s="835" t="s">
        <v>639</v>
      </c>
      <c r="D680" s="863" t="s">
        <v>640</v>
      </c>
      <c r="E680" s="835" t="s">
        <v>4558</v>
      </c>
      <c r="F680" s="863" t="s">
        <v>4559</v>
      </c>
      <c r="G680" s="835" t="s">
        <v>5050</v>
      </c>
      <c r="H680" s="835" t="s">
        <v>5051</v>
      </c>
      <c r="I680" s="849">
        <v>7.5028572082519531</v>
      </c>
      <c r="J680" s="849">
        <v>1720</v>
      </c>
      <c r="K680" s="850">
        <v>12902.199996948242</v>
      </c>
    </row>
    <row r="681" spans="1:11" ht="14.4" customHeight="1" x14ac:dyDescent="0.3">
      <c r="A681" s="831" t="s">
        <v>599</v>
      </c>
      <c r="B681" s="832" t="s">
        <v>600</v>
      </c>
      <c r="C681" s="835" t="s">
        <v>639</v>
      </c>
      <c r="D681" s="863" t="s">
        <v>640</v>
      </c>
      <c r="E681" s="835" t="s">
        <v>4558</v>
      </c>
      <c r="F681" s="863" t="s">
        <v>4559</v>
      </c>
      <c r="G681" s="835" t="s">
        <v>4918</v>
      </c>
      <c r="H681" s="835" t="s">
        <v>4919</v>
      </c>
      <c r="I681" s="849">
        <v>7.5055556827121315</v>
      </c>
      <c r="J681" s="849">
        <v>2750</v>
      </c>
      <c r="K681" s="850">
        <v>20641</v>
      </c>
    </row>
    <row r="682" spans="1:11" ht="14.4" customHeight="1" x14ac:dyDescent="0.3">
      <c r="A682" s="831" t="s">
        <v>599</v>
      </c>
      <c r="B682" s="832" t="s">
        <v>600</v>
      </c>
      <c r="C682" s="835" t="s">
        <v>639</v>
      </c>
      <c r="D682" s="863" t="s">
        <v>640</v>
      </c>
      <c r="E682" s="835" t="s">
        <v>4558</v>
      </c>
      <c r="F682" s="863" t="s">
        <v>4559</v>
      </c>
      <c r="G682" s="835" t="s">
        <v>4733</v>
      </c>
      <c r="H682" s="835" t="s">
        <v>4734</v>
      </c>
      <c r="I682" s="849">
        <v>7.5012500286102295</v>
      </c>
      <c r="J682" s="849">
        <v>2750</v>
      </c>
      <c r="K682" s="850">
        <v>20629.5</v>
      </c>
    </row>
    <row r="683" spans="1:11" ht="14.4" customHeight="1" x14ac:dyDescent="0.3">
      <c r="A683" s="831" t="s">
        <v>599</v>
      </c>
      <c r="B683" s="832" t="s">
        <v>600</v>
      </c>
      <c r="C683" s="835" t="s">
        <v>639</v>
      </c>
      <c r="D683" s="863" t="s">
        <v>640</v>
      </c>
      <c r="E683" s="835" t="s">
        <v>4558</v>
      </c>
      <c r="F683" s="863" t="s">
        <v>4559</v>
      </c>
      <c r="G683" s="835" t="s">
        <v>4564</v>
      </c>
      <c r="H683" s="835" t="s">
        <v>4565</v>
      </c>
      <c r="I683" s="849">
        <v>7.4957142557416647</v>
      </c>
      <c r="J683" s="849">
        <v>2100</v>
      </c>
      <c r="K683" s="850">
        <v>15741</v>
      </c>
    </row>
    <row r="684" spans="1:11" ht="14.4" customHeight="1" x14ac:dyDescent="0.3">
      <c r="A684" s="831" t="s">
        <v>599</v>
      </c>
      <c r="B684" s="832" t="s">
        <v>600</v>
      </c>
      <c r="C684" s="835" t="s">
        <v>639</v>
      </c>
      <c r="D684" s="863" t="s">
        <v>640</v>
      </c>
      <c r="E684" s="835" t="s">
        <v>4558</v>
      </c>
      <c r="F684" s="863" t="s">
        <v>4559</v>
      </c>
      <c r="G684" s="835" t="s">
        <v>4735</v>
      </c>
      <c r="H684" s="835" t="s">
        <v>4736</v>
      </c>
      <c r="I684" s="849">
        <v>7.5</v>
      </c>
      <c r="J684" s="849">
        <v>900</v>
      </c>
      <c r="K684" s="850">
        <v>6750</v>
      </c>
    </row>
    <row r="685" spans="1:11" ht="14.4" customHeight="1" x14ac:dyDescent="0.3">
      <c r="A685" s="831" t="s">
        <v>599</v>
      </c>
      <c r="B685" s="832" t="s">
        <v>600</v>
      </c>
      <c r="C685" s="835" t="s">
        <v>639</v>
      </c>
      <c r="D685" s="863" t="s">
        <v>640</v>
      </c>
      <c r="E685" s="835" t="s">
        <v>4558</v>
      </c>
      <c r="F685" s="863" t="s">
        <v>4559</v>
      </c>
      <c r="G685" s="835" t="s">
        <v>5052</v>
      </c>
      <c r="H685" s="835" t="s">
        <v>5053</v>
      </c>
      <c r="I685" s="849">
        <v>7.5</v>
      </c>
      <c r="J685" s="849">
        <v>100</v>
      </c>
      <c r="K685" s="850">
        <v>750</v>
      </c>
    </row>
    <row r="686" spans="1:11" ht="14.4" customHeight="1" x14ac:dyDescent="0.3">
      <c r="A686" s="831" t="s">
        <v>599</v>
      </c>
      <c r="B686" s="832" t="s">
        <v>600</v>
      </c>
      <c r="C686" s="835" t="s">
        <v>639</v>
      </c>
      <c r="D686" s="863" t="s">
        <v>640</v>
      </c>
      <c r="E686" s="835" t="s">
        <v>4558</v>
      </c>
      <c r="F686" s="863" t="s">
        <v>4559</v>
      </c>
      <c r="G686" s="835" t="s">
        <v>5149</v>
      </c>
      <c r="H686" s="835" t="s">
        <v>5150</v>
      </c>
      <c r="I686" s="849">
        <v>6.2349998950958252</v>
      </c>
      <c r="J686" s="849">
        <v>490</v>
      </c>
      <c r="K686" s="850">
        <v>3054.800048828125</v>
      </c>
    </row>
    <row r="687" spans="1:11" ht="14.4" customHeight="1" x14ac:dyDescent="0.3">
      <c r="A687" s="831" t="s">
        <v>599</v>
      </c>
      <c r="B687" s="832" t="s">
        <v>600</v>
      </c>
      <c r="C687" s="835" t="s">
        <v>639</v>
      </c>
      <c r="D687" s="863" t="s">
        <v>640</v>
      </c>
      <c r="E687" s="835" t="s">
        <v>4558</v>
      </c>
      <c r="F687" s="863" t="s">
        <v>4559</v>
      </c>
      <c r="G687" s="835" t="s">
        <v>5151</v>
      </c>
      <c r="H687" s="835" t="s">
        <v>5152</v>
      </c>
      <c r="I687" s="849">
        <v>6.2399997711181641</v>
      </c>
      <c r="J687" s="849">
        <v>380</v>
      </c>
      <c r="K687" s="850">
        <v>2371.2000732421875</v>
      </c>
    </row>
    <row r="688" spans="1:11" ht="14.4" customHeight="1" x14ac:dyDescent="0.3">
      <c r="A688" s="831" t="s">
        <v>599</v>
      </c>
      <c r="B688" s="832" t="s">
        <v>600</v>
      </c>
      <c r="C688" s="835" t="s">
        <v>639</v>
      </c>
      <c r="D688" s="863" t="s">
        <v>640</v>
      </c>
      <c r="E688" s="835" t="s">
        <v>4558</v>
      </c>
      <c r="F688" s="863" t="s">
        <v>4559</v>
      </c>
      <c r="G688" s="835" t="s">
        <v>4737</v>
      </c>
      <c r="H688" s="835" t="s">
        <v>4738</v>
      </c>
      <c r="I688" s="849">
        <v>6.2349998950958252</v>
      </c>
      <c r="J688" s="849">
        <v>630</v>
      </c>
      <c r="K688" s="850">
        <v>3927.0001220703125</v>
      </c>
    </row>
    <row r="689" spans="1:11" ht="14.4" customHeight="1" x14ac:dyDescent="0.3">
      <c r="A689" s="831" t="s">
        <v>599</v>
      </c>
      <c r="B689" s="832" t="s">
        <v>600</v>
      </c>
      <c r="C689" s="835" t="s">
        <v>639</v>
      </c>
      <c r="D689" s="863" t="s">
        <v>640</v>
      </c>
      <c r="E689" s="835" t="s">
        <v>4558</v>
      </c>
      <c r="F689" s="863" t="s">
        <v>4559</v>
      </c>
      <c r="G689" s="835" t="s">
        <v>5054</v>
      </c>
      <c r="H689" s="835" t="s">
        <v>5055</v>
      </c>
      <c r="I689" s="849">
        <v>6.2399997711181641</v>
      </c>
      <c r="J689" s="849">
        <v>150</v>
      </c>
      <c r="K689" s="850">
        <v>936</v>
      </c>
    </row>
    <row r="690" spans="1:11" ht="14.4" customHeight="1" x14ac:dyDescent="0.3">
      <c r="A690" s="831" t="s">
        <v>599</v>
      </c>
      <c r="B690" s="832" t="s">
        <v>600</v>
      </c>
      <c r="C690" s="835" t="s">
        <v>639</v>
      </c>
      <c r="D690" s="863" t="s">
        <v>640</v>
      </c>
      <c r="E690" s="835" t="s">
        <v>4821</v>
      </c>
      <c r="F690" s="863" t="s">
        <v>4822</v>
      </c>
      <c r="G690" s="835" t="s">
        <v>5153</v>
      </c>
      <c r="H690" s="835" t="s">
        <v>5154</v>
      </c>
      <c r="I690" s="849">
        <v>1384.9000244140625</v>
      </c>
      <c r="J690" s="849">
        <v>40</v>
      </c>
      <c r="K690" s="850">
        <v>55396</v>
      </c>
    </row>
    <row r="691" spans="1:11" ht="14.4" customHeight="1" x14ac:dyDescent="0.3">
      <c r="A691" s="831" t="s">
        <v>599</v>
      </c>
      <c r="B691" s="832" t="s">
        <v>600</v>
      </c>
      <c r="C691" s="835" t="s">
        <v>639</v>
      </c>
      <c r="D691" s="863" t="s">
        <v>640</v>
      </c>
      <c r="E691" s="835" t="s">
        <v>4821</v>
      </c>
      <c r="F691" s="863" t="s">
        <v>4822</v>
      </c>
      <c r="G691" s="835" t="s">
        <v>4823</v>
      </c>
      <c r="H691" s="835" t="s">
        <v>4824</v>
      </c>
      <c r="I691" s="849">
        <v>442.3900146484375</v>
      </c>
      <c r="J691" s="849">
        <v>10</v>
      </c>
      <c r="K691" s="850">
        <v>4423.8798828125</v>
      </c>
    </row>
    <row r="692" spans="1:11" ht="14.4" customHeight="1" x14ac:dyDescent="0.3">
      <c r="A692" s="831" t="s">
        <v>599</v>
      </c>
      <c r="B692" s="832" t="s">
        <v>600</v>
      </c>
      <c r="C692" s="835" t="s">
        <v>642</v>
      </c>
      <c r="D692" s="863" t="s">
        <v>643</v>
      </c>
      <c r="E692" s="835" t="s">
        <v>5155</v>
      </c>
      <c r="F692" s="863" t="s">
        <v>5156</v>
      </c>
      <c r="G692" s="835" t="s">
        <v>5157</v>
      </c>
      <c r="H692" s="835" t="s">
        <v>5158</v>
      </c>
      <c r="I692" s="849">
        <v>6655</v>
      </c>
      <c r="J692" s="849">
        <v>1</v>
      </c>
      <c r="K692" s="850">
        <v>6655</v>
      </c>
    </row>
    <row r="693" spans="1:11" ht="14.4" customHeight="1" x14ac:dyDescent="0.3">
      <c r="A693" s="831" t="s">
        <v>599</v>
      </c>
      <c r="B693" s="832" t="s">
        <v>600</v>
      </c>
      <c r="C693" s="835" t="s">
        <v>642</v>
      </c>
      <c r="D693" s="863" t="s">
        <v>643</v>
      </c>
      <c r="E693" s="835" t="s">
        <v>5155</v>
      </c>
      <c r="F693" s="863" t="s">
        <v>5156</v>
      </c>
      <c r="G693" s="835" t="s">
        <v>5159</v>
      </c>
      <c r="H693" s="835" t="s">
        <v>5160</v>
      </c>
      <c r="I693" s="849">
        <v>10832.808268229166</v>
      </c>
      <c r="J693" s="849">
        <v>18</v>
      </c>
      <c r="K693" s="850">
        <v>195401.1015625</v>
      </c>
    </row>
    <row r="694" spans="1:11" ht="14.4" customHeight="1" x14ac:dyDescent="0.3">
      <c r="A694" s="831" t="s">
        <v>599</v>
      </c>
      <c r="B694" s="832" t="s">
        <v>600</v>
      </c>
      <c r="C694" s="835" t="s">
        <v>642</v>
      </c>
      <c r="D694" s="863" t="s">
        <v>643</v>
      </c>
      <c r="E694" s="835" t="s">
        <v>5155</v>
      </c>
      <c r="F694" s="863" t="s">
        <v>5156</v>
      </c>
      <c r="G694" s="835" t="s">
        <v>5161</v>
      </c>
      <c r="H694" s="835" t="s">
        <v>5162</v>
      </c>
      <c r="I694" s="849">
        <v>10821.404134114584</v>
      </c>
      <c r="J694" s="849">
        <v>36</v>
      </c>
      <c r="K694" s="850">
        <v>390117.953125</v>
      </c>
    </row>
    <row r="695" spans="1:11" ht="14.4" customHeight="1" x14ac:dyDescent="0.3">
      <c r="A695" s="831" t="s">
        <v>599</v>
      </c>
      <c r="B695" s="832" t="s">
        <v>600</v>
      </c>
      <c r="C695" s="835" t="s">
        <v>642</v>
      </c>
      <c r="D695" s="863" t="s">
        <v>643</v>
      </c>
      <c r="E695" s="835" t="s">
        <v>5155</v>
      </c>
      <c r="F695" s="863" t="s">
        <v>5156</v>
      </c>
      <c r="G695" s="835" t="s">
        <v>5163</v>
      </c>
      <c r="H695" s="835" t="s">
        <v>5164</v>
      </c>
      <c r="I695" s="849">
        <v>10925</v>
      </c>
      <c r="J695" s="849">
        <v>9</v>
      </c>
      <c r="K695" s="850">
        <v>98325</v>
      </c>
    </row>
    <row r="696" spans="1:11" ht="14.4" customHeight="1" x14ac:dyDescent="0.3">
      <c r="A696" s="831" t="s">
        <v>599</v>
      </c>
      <c r="B696" s="832" t="s">
        <v>600</v>
      </c>
      <c r="C696" s="835" t="s">
        <v>642</v>
      </c>
      <c r="D696" s="863" t="s">
        <v>643</v>
      </c>
      <c r="E696" s="835" t="s">
        <v>5155</v>
      </c>
      <c r="F696" s="863" t="s">
        <v>5156</v>
      </c>
      <c r="G696" s="835" t="s">
        <v>5165</v>
      </c>
      <c r="H696" s="835" t="s">
        <v>5166</v>
      </c>
      <c r="I696" s="849">
        <v>18400</v>
      </c>
      <c r="J696" s="849">
        <v>32</v>
      </c>
      <c r="K696" s="850">
        <v>588800</v>
      </c>
    </row>
    <row r="697" spans="1:11" ht="14.4" customHeight="1" x14ac:dyDescent="0.3">
      <c r="A697" s="831" t="s">
        <v>599</v>
      </c>
      <c r="B697" s="832" t="s">
        <v>600</v>
      </c>
      <c r="C697" s="835" t="s">
        <v>642</v>
      </c>
      <c r="D697" s="863" t="s">
        <v>643</v>
      </c>
      <c r="E697" s="835" t="s">
        <v>5155</v>
      </c>
      <c r="F697" s="863" t="s">
        <v>5156</v>
      </c>
      <c r="G697" s="835" t="s">
        <v>5167</v>
      </c>
      <c r="H697" s="835" t="s">
        <v>5168</v>
      </c>
      <c r="I697" s="849">
        <v>18400</v>
      </c>
      <c r="J697" s="849">
        <v>7</v>
      </c>
      <c r="K697" s="850">
        <v>128800</v>
      </c>
    </row>
    <row r="698" spans="1:11" ht="14.4" customHeight="1" x14ac:dyDescent="0.3">
      <c r="A698" s="831" t="s">
        <v>599</v>
      </c>
      <c r="B698" s="832" t="s">
        <v>600</v>
      </c>
      <c r="C698" s="835" t="s">
        <v>642</v>
      </c>
      <c r="D698" s="863" t="s">
        <v>643</v>
      </c>
      <c r="E698" s="835" t="s">
        <v>5155</v>
      </c>
      <c r="F698" s="863" t="s">
        <v>5156</v>
      </c>
      <c r="G698" s="835" t="s">
        <v>5169</v>
      </c>
      <c r="H698" s="835" t="s">
        <v>5170</v>
      </c>
      <c r="I698" s="849">
        <v>9125.25</v>
      </c>
      <c r="J698" s="849">
        <v>32</v>
      </c>
      <c r="K698" s="850">
        <v>292008</v>
      </c>
    </row>
    <row r="699" spans="1:11" ht="14.4" customHeight="1" x14ac:dyDescent="0.3">
      <c r="A699" s="831" t="s">
        <v>599</v>
      </c>
      <c r="B699" s="832" t="s">
        <v>600</v>
      </c>
      <c r="C699" s="835" t="s">
        <v>642</v>
      </c>
      <c r="D699" s="863" t="s">
        <v>643</v>
      </c>
      <c r="E699" s="835" t="s">
        <v>5155</v>
      </c>
      <c r="F699" s="863" t="s">
        <v>5156</v>
      </c>
      <c r="G699" s="835" t="s">
        <v>5171</v>
      </c>
      <c r="H699" s="835" t="s">
        <v>5172</v>
      </c>
      <c r="I699" s="849">
        <v>18400</v>
      </c>
      <c r="J699" s="849">
        <v>3</v>
      </c>
      <c r="K699" s="850">
        <v>55200</v>
      </c>
    </row>
    <row r="700" spans="1:11" ht="14.4" customHeight="1" x14ac:dyDescent="0.3">
      <c r="A700" s="831" t="s">
        <v>599</v>
      </c>
      <c r="B700" s="832" t="s">
        <v>600</v>
      </c>
      <c r="C700" s="835" t="s">
        <v>642</v>
      </c>
      <c r="D700" s="863" t="s">
        <v>643</v>
      </c>
      <c r="E700" s="835" t="s">
        <v>4468</v>
      </c>
      <c r="F700" s="863" t="s">
        <v>4469</v>
      </c>
      <c r="G700" s="835" t="s">
        <v>4576</v>
      </c>
      <c r="H700" s="835" t="s">
        <v>4577</v>
      </c>
      <c r="I700" s="849">
        <v>106.26000213623047</v>
      </c>
      <c r="J700" s="849">
        <v>26</v>
      </c>
      <c r="K700" s="850">
        <v>2762.7600402832031</v>
      </c>
    </row>
    <row r="701" spans="1:11" ht="14.4" customHeight="1" x14ac:dyDescent="0.3">
      <c r="A701" s="831" t="s">
        <v>599</v>
      </c>
      <c r="B701" s="832" t="s">
        <v>600</v>
      </c>
      <c r="C701" s="835" t="s">
        <v>642</v>
      </c>
      <c r="D701" s="863" t="s">
        <v>643</v>
      </c>
      <c r="E701" s="835" t="s">
        <v>4468</v>
      </c>
      <c r="F701" s="863" t="s">
        <v>4469</v>
      </c>
      <c r="G701" s="835" t="s">
        <v>4595</v>
      </c>
      <c r="H701" s="835" t="s">
        <v>4596</v>
      </c>
      <c r="I701" s="849">
        <v>1.4958333373069763</v>
      </c>
      <c r="J701" s="849">
        <v>2700</v>
      </c>
      <c r="K701" s="850">
        <v>4039</v>
      </c>
    </row>
    <row r="702" spans="1:11" ht="14.4" customHeight="1" x14ac:dyDescent="0.3">
      <c r="A702" s="831" t="s">
        <v>599</v>
      </c>
      <c r="B702" s="832" t="s">
        <v>600</v>
      </c>
      <c r="C702" s="835" t="s">
        <v>642</v>
      </c>
      <c r="D702" s="863" t="s">
        <v>643</v>
      </c>
      <c r="E702" s="835" t="s">
        <v>4468</v>
      </c>
      <c r="F702" s="863" t="s">
        <v>4469</v>
      </c>
      <c r="G702" s="835" t="s">
        <v>5173</v>
      </c>
      <c r="H702" s="835" t="s">
        <v>5174</v>
      </c>
      <c r="I702" s="849">
        <v>517.5</v>
      </c>
      <c r="J702" s="849">
        <v>10</v>
      </c>
      <c r="K702" s="850">
        <v>5175</v>
      </c>
    </row>
    <row r="703" spans="1:11" ht="14.4" customHeight="1" x14ac:dyDescent="0.3">
      <c r="A703" s="831" t="s">
        <v>599</v>
      </c>
      <c r="B703" s="832" t="s">
        <v>600</v>
      </c>
      <c r="C703" s="835" t="s">
        <v>642</v>
      </c>
      <c r="D703" s="863" t="s">
        <v>643</v>
      </c>
      <c r="E703" s="835" t="s">
        <v>4468</v>
      </c>
      <c r="F703" s="863" t="s">
        <v>4469</v>
      </c>
      <c r="G703" s="835" t="s">
        <v>5175</v>
      </c>
      <c r="H703" s="835" t="s">
        <v>5176</v>
      </c>
      <c r="I703" s="849">
        <v>2377.050048828125</v>
      </c>
      <c r="J703" s="849">
        <v>3</v>
      </c>
      <c r="K703" s="850">
        <v>7131.14990234375</v>
      </c>
    </row>
    <row r="704" spans="1:11" ht="14.4" customHeight="1" x14ac:dyDescent="0.3">
      <c r="A704" s="831" t="s">
        <v>599</v>
      </c>
      <c r="B704" s="832" t="s">
        <v>600</v>
      </c>
      <c r="C704" s="835" t="s">
        <v>642</v>
      </c>
      <c r="D704" s="863" t="s">
        <v>643</v>
      </c>
      <c r="E704" s="835" t="s">
        <v>4468</v>
      </c>
      <c r="F704" s="863" t="s">
        <v>4469</v>
      </c>
      <c r="G704" s="835" t="s">
        <v>5175</v>
      </c>
      <c r="H704" s="835" t="s">
        <v>5177</v>
      </c>
      <c r="I704" s="849">
        <v>2377.050048828125</v>
      </c>
      <c r="J704" s="849">
        <v>6</v>
      </c>
      <c r="K704" s="850">
        <v>14262.2998046875</v>
      </c>
    </row>
    <row r="705" spans="1:11" ht="14.4" customHeight="1" x14ac:dyDescent="0.3">
      <c r="A705" s="831" t="s">
        <v>599</v>
      </c>
      <c r="B705" s="832" t="s">
        <v>600</v>
      </c>
      <c r="C705" s="835" t="s">
        <v>642</v>
      </c>
      <c r="D705" s="863" t="s">
        <v>643</v>
      </c>
      <c r="E705" s="835" t="s">
        <v>4468</v>
      </c>
      <c r="F705" s="863" t="s">
        <v>4469</v>
      </c>
      <c r="G705" s="835" t="s">
        <v>5178</v>
      </c>
      <c r="H705" s="835" t="s">
        <v>5179</v>
      </c>
      <c r="I705" s="849">
        <v>65.098333358764648</v>
      </c>
      <c r="J705" s="849">
        <v>110</v>
      </c>
      <c r="K705" s="850">
        <v>7144.68994140625</v>
      </c>
    </row>
    <row r="706" spans="1:11" ht="14.4" customHeight="1" x14ac:dyDescent="0.3">
      <c r="A706" s="831" t="s">
        <v>599</v>
      </c>
      <c r="B706" s="832" t="s">
        <v>600</v>
      </c>
      <c r="C706" s="835" t="s">
        <v>642</v>
      </c>
      <c r="D706" s="863" t="s">
        <v>643</v>
      </c>
      <c r="E706" s="835" t="s">
        <v>4468</v>
      </c>
      <c r="F706" s="863" t="s">
        <v>4469</v>
      </c>
      <c r="G706" s="835" t="s">
        <v>4835</v>
      </c>
      <c r="H706" s="835" t="s">
        <v>4836</v>
      </c>
      <c r="I706" s="849">
        <v>111.81000137329102</v>
      </c>
      <c r="J706" s="849">
        <v>20</v>
      </c>
      <c r="K706" s="850">
        <v>2236.219970703125</v>
      </c>
    </row>
    <row r="707" spans="1:11" ht="14.4" customHeight="1" x14ac:dyDescent="0.3">
      <c r="A707" s="831" t="s">
        <v>599</v>
      </c>
      <c r="B707" s="832" t="s">
        <v>600</v>
      </c>
      <c r="C707" s="835" t="s">
        <v>642</v>
      </c>
      <c r="D707" s="863" t="s">
        <v>643</v>
      </c>
      <c r="E707" s="835" t="s">
        <v>4468</v>
      </c>
      <c r="F707" s="863" t="s">
        <v>4469</v>
      </c>
      <c r="G707" s="835" t="s">
        <v>4837</v>
      </c>
      <c r="H707" s="835" t="s">
        <v>4838</v>
      </c>
      <c r="I707" s="849">
        <v>100.37999725341797</v>
      </c>
      <c r="J707" s="849">
        <v>12</v>
      </c>
      <c r="K707" s="850">
        <v>1204.5599822998047</v>
      </c>
    </row>
    <row r="708" spans="1:11" ht="14.4" customHeight="1" x14ac:dyDescent="0.3">
      <c r="A708" s="831" t="s">
        <v>599</v>
      </c>
      <c r="B708" s="832" t="s">
        <v>600</v>
      </c>
      <c r="C708" s="835" t="s">
        <v>642</v>
      </c>
      <c r="D708" s="863" t="s">
        <v>643</v>
      </c>
      <c r="E708" s="835" t="s">
        <v>4468</v>
      </c>
      <c r="F708" s="863" t="s">
        <v>4469</v>
      </c>
      <c r="G708" s="835" t="s">
        <v>4837</v>
      </c>
      <c r="H708" s="835" t="s">
        <v>4839</v>
      </c>
      <c r="I708" s="849">
        <v>98.410003662109375</v>
      </c>
      <c r="J708" s="849">
        <v>15</v>
      </c>
      <c r="K708" s="850">
        <v>1476.0999755859375</v>
      </c>
    </row>
    <row r="709" spans="1:11" ht="14.4" customHeight="1" x14ac:dyDescent="0.3">
      <c r="A709" s="831" t="s">
        <v>599</v>
      </c>
      <c r="B709" s="832" t="s">
        <v>600</v>
      </c>
      <c r="C709" s="835" t="s">
        <v>642</v>
      </c>
      <c r="D709" s="863" t="s">
        <v>643</v>
      </c>
      <c r="E709" s="835" t="s">
        <v>4468</v>
      </c>
      <c r="F709" s="863" t="s">
        <v>4469</v>
      </c>
      <c r="G709" s="835" t="s">
        <v>5180</v>
      </c>
      <c r="H709" s="835" t="s">
        <v>5181</v>
      </c>
      <c r="I709" s="849">
        <v>157.11000061035156</v>
      </c>
      <c r="J709" s="849">
        <v>50</v>
      </c>
      <c r="K709" s="850">
        <v>7831.9898681640625</v>
      </c>
    </row>
    <row r="710" spans="1:11" ht="14.4" customHeight="1" x14ac:dyDescent="0.3">
      <c r="A710" s="831" t="s">
        <v>599</v>
      </c>
      <c r="B710" s="832" t="s">
        <v>600</v>
      </c>
      <c r="C710" s="835" t="s">
        <v>642</v>
      </c>
      <c r="D710" s="863" t="s">
        <v>643</v>
      </c>
      <c r="E710" s="835" t="s">
        <v>4468</v>
      </c>
      <c r="F710" s="863" t="s">
        <v>4469</v>
      </c>
      <c r="G710" s="835" t="s">
        <v>4603</v>
      </c>
      <c r="H710" s="835" t="s">
        <v>4604</v>
      </c>
      <c r="I710" s="849">
        <v>30.175000190734863</v>
      </c>
      <c r="J710" s="849">
        <v>30</v>
      </c>
      <c r="K710" s="850">
        <v>905.14999389648437</v>
      </c>
    </row>
    <row r="711" spans="1:11" ht="14.4" customHeight="1" x14ac:dyDescent="0.3">
      <c r="A711" s="831" t="s">
        <v>599</v>
      </c>
      <c r="B711" s="832" t="s">
        <v>600</v>
      </c>
      <c r="C711" s="835" t="s">
        <v>642</v>
      </c>
      <c r="D711" s="863" t="s">
        <v>643</v>
      </c>
      <c r="E711" s="835" t="s">
        <v>4468</v>
      </c>
      <c r="F711" s="863" t="s">
        <v>4469</v>
      </c>
      <c r="G711" s="835" t="s">
        <v>5182</v>
      </c>
      <c r="H711" s="835" t="s">
        <v>5183</v>
      </c>
      <c r="I711" s="849">
        <v>13.039999961853027</v>
      </c>
      <c r="J711" s="849">
        <v>10</v>
      </c>
      <c r="K711" s="850">
        <v>130.39999389648437</v>
      </c>
    </row>
    <row r="712" spans="1:11" ht="14.4" customHeight="1" x14ac:dyDescent="0.3">
      <c r="A712" s="831" t="s">
        <v>599</v>
      </c>
      <c r="B712" s="832" t="s">
        <v>600</v>
      </c>
      <c r="C712" s="835" t="s">
        <v>642</v>
      </c>
      <c r="D712" s="863" t="s">
        <v>643</v>
      </c>
      <c r="E712" s="835" t="s">
        <v>4468</v>
      </c>
      <c r="F712" s="863" t="s">
        <v>4469</v>
      </c>
      <c r="G712" s="835" t="s">
        <v>4608</v>
      </c>
      <c r="H712" s="835" t="s">
        <v>4609</v>
      </c>
      <c r="I712" s="849">
        <v>322</v>
      </c>
      <c r="J712" s="849">
        <v>5</v>
      </c>
      <c r="K712" s="850">
        <v>1610</v>
      </c>
    </row>
    <row r="713" spans="1:11" ht="14.4" customHeight="1" x14ac:dyDescent="0.3">
      <c r="A713" s="831" t="s">
        <v>599</v>
      </c>
      <c r="B713" s="832" t="s">
        <v>600</v>
      </c>
      <c r="C713" s="835" t="s">
        <v>642</v>
      </c>
      <c r="D713" s="863" t="s">
        <v>643</v>
      </c>
      <c r="E713" s="835" t="s">
        <v>4468</v>
      </c>
      <c r="F713" s="863" t="s">
        <v>4469</v>
      </c>
      <c r="G713" s="835" t="s">
        <v>4612</v>
      </c>
      <c r="H713" s="835" t="s">
        <v>4613</v>
      </c>
      <c r="I713" s="849">
        <v>0.85416668653488159</v>
      </c>
      <c r="J713" s="849">
        <v>2200</v>
      </c>
      <c r="K713" s="850">
        <v>1880</v>
      </c>
    </row>
    <row r="714" spans="1:11" ht="14.4" customHeight="1" x14ac:dyDescent="0.3">
      <c r="A714" s="831" t="s">
        <v>599</v>
      </c>
      <c r="B714" s="832" t="s">
        <v>600</v>
      </c>
      <c r="C714" s="835" t="s">
        <v>642</v>
      </c>
      <c r="D714" s="863" t="s">
        <v>643</v>
      </c>
      <c r="E714" s="835" t="s">
        <v>4468</v>
      </c>
      <c r="F714" s="863" t="s">
        <v>4469</v>
      </c>
      <c r="G714" s="835" t="s">
        <v>4752</v>
      </c>
      <c r="H714" s="835" t="s">
        <v>4753</v>
      </c>
      <c r="I714" s="849">
        <v>1.5171428407941545</v>
      </c>
      <c r="J714" s="849">
        <v>650</v>
      </c>
      <c r="K714" s="850">
        <v>986.5</v>
      </c>
    </row>
    <row r="715" spans="1:11" ht="14.4" customHeight="1" x14ac:dyDescent="0.3">
      <c r="A715" s="831" t="s">
        <v>599</v>
      </c>
      <c r="B715" s="832" t="s">
        <v>600</v>
      </c>
      <c r="C715" s="835" t="s">
        <v>642</v>
      </c>
      <c r="D715" s="863" t="s">
        <v>643</v>
      </c>
      <c r="E715" s="835" t="s">
        <v>4468</v>
      </c>
      <c r="F715" s="863" t="s">
        <v>4469</v>
      </c>
      <c r="G715" s="835" t="s">
        <v>4754</v>
      </c>
      <c r="H715" s="835" t="s">
        <v>4755</v>
      </c>
      <c r="I715" s="849">
        <v>3.3599998950958252</v>
      </c>
      <c r="J715" s="849">
        <v>100</v>
      </c>
      <c r="K715" s="850">
        <v>336</v>
      </c>
    </row>
    <row r="716" spans="1:11" ht="14.4" customHeight="1" x14ac:dyDescent="0.3">
      <c r="A716" s="831" t="s">
        <v>599</v>
      </c>
      <c r="B716" s="832" t="s">
        <v>600</v>
      </c>
      <c r="C716" s="835" t="s">
        <v>642</v>
      </c>
      <c r="D716" s="863" t="s">
        <v>643</v>
      </c>
      <c r="E716" s="835" t="s">
        <v>4468</v>
      </c>
      <c r="F716" s="863" t="s">
        <v>4469</v>
      </c>
      <c r="G716" s="835" t="s">
        <v>5184</v>
      </c>
      <c r="H716" s="835" t="s">
        <v>5185</v>
      </c>
      <c r="I716" s="849">
        <v>2.875</v>
      </c>
      <c r="J716" s="849">
        <v>30</v>
      </c>
      <c r="K716" s="850">
        <v>86.299999237060547</v>
      </c>
    </row>
    <row r="717" spans="1:11" ht="14.4" customHeight="1" x14ac:dyDescent="0.3">
      <c r="A717" s="831" t="s">
        <v>599</v>
      </c>
      <c r="B717" s="832" t="s">
        <v>600</v>
      </c>
      <c r="C717" s="835" t="s">
        <v>642</v>
      </c>
      <c r="D717" s="863" t="s">
        <v>643</v>
      </c>
      <c r="E717" s="835" t="s">
        <v>4468</v>
      </c>
      <c r="F717" s="863" t="s">
        <v>4469</v>
      </c>
      <c r="G717" s="835" t="s">
        <v>5186</v>
      </c>
      <c r="H717" s="835" t="s">
        <v>5187</v>
      </c>
      <c r="I717" s="849">
        <v>45.770000457763672</v>
      </c>
      <c r="J717" s="849">
        <v>432</v>
      </c>
      <c r="K717" s="850">
        <v>19772.639831542969</v>
      </c>
    </row>
    <row r="718" spans="1:11" ht="14.4" customHeight="1" x14ac:dyDescent="0.3">
      <c r="A718" s="831" t="s">
        <v>599</v>
      </c>
      <c r="B718" s="832" t="s">
        <v>600</v>
      </c>
      <c r="C718" s="835" t="s">
        <v>642</v>
      </c>
      <c r="D718" s="863" t="s">
        <v>643</v>
      </c>
      <c r="E718" s="835" t="s">
        <v>4468</v>
      </c>
      <c r="F718" s="863" t="s">
        <v>4469</v>
      </c>
      <c r="G718" s="835" t="s">
        <v>5188</v>
      </c>
      <c r="H718" s="835" t="s">
        <v>5189</v>
      </c>
      <c r="I718" s="849">
        <v>8.7399997711181641</v>
      </c>
      <c r="J718" s="849">
        <v>5500</v>
      </c>
      <c r="K718" s="850">
        <v>48070</v>
      </c>
    </row>
    <row r="719" spans="1:11" ht="14.4" customHeight="1" x14ac:dyDescent="0.3">
      <c r="A719" s="831" t="s">
        <v>599</v>
      </c>
      <c r="B719" s="832" t="s">
        <v>600</v>
      </c>
      <c r="C719" s="835" t="s">
        <v>642</v>
      </c>
      <c r="D719" s="863" t="s">
        <v>643</v>
      </c>
      <c r="E719" s="835" t="s">
        <v>4468</v>
      </c>
      <c r="F719" s="863" t="s">
        <v>4469</v>
      </c>
      <c r="G719" s="835" t="s">
        <v>5190</v>
      </c>
      <c r="H719" s="835" t="s">
        <v>5191</v>
      </c>
      <c r="I719" s="849">
        <v>1242</v>
      </c>
      <c r="J719" s="849">
        <v>6</v>
      </c>
      <c r="K719" s="850">
        <v>7452</v>
      </c>
    </row>
    <row r="720" spans="1:11" ht="14.4" customHeight="1" x14ac:dyDescent="0.3">
      <c r="A720" s="831" t="s">
        <v>599</v>
      </c>
      <c r="B720" s="832" t="s">
        <v>600</v>
      </c>
      <c r="C720" s="835" t="s">
        <v>642</v>
      </c>
      <c r="D720" s="863" t="s">
        <v>643</v>
      </c>
      <c r="E720" s="835" t="s">
        <v>4468</v>
      </c>
      <c r="F720" s="863" t="s">
        <v>4469</v>
      </c>
      <c r="G720" s="835" t="s">
        <v>5192</v>
      </c>
      <c r="H720" s="835" t="s">
        <v>5193</v>
      </c>
      <c r="I720" s="849">
        <v>1265</v>
      </c>
      <c r="J720" s="849">
        <v>14</v>
      </c>
      <c r="K720" s="850">
        <v>17710</v>
      </c>
    </row>
    <row r="721" spans="1:11" ht="14.4" customHeight="1" x14ac:dyDescent="0.3">
      <c r="A721" s="831" t="s">
        <v>599</v>
      </c>
      <c r="B721" s="832" t="s">
        <v>600</v>
      </c>
      <c r="C721" s="835" t="s">
        <v>642</v>
      </c>
      <c r="D721" s="863" t="s">
        <v>643</v>
      </c>
      <c r="E721" s="835" t="s">
        <v>4468</v>
      </c>
      <c r="F721" s="863" t="s">
        <v>4469</v>
      </c>
      <c r="G721" s="835" t="s">
        <v>5194</v>
      </c>
      <c r="H721" s="835" t="s">
        <v>5195</v>
      </c>
      <c r="I721" s="849">
        <v>1.9500000476837158</v>
      </c>
      <c r="J721" s="849">
        <v>1250</v>
      </c>
      <c r="K721" s="850">
        <v>2431.679931640625</v>
      </c>
    </row>
    <row r="722" spans="1:11" ht="14.4" customHeight="1" x14ac:dyDescent="0.3">
      <c r="A722" s="831" t="s">
        <v>599</v>
      </c>
      <c r="B722" s="832" t="s">
        <v>600</v>
      </c>
      <c r="C722" s="835" t="s">
        <v>642</v>
      </c>
      <c r="D722" s="863" t="s">
        <v>643</v>
      </c>
      <c r="E722" s="835" t="s">
        <v>4468</v>
      </c>
      <c r="F722" s="863" t="s">
        <v>4469</v>
      </c>
      <c r="G722" s="835" t="s">
        <v>5196</v>
      </c>
      <c r="H722" s="835" t="s">
        <v>5197</v>
      </c>
      <c r="I722" s="849">
        <v>1.5900000333786011</v>
      </c>
      <c r="J722" s="849">
        <v>900</v>
      </c>
      <c r="K722" s="850">
        <v>1431.75</v>
      </c>
    </row>
    <row r="723" spans="1:11" ht="14.4" customHeight="1" x14ac:dyDescent="0.3">
      <c r="A723" s="831" t="s">
        <v>599</v>
      </c>
      <c r="B723" s="832" t="s">
        <v>600</v>
      </c>
      <c r="C723" s="835" t="s">
        <v>642</v>
      </c>
      <c r="D723" s="863" t="s">
        <v>643</v>
      </c>
      <c r="E723" s="835" t="s">
        <v>4468</v>
      </c>
      <c r="F723" s="863" t="s">
        <v>4469</v>
      </c>
      <c r="G723" s="835" t="s">
        <v>4842</v>
      </c>
      <c r="H723" s="835" t="s">
        <v>4843</v>
      </c>
      <c r="I723" s="849">
        <v>0.6600000262260437</v>
      </c>
      <c r="J723" s="849">
        <v>1000</v>
      </c>
      <c r="K723" s="850">
        <v>660</v>
      </c>
    </row>
    <row r="724" spans="1:11" ht="14.4" customHeight="1" x14ac:dyDescent="0.3">
      <c r="A724" s="831" t="s">
        <v>599</v>
      </c>
      <c r="B724" s="832" t="s">
        <v>600</v>
      </c>
      <c r="C724" s="835" t="s">
        <v>642</v>
      </c>
      <c r="D724" s="863" t="s">
        <v>643</v>
      </c>
      <c r="E724" s="835" t="s">
        <v>4468</v>
      </c>
      <c r="F724" s="863" t="s">
        <v>4469</v>
      </c>
      <c r="G724" s="835" t="s">
        <v>5198</v>
      </c>
      <c r="H724" s="835" t="s">
        <v>5199</v>
      </c>
      <c r="I724" s="849">
        <v>1.3700000047683716</v>
      </c>
      <c r="J724" s="849">
        <v>8400</v>
      </c>
      <c r="K724" s="850">
        <v>11485.740234375</v>
      </c>
    </row>
    <row r="725" spans="1:11" ht="14.4" customHeight="1" x14ac:dyDescent="0.3">
      <c r="A725" s="831" t="s">
        <v>599</v>
      </c>
      <c r="B725" s="832" t="s">
        <v>600</v>
      </c>
      <c r="C725" s="835" t="s">
        <v>642</v>
      </c>
      <c r="D725" s="863" t="s">
        <v>643</v>
      </c>
      <c r="E725" s="835" t="s">
        <v>4468</v>
      </c>
      <c r="F725" s="863" t="s">
        <v>4469</v>
      </c>
      <c r="G725" s="835" t="s">
        <v>4780</v>
      </c>
      <c r="H725" s="835" t="s">
        <v>4781</v>
      </c>
      <c r="I725" s="849">
        <v>1.1733332872390747</v>
      </c>
      <c r="J725" s="849">
        <v>6000</v>
      </c>
      <c r="K725" s="850">
        <v>7042.5</v>
      </c>
    </row>
    <row r="726" spans="1:11" ht="14.4" customHeight="1" x14ac:dyDescent="0.3">
      <c r="A726" s="831" t="s">
        <v>599</v>
      </c>
      <c r="B726" s="832" t="s">
        <v>600</v>
      </c>
      <c r="C726" s="835" t="s">
        <v>642</v>
      </c>
      <c r="D726" s="863" t="s">
        <v>643</v>
      </c>
      <c r="E726" s="835" t="s">
        <v>4468</v>
      </c>
      <c r="F726" s="863" t="s">
        <v>4469</v>
      </c>
      <c r="G726" s="835" t="s">
        <v>5200</v>
      </c>
      <c r="H726" s="835" t="s">
        <v>5201</v>
      </c>
      <c r="I726" s="849">
        <v>1.3200000524520874</v>
      </c>
      <c r="J726" s="849">
        <v>8000</v>
      </c>
      <c r="K726" s="850">
        <v>10580</v>
      </c>
    </row>
    <row r="727" spans="1:11" ht="14.4" customHeight="1" x14ac:dyDescent="0.3">
      <c r="A727" s="831" t="s">
        <v>599</v>
      </c>
      <c r="B727" s="832" t="s">
        <v>600</v>
      </c>
      <c r="C727" s="835" t="s">
        <v>642</v>
      </c>
      <c r="D727" s="863" t="s">
        <v>643</v>
      </c>
      <c r="E727" s="835" t="s">
        <v>4468</v>
      </c>
      <c r="F727" s="863" t="s">
        <v>4469</v>
      </c>
      <c r="G727" s="835" t="s">
        <v>5202</v>
      </c>
      <c r="H727" s="835" t="s">
        <v>5203</v>
      </c>
      <c r="I727" s="849">
        <v>2.25</v>
      </c>
      <c r="J727" s="849">
        <v>13200</v>
      </c>
      <c r="K727" s="850">
        <v>29752.800537109375</v>
      </c>
    </row>
    <row r="728" spans="1:11" ht="14.4" customHeight="1" x14ac:dyDescent="0.3">
      <c r="A728" s="831" t="s">
        <v>599</v>
      </c>
      <c r="B728" s="832" t="s">
        <v>600</v>
      </c>
      <c r="C728" s="835" t="s">
        <v>642</v>
      </c>
      <c r="D728" s="863" t="s">
        <v>643</v>
      </c>
      <c r="E728" s="835" t="s">
        <v>4468</v>
      </c>
      <c r="F728" s="863" t="s">
        <v>4469</v>
      </c>
      <c r="G728" s="835" t="s">
        <v>5204</v>
      </c>
      <c r="H728" s="835" t="s">
        <v>5205</v>
      </c>
      <c r="I728" s="849">
        <v>2.5366666316986084</v>
      </c>
      <c r="J728" s="849">
        <v>2000</v>
      </c>
      <c r="K728" s="850">
        <v>5076</v>
      </c>
    </row>
    <row r="729" spans="1:11" ht="14.4" customHeight="1" x14ac:dyDescent="0.3">
      <c r="A729" s="831" t="s">
        <v>599</v>
      </c>
      <c r="B729" s="832" t="s">
        <v>600</v>
      </c>
      <c r="C729" s="835" t="s">
        <v>642</v>
      </c>
      <c r="D729" s="863" t="s">
        <v>643</v>
      </c>
      <c r="E729" s="835" t="s">
        <v>4468</v>
      </c>
      <c r="F729" s="863" t="s">
        <v>4469</v>
      </c>
      <c r="G729" s="835" t="s">
        <v>5204</v>
      </c>
      <c r="H729" s="835" t="s">
        <v>5206</v>
      </c>
      <c r="I729" s="849">
        <v>2.5399999618530273</v>
      </c>
      <c r="J729" s="849">
        <v>1000</v>
      </c>
      <c r="K729" s="850">
        <v>2539.199951171875</v>
      </c>
    </row>
    <row r="730" spans="1:11" ht="14.4" customHeight="1" x14ac:dyDescent="0.3">
      <c r="A730" s="831" t="s">
        <v>599</v>
      </c>
      <c r="B730" s="832" t="s">
        <v>600</v>
      </c>
      <c r="C730" s="835" t="s">
        <v>642</v>
      </c>
      <c r="D730" s="863" t="s">
        <v>643</v>
      </c>
      <c r="E730" s="835" t="s">
        <v>4468</v>
      </c>
      <c r="F730" s="863" t="s">
        <v>4469</v>
      </c>
      <c r="G730" s="835" t="s">
        <v>5207</v>
      </c>
      <c r="H730" s="835" t="s">
        <v>5208</v>
      </c>
      <c r="I730" s="849">
        <v>0.52999997138977051</v>
      </c>
      <c r="J730" s="849">
        <v>1500</v>
      </c>
      <c r="K730" s="850">
        <v>794</v>
      </c>
    </row>
    <row r="731" spans="1:11" ht="14.4" customHeight="1" x14ac:dyDescent="0.3">
      <c r="A731" s="831" t="s">
        <v>599</v>
      </c>
      <c r="B731" s="832" t="s">
        <v>600</v>
      </c>
      <c r="C731" s="835" t="s">
        <v>642</v>
      </c>
      <c r="D731" s="863" t="s">
        <v>643</v>
      </c>
      <c r="E731" s="835" t="s">
        <v>4492</v>
      </c>
      <c r="F731" s="863" t="s">
        <v>4493</v>
      </c>
      <c r="G731" s="835" t="s">
        <v>5209</v>
      </c>
      <c r="H731" s="835" t="s">
        <v>5210</v>
      </c>
      <c r="I731" s="849">
        <v>539.96002197265625</v>
      </c>
      <c r="J731" s="849">
        <v>2</v>
      </c>
      <c r="K731" s="850">
        <v>1079.9200439453125</v>
      </c>
    </row>
    <row r="732" spans="1:11" ht="14.4" customHeight="1" x14ac:dyDescent="0.3">
      <c r="A732" s="831" t="s">
        <v>599</v>
      </c>
      <c r="B732" s="832" t="s">
        <v>600</v>
      </c>
      <c r="C732" s="835" t="s">
        <v>642</v>
      </c>
      <c r="D732" s="863" t="s">
        <v>643</v>
      </c>
      <c r="E732" s="835" t="s">
        <v>4492</v>
      </c>
      <c r="F732" s="863" t="s">
        <v>4493</v>
      </c>
      <c r="G732" s="835" t="s">
        <v>5211</v>
      </c>
      <c r="H732" s="835" t="s">
        <v>5212</v>
      </c>
      <c r="I732" s="849">
        <v>539.96002197265625</v>
      </c>
      <c r="J732" s="849">
        <v>1</v>
      </c>
      <c r="K732" s="850">
        <v>539.96002197265625</v>
      </c>
    </row>
    <row r="733" spans="1:11" ht="14.4" customHeight="1" x14ac:dyDescent="0.3">
      <c r="A733" s="831" t="s">
        <v>599</v>
      </c>
      <c r="B733" s="832" t="s">
        <v>600</v>
      </c>
      <c r="C733" s="835" t="s">
        <v>642</v>
      </c>
      <c r="D733" s="863" t="s">
        <v>643</v>
      </c>
      <c r="E733" s="835" t="s">
        <v>4492</v>
      </c>
      <c r="F733" s="863" t="s">
        <v>4493</v>
      </c>
      <c r="G733" s="835" t="s">
        <v>5213</v>
      </c>
      <c r="H733" s="835" t="s">
        <v>5214</v>
      </c>
      <c r="I733" s="849">
        <v>539.96002197265625</v>
      </c>
      <c r="J733" s="849">
        <v>2</v>
      </c>
      <c r="K733" s="850">
        <v>1079.9200439453125</v>
      </c>
    </row>
    <row r="734" spans="1:11" ht="14.4" customHeight="1" x14ac:dyDescent="0.3">
      <c r="A734" s="831" t="s">
        <v>599</v>
      </c>
      <c r="B734" s="832" t="s">
        <v>600</v>
      </c>
      <c r="C734" s="835" t="s">
        <v>642</v>
      </c>
      <c r="D734" s="863" t="s">
        <v>643</v>
      </c>
      <c r="E734" s="835" t="s">
        <v>4492</v>
      </c>
      <c r="F734" s="863" t="s">
        <v>4493</v>
      </c>
      <c r="G734" s="835" t="s">
        <v>5215</v>
      </c>
      <c r="H734" s="835" t="s">
        <v>5216</v>
      </c>
      <c r="I734" s="849">
        <v>1234.9300537109375</v>
      </c>
      <c r="J734" s="849">
        <v>6</v>
      </c>
      <c r="K734" s="850">
        <v>7409.56005859375</v>
      </c>
    </row>
    <row r="735" spans="1:11" ht="14.4" customHeight="1" x14ac:dyDescent="0.3">
      <c r="A735" s="831" t="s">
        <v>599</v>
      </c>
      <c r="B735" s="832" t="s">
        <v>600</v>
      </c>
      <c r="C735" s="835" t="s">
        <v>642</v>
      </c>
      <c r="D735" s="863" t="s">
        <v>643</v>
      </c>
      <c r="E735" s="835" t="s">
        <v>4492</v>
      </c>
      <c r="F735" s="863" t="s">
        <v>4493</v>
      </c>
      <c r="G735" s="835" t="s">
        <v>4650</v>
      </c>
      <c r="H735" s="835" t="s">
        <v>4651</v>
      </c>
      <c r="I735" s="849">
        <v>4.4899997711181641</v>
      </c>
      <c r="J735" s="849">
        <v>40</v>
      </c>
      <c r="K735" s="850">
        <v>179.60000610351562</v>
      </c>
    </row>
    <row r="736" spans="1:11" ht="14.4" customHeight="1" x14ac:dyDescent="0.3">
      <c r="A736" s="831" t="s">
        <v>599</v>
      </c>
      <c r="B736" s="832" t="s">
        <v>600</v>
      </c>
      <c r="C736" s="835" t="s">
        <v>642</v>
      </c>
      <c r="D736" s="863" t="s">
        <v>643</v>
      </c>
      <c r="E736" s="835" t="s">
        <v>4492</v>
      </c>
      <c r="F736" s="863" t="s">
        <v>4493</v>
      </c>
      <c r="G736" s="835" t="s">
        <v>5217</v>
      </c>
      <c r="H736" s="835" t="s">
        <v>5218</v>
      </c>
      <c r="I736" s="849">
        <v>2.9000000953674316</v>
      </c>
      <c r="J736" s="849">
        <v>100</v>
      </c>
      <c r="K736" s="850">
        <v>290</v>
      </c>
    </row>
    <row r="737" spans="1:11" ht="14.4" customHeight="1" x14ac:dyDescent="0.3">
      <c r="A737" s="831" t="s">
        <v>599</v>
      </c>
      <c r="B737" s="832" t="s">
        <v>600</v>
      </c>
      <c r="C737" s="835" t="s">
        <v>642</v>
      </c>
      <c r="D737" s="863" t="s">
        <v>643</v>
      </c>
      <c r="E737" s="835" t="s">
        <v>4492</v>
      </c>
      <c r="F737" s="863" t="s">
        <v>4493</v>
      </c>
      <c r="G737" s="835" t="s">
        <v>5219</v>
      </c>
      <c r="H737" s="835" t="s">
        <v>5220</v>
      </c>
      <c r="I737" s="849">
        <v>2.9066667556762695</v>
      </c>
      <c r="J737" s="849">
        <v>500</v>
      </c>
      <c r="K737" s="850">
        <v>1453</v>
      </c>
    </row>
    <row r="738" spans="1:11" ht="14.4" customHeight="1" x14ac:dyDescent="0.3">
      <c r="A738" s="831" t="s">
        <v>599</v>
      </c>
      <c r="B738" s="832" t="s">
        <v>600</v>
      </c>
      <c r="C738" s="835" t="s">
        <v>642</v>
      </c>
      <c r="D738" s="863" t="s">
        <v>643</v>
      </c>
      <c r="E738" s="835" t="s">
        <v>4492</v>
      </c>
      <c r="F738" s="863" t="s">
        <v>4493</v>
      </c>
      <c r="G738" s="835" t="s">
        <v>5221</v>
      </c>
      <c r="H738" s="835" t="s">
        <v>5222</v>
      </c>
      <c r="I738" s="849">
        <v>2.9062500894069672</v>
      </c>
      <c r="J738" s="849">
        <v>1100</v>
      </c>
      <c r="K738" s="850">
        <v>3197.2000122070312</v>
      </c>
    </row>
    <row r="739" spans="1:11" ht="14.4" customHeight="1" x14ac:dyDescent="0.3">
      <c r="A739" s="831" t="s">
        <v>599</v>
      </c>
      <c r="B739" s="832" t="s">
        <v>600</v>
      </c>
      <c r="C739" s="835" t="s">
        <v>642</v>
      </c>
      <c r="D739" s="863" t="s">
        <v>643</v>
      </c>
      <c r="E739" s="835" t="s">
        <v>4492</v>
      </c>
      <c r="F739" s="863" t="s">
        <v>4493</v>
      </c>
      <c r="G739" s="835" t="s">
        <v>5223</v>
      </c>
      <c r="H739" s="835" t="s">
        <v>5224</v>
      </c>
      <c r="I739" s="849">
        <v>8.4700002670288086</v>
      </c>
      <c r="J739" s="849">
        <v>220</v>
      </c>
      <c r="K739" s="850">
        <v>1863.4000244140625</v>
      </c>
    </row>
    <row r="740" spans="1:11" ht="14.4" customHeight="1" x14ac:dyDescent="0.3">
      <c r="A740" s="831" t="s">
        <v>599</v>
      </c>
      <c r="B740" s="832" t="s">
        <v>600</v>
      </c>
      <c r="C740" s="835" t="s">
        <v>642</v>
      </c>
      <c r="D740" s="863" t="s">
        <v>643</v>
      </c>
      <c r="E740" s="835" t="s">
        <v>4492</v>
      </c>
      <c r="F740" s="863" t="s">
        <v>4493</v>
      </c>
      <c r="G740" s="835" t="s">
        <v>5225</v>
      </c>
      <c r="H740" s="835" t="s">
        <v>5226</v>
      </c>
      <c r="I740" s="849">
        <v>8.4700002670288086</v>
      </c>
      <c r="J740" s="849">
        <v>100</v>
      </c>
      <c r="K740" s="850">
        <v>847</v>
      </c>
    </row>
    <row r="741" spans="1:11" ht="14.4" customHeight="1" x14ac:dyDescent="0.3">
      <c r="A741" s="831" t="s">
        <v>599</v>
      </c>
      <c r="B741" s="832" t="s">
        <v>600</v>
      </c>
      <c r="C741" s="835" t="s">
        <v>642</v>
      </c>
      <c r="D741" s="863" t="s">
        <v>643</v>
      </c>
      <c r="E741" s="835" t="s">
        <v>4492</v>
      </c>
      <c r="F741" s="863" t="s">
        <v>4493</v>
      </c>
      <c r="G741" s="835" t="s">
        <v>5227</v>
      </c>
      <c r="H741" s="835" t="s">
        <v>5228</v>
      </c>
      <c r="I741" s="849">
        <v>48.272499084472656</v>
      </c>
      <c r="J741" s="849">
        <v>50</v>
      </c>
      <c r="K741" s="850">
        <v>2413.6399841308594</v>
      </c>
    </row>
    <row r="742" spans="1:11" ht="14.4" customHeight="1" x14ac:dyDescent="0.3">
      <c r="A742" s="831" t="s">
        <v>599</v>
      </c>
      <c r="B742" s="832" t="s">
        <v>600</v>
      </c>
      <c r="C742" s="835" t="s">
        <v>642</v>
      </c>
      <c r="D742" s="863" t="s">
        <v>643</v>
      </c>
      <c r="E742" s="835" t="s">
        <v>4492</v>
      </c>
      <c r="F742" s="863" t="s">
        <v>4493</v>
      </c>
      <c r="G742" s="835" t="s">
        <v>5229</v>
      </c>
      <c r="H742" s="835" t="s">
        <v>5230</v>
      </c>
      <c r="I742" s="849">
        <v>48.270000457763672</v>
      </c>
      <c r="J742" s="849">
        <v>10</v>
      </c>
      <c r="K742" s="850">
        <v>482.64999389648437</v>
      </c>
    </row>
    <row r="743" spans="1:11" ht="14.4" customHeight="1" x14ac:dyDescent="0.3">
      <c r="A743" s="831" t="s">
        <v>599</v>
      </c>
      <c r="B743" s="832" t="s">
        <v>600</v>
      </c>
      <c r="C743" s="835" t="s">
        <v>642</v>
      </c>
      <c r="D743" s="863" t="s">
        <v>643</v>
      </c>
      <c r="E743" s="835" t="s">
        <v>4492</v>
      </c>
      <c r="F743" s="863" t="s">
        <v>4493</v>
      </c>
      <c r="G743" s="835" t="s">
        <v>5231</v>
      </c>
      <c r="H743" s="835" t="s">
        <v>5232</v>
      </c>
      <c r="I743" s="849">
        <v>2286.89990234375</v>
      </c>
      <c r="J743" s="849">
        <v>2</v>
      </c>
      <c r="K743" s="850">
        <v>4573.7998046875</v>
      </c>
    </row>
    <row r="744" spans="1:11" ht="14.4" customHeight="1" x14ac:dyDescent="0.3">
      <c r="A744" s="831" t="s">
        <v>599</v>
      </c>
      <c r="B744" s="832" t="s">
        <v>600</v>
      </c>
      <c r="C744" s="835" t="s">
        <v>642</v>
      </c>
      <c r="D744" s="863" t="s">
        <v>643</v>
      </c>
      <c r="E744" s="835" t="s">
        <v>4492</v>
      </c>
      <c r="F744" s="863" t="s">
        <v>4493</v>
      </c>
      <c r="G744" s="835" t="s">
        <v>5233</v>
      </c>
      <c r="H744" s="835" t="s">
        <v>5234</v>
      </c>
      <c r="I744" s="849">
        <v>3146</v>
      </c>
      <c r="J744" s="849">
        <v>1</v>
      </c>
      <c r="K744" s="850">
        <v>3146</v>
      </c>
    </row>
    <row r="745" spans="1:11" ht="14.4" customHeight="1" x14ac:dyDescent="0.3">
      <c r="A745" s="831" t="s">
        <v>599</v>
      </c>
      <c r="B745" s="832" t="s">
        <v>600</v>
      </c>
      <c r="C745" s="835" t="s">
        <v>642</v>
      </c>
      <c r="D745" s="863" t="s">
        <v>643</v>
      </c>
      <c r="E745" s="835" t="s">
        <v>4492</v>
      </c>
      <c r="F745" s="863" t="s">
        <v>4493</v>
      </c>
      <c r="G745" s="835" t="s">
        <v>5235</v>
      </c>
      <c r="H745" s="835" t="s">
        <v>5236</v>
      </c>
      <c r="I745" s="849">
        <v>2554.010009765625</v>
      </c>
      <c r="J745" s="849">
        <v>1</v>
      </c>
      <c r="K745" s="850">
        <v>2554.010009765625</v>
      </c>
    </row>
    <row r="746" spans="1:11" ht="14.4" customHeight="1" x14ac:dyDescent="0.3">
      <c r="A746" s="831" t="s">
        <v>599</v>
      </c>
      <c r="B746" s="832" t="s">
        <v>600</v>
      </c>
      <c r="C746" s="835" t="s">
        <v>642</v>
      </c>
      <c r="D746" s="863" t="s">
        <v>643</v>
      </c>
      <c r="E746" s="835" t="s">
        <v>4492</v>
      </c>
      <c r="F746" s="863" t="s">
        <v>4493</v>
      </c>
      <c r="G746" s="835" t="s">
        <v>5237</v>
      </c>
      <c r="H746" s="835" t="s">
        <v>5238</v>
      </c>
      <c r="I746" s="849">
        <v>1196.68994140625</v>
      </c>
      <c r="J746" s="849">
        <v>2</v>
      </c>
      <c r="K746" s="850">
        <v>2393.3798828125</v>
      </c>
    </row>
    <row r="747" spans="1:11" ht="14.4" customHeight="1" x14ac:dyDescent="0.3">
      <c r="A747" s="831" t="s">
        <v>599</v>
      </c>
      <c r="B747" s="832" t="s">
        <v>600</v>
      </c>
      <c r="C747" s="835" t="s">
        <v>642</v>
      </c>
      <c r="D747" s="863" t="s">
        <v>643</v>
      </c>
      <c r="E747" s="835" t="s">
        <v>4492</v>
      </c>
      <c r="F747" s="863" t="s">
        <v>4493</v>
      </c>
      <c r="G747" s="835" t="s">
        <v>5239</v>
      </c>
      <c r="H747" s="835" t="s">
        <v>5240</v>
      </c>
      <c r="I747" s="849">
        <v>17.299999237060547</v>
      </c>
      <c r="J747" s="849">
        <v>600</v>
      </c>
      <c r="K747" s="850">
        <v>10381.80029296875</v>
      </c>
    </row>
    <row r="748" spans="1:11" ht="14.4" customHeight="1" x14ac:dyDescent="0.3">
      <c r="A748" s="831" t="s">
        <v>599</v>
      </c>
      <c r="B748" s="832" t="s">
        <v>600</v>
      </c>
      <c r="C748" s="835" t="s">
        <v>642</v>
      </c>
      <c r="D748" s="863" t="s">
        <v>643</v>
      </c>
      <c r="E748" s="835" t="s">
        <v>4492</v>
      </c>
      <c r="F748" s="863" t="s">
        <v>4493</v>
      </c>
      <c r="G748" s="835" t="s">
        <v>5241</v>
      </c>
      <c r="H748" s="835" t="s">
        <v>5242</v>
      </c>
      <c r="I748" s="849">
        <v>292.05999755859375</v>
      </c>
      <c r="J748" s="849">
        <v>25</v>
      </c>
      <c r="K748" s="850">
        <v>7301.56005859375</v>
      </c>
    </row>
    <row r="749" spans="1:11" ht="14.4" customHeight="1" x14ac:dyDescent="0.3">
      <c r="A749" s="831" t="s">
        <v>599</v>
      </c>
      <c r="B749" s="832" t="s">
        <v>600</v>
      </c>
      <c r="C749" s="835" t="s">
        <v>642</v>
      </c>
      <c r="D749" s="863" t="s">
        <v>643</v>
      </c>
      <c r="E749" s="835" t="s">
        <v>4492</v>
      </c>
      <c r="F749" s="863" t="s">
        <v>4493</v>
      </c>
      <c r="G749" s="835" t="s">
        <v>5243</v>
      </c>
      <c r="H749" s="835" t="s">
        <v>5244</v>
      </c>
      <c r="I749" s="849">
        <v>40.860000610351562</v>
      </c>
      <c r="J749" s="849">
        <v>20</v>
      </c>
      <c r="K749" s="850">
        <v>817.20001220703125</v>
      </c>
    </row>
    <row r="750" spans="1:11" ht="14.4" customHeight="1" x14ac:dyDescent="0.3">
      <c r="A750" s="831" t="s">
        <v>599</v>
      </c>
      <c r="B750" s="832" t="s">
        <v>600</v>
      </c>
      <c r="C750" s="835" t="s">
        <v>642</v>
      </c>
      <c r="D750" s="863" t="s">
        <v>643</v>
      </c>
      <c r="E750" s="835" t="s">
        <v>4492</v>
      </c>
      <c r="F750" s="863" t="s">
        <v>4493</v>
      </c>
      <c r="G750" s="835" t="s">
        <v>5245</v>
      </c>
      <c r="H750" s="835" t="s">
        <v>5246</v>
      </c>
      <c r="I750" s="849">
        <v>77.317501068115234</v>
      </c>
      <c r="J750" s="849">
        <v>70</v>
      </c>
      <c r="K750" s="850">
        <v>5408.7000122070312</v>
      </c>
    </row>
    <row r="751" spans="1:11" ht="14.4" customHeight="1" x14ac:dyDescent="0.3">
      <c r="A751" s="831" t="s">
        <v>599</v>
      </c>
      <c r="B751" s="832" t="s">
        <v>600</v>
      </c>
      <c r="C751" s="835" t="s">
        <v>642</v>
      </c>
      <c r="D751" s="863" t="s">
        <v>643</v>
      </c>
      <c r="E751" s="835" t="s">
        <v>4492</v>
      </c>
      <c r="F751" s="863" t="s">
        <v>4493</v>
      </c>
      <c r="G751" s="835" t="s">
        <v>5247</v>
      </c>
      <c r="H751" s="835" t="s">
        <v>5248</v>
      </c>
      <c r="I751" s="849">
        <v>77.390000915527338</v>
      </c>
      <c r="J751" s="849">
        <v>90</v>
      </c>
      <c r="K751" s="850">
        <v>6962.3400268554687</v>
      </c>
    </row>
    <row r="752" spans="1:11" ht="14.4" customHeight="1" x14ac:dyDescent="0.3">
      <c r="A752" s="831" t="s">
        <v>599</v>
      </c>
      <c r="B752" s="832" t="s">
        <v>600</v>
      </c>
      <c r="C752" s="835" t="s">
        <v>642</v>
      </c>
      <c r="D752" s="863" t="s">
        <v>643</v>
      </c>
      <c r="E752" s="835" t="s">
        <v>4492</v>
      </c>
      <c r="F752" s="863" t="s">
        <v>4493</v>
      </c>
      <c r="G752" s="835" t="s">
        <v>5249</v>
      </c>
      <c r="H752" s="835" t="s">
        <v>5250</v>
      </c>
      <c r="I752" s="849">
        <v>329.48001098632812</v>
      </c>
      <c r="J752" s="849">
        <v>20</v>
      </c>
      <c r="K752" s="850">
        <v>6589.66015625</v>
      </c>
    </row>
    <row r="753" spans="1:11" ht="14.4" customHeight="1" x14ac:dyDescent="0.3">
      <c r="A753" s="831" t="s">
        <v>599</v>
      </c>
      <c r="B753" s="832" t="s">
        <v>600</v>
      </c>
      <c r="C753" s="835" t="s">
        <v>642</v>
      </c>
      <c r="D753" s="863" t="s">
        <v>643</v>
      </c>
      <c r="E753" s="835" t="s">
        <v>4492</v>
      </c>
      <c r="F753" s="863" t="s">
        <v>4493</v>
      </c>
      <c r="G753" s="835" t="s">
        <v>5251</v>
      </c>
      <c r="H753" s="835" t="s">
        <v>5252</v>
      </c>
      <c r="I753" s="849">
        <v>3509</v>
      </c>
      <c r="J753" s="849">
        <v>1</v>
      </c>
      <c r="K753" s="850">
        <v>3509</v>
      </c>
    </row>
    <row r="754" spans="1:11" ht="14.4" customHeight="1" x14ac:dyDescent="0.3">
      <c r="A754" s="831" t="s">
        <v>599</v>
      </c>
      <c r="B754" s="832" t="s">
        <v>600</v>
      </c>
      <c r="C754" s="835" t="s">
        <v>642</v>
      </c>
      <c r="D754" s="863" t="s">
        <v>643</v>
      </c>
      <c r="E754" s="835" t="s">
        <v>4492</v>
      </c>
      <c r="F754" s="863" t="s">
        <v>4493</v>
      </c>
      <c r="G754" s="835" t="s">
        <v>5253</v>
      </c>
      <c r="H754" s="835" t="s">
        <v>5254</v>
      </c>
      <c r="I754" s="849">
        <v>23173.919921875</v>
      </c>
      <c r="J754" s="849">
        <v>2</v>
      </c>
      <c r="K754" s="850">
        <v>46347.83984375</v>
      </c>
    </row>
    <row r="755" spans="1:11" ht="14.4" customHeight="1" x14ac:dyDescent="0.3">
      <c r="A755" s="831" t="s">
        <v>599</v>
      </c>
      <c r="B755" s="832" t="s">
        <v>600</v>
      </c>
      <c r="C755" s="835" t="s">
        <v>642</v>
      </c>
      <c r="D755" s="863" t="s">
        <v>643</v>
      </c>
      <c r="E755" s="835" t="s">
        <v>4492</v>
      </c>
      <c r="F755" s="863" t="s">
        <v>4493</v>
      </c>
      <c r="G755" s="835" t="s">
        <v>4498</v>
      </c>
      <c r="H755" s="835" t="s">
        <v>4499</v>
      </c>
      <c r="I755" s="849">
        <v>3.4200000762939453</v>
      </c>
      <c r="J755" s="849">
        <v>120</v>
      </c>
      <c r="K755" s="850">
        <v>410.39999389648438</v>
      </c>
    </row>
    <row r="756" spans="1:11" ht="14.4" customHeight="1" x14ac:dyDescent="0.3">
      <c r="A756" s="831" t="s">
        <v>599</v>
      </c>
      <c r="B756" s="832" t="s">
        <v>600</v>
      </c>
      <c r="C756" s="835" t="s">
        <v>642</v>
      </c>
      <c r="D756" s="863" t="s">
        <v>643</v>
      </c>
      <c r="E756" s="835" t="s">
        <v>4492</v>
      </c>
      <c r="F756" s="863" t="s">
        <v>4493</v>
      </c>
      <c r="G756" s="835" t="s">
        <v>5255</v>
      </c>
      <c r="H756" s="835" t="s">
        <v>5256</v>
      </c>
      <c r="I756" s="849">
        <v>1350.614990234375</v>
      </c>
      <c r="J756" s="849">
        <v>10</v>
      </c>
      <c r="K756" s="850">
        <v>13506.14013671875</v>
      </c>
    </row>
    <row r="757" spans="1:11" ht="14.4" customHeight="1" x14ac:dyDescent="0.3">
      <c r="A757" s="831" t="s">
        <v>599</v>
      </c>
      <c r="B757" s="832" t="s">
        <v>600</v>
      </c>
      <c r="C757" s="835" t="s">
        <v>642</v>
      </c>
      <c r="D757" s="863" t="s">
        <v>643</v>
      </c>
      <c r="E757" s="835" t="s">
        <v>4492</v>
      </c>
      <c r="F757" s="863" t="s">
        <v>4493</v>
      </c>
      <c r="G757" s="835" t="s">
        <v>5257</v>
      </c>
      <c r="H757" s="835" t="s">
        <v>5258</v>
      </c>
      <c r="I757" s="849">
        <v>3773.389892578125</v>
      </c>
      <c r="J757" s="849">
        <v>2</v>
      </c>
      <c r="K757" s="850">
        <v>7546.77978515625</v>
      </c>
    </row>
    <row r="758" spans="1:11" ht="14.4" customHeight="1" x14ac:dyDescent="0.3">
      <c r="A758" s="831" t="s">
        <v>599</v>
      </c>
      <c r="B758" s="832" t="s">
        <v>600</v>
      </c>
      <c r="C758" s="835" t="s">
        <v>642</v>
      </c>
      <c r="D758" s="863" t="s">
        <v>643</v>
      </c>
      <c r="E758" s="835" t="s">
        <v>4492</v>
      </c>
      <c r="F758" s="863" t="s">
        <v>4493</v>
      </c>
      <c r="G758" s="835" t="s">
        <v>5259</v>
      </c>
      <c r="H758" s="835" t="s">
        <v>5260</v>
      </c>
      <c r="I758" s="849">
        <v>4006.389892578125</v>
      </c>
      <c r="J758" s="849">
        <v>2</v>
      </c>
      <c r="K758" s="850">
        <v>8012.77001953125</v>
      </c>
    </row>
    <row r="759" spans="1:11" ht="14.4" customHeight="1" x14ac:dyDescent="0.3">
      <c r="A759" s="831" t="s">
        <v>599</v>
      </c>
      <c r="B759" s="832" t="s">
        <v>600</v>
      </c>
      <c r="C759" s="835" t="s">
        <v>642</v>
      </c>
      <c r="D759" s="863" t="s">
        <v>643</v>
      </c>
      <c r="E759" s="835" t="s">
        <v>4492</v>
      </c>
      <c r="F759" s="863" t="s">
        <v>4493</v>
      </c>
      <c r="G759" s="835" t="s">
        <v>5261</v>
      </c>
      <c r="H759" s="835" t="s">
        <v>5262</v>
      </c>
      <c r="I759" s="849">
        <v>4267.669921875</v>
      </c>
      <c r="J759" s="849">
        <v>1</v>
      </c>
      <c r="K759" s="850">
        <v>4267.669921875</v>
      </c>
    </row>
    <row r="760" spans="1:11" ht="14.4" customHeight="1" x14ac:dyDescent="0.3">
      <c r="A760" s="831" t="s">
        <v>599</v>
      </c>
      <c r="B760" s="832" t="s">
        <v>600</v>
      </c>
      <c r="C760" s="835" t="s">
        <v>642</v>
      </c>
      <c r="D760" s="863" t="s">
        <v>643</v>
      </c>
      <c r="E760" s="835" t="s">
        <v>4492</v>
      </c>
      <c r="F760" s="863" t="s">
        <v>4493</v>
      </c>
      <c r="G760" s="835" t="s">
        <v>5263</v>
      </c>
      <c r="H760" s="835" t="s">
        <v>5264</v>
      </c>
      <c r="I760" s="849">
        <v>4267.669921875</v>
      </c>
      <c r="J760" s="849">
        <v>1</v>
      </c>
      <c r="K760" s="850">
        <v>4267.669921875</v>
      </c>
    </row>
    <row r="761" spans="1:11" ht="14.4" customHeight="1" x14ac:dyDescent="0.3">
      <c r="A761" s="831" t="s">
        <v>599</v>
      </c>
      <c r="B761" s="832" t="s">
        <v>600</v>
      </c>
      <c r="C761" s="835" t="s">
        <v>642</v>
      </c>
      <c r="D761" s="863" t="s">
        <v>643</v>
      </c>
      <c r="E761" s="835" t="s">
        <v>4492</v>
      </c>
      <c r="F761" s="863" t="s">
        <v>4493</v>
      </c>
      <c r="G761" s="835" t="s">
        <v>5265</v>
      </c>
      <c r="H761" s="835" t="s">
        <v>5266</v>
      </c>
      <c r="I761" s="849">
        <v>2649.89990234375</v>
      </c>
      <c r="J761" s="849">
        <v>1</v>
      </c>
      <c r="K761" s="850">
        <v>2649.89990234375</v>
      </c>
    </row>
    <row r="762" spans="1:11" ht="14.4" customHeight="1" x14ac:dyDescent="0.3">
      <c r="A762" s="831" t="s">
        <v>599</v>
      </c>
      <c r="B762" s="832" t="s">
        <v>600</v>
      </c>
      <c r="C762" s="835" t="s">
        <v>642</v>
      </c>
      <c r="D762" s="863" t="s">
        <v>643</v>
      </c>
      <c r="E762" s="835" t="s">
        <v>4492</v>
      </c>
      <c r="F762" s="863" t="s">
        <v>4493</v>
      </c>
      <c r="G762" s="835" t="s">
        <v>5267</v>
      </c>
      <c r="H762" s="835" t="s">
        <v>5268</v>
      </c>
      <c r="I762" s="849">
        <v>1839.199951171875</v>
      </c>
      <c r="J762" s="849">
        <v>3</v>
      </c>
      <c r="K762" s="850">
        <v>5517.599853515625</v>
      </c>
    </row>
    <row r="763" spans="1:11" ht="14.4" customHeight="1" x14ac:dyDescent="0.3">
      <c r="A763" s="831" t="s">
        <v>599</v>
      </c>
      <c r="B763" s="832" t="s">
        <v>600</v>
      </c>
      <c r="C763" s="835" t="s">
        <v>642</v>
      </c>
      <c r="D763" s="863" t="s">
        <v>643</v>
      </c>
      <c r="E763" s="835" t="s">
        <v>4492</v>
      </c>
      <c r="F763" s="863" t="s">
        <v>4493</v>
      </c>
      <c r="G763" s="835" t="s">
        <v>5269</v>
      </c>
      <c r="H763" s="835" t="s">
        <v>5270</v>
      </c>
      <c r="I763" s="849">
        <v>2105.39990234375</v>
      </c>
      <c r="J763" s="849">
        <v>1</v>
      </c>
      <c r="K763" s="850">
        <v>2105.39990234375</v>
      </c>
    </row>
    <row r="764" spans="1:11" ht="14.4" customHeight="1" x14ac:dyDescent="0.3">
      <c r="A764" s="831" t="s">
        <v>599</v>
      </c>
      <c r="B764" s="832" t="s">
        <v>600</v>
      </c>
      <c r="C764" s="835" t="s">
        <v>642</v>
      </c>
      <c r="D764" s="863" t="s">
        <v>643</v>
      </c>
      <c r="E764" s="835" t="s">
        <v>4492</v>
      </c>
      <c r="F764" s="863" t="s">
        <v>4493</v>
      </c>
      <c r="G764" s="835" t="s">
        <v>5271</v>
      </c>
      <c r="H764" s="835" t="s">
        <v>5272</v>
      </c>
      <c r="I764" s="849">
        <v>2428.1900634765625</v>
      </c>
      <c r="J764" s="849">
        <v>2</v>
      </c>
      <c r="K764" s="850">
        <v>4856.380126953125</v>
      </c>
    </row>
    <row r="765" spans="1:11" ht="14.4" customHeight="1" x14ac:dyDescent="0.3">
      <c r="A765" s="831" t="s">
        <v>599</v>
      </c>
      <c r="B765" s="832" t="s">
        <v>600</v>
      </c>
      <c r="C765" s="835" t="s">
        <v>642</v>
      </c>
      <c r="D765" s="863" t="s">
        <v>643</v>
      </c>
      <c r="E765" s="835" t="s">
        <v>4492</v>
      </c>
      <c r="F765" s="863" t="s">
        <v>4493</v>
      </c>
      <c r="G765" s="835" t="s">
        <v>5273</v>
      </c>
      <c r="H765" s="835" t="s">
        <v>5274</v>
      </c>
      <c r="I765" s="849">
        <v>1790.800048828125</v>
      </c>
      <c r="J765" s="849">
        <v>1</v>
      </c>
      <c r="K765" s="850">
        <v>1790.800048828125</v>
      </c>
    </row>
    <row r="766" spans="1:11" ht="14.4" customHeight="1" x14ac:dyDescent="0.3">
      <c r="A766" s="831" t="s">
        <v>599</v>
      </c>
      <c r="B766" s="832" t="s">
        <v>600</v>
      </c>
      <c r="C766" s="835" t="s">
        <v>642</v>
      </c>
      <c r="D766" s="863" t="s">
        <v>643</v>
      </c>
      <c r="E766" s="835" t="s">
        <v>4492</v>
      </c>
      <c r="F766" s="863" t="s">
        <v>4493</v>
      </c>
      <c r="G766" s="835" t="s">
        <v>4660</v>
      </c>
      <c r="H766" s="835" t="s">
        <v>4661</v>
      </c>
      <c r="I766" s="849">
        <v>13.199999809265137</v>
      </c>
      <c r="J766" s="849">
        <v>30</v>
      </c>
      <c r="K766" s="850">
        <v>396</v>
      </c>
    </row>
    <row r="767" spans="1:11" ht="14.4" customHeight="1" x14ac:dyDescent="0.3">
      <c r="A767" s="831" t="s">
        <v>599</v>
      </c>
      <c r="B767" s="832" t="s">
        <v>600</v>
      </c>
      <c r="C767" s="835" t="s">
        <v>642</v>
      </c>
      <c r="D767" s="863" t="s">
        <v>643</v>
      </c>
      <c r="E767" s="835" t="s">
        <v>4492</v>
      </c>
      <c r="F767" s="863" t="s">
        <v>4493</v>
      </c>
      <c r="G767" s="835" t="s">
        <v>4662</v>
      </c>
      <c r="H767" s="835" t="s">
        <v>4663</v>
      </c>
      <c r="I767" s="849">
        <v>13.199999809265137</v>
      </c>
      <c r="J767" s="849">
        <v>210</v>
      </c>
      <c r="K767" s="850">
        <v>2772</v>
      </c>
    </row>
    <row r="768" spans="1:11" ht="14.4" customHeight="1" x14ac:dyDescent="0.3">
      <c r="A768" s="831" t="s">
        <v>599</v>
      </c>
      <c r="B768" s="832" t="s">
        <v>600</v>
      </c>
      <c r="C768" s="835" t="s">
        <v>642</v>
      </c>
      <c r="D768" s="863" t="s">
        <v>643</v>
      </c>
      <c r="E768" s="835" t="s">
        <v>4492</v>
      </c>
      <c r="F768" s="863" t="s">
        <v>4493</v>
      </c>
      <c r="G768" s="835" t="s">
        <v>4664</v>
      </c>
      <c r="H768" s="835" t="s">
        <v>4665</v>
      </c>
      <c r="I768" s="849">
        <v>13.199999809265137</v>
      </c>
      <c r="J768" s="849">
        <v>590</v>
      </c>
      <c r="K768" s="850">
        <v>7788</v>
      </c>
    </row>
    <row r="769" spans="1:11" ht="14.4" customHeight="1" x14ac:dyDescent="0.3">
      <c r="A769" s="831" t="s">
        <v>599</v>
      </c>
      <c r="B769" s="832" t="s">
        <v>600</v>
      </c>
      <c r="C769" s="835" t="s">
        <v>642</v>
      </c>
      <c r="D769" s="863" t="s">
        <v>643</v>
      </c>
      <c r="E769" s="835" t="s">
        <v>4492</v>
      </c>
      <c r="F769" s="863" t="s">
        <v>4493</v>
      </c>
      <c r="G769" s="835" t="s">
        <v>5275</v>
      </c>
      <c r="H769" s="835" t="s">
        <v>5276</v>
      </c>
      <c r="I769" s="849">
        <v>13.199999809265137</v>
      </c>
      <c r="J769" s="849">
        <v>10</v>
      </c>
      <c r="K769" s="850">
        <v>132</v>
      </c>
    </row>
    <row r="770" spans="1:11" ht="14.4" customHeight="1" x14ac:dyDescent="0.3">
      <c r="A770" s="831" t="s">
        <v>599</v>
      </c>
      <c r="B770" s="832" t="s">
        <v>600</v>
      </c>
      <c r="C770" s="835" t="s">
        <v>642</v>
      </c>
      <c r="D770" s="863" t="s">
        <v>643</v>
      </c>
      <c r="E770" s="835" t="s">
        <v>4492</v>
      </c>
      <c r="F770" s="863" t="s">
        <v>4493</v>
      </c>
      <c r="G770" s="835" t="s">
        <v>5277</v>
      </c>
      <c r="H770" s="835" t="s">
        <v>5278</v>
      </c>
      <c r="I770" s="849">
        <v>13.199999809265137</v>
      </c>
      <c r="J770" s="849">
        <v>40</v>
      </c>
      <c r="K770" s="850">
        <v>528</v>
      </c>
    </row>
    <row r="771" spans="1:11" ht="14.4" customHeight="1" x14ac:dyDescent="0.3">
      <c r="A771" s="831" t="s">
        <v>599</v>
      </c>
      <c r="B771" s="832" t="s">
        <v>600</v>
      </c>
      <c r="C771" s="835" t="s">
        <v>642</v>
      </c>
      <c r="D771" s="863" t="s">
        <v>643</v>
      </c>
      <c r="E771" s="835" t="s">
        <v>4492</v>
      </c>
      <c r="F771" s="863" t="s">
        <v>4493</v>
      </c>
      <c r="G771" s="835" t="s">
        <v>5279</v>
      </c>
      <c r="H771" s="835" t="s">
        <v>5280</v>
      </c>
      <c r="I771" s="849">
        <v>2002.31005859375</v>
      </c>
      <c r="J771" s="849">
        <v>4</v>
      </c>
      <c r="K771" s="850">
        <v>8009.22998046875</v>
      </c>
    </row>
    <row r="772" spans="1:11" ht="14.4" customHeight="1" x14ac:dyDescent="0.3">
      <c r="A772" s="831" t="s">
        <v>599</v>
      </c>
      <c r="B772" s="832" t="s">
        <v>600</v>
      </c>
      <c r="C772" s="835" t="s">
        <v>642</v>
      </c>
      <c r="D772" s="863" t="s">
        <v>643</v>
      </c>
      <c r="E772" s="835" t="s">
        <v>4492</v>
      </c>
      <c r="F772" s="863" t="s">
        <v>4493</v>
      </c>
      <c r="G772" s="835" t="s">
        <v>5281</v>
      </c>
      <c r="H772" s="835" t="s">
        <v>5282</v>
      </c>
      <c r="I772" s="849">
        <v>834.9000244140625</v>
      </c>
      <c r="J772" s="849">
        <v>1</v>
      </c>
      <c r="K772" s="850">
        <v>834.9000244140625</v>
      </c>
    </row>
    <row r="773" spans="1:11" ht="14.4" customHeight="1" x14ac:dyDescent="0.3">
      <c r="A773" s="831" t="s">
        <v>599</v>
      </c>
      <c r="B773" s="832" t="s">
        <v>600</v>
      </c>
      <c r="C773" s="835" t="s">
        <v>642</v>
      </c>
      <c r="D773" s="863" t="s">
        <v>643</v>
      </c>
      <c r="E773" s="835" t="s">
        <v>4492</v>
      </c>
      <c r="F773" s="863" t="s">
        <v>4493</v>
      </c>
      <c r="G773" s="835" t="s">
        <v>5283</v>
      </c>
      <c r="H773" s="835" t="s">
        <v>5284</v>
      </c>
      <c r="I773" s="849">
        <v>834.9000244140625</v>
      </c>
      <c r="J773" s="849">
        <v>1</v>
      </c>
      <c r="K773" s="850">
        <v>834.9000244140625</v>
      </c>
    </row>
    <row r="774" spans="1:11" ht="14.4" customHeight="1" x14ac:dyDescent="0.3">
      <c r="A774" s="831" t="s">
        <v>599</v>
      </c>
      <c r="B774" s="832" t="s">
        <v>600</v>
      </c>
      <c r="C774" s="835" t="s">
        <v>642</v>
      </c>
      <c r="D774" s="863" t="s">
        <v>643</v>
      </c>
      <c r="E774" s="835" t="s">
        <v>4492</v>
      </c>
      <c r="F774" s="863" t="s">
        <v>4493</v>
      </c>
      <c r="G774" s="835" t="s">
        <v>5285</v>
      </c>
      <c r="H774" s="835" t="s">
        <v>5286</v>
      </c>
      <c r="I774" s="849">
        <v>834.9000244140625</v>
      </c>
      <c r="J774" s="849">
        <v>1</v>
      </c>
      <c r="K774" s="850">
        <v>834.9000244140625</v>
      </c>
    </row>
    <row r="775" spans="1:11" ht="14.4" customHeight="1" x14ac:dyDescent="0.3">
      <c r="A775" s="831" t="s">
        <v>599</v>
      </c>
      <c r="B775" s="832" t="s">
        <v>600</v>
      </c>
      <c r="C775" s="835" t="s">
        <v>642</v>
      </c>
      <c r="D775" s="863" t="s">
        <v>643</v>
      </c>
      <c r="E775" s="835" t="s">
        <v>4492</v>
      </c>
      <c r="F775" s="863" t="s">
        <v>4493</v>
      </c>
      <c r="G775" s="835" t="s">
        <v>4861</v>
      </c>
      <c r="H775" s="835" t="s">
        <v>4862</v>
      </c>
      <c r="I775" s="849">
        <v>4.625</v>
      </c>
      <c r="J775" s="849">
        <v>430</v>
      </c>
      <c r="K775" s="850">
        <v>1988.9999847412109</v>
      </c>
    </row>
    <row r="776" spans="1:11" ht="14.4" customHeight="1" x14ac:dyDescent="0.3">
      <c r="A776" s="831" t="s">
        <v>599</v>
      </c>
      <c r="B776" s="832" t="s">
        <v>600</v>
      </c>
      <c r="C776" s="835" t="s">
        <v>642</v>
      </c>
      <c r="D776" s="863" t="s">
        <v>643</v>
      </c>
      <c r="E776" s="835" t="s">
        <v>4492</v>
      </c>
      <c r="F776" s="863" t="s">
        <v>4493</v>
      </c>
      <c r="G776" s="835" t="s">
        <v>5012</v>
      </c>
      <c r="H776" s="835" t="s">
        <v>5013</v>
      </c>
      <c r="I776" s="849">
        <v>3.9900000095367432</v>
      </c>
      <c r="J776" s="849">
        <v>100</v>
      </c>
      <c r="K776" s="850">
        <v>399</v>
      </c>
    </row>
    <row r="777" spans="1:11" ht="14.4" customHeight="1" x14ac:dyDescent="0.3">
      <c r="A777" s="831" t="s">
        <v>599</v>
      </c>
      <c r="B777" s="832" t="s">
        <v>600</v>
      </c>
      <c r="C777" s="835" t="s">
        <v>642</v>
      </c>
      <c r="D777" s="863" t="s">
        <v>643</v>
      </c>
      <c r="E777" s="835" t="s">
        <v>4492</v>
      </c>
      <c r="F777" s="863" t="s">
        <v>4493</v>
      </c>
      <c r="G777" s="835" t="s">
        <v>5287</v>
      </c>
      <c r="H777" s="835" t="s">
        <v>5288</v>
      </c>
      <c r="I777" s="849">
        <v>2.8866666158040366</v>
      </c>
      <c r="J777" s="849">
        <v>250</v>
      </c>
      <c r="K777" s="850">
        <v>716.03999328613281</v>
      </c>
    </row>
    <row r="778" spans="1:11" ht="14.4" customHeight="1" x14ac:dyDescent="0.3">
      <c r="A778" s="831" t="s">
        <v>599</v>
      </c>
      <c r="B778" s="832" t="s">
        <v>600</v>
      </c>
      <c r="C778" s="835" t="s">
        <v>642</v>
      </c>
      <c r="D778" s="863" t="s">
        <v>643</v>
      </c>
      <c r="E778" s="835" t="s">
        <v>4492</v>
      </c>
      <c r="F778" s="863" t="s">
        <v>4493</v>
      </c>
      <c r="G778" s="835" t="s">
        <v>5289</v>
      </c>
      <c r="H778" s="835" t="s">
        <v>5290</v>
      </c>
      <c r="I778" s="849">
        <v>41.599998474121094</v>
      </c>
      <c r="J778" s="849">
        <v>40</v>
      </c>
      <c r="K778" s="850">
        <v>1664</v>
      </c>
    </row>
    <row r="779" spans="1:11" ht="14.4" customHeight="1" x14ac:dyDescent="0.3">
      <c r="A779" s="831" t="s">
        <v>599</v>
      </c>
      <c r="B779" s="832" t="s">
        <v>600</v>
      </c>
      <c r="C779" s="835" t="s">
        <v>642</v>
      </c>
      <c r="D779" s="863" t="s">
        <v>643</v>
      </c>
      <c r="E779" s="835" t="s">
        <v>4492</v>
      </c>
      <c r="F779" s="863" t="s">
        <v>4493</v>
      </c>
      <c r="G779" s="835" t="s">
        <v>5291</v>
      </c>
      <c r="H779" s="835" t="s">
        <v>5292</v>
      </c>
      <c r="I779" s="849">
        <v>42.330001831054688</v>
      </c>
      <c r="J779" s="849">
        <v>120</v>
      </c>
      <c r="K779" s="850">
        <v>5079.110107421875</v>
      </c>
    </row>
    <row r="780" spans="1:11" ht="14.4" customHeight="1" x14ac:dyDescent="0.3">
      <c r="A780" s="831" t="s">
        <v>599</v>
      </c>
      <c r="B780" s="832" t="s">
        <v>600</v>
      </c>
      <c r="C780" s="835" t="s">
        <v>642</v>
      </c>
      <c r="D780" s="863" t="s">
        <v>643</v>
      </c>
      <c r="E780" s="835" t="s">
        <v>4492</v>
      </c>
      <c r="F780" s="863" t="s">
        <v>4493</v>
      </c>
      <c r="G780" s="835" t="s">
        <v>5293</v>
      </c>
      <c r="H780" s="835" t="s">
        <v>5294</v>
      </c>
      <c r="I780" s="849">
        <v>80.574167251586914</v>
      </c>
      <c r="J780" s="849">
        <v>420</v>
      </c>
      <c r="K780" s="850">
        <v>33841.300048828125</v>
      </c>
    </row>
    <row r="781" spans="1:11" ht="14.4" customHeight="1" x14ac:dyDescent="0.3">
      <c r="A781" s="831" t="s">
        <v>599</v>
      </c>
      <c r="B781" s="832" t="s">
        <v>600</v>
      </c>
      <c r="C781" s="835" t="s">
        <v>642</v>
      </c>
      <c r="D781" s="863" t="s">
        <v>643</v>
      </c>
      <c r="E781" s="835" t="s">
        <v>4492</v>
      </c>
      <c r="F781" s="863" t="s">
        <v>4493</v>
      </c>
      <c r="G781" s="835" t="s">
        <v>5295</v>
      </c>
      <c r="H781" s="835" t="s">
        <v>5296</v>
      </c>
      <c r="I781" s="849">
        <v>436.79998779296875</v>
      </c>
      <c r="J781" s="849">
        <v>2</v>
      </c>
      <c r="K781" s="850">
        <v>873.5999755859375</v>
      </c>
    </row>
    <row r="782" spans="1:11" ht="14.4" customHeight="1" x14ac:dyDescent="0.3">
      <c r="A782" s="831" t="s">
        <v>599</v>
      </c>
      <c r="B782" s="832" t="s">
        <v>600</v>
      </c>
      <c r="C782" s="835" t="s">
        <v>642</v>
      </c>
      <c r="D782" s="863" t="s">
        <v>643</v>
      </c>
      <c r="E782" s="835" t="s">
        <v>4492</v>
      </c>
      <c r="F782" s="863" t="s">
        <v>4493</v>
      </c>
      <c r="G782" s="835" t="s">
        <v>4795</v>
      </c>
      <c r="H782" s="835" t="s">
        <v>4796</v>
      </c>
      <c r="I782" s="849">
        <v>34</v>
      </c>
      <c r="J782" s="849">
        <v>550</v>
      </c>
      <c r="K782" s="850">
        <v>18700</v>
      </c>
    </row>
    <row r="783" spans="1:11" ht="14.4" customHeight="1" x14ac:dyDescent="0.3">
      <c r="A783" s="831" t="s">
        <v>599</v>
      </c>
      <c r="B783" s="832" t="s">
        <v>600</v>
      </c>
      <c r="C783" s="835" t="s">
        <v>642</v>
      </c>
      <c r="D783" s="863" t="s">
        <v>643</v>
      </c>
      <c r="E783" s="835" t="s">
        <v>4492</v>
      </c>
      <c r="F783" s="863" t="s">
        <v>4493</v>
      </c>
      <c r="G783" s="835" t="s">
        <v>5297</v>
      </c>
      <c r="H783" s="835" t="s">
        <v>5298</v>
      </c>
      <c r="I783" s="849">
        <v>2319.090087890625</v>
      </c>
      <c r="J783" s="849">
        <v>1</v>
      </c>
      <c r="K783" s="850">
        <v>2319.090087890625</v>
      </c>
    </row>
    <row r="784" spans="1:11" ht="14.4" customHeight="1" x14ac:dyDescent="0.3">
      <c r="A784" s="831" t="s">
        <v>599</v>
      </c>
      <c r="B784" s="832" t="s">
        <v>600</v>
      </c>
      <c r="C784" s="835" t="s">
        <v>642</v>
      </c>
      <c r="D784" s="863" t="s">
        <v>643</v>
      </c>
      <c r="E784" s="835" t="s">
        <v>4492</v>
      </c>
      <c r="F784" s="863" t="s">
        <v>4493</v>
      </c>
      <c r="G784" s="835" t="s">
        <v>5299</v>
      </c>
      <c r="H784" s="835" t="s">
        <v>5300</v>
      </c>
      <c r="I784" s="849">
        <v>2360.159912109375</v>
      </c>
      <c r="J784" s="849">
        <v>1</v>
      </c>
      <c r="K784" s="850">
        <v>2360.159912109375</v>
      </c>
    </row>
    <row r="785" spans="1:11" ht="14.4" customHeight="1" x14ac:dyDescent="0.3">
      <c r="A785" s="831" t="s">
        <v>599</v>
      </c>
      <c r="B785" s="832" t="s">
        <v>600</v>
      </c>
      <c r="C785" s="835" t="s">
        <v>642</v>
      </c>
      <c r="D785" s="863" t="s">
        <v>643</v>
      </c>
      <c r="E785" s="835" t="s">
        <v>4492</v>
      </c>
      <c r="F785" s="863" t="s">
        <v>4493</v>
      </c>
      <c r="G785" s="835" t="s">
        <v>5301</v>
      </c>
      <c r="H785" s="835" t="s">
        <v>5302</v>
      </c>
      <c r="I785" s="849">
        <v>393.25</v>
      </c>
      <c r="J785" s="849">
        <v>1</v>
      </c>
      <c r="K785" s="850">
        <v>393.25</v>
      </c>
    </row>
    <row r="786" spans="1:11" ht="14.4" customHeight="1" x14ac:dyDescent="0.3">
      <c r="A786" s="831" t="s">
        <v>599</v>
      </c>
      <c r="B786" s="832" t="s">
        <v>600</v>
      </c>
      <c r="C786" s="835" t="s">
        <v>642</v>
      </c>
      <c r="D786" s="863" t="s">
        <v>643</v>
      </c>
      <c r="E786" s="835" t="s">
        <v>4492</v>
      </c>
      <c r="F786" s="863" t="s">
        <v>4493</v>
      </c>
      <c r="G786" s="835" t="s">
        <v>5303</v>
      </c>
      <c r="H786" s="835" t="s">
        <v>5304</v>
      </c>
      <c r="I786" s="849">
        <v>393.25</v>
      </c>
      <c r="J786" s="849">
        <v>1</v>
      </c>
      <c r="K786" s="850">
        <v>393.25</v>
      </c>
    </row>
    <row r="787" spans="1:11" ht="14.4" customHeight="1" x14ac:dyDescent="0.3">
      <c r="A787" s="831" t="s">
        <v>599</v>
      </c>
      <c r="B787" s="832" t="s">
        <v>600</v>
      </c>
      <c r="C787" s="835" t="s">
        <v>642</v>
      </c>
      <c r="D787" s="863" t="s">
        <v>643</v>
      </c>
      <c r="E787" s="835" t="s">
        <v>4492</v>
      </c>
      <c r="F787" s="863" t="s">
        <v>4493</v>
      </c>
      <c r="G787" s="835" t="s">
        <v>5305</v>
      </c>
      <c r="H787" s="835" t="s">
        <v>5306</v>
      </c>
      <c r="I787" s="849">
        <v>111.55000305175781</v>
      </c>
      <c r="J787" s="849">
        <v>10</v>
      </c>
      <c r="K787" s="850">
        <v>1115.5</v>
      </c>
    </row>
    <row r="788" spans="1:11" ht="14.4" customHeight="1" x14ac:dyDescent="0.3">
      <c r="A788" s="831" t="s">
        <v>599</v>
      </c>
      <c r="B788" s="832" t="s">
        <v>600</v>
      </c>
      <c r="C788" s="835" t="s">
        <v>642</v>
      </c>
      <c r="D788" s="863" t="s">
        <v>643</v>
      </c>
      <c r="E788" s="835" t="s">
        <v>4492</v>
      </c>
      <c r="F788" s="863" t="s">
        <v>4493</v>
      </c>
      <c r="G788" s="835" t="s">
        <v>5307</v>
      </c>
      <c r="H788" s="835" t="s">
        <v>5308</v>
      </c>
      <c r="I788" s="849">
        <v>5.3866666952768965</v>
      </c>
      <c r="J788" s="849">
        <v>600</v>
      </c>
      <c r="K788" s="850">
        <v>3232.2000122070312</v>
      </c>
    </row>
    <row r="789" spans="1:11" ht="14.4" customHeight="1" x14ac:dyDescent="0.3">
      <c r="A789" s="831" t="s">
        <v>599</v>
      </c>
      <c r="B789" s="832" t="s">
        <v>600</v>
      </c>
      <c r="C789" s="835" t="s">
        <v>642</v>
      </c>
      <c r="D789" s="863" t="s">
        <v>643</v>
      </c>
      <c r="E789" s="835" t="s">
        <v>4492</v>
      </c>
      <c r="F789" s="863" t="s">
        <v>4493</v>
      </c>
      <c r="G789" s="835" t="s">
        <v>4869</v>
      </c>
      <c r="H789" s="835" t="s">
        <v>4870</v>
      </c>
      <c r="I789" s="849">
        <v>6.320000171661377</v>
      </c>
      <c r="J789" s="849">
        <v>500</v>
      </c>
      <c r="K789" s="850">
        <v>3158.0999755859375</v>
      </c>
    </row>
    <row r="790" spans="1:11" ht="14.4" customHeight="1" x14ac:dyDescent="0.3">
      <c r="A790" s="831" t="s">
        <v>599</v>
      </c>
      <c r="B790" s="832" t="s">
        <v>600</v>
      </c>
      <c r="C790" s="835" t="s">
        <v>642</v>
      </c>
      <c r="D790" s="863" t="s">
        <v>643</v>
      </c>
      <c r="E790" s="835" t="s">
        <v>4492</v>
      </c>
      <c r="F790" s="863" t="s">
        <v>4493</v>
      </c>
      <c r="G790" s="835" t="s">
        <v>4672</v>
      </c>
      <c r="H790" s="835" t="s">
        <v>4673</v>
      </c>
      <c r="I790" s="849">
        <v>11.736666361490885</v>
      </c>
      <c r="J790" s="849">
        <v>60</v>
      </c>
      <c r="K790" s="850">
        <v>704.20001220703125</v>
      </c>
    </row>
    <row r="791" spans="1:11" ht="14.4" customHeight="1" x14ac:dyDescent="0.3">
      <c r="A791" s="831" t="s">
        <v>599</v>
      </c>
      <c r="B791" s="832" t="s">
        <v>600</v>
      </c>
      <c r="C791" s="835" t="s">
        <v>642</v>
      </c>
      <c r="D791" s="863" t="s">
        <v>643</v>
      </c>
      <c r="E791" s="835" t="s">
        <v>4492</v>
      </c>
      <c r="F791" s="863" t="s">
        <v>4493</v>
      </c>
      <c r="G791" s="835" t="s">
        <v>5309</v>
      </c>
      <c r="H791" s="835" t="s">
        <v>5310</v>
      </c>
      <c r="I791" s="849">
        <v>1787.9300537109375</v>
      </c>
      <c r="J791" s="849">
        <v>97</v>
      </c>
      <c r="K791" s="850">
        <v>173429.44018554688</v>
      </c>
    </row>
    <row r="792" spans="1:11" ht="14.4" customHeight="1" x14ac:dyDescent="0.3">
      <c r="A792" s="831" t="s">
        <v>599</v>
      </c>
      <c r="B792" s="832" t="s">
        <v>600</v>
      </c>
      <c r="C792" s="835" t="s">
        <v>642</v>
      </c>
      <c r="D792" s="863" t="s">
        <v>643</v>
      </c>
      <c r="E792" s="835" t="s">
        <v>4492</v>
      </c>
      <c r="F792" s="863" t="s">
        <v>4493</v>
      </c>
      <c r="G792" s="835" t="s">
        <v>5311</v>
      </c>
      <c r="H792" s="835" t="s">
        <v>5312</v>
      </c>
      <c r="I792" s="849">
        <v>677.5999755859375</v>
      </c>
      <c r="J792" s="849">
        <v>30</v>
      </c>
      <c r="K792" s="850">
        <v>20328</v>
      </c>
    </row>
    <row r="793" spans="1:11" ht="14.4" customHeight="1" x14ac:dyDescent="0.3">
      <c r="A793" s="831" t="s">
        <v>599</v>
      </c>
      <c r="B793" s="832" t="s">
        <v>600</v>
      </c>
      <c r="C793" s="835" t="s">
        <v>642</v>
      </c>
      <c r="D793" s="863" t="s">
        <v>643</v>
      </c>
      <c r="E793" s="835" t="s">
        <v>4492</v>
      </c>
      <c r="F793" s="863" t="s">
        <v>4493</v>
      </c>
      <c r="G793" s="835" t="s">
        <v>5313</v>
      </c>
      <c r="H793" s="835" t="s">
        <v>5314</v>
      </c>
      <c r="I793" s="849">
        <v>365.29000854492188</v>
      </c>
      <c r="J793" s="849">
        <v>5</v>
      </c>
      <c r="K793" s="850">
        <v>1826.4300537109375</v>
      </c>
    </row>
    <row r="794" spans="1:11" ht="14.4" customHeight="1" x14ac:dyDescent="0.3">
      <c r="A794" s="831" t="s">
        <v>599</v>
      </c>
      <c r="B794" s="832" t="s">
        <v>600</v>
      </c>
      <c r="C794" s="835" t="s">
        <v>642</v>
      </c>
      <c r="D794" s="863" t="s">
        <v>643</v>
      </c>
      <c r="E794" s="835" t="s">
        <v>4492</v>
      </c>
      <c r="F794" s="863" t="s">
        <v>4493</v>
      </c>
      <c r="G794" s="835" t="s">
        <v>5315</v>
      </c>
      <c r="H794" s="835" t="s">
        <v>5316</v>
      </c>
      <c r="I794" s="849">
        <v>5203</v>
      </c>
      <c r="J794" s="849">
        <v>2</v>
      </c>
      <c r="K794" s="850">
        <v>10406</v>
      </c>
    </row>
    <row r="795" spans="1:11" ht="14.4" customHeight="1" x14ac:dyDescent="0.3">
      <c r="A795" s="831" t="s">
        <v>599</v>
      </c>
      <c r="B795" s="832" t="s">
        <v>600</v>
      </c>
      <c r="C795" s="835" t="s">
        <v>642</v>
      </c>
      <c r="D795" s="863" t="s">
        <v>643</v>
      </c>
      <c r="E795" s="835" t="s">
        <v>4492</v>
      </c>
      <c r="F795" s="863" t="s">
        <v>4493</v>
      </c>
      <c r="G795" s="835" t="s">
        <v>5317</v>
      </c>
      <c r="H795" s="835" t="s">
        <v>5318</v>
      </c>
      <c r="I795" s="849">
        <v>9244.400390625</v>
      </c>
      <c r="J795" s="849">
        <v>1</v>
      </c>
      <c r="K795" s="850">
        <v>9244.400390625</v>
      </c>
    </row>
    <row r="796" spans="1:11" ht="14.4" customHeight="1" x14ac:dyDescent="0.3">
      <c r="A796" s="831" t="s">
        <v>599</v>
      </c>
      <c r="B796" s="832" t="s">
        <v>600</v>
      </c>
      <c r="C796" s="835" t="s">
        <v>642</v>
      </c>
      <c r="D796" s="863" t="s">
        <v>643</v>
      </c>
      <c r="E796" s="835" t="s">
        <v>4492</v>
      </c>
      <c r="F796" s="863" t="s">
        <v>4493</v>
      </c>
      <c r="G796" s="835" t="s">
        <v>5319</v>
      </c>
      <c r="H796" s="835" t="s">
        <v>5320</v>
      </c>
      <c r="I796" s="849">
        <v>4077.699951171875</v>
      </c>
      <c r="J796" s="849">
        <v>3</v>
      </c>
      <c r="K796" s="850">
        <v>12233.099853515625</v>
      </c>
    </row>
    <row r="797" spans="1:11" ht="14.4" customHeight="1" x14ac:dyDescent="0.3">
      <c r="A797" s="831" t="s">
        <v>599</v>
      </c>
      <c r="B797" s="832" t="s">
        <v>600</v>
      </c>
      <c r="C797" s="835" t="s">
        <v>642</v>
      </c>
      <c r="D797" s="863" t="s">
        <v>643</v>
      </c>
      <c r="E797" s="835" t="s">
        <v>4492</v>
      </c>
      <c r="F797" s="863" t="s">
        <v>4493</v>
      </c>
      <c r="G797" s="835" t="s">
        <v>5321</v>
      </c>
      <c r="H797" s="835" t="s">
        <v>5322</v>
      </c>
      <c r="I797" s="849">
        <v>2783</v>
      </c>
      <c r="J797" s="849">
        <v>3</v>
      </c>
      <c r="K797" s="850">
        <v>8349</v>
      </c>
    </row>
    <row r="798" spans="1:11" ht="14.4" customHeight="1" x14ac:dyDescent="0.3">
      <c r="A798" s="831" t="s">
        <v>599</v>
      </c>
      <c r="B798" s="832" t="s">
        <v>600</v>
      </c>
      <c r="C798" s="835" t="s">
        <v>642</v>
      </c>
      <c r="D798" s="863" t="s">
        <v>643</v>
      </c>
      <c r="E798" s="835" t="s">
        <v>4492</v>
      </c>
      <c r="F798" s="863" t="s">
        <v>4493</v>
      </c>
      <c r="G798" s="835" t="s">
        <v>5323</v>
      </c>
      <c r="H798" s="835" t="s">
        <v>5324</v>
      </c>
      <c r="I798" s="849">
        <v>1059.010009765625</v>
      </c>
      <c r="J798" s="849">
        <v>3</v>
      </c>
      <c r="K798" s="850">
        <v>3177.0400390625</v>
      </c>
    </row>
    <row r="799" spans="1:11" ht="14.4" customHeight="1" x14ac:dyDescent="0.3">
      <c r="A799" s="831" t="s">
        <v>599</v>
      </c>
      <c r="B799" s="832" t="s">
        <v>600</v>
      </c>
      <c r="C799" s="835" t="s">
        <v>642</v>
      </c>
      <c r="D799" s="863" t="s">
        <v>643</v>
      </c>
      <c r="E799" s="835" t="s">
        <v>4492</v>
      </c>
      <c r="F799" s="863" t="s">
        <v>4493</v>
      </c>
      <c r="G799" s="835" t="s">
        <v>5325</v>
      </c>
      <c r="H799" s="835" t="s">
        <v>5326</v>
      </c>
      <c r="I799" s="849">
        <v>750.20001220703125</v>
      </c>
      <c r="J799" s="849">
        <v>1</v>
      </c>
      <c r="K799" s="850">
        <v>750.20001220703125</v>
      </c>
    </row>
    <row r="800" spans="1:11" ht="14.4" customHeight="1" x14ac:dyDescent="0.3">
      <c r="A800" s="831" t="s">
        <v>599</v>
      </c>
      <c r="B800" s="832" t="s">
        <v>600</v>
      </c>
      <c r="C800" s="835" t="s">
        <v>642</v>
      </c>
      <c r="D800" s="863" t="s">
        <v>643</v>
      </c>
      <c r="E800" s="835" t="s">
        <v>4492</v>
      </c>
      <c r="F800" s="863" t="s">
        <v>4493</v>
      </c>
      <c r="G800" s="835" t="s">
        <v>5327</v>
      </c>
      <c r="H800" s="835" t="s">
        <v>5328</v>
      </c>
      <c r="I800" s="849">
        <v>226.63999938964844</v>
      </c>
      <c r="J800" s="849">
        <v>20</v>
      </c>
      <c r="K800" s="850">
        <v>4532.789794921875</v>
      </c>
    </row>
    <row r="801" spans="1:11" ht="14.4" customHeight="1" x14ac:dyDescent="0.3">
      <c r="A801" s="831" t="s">
        <v>599</v>
      </c>
      <c r="B801" s="832" t="s">
        <v>600</v>
      </c>
      <c r="C801" s="835" t="s">
        <v>642</v>
      </c>
      <c r="D801" s="863" t="s">
        <v>643</v>
      </c>
      <c r="E801" s="835" t="s">
        <v>4492</v>
      </c>
      <c r="F801" s="863" t="s">
        <v>4493</v>
      </c>
      <c r="G801" s="835" t="s">
        <v>5329</v>
      </c>
      <c r="H801" s="835" t="s">
        <v>5330</v>
      </c>
      <c r="I801" s="849">
        <v>1439.9000244140625</v>
      </c>
      <c r="J801" s="849">
        <v>76</v>
      </c>
      <c r="K801" s="850">
        <v>109432.4013671875</v>
      </c>
    </row>
    <row r="802" spans="1:11" ht="14.4" customHeight="1" x14ac:dyDescent="0.3">
      <c r="A802" s="831" t="s">
        <v>599</v>
      </c>
      <c r="B802" s="832" t="s">
        <v>600</v>
      </c>
      <c r="C802" s="835" t="s">
        <v>642</v>
      </c>
      <c r="D802" s="863" t="s">
        <v>643</v>
      </c>
      <c r="E802" s="835" t="s">
        <v>4492</v>
      </c>
      <c r="F802" s="863" t="s">
        <v>4493</v>
      </c>
      <c r="G802" s="835" t="s">
        <v>4690</v>
      </c>
      <c r="H802" s="835" t="s">
        <v>4691</v>
      </c>
      <c r="I802" s="849">
        <v>6.1700000762939453</v>
      </c>
      <c r="J802" s="849">
        <v>790</v>
      </c>
      <c r="K802" s="850">
        <v>4874.3000183105469</v>
      </c>
    </row>
    <row r="803" spans="1:11" ht="14.4" customHeight="1" x14ac:dyDescent="0.3">
      <c r="A803" s="831" t="s">
        <v>599</v>
      </c>
      <c r="B803" s="832" t="s">
        <v>600</v>
      </c>
      <c r="C803" s="835" t="s">
        <v>642</v>
      </c>
      <c r="D803" s="863" t="s">
        <v>643</v>
      </c>
      <c r="E803" s="835" t="s">
        <v>4492</v>
      </c>
      <c r="F803" s="863" t="s">
        <v>4493</v>
      </c>
      <c r="G803" s="835" t="s">
        <v>4516</v>
      </c>
      <c r="H803" s="835" t="s">
        <v>4517</v>
      </c>
      <c r="I803" s="849">
        <v>0.4699999988079071</v>
      </c>
      <c r="J803" s="849">
        <v>100</v>
      </c>
      <c r="K803" s="850">
        <v>47</v>
      </c>
    </row>
    <row r="804" spans="1:11" ht="14.4" customHeight="1" x14ac:dyDescent="0.3">
      <c r="A804" s="831" t="s">
        <v>599</v>
      </c>
      <c r="B804" s="832" t="s">
        <v>600</v>
      </c>
      <c r="C804" s="835" t="s">
        <v>642</v>
      </c>
      <c r="D804" s="863" t="s">
        <v>643</v>
      </c>
      <c r="E804" s="835" t="s">
        <v>4492</v>
      </c>
      <c r="F804" s="863" t="s">
        <v>4493</v>
      </c>
      <c r="G804" s="835" t="s">
        <v>4696</v>
      </c>
      <c r="H804" s="835" t="s">
        <v>4697</v>
      </c>
      <c r="I804" s="849">
        <v>1.6699999570846558</v>
      </c>
      <c r="J804" s="849">
        <v>200</v>
      </c>
      <c r="K804" s="850">
        <v>334</v>
      </c>
    </row>
    <row r="805" spans="1:11" ht="14.4" customHeight="1" x14ac:dyDescent="0.3">
      <c r="A805" s="831" t="s">
        <v>599</v>
      </c>
      <c r="B805" s="832" t="s">
        <v>600</v>
      </c>
      <c r="C805" s="835" t="s">
        <v>642</v>
      </c>
      <c r="D805" s="863" t="s">
        <v>643</v>
      </c>
      <c r="E805" s="835" t="s">
        <v>4492</v>
      </c>
      <c r="F805" s="863" t="s">
        <v>4493</v>
      </c>
      <c r="G805" s="835" t="s">
        <v>4518</v>
      </c>
      <c r="H805" s="835" t="s">
        <v>4519</v>
      </c>
      <c r="I805" s="849">
        <v>0.67000001668930054</v>
      </c>
      <c r="J805" s="849">
        <v>1000</v>
      </c>
      <c r="K805" s="850">
        <v>670</v>
      </c>
    </row>
    <row r="806" spans="1:11" ht="14.4" customHeight="1" x14ac:dyDescent="0.3">
      <c r="A806" s="831" t="s">
        <v>599</v>
      </c>
      <c r="B806" s="832" t="s">
        <v>600</v>
      </c>
      <c r="C806" s="835" t="s">
        <v>642</v>
      </c>
      <c r="D806" s="863" t="s">
        <v>643</v>
      </c>
      <c r="E806" s="835" t="s">
        <v>4492</v>
      </c>
      <c r="F806" s="863" t="s">
        <v>4493</v>
      </c>
      <c r="G806" s="835" t="s">
        <v>5331</v>
      </c>
      <c r="H806" s="835" t="s">
        <v>5332</v>
      </c>
      <c r="I806" s="849">
        <v>9.1499996185302734</v>
      </c>
      <c r="J806" s="849">
        <v>400</v>
      </c>
      <c r="K806" s="850">
        <v>3658.9500732421875</v>
      </c>
    </row>
    <row r="807" spans="1:11" ht="14.4" customHeight="1" x14ac:dyDescent="0.3">
      <c r="A807" s="831" t="s">
        <v>599</v>
      </c>
      <c r="B807" s="832" t="s">
        <v>600</v>
      </c>
      <c r="C807" s="835" t="s">
        <v>642</v>
      </c>
      <c r="D807" s="863" t="s">
        <v>643</v>
      </c>
      <c r="E807" s="835" t="s">
        <v>4492</v>
      </c>
      <c r="F807" s="863" t="s">
        <v>4493</v>
      </c>
      <c r="G807" s="835" t="s">
        <v>5333</v>
      </c>
      <c r="H807" s="835" t="s">
        <v>5334</v>
      </c>
      <c r="I807" s="849">
        <v>4.309999942779541</v>
      </c>
      <c r="J807" s="849">
        <v>100</v>
      </c>
      <c r="K807" s="850">
        <v>431.05999755859375</v>
      </c>
    </row>
    <row r="808" spans="1:11" ht="14.4" customHeight="1" x14ac:dyDescent="0.3">
      <c r="A808" s="831" t="s">
        <v>599</v>
      </c>
      <c r="B808" s="832" t="s">
        <v>600</v>
      </c>
      <c r="C808" s="835" t="s">
        <v>642</v>
      </c>
      <c r="D808" s="863" t="s">
        <v>643</v>
      </c>
      <c r="E808" s="835" t="s">
        <v>4492</v>
      </c>
      <c r="F808" s="863" t="s">
        <v>4493</v>
      </c>
      <c r="G808" s="835" t="s">
        <v>5335</v>
      </c>
      <c r="H808" s="835" t="s">
        <v>5336</v>
      </c>
      <c r="I808" s="849">
        <v>2805</v>
      </c>
      <c r="J808" s="849">
        <v>1</v>
      </c>
      <c r="K808" s="850">
        <v>2805</v>
      </c>
    </row>
    <row r="809" spans="1:11" ht="14.4" customHeight="1" x14ac:dyDescent="0.3">
      <c r="A809" s="831" t="s">
        <v>599</v>
      </c>
      <c r="B809" s="832" t="s">
        <v>600</v>
      </c>
      <c r="C809" s="835" t="s">
        <v>642</v>
      </c>
      <c r="D809" s="863" t="s">
        <v>643</v>
      </c>
      <c r="E809" s="835" t="s">
        <v>4492</v>
      </c>
      <c r="F809" s="863" t="s">
        <v>4493</v>
      </c>
      <c r="G809" s="835" t="s">
        <v>5337</v>
      </c>
      <c r="H809" s="835" t="s">
        <v>5338</v>
      </c>
      <c r="I809" s="849">
        <v>15.039999961853027</v>
      </c>
      <c r="J809" s="849">
        <v>135</v>
      </c>
      <c r="K809" s="850">
        <v>2030.5100250244141</v>
      </c>
    </row>
    <row r="810" spans="1:11" ht="14.4" customHeight="1" x14ac:dyDescent="0.3">
      <c r="A810" s="831" t="s">
        <v>599</v>
      </c>
      <c r="B810" s="832" t="s">
        <v>600</v>
      </c>
      <c r="C810" s="835" t="s">
        <v>642</v>
      </c>
      <c r="D810" s="863" t="s">
        <v>643</v>
      </c>
      <c r="E810" s="835" t="s">
        <v>4492</v>
      </c>
      <c r="F810" s="863" t="s">
        <v>4493</v>
      </c>
      <c r="G810" s="835" t="s">
        <v>5339</v>
      </c>
      <c r="H810" s="835" t="s">
        <v>5340</v>
      </c>
      <c r="I810" s="849">
        <v>636.3800048828125</v>
      </c>
      <c r="J810" s="849">
        <v>1</v>
      </c>
      <c r="K810" s="850">
        <v>636.3800048828125</v>
      </c>
    </row>
    <row r="811" spans="1:11" ht="14.4" customHeight="1" x14ac:dyDescent="0.3">
      <c r="A811" s="831" t="s">
        <v>599</v>
      </c>
      <c r="B811" s="832" t="s">
        <v>600</v>
      </c>
      <c r="C811" s="835" t="s">
        <v>642</v>
      </c>
      <c r="D811" s="863" t="s">
        <v>643</v>
      </c>
      <c r="E811" s="835" t="s">
        <v>4492</v>
      </c>
      <c r="F811" s="863" t="s">
        <v>4493</v>
      </c>
      <c r="G811" s="835" t="s">
        <v>5341</v>
      </c>
      <c r="H811" s="835" t="s">
        <v>5342</v>
      </c>
      <c r="I811" s="849">
        <v>1694</v>
      </c>
      <c r="J811" s="849">
        <v>10</v>
      </c>
      <c r="K811" s="850">
        <v>16940</v>
      </c>
    </row>
    <row r="812" spans="1:11" ht="14.4" customHeight="1" x14ac:dyDescent="0.3">
      <c r="A812" s="831" t="s">
        <v>599</v>
      </c>
      <c r="B812" s="832" t="s">
        <v>600</v>
      </c>
      <c r="C812" s="835" t="s">
        <v>642</v>
      </c>
      <c r="D812" s="863" t="s">
        <v>643</v>
      </c>
      <c r="E812" s="835" t="s">
        <v>4492</v>
      </c>
      <c r="F812" s="863" t="s">
        <v>4493</v>
      </c>
      <c r="G812" s="835" t="s">
        <v>5343</v>
      </c>
      <c r="H812" s="835" t="s">
        <v>5344</v>
      </c>
      <c r="I812" s="849">
        <v>737.94000244140625</v>
      </c>
      <c r="J812" s="849">
        <v>16</v>
      </c>
      <c r="K812" s="850">
        <v>11807.06982421875</v>
      </c>
    </row>
    <row r="813" spans="1:11" ht="14.4" customHeight="1" x14ac:dyDescent="0.3">
      <c r="A813" s="831" t="s">
        <v>599</v>
      </c>
      <c r="B813" s="832" t="s">
        <v>600</v>
      </c>
      <c r="C813" s="835" t="s">
        <v>642</v>
      </c>
      <c r="D813" s="863" t="s">
        <v>643</v>
      </c>
      <c r="E813" s="835" t="s">
        <v>4492</v>
      </c>
      <c r="F813" s="863" t="s">
        <v>4493</v>
      </c>
      <c r="G813" s="835" t="s">
        <v>5345</v>
      </c>
      <c r="H813" s="835" t="s">
        <v>5346</v>
      </c>
      <c r="I813" s="849">
        <v>321.07000732421875</v>
      </c>
      <c r="J813" s="849">
        <v>20</v>
      </c>
      <c r="K813" s="850">
        <v>6421.47021484375</v>
      </c>
    </row>
    <row r="814" spans="1:11" ht="14.4" customHeight="1" x14ac:dyDescent="0.3">
      <c r="A814" s="831" t="s">
        <v>599</v>
      </c>
      <c r="B814" s="832" t="s">
        <v>600</v>
      </c>
      <c r="C814" s="835" t="s">
        <v>642</v>
      </c>
      <c r="D814" s="863" t="s">
        <v>643</v>
      </c>
      <c r="E814" s="835" t="s">
        <v>4492</v>
      </c>
      <c r="F814" s="863" t="s">
        <v>4493</v>
      </c>
      <c r="G814" s="835" t="s">
        <v>5347</v>
      </c>
      <c r="H814" s="835" t="s">
        <v>5348</v>
      </c>
      <c r="I814" s="849">
        <v>737.94000244140625</v>
      </c>
      <c r="J814" s="849">
        <v>6</v>
      </c>
      <c r="K814" s="850">
        <v>4427.64990234375</v>
      </c>
    </row>
    <row r="815" spans="1:11" ht="14.4" customHeight="1" x14ac:dyDescent="0.3">
      <c r="A815" s="831" t="s">
        <v>599</v>
      </c>
      <c r="B815" s="832" t="s">
        <v>600</v>
      </c>
      <c r="C815" s="835" t="s">
        <v>642</v>
      </c>
      <c r="D815" s="863" t="s">
        <v>643</v>
      </c>
      <c r="E815" s="835" t="s">
        <v>4492</v>
      </c>
      <c r="F815" s="863" t="s">
        <v>4493</v>
      </c>
      <c r="G815" s="835" t="s">
        <v>5349</v>
      </c>
      <c r="H815" s="835" t="s">
        <v>5350</v>
      </c>
      <c r="I815" s="849">
        <v>305.27999877929687</v>
      </c>
      <c r="J815" s="849">
        <v>20</v>
      </c>
      <c r="K815" s="850">
        <v>6105.66015625</v>
      </c>
    </row>
    <row r="816" spans="1:11" ht="14.4" customHeight="1" x14ac:dyDescent="0.3">
      <c r="A816" s="831" t="s">
        <v>599</v>
      </c>
      <c r="B816" s="832" t="s">
        <v>600</v>
      </c>
      <c r="C816" s="835" t="s">
        <v>642</v>
      </c>
      <c r="D816" s="863" t="s">
        <v>643</v>
      </c>
      <c r="E816" s="835" t="s">
        <v>4492</v>
      </c>
      <c r="F816" s="863" t="s">
        <v>4493</v>
      </c>
      <c r="G816" s="835" t="s">
        <v>5351</v>
      </c>
      <c r="H816" s="835" t="s">
        <v>5352</v>
      </c>
      <c r="I816" s="849">
        <v>2826.860107421875</v>
      </c>
      <c r="J816" s="849">
        <v>1</v>
      </c>
      <c r="K816" s="850">
        <v>2826.860107421875</v>
      </c>
    </row>
    <row r="817" spans="1:11" ht="14.4" customHeight="1" x14ac:dyDescent="0.3">
      <c r="A817" s="831" t="s">
        <v>599</v>
      </c>
      <c r="B817" s="832" t="s">
        <v>600</v>
      </c>
      <c r="C817" s="835" t="s">
        <v>642</v>
      </c>
      <c r="D817" s="863" t="s">
        <v>643</v>
      </c>
      <c r="E817" s="835" t="s">
        <v>4492</v>
      </c>
      <c r="F817" s="863" t="s">
        <v>4493</v>
      </c>
      <c r="G817" s="835" t="s">
        <v>5353</v>
      </c>
      <c r="H817" s="835" t="s">
        <v>5354</v>
      </c>
      <c r="I817" s="849">
        <v>1.6699999570846558</v>
      </c>
      <c r="J817" s="849">
        <v>4000</v>
      </c>
      <c r="K817" s="850">
        <v>6679.2000732421875</v>
      </c>
    </row>
    <row r="818" spans="1:11" ht="14.4" customHeight="1" x14ac:dyDescent="0.3">
      <c r="A818" s="831" t="s">
        <v>599</v>
      </c>
      <c r="B818" s="832" t="s">
        <v>600</v>
      </c>
      <c r="C818" s="835" t="s">
        <v>642</v>
      </c>
      <c r="D818" s="863" t="s">
        <v>643</v>
      </c>
      <c r="E818" s="835" t="s">
        <v>4492</v>
      </c>
      <c r="F818" s="863" t="s">
        <v>4493</v>
      </c>
      <c r="G818" s="835" t="s">
        <v>5355</v>
      </c>
      <c r="H818" s="835" t="s">
        <v>5356</v>
      </c>
      <c r="I818" s="849">
        <v>103.11000061035156</v>
      </c>
      <c r="J818" s="849">
        <v>270</v>
      </c>
      <c r="K818" s="850">
        <v>27839.710205078125</v>
      </c>
    </row>
    <row r="819" spans="1:11" ht="14.4" customHeight="1" x14ac:dyDescent="0.3">
      <c r="A819" s="831" t="s">
        <v>599</v>
      </c>
      <c r="B819" s="832" t="s">
        <v>600</v>
      </c>
      <c r="C819" s="835" t="s">
        <v>642</v>
      </c>
      <c r="D819" s="863" t="s">
        <v>643</v>
      </c>
      <c r="E819" s="835" t="s">
        <v>4492</v>
      </c>
      <c r="F819" s="863" t="s">
        <v>4493</v>
      </c>
      <c r="G819" s="835" t="s">
        <v>5357</v>
      </c>
      <c r="H819" s="835" t="s">
        <v>5358</v>
      </c>
      <c r="I819" s="849">
        <v>70.349998474121094</v>
      </c>
      <c r="J819" s="849">
        <v>720</v>
      </c>
      <c r="K819" s="850">
        <v>50651.5400390625</v>
      </c>
    </row>
    <row r="820" spans="1:11" ht="14.4" customHeight="1" x14ac:dyDescent="0.3">
      <c r="A820" s="831" t="s">
        <v>599</v>
      </c>
      <c r="B820" s="832" t="s">
        <v>600</v>
      </c>
      <c r="C820" s="835" t="s">
        <v>642</v>
      </c>
      <c r="D820" s="863" t="s">
        <v>643</v>
      </c>
      <c r="E820" s="835" t="s">
        <v>4492</v>
      </c>
      <c r="F820" s="863" t="s">
        <v>4493</v>
      </c>
      <c r="G820" s="835" t="s">
        <v>5359</v>
      </c>
      <c r="H820" s="835" t="s">
        <v>5360</v>
      </c>
      <c r="I820" s="849">
        <v>1326.1500244140625</v>
      </c>
      <c r="J820" s="849">
        <v>2</v>
      </c>
      <c r="K820" s="850">
        <v>2652.300048828125</v>
      </c>
    </row>
    <row r="821" spans="1:11" ht="14.4" customHeight="1" x14ac:dyDescent="0.3">
      <c r="A821" s="831" t="s">
        <v>599</v>
      </c>
      <c r="B821" s="832" t="s">
        <v>600</v>
      </c>
      <c r="C821" s="835" t="s">
        <v>642</v>
      </c>
      <c r="D821" s="863" t="s">
        <v>643</v>
      </c>
      <c r="E821" s="835" t="s">
        <v>4492</v>
      </c>
      <c r="F821" s="863" t="s">
        <v>4493</v>
      </c>
      <c r="G821" s="835" t="s">
        <v>5361</v>
      </c>
      <c r="H821" s="835" t="s">
        <v>5362</v>
      </c>
      <c r="I821" s="849">
        <v>1739.0799560546875</v>
      </c>
      <c r="J821" s="849">
        <v>2</v>
      </c>
      <c r="K821" s="850">
        <v>3478.14990234375</v>
      </c>
    </row>
    <row r="822" spans="1:11" ht="14.4" customHeight="1" x14ac:dyDescent="0.3">
      <c r="A822" s="831" t="s">
        <v>599</v>
      </c>
      <c r="B822" s="832" t="s">
        <v>600</v>
      </c>
      <c r="C822" s="835" t="s">
        <v>642</v>
      </c>
      <c r="D822" s="863" t="s">
        <v>643</v>
      </c>
      <c r="E822" s="835" t="s">
        <v>4492</v>
      </c>
      <c r="F822" s="863" t="s">
        <v>4493</v>
      </c>
      <c r="G822" s="835" t="s">
        <v>5363</v>
      </c>
      <c r="H822" s="835" t="s">
        <v>5364</v>
      </c>
      <c r="I822" s="849">
        <v>3.75</v>
      </c>
      <c r="J822" s="849">
        <v>100</v>
      </c>
      <c r="K822" s="850">
        <v>375</v>
      </c>
    </row>
    <row r="823" spans="1:11" ht="14.4" customHeight="1" x14ac:dyDescent="0.3">
      <c r="A823" s="831" t="s">
        <v>599</v>
      </c>
      <c r="B823" s="832" t="s">
        <v>600</v>
      </c>
      <c r="C823" s="835" t="s">
        <v>642</v>
      </c>
      <c r="D823" s="863" t="s">
        <v>643</v>
      </c>
      <c r="E823" s="835" t="s">
        <v>4492</v>
      </c>
      <c r="F823" s="863" t="s">
        <v>4493</v>
      </c>
      <c r="G823" s="835" t="s">
        <v>4541</v>
      </c>
      <c r="H823" s="835" t="s">
        <v>4542</v>
      </c>
      <c r="I823" s="849">
        <v>21.239999771118164</v>
      </c>
      <c r="J823" s="849">
        <v>60</v>
      </c>
      <c r="K823" s="850">
        <v>1274.3999633789062</v>
      </c>
    </row>
    <row r="824" spans="1:11" ht="14.4" customHeight="1" x14ac:dyDescent="0.3">
      <c r="A824" s="831" t="s">
        <v>599</v>
      </c>
      <c r="B824" s="832" t="s">
        <v>600</v>
      </c>
      <c r="C824" s="835" t="s">
        <v>642</v>
      </c>
      <c r="D824" s="863" t="s">
        <v>643</v>
      </c>
      <c r="E824" s="835" t="s">
        <v>4492</v>
      </c>
      <c r="F824" s="863" t="s">
        <v>4493</v>
      </c>
      <c r="G824" s="835" t="s">
        <v>4541</v>
      </c>
      <c r="H824" s="835" t="s">
        <v>4543</v>
      </c>
      <c r="I824" s="849">
        <v>21.239999771118164</v>
      </c>
      <c r="J824" s="849">
        <v>50</v>
      </c>
      <c r="K824" s="850">
        <v>1062</v>
      </c>
    </row>
    <row r="825" spans="1:11" ht="14.4" customHeight="1" x14ac:dyDescent="0.3">
      <c r="A825" s="831" t="s">
        <v>599</v>
      </c>
      <c r="B825" s="832" t="s">
        <v>600</v>
      </c>
      <c r="C825" s="835" t="s">
        <v>642</v>
      </c>
      <c r="D825" s="863" t="s">
        <v>643</v>
      </c>
      <c r="E825" s="835" t="s">
        <v>4544</v>
      </c>
      <c r="F825" s="863" t="s">
        <v>4545</v>
      </c>
      <c r="G825" s="835" t="s">
        <v>5365</v>
      </c>
      <c r="H825" s="835" t="s">
        <v>5366</v>
      </c>
      <c r="I825" s="849">
        <v>6125.1298828125</v>
      </c>
      <c r="J825" s="849">
        <v>1</v>
      </c>
      <c r="K825" s="850">
        <v>6125.1298828125</v>
      </c>
    </row>
    <row r="826" spans="1:11" ht="14.4" customHeight="1" x14ac:dyDescent="0.3">
      <c r="A826" s="831" t="s">
        <v>599</v>
      </c>
      <c r="B826" s="832" t="s">
        <v>600</v>
      </c>
      <c r="C826" s="835" t="s">
        <v>642</v>
      </c>
      <c r="D826" s="863" t="s">
        <v>643</v>
      </c>
      <c r="E826" s="835" t="s">
        <v>4544</v>
      </c>
      <c r="F826" s="863" t="s">
        <v>4545</v>
      </c>
      <c r="G826" s="835" t="s">
        <v>4546</v>
      </c>
      <c r="H826" s="835" t="s">
        <v>4547</v>
      </c>
      <c r="I826" s="849">
        <v>8.1700000762939453</v>
      </c>
      <c r="J826" s="849">
        <v>100</v>
      </c>
      <c r="K826" s="850">
        <v>817</v>
      </c>
    </row>
    <row r="827" spans="1:11" ht="14.4" customHeight="1" x14ac:dyDescent="0.3">
      <c r="A827" s="831" t="s">
        <v>599</v>
      </c>
      <c r="B827" s="832" t="s">
        <v>600</v>
      </c>
      <c r="C827" s="835" t="s">
        <v>642</v>
      </c>
      <c r="D827" s="863" t="s">
        <v>643</v>
      </c>
      <c r="E827" s="835" t="s">
        <v>4544</v>
      </c>
      <c r="F827" s="863" t="s">
        <v>4545</v>
      </c>
      <c r="G827" s="835" t="s">
        <v>5365</v>
      </c>
      <c r="H827" s="835" t="s">
        <v>5367</v>
      </c>
      <c r="I827" s="849">
        <v>6125.1298828125</v>
      </c>
      <c r="J827" s="849">
        <v>1</v>
      </c>
      <c r="K827" s="850">
        <v>6125.1298828125</v>
      </c>
    </row>
    <row r="828" spans="1:11" ht="14.4" customHeight="1" x14ac:dyDescent="0.3">
      <c r="A828" s="831" t="s">
        <v>599</v>
      </c>
      <c r="B828" s="832" t="s">
        <v>600</v>
      </c>
      <c r="C828" s="835" t="s">
        <v>642</v>
      </c>
      <c r="D828" s="863" t="s">
        <v>643</v>
      </c>
      <c r="E828" s="835" t="s">
        <v>5080</v>
      </c>
      <c r="F828" s="863" t="s">
        <v>5081</v>
      </c>
      <c r="G828" s="835" t="s">
        <v>5368</v>
      </c>
      <c r="H828" s="835" t="s">
        <v>5369</v>
      </c>
      <c r="I828" s="849">
        <v>35.080001831054688</v>
      </c>
      <c r="J828" s="849">
        <v>36</v>
      </c>
      <c r="K828" s="850">
        <v>1262.699951171875</v>
      </c>
    </row>
    <row r="829" spans="1:11" ht="14.4" customHeight="1" x14ac:dyDescent="0.3">
      <c r="A829" s="831" t="s">
        <v>599</v>
      </c>
      <c r="B829" s="832" t="s">
        <v>600</v>
      </c>
      <c r="C829" s="835" t="s">
        <v>642</v>
      </c>
      <c r="D829" s="863" t="s">
        <v>643</v>
      </c>
      <c r="E829" s="835" t="s">
        <v>5080</v>
      </c>
      <c r="F829" s="863" t="s">
        <v>5081</v>
      </c>
      <c r="G829" s="835" t="s">
        <v>5370</v>
      </c>
      <c r="H829" s="835" t="s">
        <v>5371</v>
      </c>
      <c r="I829" s="849">
        <v>28.059999465942383</v>
      </c>
      <c r="J829" s="849">
        <v>684</v>
      </c>
      <c r="K829" s="850">
        <v>19193.03955078125</v>
      </c>
    </row>
    <row r="830" spans="1:11" ht="14.4" customHeight="1" x14ac:dyDescent="0.3">
      <c r="A830" s="831" t="s">
        <v>599</v>
      </c>
      <c r="B830" s="832" t="s">
        <v>600</v>
      </c>
      <c r="C830" s="835" t="s">
        <v>642</v>
      </c>
      <c r="D830" s="863" t="s">
        <v>643</v>
      </c>
      <c r="E830" s="835" t="s">
        <v>5080</v>
      </c>
      <c r="F830" s="863" t="s">
        <v>5081</v>
      </c>
      <c r="G830" s="835" t="s">
        <v>5372</v>
      </c>
      <c r="H830" s="835" t="s">
        <v>5373</v>
      </c>
      <c r="I830" s="849">
        <v>87.980003356933594</v>
      </c>
      <c r="J830" s="849">
        <v>60</v>
      </c>
      <c r="K830" s="850">
        <v>5278.499755859375</v>
      </c>
    </row>
    <row r="831" spans="1:11" ht="14.4" customHeight="1" x14ac:dyDescent="0.3">
      <c r="A831" s="831" t="s">
        <v>599</v>
      </c>
      <c r="B831" s="832" t="s">
        <v>600</v>
      </c>
      <c r="C831" s="835" t="s">
        <v>642</v>
      </c>
      <c r="D831" s="863" t="s">
        <v>643</v>
      </c>
      <c r="E831" s="835" t="s">
        <v>5080</v>
      </c>
      <c r="F831" s="863" t="s">
        <v>5081</v>
      </c>
      <c r="G831" s="835" t="s">
        <v>5374</v>
      </c>
      <c r="H831" s="835" t="s">
        <v>5375</v>
      </c>
      <c r="I831" s="849">
        <v>93.839996337890625</v>
      </c>
      <c r="J831" s="849">
        <v>36</v>
      </c>
      <c r="K831" s="850">
        <v>3378.2398681640625</v>
      </c>
    </row>
    <row r="832" spans="1:11" ht="14.4" customHeight="1" x14ac:dyDescent="0.3">
      <c r="A832" s="831" t="s">
        <v>599</v>
      </c>
      <c r="B832" s="832" t="s">
        <v>600</v>
      </c>
      <c r="C832" s="835" t="s">
        <v>642</v>
      </c>
      <c r="D832" s="863" t="s">
        <v>643</v>
      </c>
      <c r="E832" s="835" t="s">
        <v>5080</v>
      </c>
      <c r="F832" s="863" t="s">
        <v>5081</v>
      </c>
      <c r="G832" s="835" t="s">
        <v>5376</v>
      </c>
      <c r="H832" s="835" t="s">
        <v>5377</v>
      </c>
      <c r="I832" s="849">
        <v>91.660003662109375</v>
      </c>
      <c r="J832" s="849">
        <v>288</v>
      </c>
      <c r="K832" s="850">
        <v>26396.640625</v>
      </c>
    </row>
    <row r="833" spans="1:11" ht="14.4" customHeight="1" x14ac:dyDescent="0.3">
      <c r="A833" s="831" t="s">
        <v>599</v>
      </c>
      <c r="B833" s="832" t="s">
        <v>600</v>
      </c>
      <c r="C833" s="835" t="s">
        <v>642</v>
      </c>
      <c r="D833" s="863" t="s">
        <v>643</v>
      </c>
      <c r="E833" s="835" t="s">
        <v>5080</v>
      </c>
      <c r="F833" s="863" t="s">
        <v>5081</v>
      </c>
      <c r="G833" s="835" t="s">
        <v>5378</v>
      </c>
      <c r="H833" s="835" t="s">
        <v>5379</v>
      </c>
      <c r="I833" s="849">
        <v>49</v>
      </c>
      <c r="J833" s="849">
        <v>120</v>
      </c>
      <c r="K833" s="850">
        <v>5879.9599609375</v>
      </c>
    </row>
    <row r="834" spans="1:11" ht="14.4" customHeight="1" x14ac:dyDescent="0.3">
      <c r="A834" s="831" t="s">
        <v>599</v>
      </c>
      <c r="B834" s="832" t="s">
        <v>600</v>
      </c>
      <c r="C834" s="835" t="s">
        <v>642</v>
      </c>
      <c r="D834" s="863" t="s">
        <v>643</v>
      </c>
      <c r="E834" s="835" t="s">
        <v>5080</v>
      </c>
      <c r="F834" s="863" t="s">
        <v>5081</v>
      </c>
      <c r="G834" s="835" t="s">
        <v>5380</v>
      </c>
      <c r="H834" s="835" t="s">
        <v>5381</v>
      </c>
      <c r="I834" s="849">
        <v>62.590000152587891</v>
      </c>
      <c r="J834" s="849">
        <v>288</v>
      </c>
      <c r="K834" s="850">
        <v>18026.48046875</v>
      </c>
    </row>
    <row r="835" spans="1:11" ht="14.4" customHeight="1" x14ac:dyDescent="0.3">
      <c r="A835" s="831" t="s">
        <v>599</v>
      </c>
      <c r="B835" s="832" t="s">
        <v>600</v>
      </c>
      <c r="C835" s="835" t="s">
        <v>642</v>
      </c>
      <c r="D835" s="863" t="s">
        <v>643</v>
      </c>
      <c r="E835" s="835" t="s">
        <v>5080</v>
      </c>
      <c r="F835" s="863" t="s">
        <v>5081</v>
      </c>
      <c r="G835" s="835" t="s">
        <v>5382</v>
      </c>
      <c r="H835" s="835" t="s">
        <v>5383</v>
      </c>
      <c r="I835" s="849">
        <v>71.05999755859375</v>
      </c>
      <c r="J835" s="849">
        <v>564</v>
      </c>
      <c r="K835" s="850">
        <v>40078.109375</v>
      </c>
    </row>
    <row r="836" spans="1:11" ht="14.4" customHeight="1" x14ac:dyDescent="0.3">
      <c r="A836" s="831" t="s">
        <v>599</v>
      </c>
      <c r="B836" s="832" t="s">
        <v>600</v>
      </c>
      <c r="C836" s="835" t="s">
        <v>642</v>
      </c>
      <c r="D836" s="863" t="s">
        <v>643</v>
      </c>
      <c r="E836" s="835" t="s">
        <v>5080</v>
      </c>
      <c r="F836" s="863" t="s">
        <v>5081</v>
      </c>
      <c r="G836" s="835" t="s">
        <v>5384</v>
      </c>
      <c r="H836" s="835" t="s">
        <v>5385</v>
      </c>
      <c r="I836" s="849">
        <v>62.610000610351563</v>
      </c>
      <c r="J836" s="849">
        <v>216</v>
      </c>
      <c r="K836" s="850">
        <v>13524.71044921875</v>
      </c>
    </row>
    <row r="837" spans="1:11" ht="14.4" customHeight="1" x14ac:dyDescent="0.3">
      <c r="A837" s="831" t="s">
        <v>599</v>
      </c>
      <c r="B837" s="832" t="s">
        <v>600</v>
      </c>
      <c r="C837" s="835" t="s">
        <v>642</v>
      </c>
      <c r="D837" s="863" t="s">
        <v>643</v>
      </c>
      <c r="E837" s="835" t="s">
        <v>5080</v>
      </c>
      <c r="F837" s="863" t="s">
        <v>5081</v>
      </c>
      <c r="G837" s="835" t="s">
        <v>5386</v>
      </c>
      <c r="H837" s="835" t="s">
        <v>5387</v>
      </c>
      <c r="I837" s="849">
        <v>51.240001678466797</v>
      </c>
      <c r="J837" s="849">
        <v>1656</v>
      </c>
      <c r="K837" s="850">
        <v>84846.3095703125</v>
      </c>
    </row>
    <row r="838" spans="1:11" ht="14.4" customHeight="1" x14ac:dyDescent="0.3">
      <c r="A838" s="831" t="s">
        <v>599</v>
      </c>
      <c r="B838" s="832" t="s">
        <v>600</v>
      </c>
      <c r="C838" s="835" t="s">
        <v>642</v>
      </c>
      <c r="D838" s="863" t="s">
        <v>643</v>
      </c>
      <c r="E838" s="835" t="s">
        <v>5080</v>
      </c>
      <c r="F838" s="863" t="s">
        <v>5081</v>
      </c>
      <c r="G838" s="835" t="s">
        <v>5388</v>
      </c>
      <c r="H838" s="835" t="s">
        <v>5389</v>
      </c>
      <c r="I838" s="849">
        <v>39.040770017183746</v>
      </c>
      <c r="J838" s="849">
        <v>1044</v>
      </c>
      <c r="K838" s="850">
        <v>40760.37060546875</v>
      </c>
    </row>
    <row r="839" spans="1:11" ht="14.4" customHeight="1" x14ac:dyDescent="0.3">
      <c r="A839" s="831" t="s">
        <v>599</v>
      </c>
      <c r="B839" s="832" t="s">
        <v>600</v>
      </c>
      <c r="C839" s="835" t="s">
        <v>642</v>
      </c>
      <c r="D839" s="863" t="s">
        <v>643</v>
      </c>
      <c r="E839" s="835" t="s">
        <v>5080</v>
      </c>
      <c r="F839" s="863" t="s">
        <v>5081</v>
      </c>
      <c r="G839" s="835" t="s">
        <v>5390</v>
      </c>
      <c r="H839" s="835" t="s">
        <v>5391</v>
      </c>
      <c r="I839" s="849">
        <v>101.01000213623047</v>
      </c>
      <c r="J839" s="849">
        <v>360</v>
      </c>
      <c r="K839" s="850">
        <v>36361.8701171875</v>
      </c>
    </row>
    <row r="840" spans="1:11" ht="14.4" customHeight="1" x14ac:dyDescent="0.3">
      <c r="A840" s="831" t="s">
        <v>599</v>
      </c>
      <c r="B840" s="832" t="s">
        <v>600</v>
      </c>
      <c r="C840" s="835" t="s">
        <v>642</v>
      </c>
      <c r="D840" s="863" t="s">
        <v>643</v>
      </c>
      <c r="E840" s="835" t="s">
        <v>5080</v>
      </c>
      <c r="F840" s="863" t="s">
        <v>5081</v>
      </c>
      <c r="G840" s="835" t="s">
        <v>5147</v>
      </c>
      <c r="H840" s="835" t="s">
        <v>5148</v>
      </c>
      <c r="I840" s="849">
        <v>64.709999084472656</v>
      </c>
      <c r="J840" s="849">
        <v>108</v>
      </c>
      <c r="K840" s="850">
        <v>6988.669921875</v>
      </c>
    </row>
    <row r="841" spans="1:11" ht="14.4" customHeight="1" x14ac:dyDescent="0.3">
      <c r="A841" s="831" t="s">
        <v>599</v>
      </c>
      <c r="B841" s="832" t="s">
        <v>600</v>
      </c>
      <c r="C841" s="835" t="s">
        <v>642</v>
      </c>
      <c r="D841" s="863" t="s">
        <v>643</v>
      </c>
      <c r="E841" s="835" t="s">
        <v>5080</v>
      </c>
      <c r="F841" s="863" t="s">
        <v>5081</v>
      </c>
      <c r="G841" s="835" t="s">
        <v>5392</v>
      </c>
      <c r="H841" s="835" t="s">
        <v>5393</v>
      </c>
      <c r="I841" s="849">
        <v>197.46000671386719</v>
      </c>
      <c r="J841" s="849">
        <v>96</v>
      </c>
      <c r="K841" s="850">
        <v>18955.6796875</v>
      </c>
    </row>
    <row r="842" spans="1:11" ht="14.4" customHeight="1" x14ac:dyDescent="0.3">
      <c r="A842" s="831" t="s">
        <v>599</v>
      </c>
      <c r="B842" s="832" t="s">
        <v>600</v>
      </c>
      <c r="C842" s="835" t="s">
        <v>642</v>
      </c>
      <c r="D842" s="863" t="s">
        <v>643</v>
      </c>
      <c r="E842" s="835" t="s">
        <v>5080</v>
      </c>
      <c r="F842" s="863" t="s">
        <v>5081</v>
      </c>
      <c r="G842" s="835" t="s">
        <v>5394</v>
      </c>
      <c r="H842" s="835" t="s">
        <v>5395</v>
      </c>
      <c r="I842" s="849">
        <v>112.41000366210937</v>
      </c>
      <c r="J842" s="849">
        <v>120</v>
      </c>
      <c r="K842" s="850">
        <v>13489.49951171875</v>
      </c>
    </row>
    <row r="843" spans="1:11" ht="14.4" customHeight="1" x14ac:dyDescent="0.3">
      <c r="A843" s="831" t="s">
        <v>599</v>
      </c>
      <c r="B843" s="832" t="s">
        <v>600</v>
      </c>
      <c r="C843" s="835" t="s">
        <v>642</v>
      </c>
      <c r="D843" s="863" t="s">
        <v>643</v>
      </c>
      <c r="E843" s="835" t="s">
        <v>5080</v>
      </c>
      <c r="F843" s="863" t="s">
        <v>5081</v>
      </c>
      <c r="G843" s="835" t="s">
        <v>5396</v>
      </c>
      <c r="H843" s="835" t="s">
        <v>5397</v>
      </c>
      <c r="I843" s="849">
        <v>31.360000610351563</v>
      </c>
      <c r="J843" s="849">
        <v>120</v>
      </c>
      <c r="K843" s="850">
        <v>3762.800048828125</v>
      </c>
    </row>
    <row r="844" spans="1:11" ht="14.4" customHeight="1" x14ac:dyDescent="0.3">
      <c r="A844" s="831" t="s">
        <v>599</v>
      </c>
      <c r="B844" s="832" t="s">
        <v>600</v>
      </c>
      <c r="C844" s="835" t="s">
        <v>642</v>
      </c>
      <c r="D844" s="863" t="s">
        <v>643</v>
      </c>
      <c r="E844" s="835" t="s">
        <v>5080</v>
      </c>
      <c r="F844" s="863" t="s">
        <v>5081</v>
      </c>
      <c r="G844" s="835" t="s">
        <v>5398</v>
      </c>
      <c r="H844" s="835" t="s">
        <v>5399</v>
      </c>
      <c r="I844" s="849">
        <v>32.409999847412109</v>
      </c>
      <c r="J844" s="849">
        <v>180</v>
      </c>
      <c r="K844" s="850">
        <v>5833.9500732421875</v>
      </c>
    </row>
    <row r="845" spans="1:11" ht="14.4" customHeight="1" x14ac:dyDescent="0.3">
      <c r="A845" s="831" t="s">
        <v>599</v>
      </c>
      <c r="B845" s="832" t="s">
        <v>600</v>
      </c>
      <c r="C845" s="835" t="s">
        <v>642</v>
      </c>
      <c r="D845" s="863" t="s">
        <v>643</v>
      </c>
      <c r="E845" s="835" t="s">
        <v>5080</v>
      </c>
      <c r="F845" s="863" t="s">
        <v>5081</v>
      </c>
      <c r="G845" s="835" t="s">
        <v>5400</v>
      </c>
      <c r="H845" s="835" t="s">
        <v>5401</v>
      </c>
      <c r="I845" s="849">
        <v>38.459999084472656</v>
      </c>
      <c r="J845" s="849">
        <v>36</v>
      </c>
      <c r="K845" s="850">
        <v>1384.489990234375</v>
      </c>
    </row>
    <row r="846" spans="1:11" ht="14.4" customHeight="1" x14ac:dyDescent="0.3">
      <c r="A846" s="831" t="s">
        <v>599</v>
      </c>
      <c r="B846" s="832" t="s">
        <v>600</v>
      </c>
      <c r="C846" s="835" t="s">
        <v>642</v>
      </c>
      <c r="D846" s="863" t="s">
        <v>643</v>
      </c>
      <c r="E846" s="835" t="s">
        <v>5080</v>
      </c>
      <c r="F846" s="863" t="s">
        <v>5081</v>
      </c>
      <c r="G846" s="835" t="s">
        <v>5402</v>
      </c>
      <c r="H846" s="835" t="s">
        <v>5403</v>
      </c>
      <c r="I846" s="849">
        <v>30.309999465942383</v>
      </c>
      <c r="J846" s="849">
        <v>60</v>
      </c>
      <c r="K846" s="850">
        <v>1818.72998046875</v>
      </c>
    </row>
    <row r="847" spans="1:11" ht="14.4" customHeight="1" x14ac:dyDescent="0.3">
      <c r="A847" s="831" t="s">
        <v>599</v>
      </c>
      <c r="B847" s="832" t="s">
        <v>600</v>
      </c>
      <c r="C847" s="835" t="s">
        <v>642</v>
      </c>
      <c r="D847" s="863" t="s">
        <v>643</v>
      </c>
      <c r="E847" s="835" t="s">
        <v>5080</v>
      </c>
      <c r="F847" s="863" t="s">
        <v>5081</v>
      </c>
      <c r="G847" s="835" t="s">
        <v>5404</v>
      </c>
      <c r="H847" s="835" t="s">
        <v>5405</v>
      </c>
      <c r="I847" s="849">
        <v>28.860000610351562</v>
      </c>
      <c r="J847" s="849">
        <v>72</v>
      </c>
      <c r="K847" s="850">
        <v>2078.050048828125</v>
      </c>
    </row>
    <row r="848" spans="1:11" ht="14.4" customHeight="1" x14ac:dyDescent="0.3">
      <c r="A848" s="831" t="s">
        <v>599</v>
      </c>
      <c r="B848" s="832" t="s">
        <v>600</v>
      </c>
      <c r="C848" s="835" t="s">
        <v>642</v>
      </c>
      <c r="D848" s="863" t="s">
        <v>643</v>
      </c>
      <c r="E848" s="835" t="s">
        <v>5080</v>
      </c>
      <c r="F848" s="863" t="s">
        <v>5081</v>
      </c>
      <c r="G848" s="835" t="s">
        <v>5406</v>
      </c>
      <c r="H848" s="835" t="s">
        <v>5407</v>
      </c>
      <c r="I848" s="849">
        <v>31.360000610351563</v>
      </c>
      <c r="J848" s="849">
        <v>24</v>
      </c>
      <c r="K848" s="850">
        <v>752.55999755859375</v>
      </c>
    </row>
    <row r="849" spans="1:11" ht="14.4" customHeight="1" x14ac:dyDescent="0.3">
      <c r="A849" s="831" t="s">
        <v>599</v>
      </c>
      <c r="B849" s="832" t="s">
        <v>600</v>
      </c>
      <c r="C849" s="835" t="s">
        <v>642</v>
      </c>
      <c r="D849" s="863" t="s">
        <v>643</v>
      </c>
      <c r="E849" s="835" t="s">
        <v>5080</v>
      </c>
      <c r="F849" s="863" t="s">
        <v>5081</v>
      </c>
      <c r="G849" s="835" t="s">
        <v>5408</v>
      </c>
      <c r="H849" s="835" t="s">
        <v>5409</v>
      </c>
      <c r="I849" s="849">
        <v>219.94000244140625</v>
      </c>
      <c r="J849" s="849">
        <v>12</v>
      </c>
      <c r="K849" s="850">
        <v>2639.25</v>
      </c>
    </row>
    <row r="850" spans="1:11" ht="14.4" customHeight="1" x14ac:dyDescent="0.3">
      <c r="A850" s="831" t="s">
        <v>599</v>
      </c>
      <c r="B850" s="832" t="s">
        <v>600</v>
      </c>
      <c r="C850" s="835" t="s">
        <v>642</v>
      </c>
      <c r="D850" s="863" t="s">
        <v>643</v>
      </c>
      <c r="E850" s="835" t="s">
        <v>5080</v>
      </c>
      <c r="F850" s="863" t="s">
        <v>5081</v>
      </c>
      <c r="G850" s="835" t="s">
        <v>5410</v>
      </c>
      <c r="H850" s="835" t="s">
        <v>5411</v>
      </c>
      <c r="I850" s="849">
        <v>94.379997253417969</v>
      </c>
      <c r="J850" s="849">
        <v>12</v>
      </c>
      <c r="K850" s="850">
        <v>1132.52001953125</v>
      </c>
    </row>
    <row r="851" spans="1:11" ht="14.4" customHeight="1" x14ac:dyDescent="0.3">
      <c r="A851" s="831" t="s">
        <v>599</v>
      </c>
      <c r="B851" s="832" t="s">
        <v>600</v>
      </c>
      <c r="C851" s="835" t="s">
        <v>642</v>
      </c>
      <c r="D851" s="863" t="s">
        <v>643</v>
      </c>
      <c r="E851" s="835" t="s">
        <v>5080</v>
      </c>
      <c r="F851" s="863" t="s">
        <v>5081</v>
      </c>
      <c r="G851" s="835" t="s">
        <v>5412</v>
      </c>
      <c r="H851" s="835" t="s">
        <v>5413</v>
      </c>
      <c r="I851" s="849">
        <v>57.110000610351563</v>
      </c>
      <c r="J851" s="849">
        <v>36</v>
      </c>
      <c r="K851" s="850">
        <v>2055.860107421875</v>
      </c>
    </row>
    <row r="852" spans="1:11" ht="14.4" customHeight="1" x14ac:dyDescent="0.3">
      <c r="A852" s="831" t="s">
        <v>599</v>
      </c>
      <c r="B852" s="832" t="s">
        <v>600</v>
      </c>
      <c r="C852" s="835" t="s">
        <v>642</v>
      </c>
      <c r="D852" s="863" t="s">
        <v>643</v>
      </c>
      <c r="E852" s="835" t="s">
        <v>5080</v>
      </c>
      <c r="F852" s="863" t="s">
        <v>5081</v>
      </c>
      <c r="G852" s="835" t="s">
        <v>5414</v>
      </c>
      <c r="H852" s="835" t="s">
        <v>5415</v>
      </c>
      <c r="I852" s="849">
        <v>77.900001525878906</v>
      </c>
      <c r="J852" s="849">
        <v>72</v>
      </c>
      <c r="K852" s="850">
        <v>5609.0101318359375</v>
      </c>
    </row>
    <row r="853" spans="1:11" ht="14.4" customHeight="1" x14ac:dyDescent="0.3">
      <c r="A853" s="831" t="s">
        <v>599</v>
      </c>
      <c r="B853" s="832" t="s">
        <v>600</v>
      </c>
      <c r="C853" s="835" t="s">
        <v>642</v>
      </c>
      <c r="D853" s="863" t="s">
        <v>643</v>
      </c>
      <c r="E853" s="835" t="s">
        <v>5080</v>
      </c>
      <c r="F853" s="863" t="s">
        <v>5081</v>
      </c>
      <c r="G853" s="835" t="s">
        <v>5084</v>
      </c>
      <c r="H853" s="835" t="s">
        <v>5085</v>
      </c>
      <c r="I853" s="849">
        <v>34.159999847412109</v>
      </c>
      <c r="J853" s="849">
        <v>144</v>
      </c>
      <c r="K853" s="850">
        <v>4918.789794921875</v>
      </c>
    </row>
    <row r="854" spans="1:11" ht="14.4" customHeight="1" x14ac:dyDescent="0.3">
      <c r="A854" s="831" t="s">
        <v>599</v>
      </c>
      <c r="B854" s="832" t="s">
        <v>600</v>
      </c>
      <c r="C854" s="835" t="s">
        <v>642</v>
      </c>
      <c r="D854" s="863" t="s">
        <v>643</v>
      </c>
      <c r="E854" s="835" t="s">
        <v>5080</v>
      </c>
      <c r="F854" s="863" t="s">
        <v>5081</v>
      </c>
      <c r="G854" s="835" t="s">
        <v>5416</v>
      </c>
      <c r="H854" s="835" t="s">
        <v>5417</v>
      </c>
      <c r="I854" s="849">
        <v>40.639999389648438</v>
      </c>
      <c r="J854" s="849">
        <v>180</v>
      </c>
      <c r="K854" s="850">
        <v>7314.5703125</v>
      </c>
    </row>
    <row r="855" spans="1:11" ht="14.4" customHeight="1" x14ac:dyDescent="0.3">
      <c r="A855" s="831" t="s">
        <v>599</v>
      </c>
      <c r="B855" s="832" t="s">
        <v>600</v>
      </c>
      <c r="C855" s="835" t="s">
        <v>642</v>
      </c>
      <c r="D855" s="863" t="s">
        <v>643</v>
      </c>
      <c r="E855" s="835" t="s">
        <v>5080</v>
      </c>
      <c r="F855" s="863" t="s">
        <v>5081</v>
      </c>
      <c r="G855" s="835" t="s">
        <v>5418</v>
      </c>
      <c r="H855" s="835" t="s">
        <v>5419</v>
      </c>
      <c r="I855" s="849">
        <v>293.44000244140625</v>
      </c>
      <c r="J855" s="849">
        <v>12</v>
      </c>
      <c r="K855" s="850">
        <v>3521.300048828125</v>
      </c>
    </row>
    <row r="856" spans="1:11" ht="14.4" customHeight="1" x14ac:dyDescent="0.3">
      <c r="A856" s="831" t="s">
        <v>599</v>
      </c>
      <c r="B856" s="832" t="s">
        <v>600</v>
      </c>
      <c r="C856" s="835" t="s">
        <v>642</v>
      </c>
      <c r="D856" s="863" t="s">
        <v>643</v>
      </c>
      <c r="E856" s="835" t="s">
        <v>5080</v>
      </c>
      <c r="F856" s="863" t="s">
        <v>5081</v>
      </c>
      <c r="G856" s="835" t="s">
        <v>5420</v>
      </c>
      <c r="H856" s="835" t="s">
        <v>5421</v>
      </c>
      <c r="I856" s="849">
        <v>610.94000244140625</v>
      </c>
      <c r="J856" s="849">
        <v>24</v>
      </c>
      <c r="K856" s="850">
        <v>14662.5</v>
      </c>
    </row>
    <row r="857" spans="1:11" ht="14.4" customHeight="1" x14ac:dyDescent="0.3">
      <c r="A857" s="831" t="s">
        <v>599</v>
      </c>
      <c r="B857" s="832" t="s">
        <v>600</v>
      </c>
      <c r="C857" s="835" t="s">
        <v>642</v>
      </c>
      <c r="D857" s="863" t="s">
        <v>643</v>
      </c>
      <c r="E857" s="835" t="s">
        <v>5080</v>
      </c>
      <c r="F857" s="863" t="s">
        <v>5081</v>
      </c>
      <c r="G857" s="835" t="s">
        <v>5422</v>
      </c>
      <c r="H857" s="835" t="s">
        <v>5423</v>
      </c>
      <c r="I857" s="849">
        <v>123.16999816894531</v>
      </c>
      <c r="J857" s="849">
        <v>36</v>
      </c>
      <c r="K857" s="850">
        <v>4433.93994140625</v>
      </c>
    </row>
    <row r="858" spans="1:11" ht="14.4" customHeight="1" x14ac:dyDescent="0.3">
      <c r="A858" s="831" t="s">
        <v>599</v>
      </c>
      <c r="B858" s="832" t="s">
        <v>600</v>
      </c>
      <c r="C858" s="835" t="s">
        <v>642</v>
      </c>
      <c r="D858" s="863" t="s">
        <v>643</v>
      </c>
      <c r="E858" s="835" t="s">
        <v>5080</v>
      </c>
      <c r="F858" s="863" t="s">
        <v>5081</v>
      </c>
      <c r="G858" s="835" t="s">
        <v>5424</v>
      </c>
      <c r="H858" s="835" t="s">
        <v>5425</v>
      </c>
      <c r="I858" s="849">
        <v>112.41000366210937</v>
      </c>
      <c r="J858" s="849">
        <v>36</v>
      </c>
      <c r="K858" s="850">
        <v>4046.85009765625</v>
      </c>
    </row>
    <row r="859" spans="1:11" ht="14.4" customHeight="1" x14ac:dyDescent="0.3">
      <c r="A859" s="831" t="s">
        <v>599</v>
      </c>
      <c r="B859" s="832" t="s">
        <v>600</v>
      </c>
      <c r="C859" s="835" t="s">
        <v>642</v>
      </c>
      <c r="D859" s="863" t="s">
        <v>643</v>
      </c>
      <c r="E859" s="835" t="s">
        <v>5080</v>
      </c>
      <c r="F859" s="863" t="s">
        <v>5081</v>
      </c>
      <c r="G859" s="835" t="s">
        <v>5426</v>
      </c>
      <c r="H859" s="835" t="s">
        <v>5427</v>
      </c>
      <c r="I859" s="849">
        <v>111.44000244140625</v>
      </c>
      <c r="J859" s="849">
        <v>60</v>
      </c>
      <c r="K859" s="850">
        <v>6686.099853515625</v>
      </c>
    </row>
    <row r="860" spans="1:11" ht="14.4" customHeight="1" x14ac:dyDescent="0.3">
      <c r="A860" s="831" t="s">
        <v>599</v>
      </c>
      <c r="B860" s="832" t="s">
        <v>600</v>
      </c>
      <c r="C860" s="835" t="s">
        <v>642</v>
      </c>
      <c r="D860" s="863" t="s">
        <v>643</v>
      </c>
      <c r="E860" s="835" t="s">
        <v>4548</v>
      </c>
      <c r="F860" s="863" t="s">
        <v>4549</v>
      </c>
      <c r="G860" s="835" t="s">
        <v>5428</v>
      </c>
      <c r="H860" s="835" t="s">
        <v>5429</v>
      </c>
      <c r="I860" s="849">
        <v>423.5</v>
      </c>
      <c r="J860" s="849">
        <v>30</v>
      </c>
      <c r="K860" s="850">
        <v>12584</v>
      </c>
    </row>
    <row r="861" spans="1:11" ht="14.4" customHeight="1" x14ac:dyDescent="0.3">
      <c r="A861" s="831" t="s">
        <v>599</v>
      </c>
      <c r="B861" s="832" t="s">
        <v>600</v>
      </c>
      <c r="C861" s="835" t="s">
        <v>642</v>
      </c>
      <c r="D861" s="863" t="s">
        <v>643</v>
      </c>
      <c r="E861" s="835" t="s">
        <v>4548</v>
      </c>
      <c r="F861" s="863" t="s">
        <v>4549</v>
      </c>
      <c r="G861" s="835" t="s">
        <v>5430</v>
      </c>
      <c r="H861" s="835" t="s">
        <v>5431</v>
      </c>
      <c r="I861" s="849">
        <v>11.539999961853027</v>
      </c>
      <c r="J861" s="849">
        <v>30</v>
      </c>
      <c r="K861" s="850">
        <v>346.29998779296875</v>
      </c>
    </row>
    <row r="862" spans="1:11" ht="14.4" customHeight="1" x14ac:dyDescent="0.3">
      <c r="A862" s="831" t="s">
        <v>599</v>
      </c>
      <c r="B862" s="832" t="s">
        <v>600</v>
      </c>
      <c r="C862" s="835" t="s">
        <v>642</v>
      </c>
      <c r="D862" s="863" t="s">
        <v>643</v>
      </c>
      <c r="E862" s="835" t="s">
        <v>4548</v>
      </c>
      <c r="F862" s="863" t="s">
        <v>4549</v>
      </c>
      <c r="G862" s="835" t="s">
        <v>5432</v>
      </c>
      <c r="H862" s="835" t="s">
        <v>5433</v>
      </c>
      <c r="I862" s="849">
        <v>11.539999961853027</v>
      </c>
      <c r="J862" s="849">
        <v>10</v>
      </c>
      <c r="K862" s="850">
        <v>115.43000030517578</v>
      </c>
    </row>
    <row r="863" spans="1:11" ht="14.4" customHeight="1" x14ac:dyDescent="0.3">
      <c r="A863" s="831" t="s">
        <v>599</v>
      </c>
      <c r="B863" s="832" t="s">
        <v>600</v>
      </c>
      <c r="C863" s="835" t="s">
        <v>642</v>
      </c>
      <c r="D863" s="863" t="s">
        <v>643</v>
      </c>
      <c r="E863" s="835" t="s">
        <v>4548</v>
      </c>
      <c r="F863" s="863" t="s">
        <v>4549</v>
      </c>
      <c r="G863" s="835" t="s">
        <v>5434</v>
      </c>
      <c r="H863" s="835" t="s">
        <v>5435</v>
      </c>
      <c r="I863" s="849">
        <v>7.7199997901916504</v>
      </c>
      <c r="J863" s="849">
        <v>30</v>
      </c>
      <c r="K863" s="850">
        <v>231.58999633789062</v>
      </c>
    </row>
    <row r="864" spans="1:11" ht="14.4" customHeight="1" x14ac:dyDescent="0.3">
      <c r="A864" s="831" t="s">
        <v>599</v>
      </c>
      <c r="B864" s="832" t="s">
        <v>600</v>
      </c>
      <c r="C864" s="835" t="s">
        <v>642</v>
      </c>
      <c r="D864" s="863" t="s">
        <v>643</v>
      </c>
      <c r="E864" s="835" t="s">
        <v>4548</v>
      </c>
      <c r="F864" s="863" t="s">
        <v>4549</v>
      </c>
      <c r="G864" s="835" t="s">
        <v>5436</v>
      </c>
      <c r="H864" s="835" t="s">
        <v>5437</v>
      </c>
      <c r="I864" s="849">
        <v>7.4099998474121094</v>
      </c>
      <c r="J864" s="849">
        <v>30</v>
      </c>
      <c r="K864" s="850">
        <v>222.16000366210937</v>
      </c>
    </row>
    <row r="865" spans="1:11" ht="14.4" customHeight="1" x14ac:dyDescent="0.3">
      <c r="A865" s="831" t="s">
        <v>599</v>
      </c>
      <c r="B865" s="832" t="s">
        <v>600</v>
      </c>
      <c r="C865" s="835" t="s">
        <v>642</v>
      </c>
      <c r="D865" s="863" t="s">
        <v>643</v>
      </c>
      <c r="E865" s="835" t="s">
        <v>4548</v>
      </c>
      <c r="F865" s="863" t="s">
        <v>4549</v>
      </c>
      <c r="G865" s="835" t="s">
        <v>5438</v>
      </c>
      <c r="H865" s="835" t="s">
        <v>5439</v>
      </c>
      <c r="I865" s="849">
        <v>11.930000305175781</v>
      </c>
      <c r="J865" s="849">
        <v>30</v>
      </c>
      <c r="K865" s="850">
        <v>357.92001342773437</v>
      </c>
    </row>
    <row r="866" spans="1:11" ht="14.4" customHeight="1" x14ac:dyDescent="0.3">
      <c r="A866" s="831" t="s">
        <v>599</v>
      </c>
      <c r="B866" s="832" t="s">
        <v>600</v>
      </c>
      <c r="C866" s="835" t="s">
        <v>642</v>
      </c>
      <c r="D866" s="863" t="s">
        <v>643</v>
      </c>
      <c r="E866" s="835" t="s">
        <v>4548</v>
      </c>
      <c r="F866" s="863" t="s">
        <v>4549</v>
      </c>
      <c r="G866" s="835" t="s">
        <v>5440</v>
      </c>
      <c r="H866" s="835" t="s">
        <v>5441</v>
      </c>
      <c r="I866" s="849">
        <v>11.930000305175781</v>
      </c>
      <c r="J866" s="849">
        <v>10</v>
      </c>
      <c r="K866" s="850">
        <v>119.30999755859375</v>
      </c>
    </row>
    <row r="867" spans="1:11" ht="14.4" customHeight="1" x14ac:dyDescent="0.3">
      <c r="A867" s="831" t="s">
        <v>599</v>
      </c>
      <c r="B867" s="832" t="s">
        <v>600</v>
      </c>
      <c r="C867" s="835" t="s">
        <v>642</v>
      </c>
      <c r="D867" s="863" t="s">
        <v>643</v>
      </c>
      <c r="E867" s="835" t="s">
        <v>4548</v>
      </c>
      <c r="F867" s="863" t="s">
        <v>4549</v>
      </c>
      <c r="G867" s="835" t="s">
        <v>4550</v>
      </c>
      <c r="H867" s="835" t="s">
        <v>4551</v>
      </c>
      <c r="I867" s="849">
        <v>0.3033333420753479</v>
      </c>
      <c r="J867" s="849">
        <v>300</v>
      </c>
      <c r="K867" s="850">
        <v>91</v>
      </c>
    </row>
    <row r="868" spans="1:11" ht="14.4" customHeight="1" x14ac:dyDescent="0.3">
      <c r="A868" s="831" t="s">
        <v>599</v>
      </c>
      <c r="B868" s="832" t="s">
        <v>600</v>
      </c>
      <c r="C868" s="835" t="s">
        <v>642</v>
      </c>
      <c r="D868" s="863" t="s">
        <v>643</v>
      </c>
      <c r="E868" s="835" t="s">
        <v>4548</v>
      </c>
      <c r="F868" s="863" t="s">
        <v>4549</v>
      </c>
      <c r="G868" s="835" t="s">
        <v>5442</v>
      </c>
      <c r="H868" s="835" t="s">
        <v>5443</v>
      </c>
      <c r="I868" s="849">
        <v>3.0299999713897705</v>
      </c>
      <c r="J868" s="849">
        <v>100</v>
      </c>
      <c r="K868" s="850">
        <v>302.510009765625</v>
      </c>
    </row>
    <row r="869" spans="1:11" ht="14.4" customHeight="1" x14ac:dyDescent="0.3">
      <c r="A869" s="831" t="s">
        <v>599</v>
      </c>
      <c r="B869" s="832" t="s">
        <v>600</v>
      </c>
      <c r="C869" s="835" t="s">
        <v>642</v>
      </c>
      <c r="D869" s="863" t="s">
        <v>643</v>
      </c>
      <c r="E869" s="835" t="s">
        <v>4548</v>
      </c>
      <c r="F869" s="863" t="s">
        <v>4549</v>
      </c>
      <c r="G869" s="835" t="s">
        <v>4552</v>
      </c>
      <c r="H869" s="835" t="s">
        <v>4553</v>
      </c>
      <c r="I869" s="849">
        <v>0.29666667183240253</v>
      </c>
      <c r="J869" s="849">
        <v>300</v>
      </c>
      <c r="K869" s="850">
        <v>89</v>
      </c>
    </row>
    <row r="870" spans="1:11" ht="14.4" customHeight="1" x14ac:dyDescent="0.3">
      <c r="A870" s="831" t="s">
        <v>599</v>
      </c>
      <c r="B870" s="832" t="s">
        <v>600</v>
      </c>
      <c r="C870" s="835" t="s">
        <v>642</v>
      </c>
      <c r="D870" s="863" t="s">
        <v>643</v>
      </c>
      <c r="E870" s="835" t="s">
        <v>4548</v>
      </c>
      <c r="F870" s="863" t="s">
        <v>4549</v>
      </c>
      <c r="G870" s="835" t="s">
        <v>4554</v>
      </c>
      <c r="H870" s="835" t="s">
        <v>4555</v>
      </c>
      <c r="I870" s="849">
        <v>0.523333340883255</v>
      </c>
      <c r="J870" s="849">
        <v>400</v>
      </c>
      <c r="K870" s="850">
        <v>211</v>
      </c>
    </row>
    <row r="871" spans="1:11" ht="14.4" customHeight="1" x14ac:dyDescent="0.3">
      <c r="A871" s="831" t="s">
        <v>599</v>
      </c>
      <c r="B871" s="832" t="s">
        <v>600</v>
      </c>
      <c r="C871" s="835" t="s">
        <v>642</v>
      </c>
      <c r="D871" s="863" t="s">
        <v>643</v>
      </c>
      <c r="E871" s="835" t="s">
        <v>4548</v>
      </c>
      <c r="F871" s="863" t="s">
        <v>4549</v>
      </c>
      <c r="G871" s="835" t="s">
        <v>5444</v>
      </c>
      <c r="H871" s="835" t="s">
        <v>5445</v>
      </c>
      <c r="I871" s="849">
        <v>105.26999664306641</v>
      </c>
      <c r="J871" s="849">
        <v>25</v>
      </c>
      <c r="K871" s="850">
        <v>2631.75</v>
      </c>
    </row>
    <row r="872" spans="1:11" ht="14.4" customHeight="1" x14ac:dyDescent="0.3">
      <c r="A872" s="831" t="s">
        <v>599</v>
      </c>
      <c r="B872" s="832" t="s">
        <v>600</v>
      </c>
      <c r="C872" s="835" t="s">
        <v>642</v>
      </c>
      <c r="D872" s="863" t="s">
        <v>643</v>
      </c>
      <c r="E872" s="835" t="s">
        <v>4548</v>
      </c>
      <c r="F872" s="863" t="s">
        <v>4549</v>
      </c>
      <c r="G872" s="835" t="s">
        <v>5446</v>
      </c>
      <c r="H872" s="835" t="s">
        <v>5447</v>
      </c>
      <c r="I872" s="849">
        <v>48.819999694824219</v>
      </c>
      <c r="J872" s="849">
        <v>25</v>
      </c>
      <c r="K872" s="850">
        <v>1220.5</v>
      </c>
    </row>
    <row r="873" spans="1:11" ht="14.4" customHeight="1" x14ac:dyDescent="0.3">
      <c r="A873" s="831" t="s">
        <v>599</v>
      </c>
      <c r="B873" s="832" t="s">
        <v>600</v>
      </c>
      <c r="C873" s="835" t="s">
        <v>642</v>
      </c>
      <c r="D873" s="863" t="s">
        <v>643</v>
      </c>
      <c r="E873" s="835" t="s">
        <v>4548</v>
      </c>
      <c r="F873" s="863" t="s">
        <v>4549</v>
      </c>
      <c r="G873" s="835" t="s">
        <v>5448</v>
      </c>
      <c r="H873" s="835" t="s">
        <v>5449</v>
      </c>
      <c r="I873" s="849">
        <v>48.819999694824219</v>
      </c>
      <c r="J873" s="849">
        <v>25</v>
      </c>
      <c r="K873" s="850">
        <v>1220.5899658203125</v>
      </c>
    </row>
    <row r="874" spans="1:11" ht="14.4" customHeight="1" x14ac:dyDescent="0.3">
      <c r="A874" s="831" t="s">
        <v>599</v>
      </c>
      <c r="B874" s="832" t="s">
        <v>600</v>
      </c>
      <c r="C874" s="835" t="s">
        <v>642</v>
      </c>
      <c r="D874" s="863" t="s">
        <v>643</v>
      </c>
      <c r="E874" s="835" t="s">
        <v>4548</v>
      </c>
      <c r="F874" s="863" t="s">
        <v>4549</v>
      </c>
      <c r="G874" s="835" t="s">
        <v>5450</v>
      </c>
      <c r="H874" s="835" t="s">
        <v>5451</v>
      </c>
      <c r="I874" s="849">
        <v>3291.199951171875</v>
      </c>
      <c r="J874" s="849">
        <v>1</v>
      </c>
      <c r="K874" s="850">
        <v>3291.199951171875</v>
      </c>
    </row>
    <row r="875" spans="1:11" ht="14.4" customHeight="1" x14ac:dyDescent="0.3">
      <c r="A875" s="831" t="s">
        <v>599</v>
      </c>
      <c r="B875" s="832" t="s">
        <v>600</v>
      </c>
      <c r="C875" s="835" t="s">
        <v>642</v>
      </c>
      <c r="D875" s="863" t="s">
        <v>643</v>
      </c>
      <c r="E875" s="835" t="s">
        <v>4558</v>
      </c>
      <c r="F875" s="863" t="s">
        <v>4559</v>
      </c>
      <c r="G875" s="835" t="s">
        <v>4729</v>
      </c>
      <c r="H875" s="835" t="s">
        <v>4730</v>
      </c>
      <c r="I875" s="849">
        <v>0.68999999761581421</v>
      </c>
      <c r="J875" s="849">
        <v>3400</v>
      </c>
      <c r="K875" s="850">
        <v>2346</v>
      </c>
    </row>
    <row r="876" spans="1:11" ht="14.4" customHeight="1" x14ac:dyDescent="0.3">
      <c r="A876" s="831" t="s">
        <v>599</v>
      </c>
      <c r="B876" s="832" t="s">
        <v>600</v>
      </c>
      <c r="C876" s="835" t="s">
        <v>642</v>
      </c>
      <c r="D876" s="863" t="s">
        <v>643</v>
      </c>
      <c r="E876" s="835" t="s">
        <v>4558</v>
      </c>
      <c r="F876" s="863" t="s">
        <v>4559</v>
      </c>
      <c r="G876" s="835" t="s">
        <v>4560</v>
      </c>
      <c r="H876" s="835" t="s">
        <v>4561</v>
      </c>
      <c r="I876" s="849">
        <v>0.68999999761581421</v>
      </c>
      <c r="J876" s="849">
        <v>4200</v>
      </c>
      <c r="K876" s="850">
        <v>2898</v>
      </c>
    </row>
    <row r="877" spans="1:11" ht="14.4" customHeight="1" x14ac:dyDescent="0.3">
      <c r="A877" s="831" t="s">
        <v>599</v>
      </c>
      <c r="B877" s="832" t="s">
        <v>600</v>
      </c>
      <c r="C877" s="835" t="s">
        <v>642</v>
      </c>
      <c r="D877" s="863" t="s">
        <v>643</v>
      </c>
      <c r="E877" s="835" t="s">
        <v>4558</v>
      </c>
      <c r="F877" s="863" t="s">
        <v>4559</v>
      </c>
      <c r="G877" s="835" t="s">
        <v>5086</v>
      </c>
      <c r="H877" s="835" t="s">
        <v>5087</v>
      </c>
      <c r="I877" s="849">
        <v>12.585000038146973</v>
      </c>
      <c r="J877" s="849">
        <v>200</v>
      </c>
      <c r="K877" s="850">
        <v>2517</v>
      </c>
    </row>
    <row r="878" spans="1:11" ht="14.4" customHeight="1" x14ac:dyDescent="0.3">
      <c r="A878" s="831" t="s">
        <v>599</v>
      </c>
      <c r="B878" s="832" t="s">
        <v>600</v>
      </c>
      <c r="C878" s="835" t="s">
        <v>642</v>
      </c>
      <c r="D878" s="863" t="s">
        <v>643</v>
      </c>
      <c r="E878" s="835" t="s">
        <v>4558</v>
      </c>
      <c r="F878" s="863" t="s">
        <v>4559</v>
      </c>
      <c r="G878" s="835" t="s">
        <v>4916</v>
      </c>
      <c r="H878" s="835" t="s">
        <v>4917</v>
      </c>
      <c r="I878" s="849">
        <v>12.49600009918213</v>
      </c>
      <c r="J878" s="849">
        <v>600</v>
      </c>
      <c r="K878" s="850">
        <v>7506</v>
      </c>
    </row>
    <row r="879" spans="1:11" ht="14.4" customHeight="1" x14ac:dyDescent="0.3">
      <c r="A879" s="831" t="s">
        <v>599</v>
      </c>
      <c r="B879" s="832" t="s">
        <v>600</v>
      </c>
      <c r="C879" s="835" t="s">
        <v>642</v>
      </c>
      <c r="D879" s="863" t="s">
        <v>643</v>
      </c>
      <c r="E879" s="835" t="s">
        <v>4558</v>
      </c>
      <c r="F879" s="863" t="s">
        <v>4559</v>
      </c>
      <c r="G879" s="835" t="s">
        <v>4819</v>
      </c>
      <c r="H879" s="835" t="s">
        <v>4820</v>
      </c>
      <c r="I879" s="849">
        <v>12.587500095367432</v>
      </c>
      <c r="J879" s="849">
        <v>400</v>
      </c>
      <c r="K879" s="850">
        <v>5035</v>
      </c>
    </row>
    <row r="880" spans="1:11" ht="14.4" customHeight="1" x14ac:dyDescent="0.3">
      <c r="A880" s="831" t="s">
        <v>599</v>
      </c>
      <c r="B880" s="832" t="s">
        <v>600</v>
      </c>
      <c r="C880" s="835" t="s">
        <v>642</v>
      </c>
      <c r="D880" s="863" t="s">
        <v>643</v>
      </c>
      <c r="E880" s="835" t="s">
        <v>4558</v>
      </c>
      <c r="F880" s="863" t="s">
        <v>4559</v>
      </c>
      <c r="G880" s="835" t="s">
        <v>4562</v>
      </c>
      <c r="H880" s="835" t="s">
        <v>4563</v>
      </c>
      <c r="I880" s="849">
        <v>12.586666742960611</v>
      </c>
      <c r="J880" s="849">
        <v>306</v>
      </c>
      <c r="K880" s="850">
        <v>3851.47998046875</v>
      </c>
    </row>
    <row r="881" spans="1:11" ht="14.4" customHeight="1" x14ac:dyDescent="0.3">
      <c r="A881" s="831" t="s">
        <v>599</v>
      </c>
      <c r="B881" s="832" t="s">
        <v>600</v>
      </c>
      <c r="C881" s="835" t="s">
        <v>642</v>
      </c>
      <c r="D881" s="863" t="s">
        <v>643</v>
      </c>
      <c r="E881" s="835" t="s">
        <v>4558</v>
      </c>
      <c r="F881" s="863" t="s">
        <v>4559</v>
      </c>
      <c r="G881" s="835" t="s">
        <v>5088</v>
      </c>
      <c r="H881" s="835" t="s">
        <v>5089</v>
      </c>
      <c r="I881" s="849">
        <v>12.583333333333334</v>
      </c>
      <c r="J881" s="849">
        <v>250</v>
      </c>
      <c r="K881" s="850">
        <v>3145.5</v>
      </c>
    </row>
    <row r="882" spans="1:11" ht="14.4" customHeight="1" x14ac:dyDescent="0.3">
      <c r="A882" s="831" t="s">
        <v>599</v>
      </c>
      <c r="B882" s="832" t="s">
        <v>600</v>
      </c>
      <c r="C882" s="835" t="s">
        <v>642</v>
      </c>
      <c r="D882" s="863" t="s">
        <v>643</v>
      </c>
      <c r="E882" s="835" t="s">
        <v>4558</v>
      </c>
      <c r="F882" s="863" t="s">
        <v>4559</v>
      </c>
      <c r="G882" s="835" t="s">
        <v>5452</v>
      </c>
      <c r="H882" s="835" t="s">
        <v>5453</v>
      </c>
      <c r="I882" s="849">
        <v>15.806999206542969</v>
      </c>
      <c r="J882" s="849">
        <v>500</v>
      </c>
      <c r="K882" s="850">
        <v>7904.9301147460937</v>
      </c>
    </row>
    <row r="883" spans="1:11" ht="14.4" customHeight="1" x14ac:dyDescent="0.3">
      <c r="A883" s="831" t="s">
        <v>599</v>
      </c>
      <c r="B883" s="832" t="s">
        <v>600</v>
      </c>
      <c r="C883" s="835" t="s">
        <v>642</v>
      </c>
      <c r="D883" s="863" t="s">
        <v>643</v>
      </c>
      <c r="E883" s="835" t="s">
        <v>4558</v>
      </c>
      <c r="F883" s="863" t="s">
        <v>4559</v>
      </c>
      <c r="G883" s="835" t="s">
        <v>5454</v>
      </c>
      <c r="H883" s="835" t="s">
        <v>5455</v>
      </c>
      <c r="I883" s="849">
        <v>10.159999847412109</v>
      </c>
      <c r="J883" s="849">
        <v>550</v>
      </c>
      <c r="K883" s="850">
        <v>5590.1998291015625</v>
      </c>
    </row>
    <row r="884" spans="1:11" ht="14.4" customHeight="1" x14ac:dyDescent="0.3">
      <c r="A884" s="831" t="s">
        <v>599</v>
      </c>
      <c r="B884" s="832" t="s">
        <v>600</v>
      </c>
      <c r="C884" s="835" t="s">
        <v>642</v>
      </c>
      <c r="D884" s="863" t="s">
        <v>643</v>
      </c>
      <c r="E884" s="835" t="s">
        <v>4558</v>
      </c>
      <c r="F884" s="863" t="s">
        <v>4559</v>
      </c>
      <c r="G884" s="835" t="s">
        <v>5456</v>
      </c>
      <c r="H884" s="835" t="s">
        <v>5457</v>
      </c>
      <c r="I884" s="849">
        <v>10.159999847412109</v>
      </c>
      <c r="J884" s="849">
        <v>550</v>
      </c>
      <c r="K884" s="850">
        <v>5590.1998291015625</v>
      </c>
    </row>
    <row r="885" spans="1:11" ht="14.4" customHeight="1" x14ac:dyDescent="0.3">
      <c r="A885" s="831" t="s">
        <v>599</v>
      </c>
      <c r="B885" s="832" t="s">
        <v>600</v>
      </c>
      <c r="C885" s="835" t="s">
        <v>642</v>
      </c>
      <c r="D885" s="863" t="s">
        <v>643</v>
      </c>
      <c r="E885" s="835" t="s">
        <v>4558</v>
      </c>
      <c r="F885" s="863" t="s">
        <v>4559</v>
      </c>
      <c r="G885" s="835" t="s">
        <v>5050</v>
      </c>
      <c r="H885" s="835" t="s">
        <v>5051</v>
      </c>
      <c r="I885" s="849">
        <v>7.5020000457763674</v>
      </c>
      <c r="J885" s="849">
        <v>450</v>
      </c>
      <c r="K885" s="850">
        <v>3376</v>
      </c>
    </row>
    <row r="886" spans="1:11" ht="14.4" customHeight="1" x14ac:dyDescent="0.3">
      <c r="A886" s="831" t="s">
        <v>599</v>
      </c>
      <c r="B886" s="832" t="s">
        <v>600</v>
      </c>
      <c r="C886" s="835" t="s">
        <v>642</v>
      </c>
      <c r="D886" s="863" t="s">
        <v>643</v>
      </c>
      <c r="E886" s="835" t="s">
        <v>4558</v>
      </c>
      <c r="F886" s="863" t="s">
        <v>4559</v>
      </c>
      <c r="G886" s="835" t="s">
        <v>4918</v>
      </c>
      <c r="H886" s="835" t="s">
        <v>4919</v>
      </c>
      <c r="I886" s="849">
        <v>7.4781818389892578</v>
      </c>
      <c r="J886" s="849">
        <v>840</v>
      </c>
      <c r="K886" s="850">
        <v>6277.3999938964844</v>
      </c>
    </row>
    <row r="887" spans="1:11" ht="14.4" customHeight="1" x14ac:dyDescent="0.3">
      <c r="A887" s="831" t="s">
        <v>599</v>
      </c>
      <c r="B887" s="832" t="s">
        <v>600</v>
      </c>
      <c r="C887" s="835" t="s">
        <v>642</v>
      </c>
      <c r="D887" s="863" t="s">
        <v>643</v>
      </c>
      <c r="E887" s="835" t="s">
        <v>4558</v>
      </c>
      <c r="F887" s="863" t="s">
        <v>4559</v>
      </c>
      <c r="G887" s="835" t="s">
        <v>4733</v>
      </c>
      <c r="H887" s="835" t="s">
        <v>4734</v>
      </c>
      <c r="I887" s="849">
        <v>7.5011111365424261</v>
      </c>
      <c r="J887" s="849">
        <v>900</v>
      </c>
      <c r="K887" s="850">
        <v>6751</v>
      </c>
    </row>
    <row r="888" spans="1:11" ht="14.4" customHeight="1" x14ac:dyDescent="0.3">
      <c r="A888" s="831" t="s">
        <v>599</v>
      </c>
      <c r="B888" s="832" t="s">
        <v>600</v>
      </c>
      <c r="C888" s="835" t="s">
        <v>642</v>
      </c>
      <c r="D888" s="863" t="s">
        <v>643</v>
      </c>
      <c r="E888" s="835" t="s">
        <v>4558</v>
      </c>
      <c r="F888" s="863" t="s">
        <v>4559</v>
      </c>
      <c r="G888" s="835" t="s">
        <v>4564</v>
      </c>
      <c r="H888" s="835" t="s">
        <v>4565</v>
      </c>
      <c r="I888" s="849">
        <v>7.5016667445500689</v>
      </c>
      <c r="J888" s="849">
        <v>1278</v>
      </c>
      <c r="K888" s="850">
        <v>9586.9000244140625</v>
      </c>
    </row>
    <row r="889" spans="1:11" ht="14.4" customHeight="1" x14ac:dyDescent="0.3">
      <c r="A889" s="831" t="s">
        <v>599</v>
      </c>
      <c r="B889" s="832" t="s">
        <v>600</v>
      </c>
      <c r="C889" s="835" t="s">
        <v>642</v>
      </c>
      <c r="D889" s="863" t="s">
        <v>643</v>
      </c>
      <c r="E889" s="835" t="s">
        <v>4558</v>
      </c>
      <c r="F889" s="863" t="s">
        <v>4559</v>
      </c>
      <c r="G889" s="835" t="s">
        <v>4735</v>
      </c>
      <c r="H889" s="835" t="s">
        <v>4736</v>
      </c>
      <c r="I889" s="849">
        <v>7.5033334096272783</v>
      </c>
      <c r="J889" s="849">
        <v>200</v>
      </c>
      <c r="K889" s="850">
        <v>1500.5</v>
      </c>
    </row>
    <row r="890" spans="1:11" ht="14.4" customHeight="1" x14ac:dyDescent="0.3">
      <c r="A890" s="831" t="s">
        <v>599</v>
      </c>
      <c r="B890" s="832" t="s">
        <v>600</v>
      </c>
      <c r="C890" s="835" t="s">
        <v>642</v>
      </c>
      <c r="D890" s="863" t="s">
        <v>643</v>
      </c>
      <c r="E890" s="835" t="s">
        <v>4558</v>
      </c>
      <c r="F890" s="863" t="s">
        <v>4559</v>
      </c>
      <c r="G890" s="835" t="s">
        <v>5149</v>
      </c>
      <c r="H890" s="835" t="s">
        <v>5150</v>
      </c>
      <c r="I890" s="849">
        <v>6.25</v>
      </c>
      <c r="J890" s="849">
        <v>70</v>
      </c>
      <c r="K890" s="850">
        <v>437.72000122070313</v>
      </c>
    </row>
    <row r="891" spans="1:11" ht="14.4" customHeight="1" x14ac:dyDescent="0.3">
      <c r="A891" s="831" t="s">
        <v>599</v>
      </c>
      <c r="B891" s="832" t="s">
        <v>600</v>
      </c>
      <c r="C891" s="835" t="s">
        <v>642</v>
      </c>
      <c r="D891" s="863" t="s">
        <v>643</v>
      </c>
      <c r="E891" s="835" t="s">
        <v>4558</v>
      </c>
      <c r="F891" s="863" t="s">
        <v>4559</v>
      </c>
      <c r="G891" s="835" t="s">
        <v>5151</v>
      </c>
      <c r="H891" s="835" t="s">
        <v>5152</v>
      </c>
      <c r="I891" s="849">
        <v>6.2300000190734863</v>
      </c>
      <c r="J891" s="849">
        <v>210</v>
      </c>
      <c r="K891" s="850">
        <v>1309.030029296875</v>
      </c>
    </row>
    <row r="892" spans="1:11" ht="14.4" customHeight="1" x14ac:dyDescent="0.3">
      <c r="A892" s="831" t="s">
        <v>599</v>
      </c>
      <c r="B892" s="832" t="s">
        <v>600</v>
      </c>
      <c r="C892" s="835" t="s">
        <v>642</v>
      </c>
      <c r="D892" s="863" t="s">
        <v>643</v>
      </c>
      <c r="E892" s="835" t="s">
        <v>4558</v>
      </c>
      <c r="F892" s="863" t="s">
        <v>4559</v>
      </c>
      <c r="G892" s="835" t="s">
        <v>4737</v>
      </c>
      <c r="H892" s="835" t="s">
        <v>4738</v>
      </c>
      <c r="I892" s="849">
        <v>6.2399997711181641</v>
      </c>
      <c r="J892" s="849">
        <v>140</v>
      </c>
      <c r="K892" s="850">
        <v>873.5999755859375</v>
      </c>
    </row>
    <row r="893" spans="1:11" ht="14.4" customHeight="1" x14ac:dyDescent="0.3">
      <c r="A893" s="831" t="s">
        <v>599</v>
      </c>
      <c r="B893" s="832" t="s">
        <v>600</v>
      </c>
      <c r="C893" s="835" t="s">
        <v>642</v>
      </c>
      <c r="D893" s="863" t="s">
        <v>643</v>
      </c>
      <c r="E893" s="835" t="s">
        <v>4558</v>
      </c>
      <c r="F893" s="863" t="s">
        <v>4559</v>
      </c>
      <c r="G893" s="835" t="s">
        <v>5054</v>
      </c>
      <c r="H893" s="835" t="s">
        <v>5055</v>
      </c>
      <c r="I893" s="849">
        <v>6.2300000190734863</v>
      </c>
      <c r="J893" s="849">
        <v>210</v>
      </c>
      <c r="K893" s="850">
        <v>1308.300048828125</v>
      </c>
    </row>
    <row r="894" spans="1:11" ht="14.4" customHeight="1" x14ac:dyDescent="0.3">
      <c r="A894" s="831" t="s">
        <v>599</v>
      </c>
      <c r="B894" s="832" t="s">
        <v>600</v>
      </c>
      <c r="C894" s="835" t="s">
        <v>642</v>
      </c>
      <c r="D894" s="863" t="s">
        <v>643</v>
      </c>
      <c r="E894" s="835" t="s">
        <v>4821</v>
      </c>
      <c r="F894" s="863" t="s">
        <v>4822</v>
      </c>
      <c r="G894" s="835" t="s">
        <v>5458</v>
      </c>
      <c r="H894" s="835" t="s">
        <v>5459</v>
      </c>
      <c r="I894" s="849">
        <v>394.91000366210937</v>
      </c>
      <c r="J894" s="849">
        <v>10</v>
      </c>
      <c r="K894" s="850">
        <v>3949.080078125</v>
      </c>
    </row>
    <row r="895" spans="1:11" ht="14.4" customHeight="1" x14ac:dyDescent="0.3">
      <c r="A895" s="831" t="s">
        <v>599</v>
      </c>
      <c r="B895" s="832" t="s">
        <v>600</v>
      </c>
      <c r="C895" s="835" t="s">
        <v>642</v>
      </c>
      <c r="D895" s="863" t="s">
        <v>643</v>
      </c>
      <c r="E895" s="835" t="s">
        <v>5460</v>
      </c>
      <c r="F895" s="863" t="s">
        <v>5461</v>
      </c>
      <c r="G895" s="835" t="s">
        <v>5462</v>
      </c>
      <c r="H895" s="835" t="s">
        <v>5463</v>
      </c>
      <c r="I895" s="849">
        <v>563.49332682291663</v>
      </c>
      <c r="J895" s="849">
        <v>2</v>
      </c>
      <c r="K895" s="850">
        <v>1925.47998046875</v>
      </c>
    </row>
    <row r="896" spans="1:11" ht="14.4" customHeight="1" x14ac:dyDescent="0.3">
      <c r="A896" s="831" t="s">
        <v>599</v>
      </c>
      <c r="B896" s="832" t="s">
        <v>600</v>
      </c>
      <c r="C896" s="835" t="s">
        <v>642</v>
      </c>
      <c r="D896" s="863" t="s">
        <v>643</v>
      </c>
      <c r="E896" s="835" t="s">
        <v>5460</v>
      </c>
      <c r="F896" s="863" t="s">
        <v>5461</v>
      </c>
      <c r="G896" s="835" t="s">
        <v>5464</v>
      </c>
      <c r="H896" s="835" t="s">
        <v>5465</v>
      </c>
      <c r="I896" s="849">
        <v>1700.1199951171875</v>
      </c>
      <c r="J896" s="849">
        <v>1</v>
      </c>
      <c r="K896" s="850">
        <v>1700.1199951171875</v>
      </c>
    </row>
    <row r="897" spans="1:11" ht="14.4" customHeight="1" x14ac:dyDescent="0.3">
      <c r="A897" s="831" t="s">
        <v>599</v>
      </c>
      <c r="B897" s="832" t="s">
        <v>600</v>
      </c>
      <c r="C897" s="835" t="s">
        <v>642</v>
      </c>
      <c r="D897" s="863" t="s">
        <v>643</v>
      </c>
      <c r="E897" s="835" t="s">
        <v>5466</v>
      </c>
      <c r="F897" s="863" t="s">
        <v>5467</v>
      </c>
      <c r="G897" s="835" t="s">
        <v>5468</v>
      </c>
      <c r="H897" s="835" t="s">
        <v>5469</v>
      </c>
      <c r="I897" s="849">
        <v>17994.31640625</v>
      </c>
      <c r="J897" s="849">
        <v>3</v>
      </c>
      <c r="K897" s="850">
        <v>53982.94921875</v>
      </c>
    </row>
    <row r="898" spans="1:11" ht="14.4" customHeight="1" x14ac:dyDescent="0.3">
      <c r="A898" s="831" t="s">
        <v>599</v>
      </c>
      <c r="B898" s="832" t="s">
        <v>600</v>
      </c>
      <c r="C898" s="835" t="s">
        <v>642</v>
      </c>
      <c r="D898" s="863" t="s">
        <v>643</v>
      </c>
      <c r="E898" s="835" t="s">
        <v>5466</v>
      </c>
      <c r="F898" s="863" t="s">
        <v>5467</v>
      </c>
      <c r="G898" s="835" t="s">
        <v>5470</v>
      </c>
      <c r="H898" s="835" t="s">
        <v>5471</v>
      </c>
      <c r="I898" s="849">
        <v>17993.91015625</v>
      </c>
      <c r="J898" s="849">
        <v>3</v>
      </c>
      <c r="K898" s="850">
        <v>53981.73046875</v>
      </c>
    </row>
    <row r="899" spans="1:11" ht="14.4" customHeight="1" x14ac:dyDescent="0.3">
      <c r="A899" s="831" t="s">
        <v>599</v>
      </c>
      <c r="B899" s="832" t="s">
        <v>600</v>
      </c>
      <c r="C899" s="835" t="s">
        <v>642</v>
      </c>
      <c r="D899" s="863" t="s">
        <v>643</v>
      </c>
      <c r="E899" s="835" t="s">
        <v>5466</v>
      </c>
      <c r="F899" s="863" t="s">
        <v>5467</v>
      </c>
      <c r="G899" s="835" t="s">
        <v>5472</v>
      </c>
      <c r="H899" s="835" t="s">
        <v>5473</v>
      </c>
      <c r="I899" s="849">
        <v>10574.1904296875</v>
      </c>
      <c r="J899" s="849">
        <v>2</v>
      </c>
      <c r="K899" s="850">
        <v>21148.380859375</v>
      </c>
    </row>
    <row r="900" spans="1:11" ht="14.4" customHeight="1" x14ac:dyDescent="0.3">
      <c r="A900" s="831" t="s">
        <v>599</v>
      </c>
      <c r="B900" s="832" t="s">
        <v>600</v>
      </c>
      <c r="C900" s="835" t="s">
        <v>642</v>
      </c>
      <c r="D900" s="863" t="s">
        <v>643</v>
      </c>
      <c r="E900" s="835" t="s">
        <v>5466</v>
      </c>
      <c r="F900" s="863" t="s">
        <v>5467</v>
      </c>
      <c r="G900" s="835" t="s">
        <v>5474</v>
      </c>
      <c r="H900" s="835" t="s">
        <v>5475</v>
      </c>
      <c r="I900" s="849">
        <v>17342.3203125</v>
      </c>
      <c r="J900" s="849">
        <v>2</v>
      </c>
      <c r="K900" s="850">
        <v>34684.640625</v>
      </c>
    </row>
    <row r="901" spans="1:11" ht="14.4" customHeight="1" x14ac:dyDescent="0.3">
      <c r="A901" s="831" t="s">
        <v>599</v>
      </c>
      <c r="B901" s="832" t="s">
        <v>600</v>
      </c>
      <c r="C901" s="835" t="s">
        <v>642</v>
      </c>
      <c r="D901" s="863" t="s">
        <v>643</v>
      </c>
      <c r="E901" s="835" t="s">
        <v>5466</v>
      </c>
      <c r="F901" s="863" t="s">
        <v>5467</v>
      </c>
      <c r="G901" s="835" t="s">
        <v>5476</v>
      </c>
      <c r="H901" s="835" t="s">
        <v>5477</v>
      </c>
      <c r="I901" s="849">
        <v>11539.76953125</v>
      </c>
      <c r="J901" s="849">
        <v>2</v>
      </c>
      <c r="K901" s="850">
        <v>23079.5390625</v>
      </c>
    </row>
    <row r="902" spans="1:11" ht="14.4" customHeight="1" x14ac:dyDescent="0.3">
      <c r="A902" s="831" t="s">
        <v>599</v>
      </c>
      <c r="B902" s="832" t="s">
        <v>600</v>
      </c>
      <c r="C902" s="835" t="s">
        <v>642</v>
      </c>
      <c r="D902" s="863" t="s">
        <v>643</v>
      </c>
      <c r="E902" s="835" t="s">
        <v>5466</v>
      </c>
      <c r="F902" s="863" t="s">
        <v>5467</v>
      </c>
      <c r="G902" s="835" t="s">
        <v>5478</v>
      </c>
      <c r="H902" s="835" t="s">
        <v>5479</v>
      </c>
      <c r="I902" s="849">
        <v>30794.080078125</v>
      </c>
      <c r="J902" s="849">
        <v>1</v>
      </c>
      <c r="K902" s="850">
        <v>30794.080078125</v>
      </c>
    </row>
    <row r="903" spans="1:11" ht="14.4" customHeight="1" x14ac:dyDescent="0.3">
      <c r="A903" s="831" t="s">
        <v>599</v>
      </c>
      <c r="B903" s="832" t="s">
        <v>600</v>
      </c>
      <c r="C903" s="835" t="s">
        <v>642</v>
      </c>
      <c r="D903" s="863" t="s">
        <v>643</v>
      </c>
      <c r="E903" s="835" t="s">
        <v>5466</v>
      </c>
      <c r="F903" s="863" t="s">
        <v>5467</v>
      </c>
      <c r="G903" s="835" t="s">
        <v>5480</v>
      </c>
      <c r="H903" s="835" t="s">
        <v>5481</v>
      </c>
      <c r="I903" s="849">
        <v>2262.1201171875</v>
      </c>
      <c r="J903" s="849">
        <v>1</v>
      </c>
      <c r="K903" s="850">
        <v>2262.1201171875</v>
      </c>
    </row>
    <row r="904" spans="1:11" ht="14.4" customHeight="1" x14ac:dyDescent="0.3">
      <c r="A904" s="831" t="s">
        <v>599</v>
      </c>
      <c r="B904" s="832" t="s">
        <v>600</v>
      </c>
      <c r="C904" s="835" t="s">
        <v>642</v>
      </c>
      <c r="D904" s="863" t="s">
        <v>643</v>
      </c>
      <c r="E904" s="835" t="s">
        <v>5466</v>
      </c>
      <c r="F904" s="863" t="s">
        <v>5467</v>
      </c>
      <c r="G904" s="835" t="s">
        <v>5482</v>
      </c>
      <c r="H904" s="835" t="s">
        <v>5483</v>
      </c>
      <c r="I904" s="849">
        <v>11539.76953125</v>
      </c>
      <c r="J904" s="849">
        <v>1</v>
      </c>
      <c r="K904" s="850">
        <v>11539.76953125</v>
      </c>
    </row>
    <row r="905" spans="1:11" ht="14.4" customHeight="1" x14ac:dyDescent="0.3">
      <c r="A905" s="831" t="s">
        <v>599</v>
      </c>
      <c r="B905" s="832" t="s">
        <v>600</v>
      </c>
      <c r="C905" s="835" t="s">
        <v>642</v>
      </c>
      <c r="D905" s="863" t="s">
        <v>643</v>
      </c>
      <c r="E905" s="835" t="s">
        <v>5466</v>
      </c>
      <c r="F905" s="863" t="s">
        <v>5467</v>
      </c>
      <c r="G905" s="835" t="s">
        <v>5484</v>
      </c>
      <c r="H905" s="835" t="s">
        <v>5485</v>
      </c>
      <c r="I905" s="849">
        <v>13848.759765625</v>
      </c>
      <c r="J905" s="849">
        <v>2</v>
      </c>
      <c r="K905" s="850">
        <v>27697.509765625</v>
      </c>
    </row>
    <row r="906" spans="1:11" ht="14.4" customHeight="1" x14ac:dyDescent="0.3">
      <c r="A906" s="831" t="s">
        <v>599</v>
      </c>
      <c r="B906" s="832" t="s">
        <v>600</v>
      </c>
      <c r="C906" s="835" t="s">
        <v>642</v>
      </c>
      <c r="D906" s="863" t="s">
        <v>643</v>
      </c>
      <c r="E906" s="835" t="s">
        <v>5466</v>
      </c>
      <c r="F906" s="863" t="s">
        <v>5467</v>
      </c>
      <c r="G906" s="835" t="s">
        <v>5486</v>
      </c>
      <c r="H906" s="835" t="s">
        <v>5487</v>
      </c>
      <c r="I906" s="849">
        <v>33484.73046875</v>
      </c>
      <c r="J906" s="849">
        <v>1</v>
      </c>
      <c r="K906" s="850">
        <v>33484.73046875</v>
      </c>
    </row>
    <row r="907" spans="1:11" ht="14.4" customHeight="1" x14ac:dyDescent="0.3">
      <c r="A907" s="831" t="s">
        <v>599</v>
      </c>
      <c r="B907" s="832" t="s">
        <v>600</v>
      </c>
      <c r="C907" s="835" t="s">
        <v>642</v>
      </c>
      <c r="D907" s="863" t="s">
        <v>643</v>
      </c>
      <c r="E907" s="835" t="s">
        <v>5466</v>
      </c>
      <c r="F907" s="863" t="s">
        <v>5467</v>
      </c>
      <c r="G907" s="835" t="s">
        <v>5488</v>
      </c>
      <c r="H907" s="835" t="s">
        <v>5489</v>
      </c>
      <c r="I907" s="849">
        <v>12722.5498046875</v>
      </c>
      <c r="J907" s="849">
        <v>1</v>
      </c>
      <c r="K907" s="850">
        <v>12722.5498046875</v>
      </c>
    </row>
    <row r="908" spans="1:11" ht="14.4" customHeight="1" x14ac:dyDescent="0.3">
      <c r="A908" s="831" t="s">
        <v>599</v>
      </c>
      <c r="B908" s="832" t="s">
        <v>600</v>
      </c>
      <c r="C908" s="835" t="s">
        <v>642</v>
      </c>
      <c r="D908" s="863" t="s">
        <v>643</v>
      </c>
      <c r="E908" s="835" t="s">
        <v>5466</v>
      </c>
      <c r="F908" s="863" t="s">
        <v>5467</v>
      </c>
      <c r="G908" s="835" t="s">
        <v>5490</v>
      </c>
      <c r="H908" s="835" t="s">
        <v>5491</v>
      </c>
      <c r="I908" s="849">
        <v>10490.7001953125</v>
      </c>
      <c r="J908" s="849">
        <v>2</v>
      </c>
      <c r="K908" s="850">
        <v>20981.400390625</v>
      </c>
    </row>
    <row r="909" spans="1:11" ht="14.4" customHeight="1" x14ac:dyDescent="0.3">
      <c r="A909" s="831" t="s">
        <v>599</v>
      </c>
      <c r="B909" s="832" t="s">
        <v>600</v>
      </c>
      <c r="C909" s="835" t="s">
        <v>642</v>
      </c>
      <c r="D909" s="863" t="s">
        <v>643</v>
      </c>
      <c r="E909" s="835" t="s">
        <v>5466</v>
      </c>
      <c r="F909" s="863" t="s">
        <v>5467</v>
      </c>
      <c r="G909" s="835" t="s">
        <v>5492</v>
      </c>
      <c r="H909" s="835" t="s">
        <v>5493</v>
      </c>
      <c r="I909" s="849">
        <v>26126.2109375</v>
      </c>
      <c r="J909" s="849">
        <v>1</v>
      </c>
      <c r="K909" s="850">
        <v>26126.2109375</v>
      </c>
    </row>
    <row r="910" spans="1:11" ht="14.4" customHeight="1" x14ac:dyDescent="0.3">
      <c r="A910" s="831" t="s">
        <v>599</v>
      </c>
      <c r="B910" s="832" t="s">
        <v>600</v>
      </c>
      <c r="C910" s="835" t="s">
        <v>642</v>
      </c>
      <c r="D910" s="863" t="s">
        <v>643</v>
      </c>
      <c r="E910" s="835" t="s">
        <v>5466</v>
      </c>
      <c r="F910" s="863" t="s">
        <v>5467</v>
      </c>
      <c r="G910" s="835" t="s">
        <v>5494</v>
      </c>
      <c r="H910" s="835" t="s">
        <v>5495</v>
      </c>
      <c r="I910" s="849">
        <v>28023.48046875</v>
      </c>
      <c r="J910" s="849">
        <v>1</v>
      </c>
      <c r="K910" s="850">
        <v>28023.48046875</v>
      </c>
    </row>
    <row r="911" spans="1:11" ht="14.4" customHeight="1" x14ac:dyDescent="0.3">
      <c r="A911" s="831" t="s">
        <v>599</v>
      </c>
      <c r="B911" s="832" t="s">
        <v>600</v>
      </c>
      <c r="C911" s="835" t="s">
        <v>642</v>
      </c>
      <c r="D911" s="863" t="s">
        <v>643</v>
      </c>
      <c r="E911" s="835" t="s">
        <v>5466</v>
      </c>
      <c r="F911" s="863" t="s">
        <v>5467</v>
      </c>
      <c r="G911" s="835" t="s">
        <v>5496</v>
      </c>
      <c r="H911" s="835" t="s">
        <v>5497</v>
      </c>
      <c r="I911" s="849">
        <v>33484.73046875</v>
      </c>
      <c r="J911" s="849">
        <v>1</v>
      </c>
      <c r="K911" s="850">
        <v>33484.73046875</v>
      </c>
    </row>
    <row r="912" spans="1:11" ht="14.4" customHeight="1" x14ac:dyDescent="0.3">
      <c r="A912" s="831" t="s">
        <v>599</v>
      </c>
      <c r="B912" s="832" t="s">
        <v>600</v>
      </c>
      <c r="C912" s="835" t="s">
        <v>642</v>
      </c>
      <c r="D912" s="863" t="s">
        <v>643</v>
      </c>
      <c r="E912" s="835" t="s">
        <v>5466</v>
      </c>
      <c r="F912" s="863" t="s">
        <v>5467</v>
      </c>
      <c r="G912" s="835" t="s">
        <v>5498</v>
      </c>
      <c r="H912" s="835" t="s">
        <v>5499</v>
      </c>
      <c r="I912" s="849">
        <v>5488.56005859375</v>
      </c>
      <c r="J912" s="849">
        <v>1</v>
      </c>
      <c r="K912" s="850">
        <v>5488.56005859375</v>
      </c>
    </row>
    <row r="913" spans="1:11" ht="14.4" customHeight="1" x14ac:dyDescent="0.3">
      <c r="A913" s="831" t="s">
        <v>599</v>
      </c>
      <c r="B913" s="832" t="s">
        <v>600</v>
      </c>
      <c r="C913" s="835" t="s">
        <v>642</v>
      </c>
      <c r="D913" s="863" t="s">
        <v>643</v>
      </c>
      <c r="E913" s="835" t="s">
        <v>5466</v>
      </c>
      <c r="F913" s="863" t="s">
        <v>5467</v>
      </c>
      <c r="G913" s="835" t="s">
        <v>5500</v>
      </c>
      <c r="H913" s="835" t="s">
        <v>5501</v>
      </c>
      <c r="I913" s="849">
        <v>2363.1201171875</v>
      </c>
      <c r="J913" s="849">
        <v>1</v>
      </c>
      <c r="K913" s="850">
        <v>2363.1201171875</v>
      </c>
    </row>
    <row r="914" spans="1:11" ht="14.4" customHeight="1" x14ac:dyDescent="0.3">
      <c r="A914" s="831" t="s">
        <v>599</v>
      </c>
      <c r="B914" s="832" t="s">
        <v>600</v>
      </c>
      <c r="C914" s="835" t="s">
        <v>642</v>
      </c>
      <c r="D914" s="863" t="s">
        <v>643</v>
      </c>
      <c r="E914" s="835" t="s">
        <v>5466</v>
      </c>
      <c r="F914" s="863" t="s">
        <v>5467</v>
      </c>
      <c r="G914" s="835" t="s">
        <v>5502</v>
      </c>
      <c r="H914" s="835" t="s">
        <v>5503</v>
      </c>
      <c r="I914" s="849">
        <v>7661.1201171875</v>
      </c>
      <c r="J914" s="849">
        <v>1</v>
      </c>
      <c r="K914" s="850">
        <v>7661.1201171875</v>
      </c>
    </row>
    <row r="915" spans="1:11" ht="14.4" customHeight="1" x14ac:dyDescent="0.3">
      <c r="A915" s="831" t="s">
        <v>599</v>
      </c>
      <c r="B915" s="832" t="s">
        <v>600</v>
      </c>
      <c r="C915" s="835" t="s">
        <v>642</v>
      </c>
      <c r="D915" s="863" t="s">
        <v>643</v>
      </c>
      <c r="E915" s="835" t="s">
        <v>5466</v>
      </c>
      <c r="F915" s="863" t="s">
        <v>5467</v>
      </c>
      <c r="G915" s="835" t="s">
        <v>5504</v>
      </c>
      <c r="H915" s="835" t="s">
        <v>5505</v>
      </c>
      <c r="I915" s="849">
        <v>412.42999267578125</v>
      </c>
      <c r="J915" s="849">
        <v>18</v>
      </c>
      <c r="K915" s="850">
        <v>7423.7099609375</v>
      </c>
    </row>
    <row r="916" spans="1:11" ht="14.4" customHeight="1" x14ac:dyDescent="0.3">
      <c r="A916" s="831" t="s">
        <v>599</v>
      </c>
      <c r="B916" s="832" t="s">
        <v>600</v>
      </c>
      <c r="C916" s="835" t="s">
        <v>642</v>
      </c>
      <c r="D916" s="863" t="s">
        <v>643</v>
      </c>
      <c r="E916" s="835" t="s">
        <v>5466</v>
      </c>
      <c r="F916" s="863" t="s">
        <v>5467</v>
      </c>
      <c r="G916" s="835" t="s">
        <v>5506</v>
      </c>
      <c r="H916" s="835" t="s">
        <v>5507</v>
      </c>
      <c r="I916" s="849">
        <v>4173.02978515625</v>
      </c>
      <c r="J916" s="849">
        <v>1</v>
      </c>
      <c r="K916" s="850">
        <v>8781.4995727539062</v>
      </c>
    </row>
    <row r="917" spans="1:11" ht="14.4" customHeight="1" x14ac:dyDescent="0.3">
      <c r="A917" s="831" t="s">
        <v>599</v>
      </c>
      <c r="B917" s="832" t="s">
        <v>600</v>
      </c>
      <c r="C917" s="835" t="s">
        <v>642</v>
      </c>
      <c r="D917" s="863" t="s">
        <v>643</v>
      </c>
      <c r="E917" s="835" t="s">
        <v>5466</v>
      </c>
      <c r="F917" s="863" t="s">
        <v>5467</v>
      </c>
      <c r="G917" s="835" t="s">
        <v>5508</v>
      </c>
      <c r="H917" s="835" t="s">
        <v>5509</v>
      </c>
      <c r="I917" s="849">
        <v>8030.43017578125</v>
      </c>
      <c r="J917" s="849">
        <v>1</v>
      </c>
      <c r="K917" s="850">
        <v>8030.43017578125</v>
      </c>
    </row>
    <row r="918" spans="1:11" ht="14.4" customHeight="1" x14ac:dyDescent="0.3">
      <c r="A918" s="831" t="s">
        <v>599</v>
      </c>
      <c r="B918" s="832" t="s">
        <v>600</v>
      </c>
      <c r="C918" s="835" t="s">
        <v>642</v>
      </c>
      <c r="D918" s="863" t="s">
        <v>643</v>
      </c>
      <c r="E918" s="835" t="s">
        <v>5466</v>
      </c>
      <c r="F918" s="863" t="s">
        <v>5467</v>
      </c>
      <c r="G918" s="835" t="s">
        <v>5510</v>
      </c>
      <c r="H918" s="835" t="s">
        <v>5511</v>
      </c>
      <c r="I918" s="849">
        <v>13540.2099609375</v>
      </c>
      <c r="J918" s="849">
        <v>2</v>
      </c>
      <c r="K918" s="850">
        <v>27080.41015625</v>
      </c>
    </row>
    <row r="919" spans="1:11" ht="14.4" customHeight="1" x14ac:dyDescent="0.3">
      <c r="A919" s="831" t="s">
        <v>599</v>
      </c>
      <c r="B919" s="832" t="s">
        <v>600</v>
      </c>
      <c r="C919" s="835" t="s">
        <v>642</v>
      </c>
      <c r="D919" s="863" t="s">
        <v>643</v>
      </c>
      <c r="E919" s="835" t="s">
        <v>5466</v>
      </c>
      <c r="F919" s="863" t="s">
        <v>5467</v>
      </c>
      <c r="G919" s="835" t="s">
        <v>5512</v>
      </c>
      <c r="H919" s="835" t="s">
        <v>5513</v>
      </c>
      <c r="I919" s="849">
        <v>1651.6500244140625</v>
      </c>
      <c r="J919" s="849">
        <v>5</v>
      </c>
      <c r="K919" s="850">
        <v>8258.25</v>
      </c>
    </row>
    <row r="920" spans="1:11" ht="14.4" customHeight="1" x14ac:dyDescent="0.3">
      <c r="A920" s="831" t="s">
        <v>599</v>
      </c>
      <c r="B920" s="832" t="s">
        <v>600</v>
      </c>
      <c r="C920" s="835" t="s">
        <v>642</v>
      </c>
      <c r="D920" s="863" t="s">
        <v>643</v>
      </c>
      <c r="E920" s="835" t="s">
        <v>5466</v>
      </c>
      <c r="F920" s="863" t="s">
        <v>5467</v>
      </c>
      <c r="G920" s="835" t="s">
        <v>5514</v>
      </c>
      <c r="H920" s="835" t="s">
        <v>5515</v>
      </c>
      <c r="I920" s="849">
        <v>24703.279296875</v>
      </c>
      <c r="J920" s="849">
        <v>1</v>
      </c>
      <c r="K920" s="850">
        <v>24703.279296875</v>
      </c>
    </row>
    <row r="921" spans="1:11" ht="14.4" customHeight="1" x14ac:dyDescent="0.3">
      <c r="A921" s="831" t="s">
        <v>599</v>
      </c>
      <c r="B921" s="832" t="s">
        <v>600</v>
      </c>
      <c r="C921" s="835" t="s">
        <v>642</v>
      </c>
      <c r="D921" s="863" t="s">
        <v>643</v>
      </c>
      <c r="E921" s="835" t="s">
        <v>5466</v>
      </c>
      <c r="F921" s="863" t="s">
        <v>5467</v>
      </c>
      <c r="G921" s="835" t="s">
        <v>5516</v>
      </c>
      <c r="H921" s="835" t="s">
        <v>5517</v>
      </c>
      <c r="I921" s="849">
        <v>29464.390625</v>
      </c>
      <c r="J921" s="849">
        <v>1</v>
      </c>
      <c r="K921" s="850">
        <v>29464.390625</v>
      </c>
    </row>
    <row r="922" spans="1:11" ht="14.4" customHeight="1" x14ac:dyDescent="0.3">
      <c r="A922" s="831" t="s">
        <v>599</v>
      </c>
      <c r="B922" s="832" t="s">
        <v>600</v>
      </c>
      <c r="C922" s="835" t="s">
        <v>642</v>
      </c>
      <c r="D922" s="863" t="s">
        <v>643</v>
      </c>
      <c r="E922" s="835" t="s">
        <v>5466</v>
      </c>
      <c r="F922" s="863" t="s">
        <v>5467</v>
      </c>
      <c r="G922" s="835" t="s">
        <v>5518</v>
      </c>
      <c r="H922" s="835" t="s">
        <v>5519</v>
      </c>
      <c r="I922" s="849">
        <v>8743.4599609375</v>
      </c>
      <c r="J922" s="849">
        <v>1</v>
      </c>
      <c r="K922" s="850">
        <v>8743.4599609375</v>
      </c>
    </row>
    <row r="923" spans="1:11" ht="14.4" customHeight="1" x14ac:dyDescent="0.3">
      <c r="A923" s="831" t="s">
        <v>599</v>
      </c>
      <c r="B923" s="832" t="s">
        <v>600</v>
      </c>
      <c r="C923" s="835" t="s">
        <v>642</v>
      </c>
      <c r="D923" s="863" t="s">
        <v>643</v>
      </c>
      <c r="E923" s="835" t="s">
        <v>5466</v>
      </c>
      <c r="F923" s="863" t="s">
        <v>5467</v>
      </c>
      <c r="G923" s="835" t="s">
        <v>5520</v>
      </c>
      <c r="H923" s="835" t="s">
        <v>5521</v>
      </c>
      <c r="I923" s="849">
        <v>66196.3203125</v>
      </c>
      <c r="J923" s="849">
        <v>1</v>
      </c>
      <c r="K923" s="850">
        <v>66196.3203125</v>
      </c>
    </row>
    <row r="924" spans="1:11" ht="14.4" customHeight="1" x14ac:dyDescent="0.3">
      <c r="A924" s="831" t="s">
        <v>599</v>
      </c>
      <c r="B924" s="832" t="s">
        <v>600</v>
      </c>
      <c r="C924" s="835" t="s">
        <v>642</v>
      </c>
      <c r="D924" s="863" t="s">
        <v>643</v>
      </c>
      <c r="E924" s="835" t="s">
        <v>5466</v>
      </c>
      <c r="F924" s="863" t="s">
        <v>5467</v>
      </c>
      <c r="G924" s="835" t="s">
        <v>5522</v>
      </c>
      <c r="H924" s="835" t="s">
        <v>5523</v>
      </c>
      <c r="I924" s="849">
        <v>5219.93994140625</v>
      </c>
      <c r="J924" s="849">
        <v>1</v>
      </c>
      <c r="K924" s="850">
        <v>5219.93994140625</v>
      </c>
    </row>
    <row r="925" spans="1:11" ht="14.4" customHeight="1" x14ac:dyDescent="0.3">
      <c r="A925" s="831" t="s">
        <v>599</v>
      </c>
      <c r="B925" s="832" t="s">
        <v>600</v>
      </c>
      <c r="C925" s="835" t="s">
        <v>642</v>
      </c>
      <c r="D925" s="863" t="s">
        <v>643</v>
      </c>
      <c r="E925" s="835" t="s">
        <v>5466</v>
      </c>
      <c r="F925" s="863" t="s">
        <v>5467</v>
      </c>
      <c r="G925" s="835" t="s">
        <v>5524</v>
      </c>
      <c r="H925" s="835" t="s">
        <v>5525</v>
      </c>
      <c r="I925" s="849">
        <v>1866.8800048828125</v>
      </c>
      <c r="J925" s="849">
        <v>3</v>
      </c>
      <c r="K925" s="850">
        <v>5600.6300048828125</v>
      </c>
    </row>
    <row r="926" spans="1:11" ht="14.4" customHeight="1" x14ac:dyDescent="0.3">
      <c r="A926" s="831" t="s">
        <v>599</v>
      </c>
      <c r="B926" s="832" t="s">
        <v>600</v>
      </c>
      <c r="C926" s="835" t="s">
        <v>642</v>
      </c>
      <c r="D926" s="863" t="s">
        <v>643</v>
      </c>
      <c r="E926" s="835" t="s">
        <v>5466</v>
      </c>
      <c r="F926" s="863" t="s">
        <v>5467</v>
      </c>
      <c r="G926" s="835" t="s">
        <v>5526</v>
      </c>
      <c r="H926" s="835" t="s">
        <v>5527</v>
      </c>
      <c r="I926" s="849">
        <v>7291.4599609375</v>
      </c>
      <c r="J926" s="849">
        <v>15</v>
      </c>
      <c r="K926" s="850">
        <v>109371.8984375</v>
      </c>
    </row>
    <row r="927" spans="1:11" ht="14.4" customHeight="1" x14ac:dyDescent="0.3">
      <c r="A927" s="831" t="s">
        <v>599</v>
      </c>
      <c r="B927" s="832" t="s">
        <v>600</v>
      </c>
      <c r="C927" s="835" t="s">
        <v>642</v>
      </c>
      <c r="D927" s="863" t="s">
        <v>643</v>
      </c>
      <c r="E927" s="835" t="s">
        <v>5466</v>
      </c>
      <c r="F927" s="863" t="s">
        <v>5467</v>
      </c>
      <c r="G927" s="835" t="s">
        <v>5528</v>
      </c>
      <c r="H927" s="835" t="s">
        <v>5529</v>
      </c>
      <c r="I927" s="849">
        <v>5380.990234375</v>
      </c>
      <c r="J927" s="849">
        <v>2</v>
      </c>
      <c r="K927" s="850">
        <v>10761.98046875</v>
      </c>
    </row>
    <row r="928" spans="1:11" ht="14.4" customHeight="1" x14ac:dyDescent="0.3">
      <c r="A928" s="831" t="s">
        <v>599</v>
      </c>
      <c r="B928" s="832" t="s">
        <v>600</v>
      </c>
      <c r="C928" s="835" t="s">
        <v>642</v>
      </c>
      <c r="D928" s="863" t="s">
        <v>643</v>
      </c>
      <c r="E928" s="835" t="s">
        <v>5466</v>
      </c>
      <c r="F928" s="863" t="s">
        <v>5467</v>
      </c>
      <c r="G928" s="835" t="s">
        <v>5530</v>
      </c>
      <c r="H928" s="835" t="s">
        <v>5531</v>
      </c>
      <c r="I928" s="849">
        <v>6056.66015625</v>
      </c>
      <c r="J928" s="849">
        <v>1</v>
      </c>
      <c r="K928" s="850">
        <v>6056.66015625</v>
      </c>
    </row>
    <row r="929" spans="1:11" ht="14.4" customHeight="1" x14ac:dyDescent="0.3">
      <c r="A929" s="831" t="s">
        <v>599</v>
      </c>
      <c r="B929" s="832" t="s">
        <v>600</v>
      </c>
      <c r="C929" s="835" t="s">
        <v>642</v>
      </c>
      <c r="D929" s="863" t="s">
        <v>643</v>
      </c>
      <c r="E929" s="835" t="s">
        <v>5466</v>
      </c>
      <c r="F929" s="863" t="s">
        <v>5467</v>
      </c>
      <c r="G929" s="835" t="s">
        <v>5532</v>
      </c>
      <c r="H929" s="835" t="s">
        <v>5533</v>
      </c>
      <c r="I929" s="849">
        <v>7328.9501953125</v>
      </c>
      <c r="J929" s="849">
        <v>3</v>
      </c>
      <c r="K929" s="850">
        <v>21986.859375</v>
      </c>
    </row>
    <row r="930" spans="1:11" ht="14.4" customHeight="1" x14ac:dyDescent="0.3">
      <c r="A930" s="831" t="s">
        <v>599</v>
      </c>
      <c r="B930" s="832" t="s">
        <v>600</v>
      </c>
      <c r="C930" s="835" t="s">
        <v>642</v>
      </c>
      <c r="D930" s="863" t="s">
        <v>643</v>
      </c>
      <c r="E930" s="835" t="s">
        <v>5466</v>
      </c>
      <c r="F930" s="863" t="s">
        <v>5467</v>
      </c>
      <c r="G930" s="835" t="s">
        <v>5534</v>
      </c>
      <c r="H930" s="835" t="s">
        <v>5535</v>
      </c>
      <c r="I930" s="849">
        <v>22109.189453125</v>
      </c>
      <c r="J930" s="849">
        <v>1</v>
      </c>
      <c r="K930" s="850">
        <v>22109.189453125</v>
      </c>
    </row>
    <row r="931" spans="1:11" ht="14.4" customHeight="1" x14ac:dyDescent="0.3">
      <c r="A931" s="831" t="s">
        <v>599</v>
      </c>
      <c r="B931" s="832" t="s">
        <v>600</v>
      </c>
      <c r="C931" s="835" t="s">
        <v>642</v>
      </c>
      <c r="D931" s="863" t="s">
        <v>643</v>
      </c>
      <c r="E931" s="835" t="s">
        <v>5466</v>
      </c>
      <c r="F931" s="863" t="s">
        <v>5467</v>
      </c>
      <c r="G931" s="835" t="s">
        <v>5536</v>
      </c>
      <c r="H931" s="835" t="s">
        <v>5537</v>
      </c>
      <c r="I931" s="849">
        <v>3006.639892578125</v>
      </c>
      <c r="J931" s="849">
        <v>5</v>
      </c>
      <c r="K931" s="850">
        <v>15033.2197265625</v>
      </c>
    </row>
    <row r="932" spans="1:11" ht="14.4" customHeight="1" x14ac:dyDescent="0.3">
      <c r="A932" s="831" t="s">
        <v>599</v>
      </c>
      <c r="B932" s="832" t="s">
        <v>600</v>
      </c>
      <c r="C932" s="835" t="s">
        <v>4465</v>
      </c>
      <c r="D932" s="863" t="s">
        <v>4466</v>
      </c>
      <c r="E932" s="835" t="s">
        <v>5538</v>
      </c>
      <c r="F932" s="863" t="s">
        <v>5539</v>
      </c>
      <c r="G932" s="835" t="s">
        <v>5540</v>
      </c>
      <c r="H932" s="835" t="s">
        <v>5541</v>
      </c>
      <c r="I932" s="849">
        <v>631.3499755859375</v>
      </c>
      <c r="J932" s="849">
        <v>72</v>
      </c>
      <c r="K932" s="850">
        <v>45457.201171875</v>
      </c>
    </row>
    <row r="933" spans="1:11" ht="14.4" customHeight="1" thickBot="1" x14ac:dyDescent="0.35">
      <c r="A933" s="839" t="s">
        <v>599</v>
      </c>
      <c r="B933" s="840" t="s">
        <v>600</v>
      </c>
      <c r="C933" s="843" t="s">
        <v>4465</v>
      </c>
      <c r="D933" s="864" t="s">
        <v>4466</v>
      </c>
      <c r="E933" s="843" t="s">
        <v>5538</v>
      </c>
      <c r="F933" s="864" t="s">
        <v>5539</v>
      </c>
      <c r="G933" s="843" t="s">
        <v>5540</v>
      </c>
      <c r="H933" s="843" t="s">
        <v>5542</v>
      </c>
      <c r="I933" s="851">
        <v>631.3499755859375</v>
      </c>
      <c r="J933" s="851">
        <v>48</v>
      </c>
      <c r="K933" s="852">
        <v>30304.80078125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119.75</v>
      </c>
      <c r="D6" s="491"/>
      <c r="E6" s="491"/>
      <c r="F6" s="490"/>
      <c r="G6" s="492">
        <f ca="1">SUM(Tabulka[05 h_vram])/2</f>
        <v>204235.77000000002</v>
      </c>
      <c r="H6" s="491">
        <f ca="1">SUM(Tabulka[06 h_naduv])/2</f>
        <v>14484.35</v>
      </c>
      <c r="I6" s="491">
        <f ca="1">SUM(Tabulka[07 h_nadzk])/2</f>
        <v>10142.240000000002</v>
      </c>
      <c r="J6" s="490">
        <f ca="1">SUM(Tabulka[08 h_oon])/2</f>
        <v>26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3474128</v>
      </c>
      <c r="N6" s="491">
        <f ca="1">SUM(Tabulka[12 m_oc])/2</f>
        <v>3474128</v>
      </c>
      <c r="O6" s="490">
        <f ca="1">SUM(Tabulka[13 m_sk])/2</f>
        <v>65471818</v>
      </c>
      <c r="P6" s="489">
        <f ca="1">SUM(Tabulka[14_vzsk])/2</f>
        <v>122869</v>
      </c>
      <c r="Q6" s="489">
        <f ca="1">SUM(Tabulka[15_vzpl])/2</f>
        <v>0</v>
      </c>
      <c r="R6" s="488">
        <f ca="1">IF(Q6=0,0,P6/Q6)</f>
        <v>0</v>
      </c>
      <c r="S6" s="487">
        <f ca="1">Q6-P6</f>
        <v>-122869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23.254166666666666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41556.800000000003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7345.2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5841.5000000000009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1532895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1532895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24893634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-63240</v>
      </c>
    </row>
    <row r="9" spans="1:19" x14ac:dyDescent="0.3">
      <c r="A9" s="469">
        <v>99</v>
      </c>
      <c r="B9" s="468" t="s">
        <v>5560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5.2166666666666677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1807.3999999999999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110430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110430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3858464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-63240</v>
      </c>
    </row>
    <row r="10" spans="1:19" x14ac:dyDescent="0.3">
      <c r="A10" s="469">
        <v>100</v>
      </c>
      <c r="B10" s="468" t="s">
        <v>5561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3.8666666666666667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6892.8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1804.1999999999998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1723.2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115146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115146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3356172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5562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14.170833333333333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24712.000000000004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3733.6000000000004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1563.9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1307319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1307319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17678998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5544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3.5749999999999997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6171.2000000000007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130.60000000000002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40775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-27629</v>
      </c>
    </row>
    <row r="13" spans="1:19" x14ac:dyDescent="0.3">
      <c r="A13" s="469">
        <v>526</v>
      </c>
      <c r="B13" s="468" t="s">
        <v>5563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2.6416666666666662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4717.6000000000004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333.7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122.60000000000001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1673645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-27629</v>
      </c>
    </row>
    <row r="14" spans="1:19" x14ac:dyDescent="0.3">
      <c r="A14" s="469">
        <v>746</v>
      </c>
      <c r="B14" s="468" t="s">
        <v>5564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0.93333333333333324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1453.6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30177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30177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459782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5545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88.670833333333334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148774.97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6660.95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4170.1400000000003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1838551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1838551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37216078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>
        <f ca="1">IF(Tabulka[[#This Row],[15_vzpl]]-Tabulka[[#This Row],[14_vzsk]]=0,"",Tabulka[[#This Row],[15_vzpl]]-Tabulka[[#This Row],[14_vzsk]])</f>
        <v>-32000</v>
      </c>
    </row>
    <row r="16" spans="1:19" x14ac:dyDescent="0.3">
      <c r="A16" s="469">
        <v>302</v>
      </c>
      <c r="B16" s="468" t="s">
        <v>5565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21321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303</v>
      </c>
      <c r="B17" s="468" t="s">
        <v>5566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6.083333333333333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130248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130248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2483351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>
        <f ca="1">IF(Tabulka[[#This Row],[15_vzpl]]-Tabulka[[#This Row],[14_vzsk]]=0,"",Tabulka[[#This Row],[15_vzpl]]-Tabulka[[#This Row],[14_vzsk]])</f>
        <v>-32000</v>
      </c>
    </row>
    <row r="18" spans="1:19" x14ac:dyDescent="0.3">
      <c r="A18" s="469">
        <v>304</v>
      </c>
      <c r="B18" s="468" t="s">
        <v>5567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133440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133440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2391481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5568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1.1916666666666667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64469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64469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767040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306</v>
      </c>
      <c r="B20" s="468" t="s">
        <v>5569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65.129166666666677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108746.76000000001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4744.45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3933.73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1333270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1333270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28483945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409</v>
      </c>
      <c r="B21" s="468" t="s">
        <v>5570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19093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19093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359228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5571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10.683333333333335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17828.71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74.41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158031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158031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2709712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5546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4.2499999999999991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7732.8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61907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61907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1228679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5572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4.2499999999999991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7732.8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61907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61907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1228679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328</v>
      </c>
    </row>
    <row r="26" spans="1:19" x14ac:dyDescent="0.3">
      <c r="A26" s="222" t="s">
        <v>201</v>
      </c>
    </row>
    <row r="27" spans="1:19" x14ac:dyDescent="0.3">
      <c r="A27" s="223" t="s">
        <v>298</v>
      </c>
    </row>
    <row r="28" spans="1:19" x14ac:dyDescent="0.3">
      <c r="A28" s="461" t="s">
        <v>297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0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5559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23.2</v>
      </c>
      <c r="F4" s="498"/>
      <c r="G4" s="498"/>
      <c r="H4" s="498"/>
      <c r="I4" s="498">
        <v>3804.8</v>
      </c>
      <c r="J4" s="498">
        <v>489.8</v>
      </c>
      <c r="K4" s="498">
        <v>574</v>
      </c>
      <c r="L4" s="498"/>
      <c r="M4" s="498"/>
      <c r="N4" s="498"/>
      <c r="O4" s="498"/>
      <c r="P4" s="498"/>
      <c r="Q4" s="498">
        <v>1972146</v>
      </c>
      <c r="R4" s="498">
        <v>18630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1027.2</v>
      </c>
      <c r="J5">
        <v>97.500000000000014</v>
      </c>
      <c r="K5">
        <v>303.10000000000002</v>
      </c>
      <c r="Q5">
        <v>333113</v>
      </c>
      <c r="R5">
        <v>18630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243.20000000000002</v>
      </c>
      <c r="J6">
        <v>57.300000000000004</v>
      </c>
      <c r="K6">
        <v>60.800000000000004</v>
      </c>
      <c r="Q6">
        <v>117548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15.6</v>
      </c>
      <c r="I7">
        <v>2534.4</v>
      </c>
      <c r="J7">
        <v>335</v>
      </c>
      <c r="K7">
        <v>210.10000000000002</v>
      </c>
      <c r="Q7">
        <v>1521485</v>
      </c>
    </row>
    <row r="8" spans="1:19" x14ac:dyDescent="0.3">
      <c r="A8" s="505" t="s">
        <v>215</v>
      </c>
      <c r="B8" s="504">
        <v>5</v>
      </c>
      <c r="C8">
        <v>1</v>
      </c>
      <c r="D8" t="s">
        <v>5544</v>
      </c>
      <c r="E8">
        <v>3.5</v>
      </c>
      <c r="I8">
        <v>520</v>
      </c>
      <c r="J8">
        <v>30.5</v>
      </c>
      <c r="Q8">
        <v>152294</v>
      </c>
      <c r="R8">
        <v>12240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3.5</v>
      </c>
      <c r="I9">
        <v>520</v>
      </c>
      <c r="J9">
        <v>30.5</v>
      </c>
      <c r="Q9">
        <v>152294</v>
      </c>
      <c r="R9">
        <v>12240</v>
      </c>
    </row>
    <row r="10" spans="1:19" x14ac:dyDescent="0.3">
      <c r="A10" s="505" t="s">
        <v>217</v>
      </c>
      <c r="B10" s="504">
        <v>7</v>
      </c>
      <c r="C10">
        <v>1</v>
      </c>
      <c r="D10" t="s">
        <v>5545</v>
      </c>
      <c r="E10">
        <v>87.45</v>
      </c>
      <c r="I10">
        <v>12889.73</v>
      </c>
      <c r="J10">
        <v>227.75</v>
      </c>
      <c r="K10">
        <v>178.48</v>
      </c>
      <c r="O10">
        <v>9680</v>
      </c>
      <c r="P10">
        <v>9680</v>
      </c>
      <c r="Q10">
        <v>2621452</v>
      </c>
      <c r="R10">
        <v>4300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5.5</v>
      </c>
      <c r="I11">
        <v>874</v>
      </c>
      <c r="K11">
        <v>11.75</v>
      </c>
      <c r="O11">
        <v>1000</v>
      </c>
      <c r="P11">
        <v>1000</v>
      </c>
      <c r="Q11">
        <v>167869</v>
      </c>
      <c r="R11">
        <v>4300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5</v>
      </c>
      <c r="I12">
        <v>824.5</v>
      </c>
      <c r="J12">
        <v>83</v>
      </c>
      <c r="Q12">
        <v>202047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</v>
      </c>
      <c r="I13">
        <v>176</v>
      </c>
      <c r="Q13">
        <v>51178</v>
      </c>
    </row>
    <row r="14" spans="1:19" x14ac:dyDescent="0.3">
      <c r="A14" s="505" t="s">
        <v>221</v>
      </c>
      <c r="B14" s="504">
        <v>11</v>
      </c>
      <c r="C14">
        <v>1</v>
      </c>
      <c r="D14">
        <v>306</v>
      </c>
      <c r="E14">
        <v>64.95</v>
      </c>
      <c r="I14">
        <v>9194.73</v>
      </c>
      <c r="J14">
        <v>65.5</v>
      </c>
      <c r="K14">
        <v>166.73</v>
      </c>
      <c r="O14">
        <v>8680</v>
      </c>
      <c r="P14">
        <v>8680</v>
      </c>
      <c r="Q14">
        <v>1981332</v>
      </c>
    </row>
    <row r="15" spans="1:19" x14ac:dyDescent="0.3">
      <c r="A15" s="503" t="s">
        <v>222</v>
      </c>
      <c r="B15" s="502">
        <v>12</v>
      </c>
      <c r="C15">
        <v>1</v>
      </c>
      <c r="D15">
        <v>409</v>
      </c>
      <c r="E15">
        <v>1</v>
      </c>
      <c r="I15">
        <v>176</v>
      </c>
      <c r="Q15">
        <v>27210</v>
      </c>
    </row>
    <row r="16" spans="1:19" x14ac:dyDescent="0.3">
      <c r="A16" s="501" t="s">
        <v>210</v>
      </c>
      <c r="B16" s="500">
        <v>2017</v>
      </c>
      <c r="C16">
        <v>1</v>
      </c>
      <c r="D16">
        <v>642</v>
      </c>
      <c r="E16">
        <v>10</v>
      </c>
      <c r="I16">
        <v>1644.5</v>
      </c>
      <c r="J16">
        <v>79.25</v>
      </c>
      <c r="Q16">
        <v>191816</v>
      </c>
    </row>
    <row r="17" spans="3:18" x14ac:dyDescent="0.3">
      <c r="C17">
        <v>1</v>
      </c>
      <c r="D17" t="s">
        <v>5546</v>
      </c>
      <c r="E17">
        <v>4.0999999999999996</v>
      </c>
      <c r="I17">
        <v>697.6</v>
      </c>
      <c r="Q17">
        <v>99241</v>
      </c>
    </row>
    <row r="18" spans="3:18" x14ac:dyDescent="0.3">
      <c r="C18">
        <v>1</v>
      </c>
      <c r="D18">
        <v>30</v>
      </c>
      <c r="E18">
        <v>4.0999999999999996</v>
      </c>
      <c r="I18">
        <v>697.6</v>
      </c>
      <c r="Q18">
        <v>99241</v>
      </c>
    </row>
    <row r="19" spans="3:18" x14ac:dyDescent="0.3">
      <c r="C19" t="s">
        <v>5547</v>
      </c>
      <c r="E19">
        <v>118.25</v>
      </c>
      <c r="I19">
        <v>17912.129999999997</v>
      </c>
      <c r="J19">
        <v>748.05</v>
      </c>
      <c r="K19">
        <v>752.48</v>
      </c>
      <c r="O19">
        <v>9680</v>
      </c>
      <c r="P19">
        <v>9680</v>
      </c>
      <c r="Q19">
        <v>4845133</v>
      </c>
      <c r="R19">
        <v>35170</v>
      </c>
    </row>
    <row r="20" spans="3:18" x14ac:dyDescent="0.3">
      <c r="C20">
        <v>2</v>
      </c>
      <c r="D20" t="s">
        <v>299</v>
      </c>
      <c r="E20">
        <v>21.799999999999997</v>
      </c>
      <c r="I20">
        <v>3130.8</v>
      </c>
      <c r="J20">
        <v>555.29999999999995</v>
      </c>
      <c r="K20">
        <v>470.30000000000007</v>
      </c>
      <c r="O20">
        <v>13897</v>
      </c>
      <c r="P20">
        <v>13897</v>
      </c>
      <c r="Q20">
        <v>1910738</v>
      </c>
      <c r="R20">
        <v>13510</v>
      </c>
    </row>
    <row r="21" spans="3:18" x14ac:dyDescent="0.3">
      <c r="C21">
        <v>2</v>
      </c>
      <c r="D21">
        <v>99</v>
      </c>
      <c r="E21">
        <v>3.6</v>
      </c>
      <c r="I21">
        <v>556.80000000000007</v>
      </c>
      <c r="J21">
        <v>114.10000000000001</v>
      </c>
      <c r="K21">
        <v>159.5</v>
      </c>
      <c r="Q21">
        <v>222938</v>
      </c>
      <c r="R21">
        <v>13510</v>
      </c>
    </row>
    <row r="22" spans="3:18" x14ac:dyDescent="0.3">
      <c r="C22">
        <v>2</v>
      </c>
      <c r="D22">
        <v>100</v>
      </c>
      <c r="E22">
        <v>4</v>
      </c>
      <c r="I22">
        <v>588.80000000000007</v>
      </c>
      <c r="J22">
        <v>100.2</v>
      </c>
      <c r="K22">
        <v>147.20000000000002</v>
      </c>
      <c r="Q22">
        <v>252377</v>
      </c>
    </row>
    <row r="23" spans="3:18" x14ac:dyDescent="0.3">
      <c r="C23">
        <v>2</v>
      </c>
      <c r="D23">
        <v>101</v>
      </c>
      <c r="E23">
        <v>14.2</v>
      </c>
      <c r="I23">
        <v>1985.2</v>
      </c>
      <c r="J23">
        <v>341</v>
      </c>
      <c r="K23">
        <v>163.60000000000002</v>
      </c>
      <c r="O23">
        <v>13897</v>
      </c>
      <c r="P23">
        <v>13897</v>
      </c>
      <c r="Q23">
        <v>1435423</v>
      </c>
    </row>
    <row r="24" spans="3:18" x14ac:dyDescent="0.3">
      <c r="C24">
        <v>2</v>
      </c>
      <c r="D24" t="s">
        <v>5544</v>
      </c>
      <c r="E24">
        <v>3.5</v>
      </c>
      <c r="I24">
        <v>523.20000000000005</v>
      </c>
      <c r="J24">
        <v>20</v>
      </c>
      <c r="K24">
        <v>15</v>
      </c>
      <c r="Q24">
        <v>171385</v>
      </c>
    </row>
    <row r="25" spans="3:18" x14ac:dyDescent="0.3">
      <c r="C25">
        <v>2</v>
      </c>
      <c r="D25">
        <v>526</v>
      </c>
      <c r="E25">
        <v>3.5</v>
      </c>
      <c r="I25">
        <v>523.20000000000005</v>
      </c>
      <c r="J25">
        <v>20</v>
      </c>
      <c r="K25">
        <v>15</v>
      </c>
      <c r="Q25">
        <v>171385</v>
      </c>
    </row>
    <row r="26" spans="3:18" x14ac:dyDescent="0.3">
      <c r="C26">
        <v>2</v>
      </c>
      <c r="D26" t="s">
        <v>5545</v>
      </c>
      <c r="E26">
        <v>86.95</v>
      </c>
      <c r="I26">
        <v>11739.440000000002</v>
      </c>
      <c r="J26">
        <v>410.25</v>
      </c>
      <c r="K26">
        <v>387.70000000000005</v>
      </c>
      <c r="O26">
        <v>21344</v>
      </c>
      <c r="P26">
        <v>21344</v>
      </c>
      <c r="Q26">
        <v>2686932</v>
      </c>
    </row>
    <row r="27" spans="3:18" x14ac:dyDescent="0.3">
      <c r="C27">
        <v>2</v>
      </c>
      <c r="D27">
        <v>303</v>
      </c>
      <c r="E27">
        <v>5.5</v>
      </c>
      <c r="I27">
        <v>782.5</v>
      </c>
      <c r="Q27">
        <v>167407</v>
      </c>
    </row>
    <row r="28" spans="3:18" x14ac:dyDescent="0.3">
      <c r="C28">
        <v>2</v>
      </c>
      <c r="D28">
        <v>304</v>
      </c>
      <c r="E28">
        <v>5</v>
      </c>
      <c r="I28">
        <v>693</v>
      </c>
      <c r="J28">
        <v>31.5</v>
      </c>
      <c r="O28">
        <v>5100</v>
      </c>
      <c r="P28">
        <v>5100</v>
      </c>
      <c r="Q28">
        <v>193253</v>
      </c>
    </row>
    <row r="29" spans="3:18" x14ac:dyDescent="0.3">
      <c r="C29">
        <v>2</v>
      </c>
      <c r="D29">
        <v>305</v>
      </c>
      <c r="E29">
        <v>1</v>
      </c>
      <c r="I29">
        <v>160</v>
      </c>
      <c r="J29">
        <v>7</v>
      </c>
      <c r="Q29">
        <v>54352</v>
      </c>
    </row>
    <row r="30" spans="3:18" x14ac:dyDescent="0.3">
      <c r="C30">
        <v>2</v>
      </c>
      <c r="D30">
        <v>306</v>
      </c>
      <c r="E30">
        <v>64.45</v>
      </c>
      <c r="I30">
        <v>8475.0600000000013</v>
      </c>
      <c r="J30">
        <v>273.75</v>
      </c>
      <c r="K30">
        <v>387.70000000000005</v>
      </c>
      <c r="O30">
        <v>16244</v>
      </c>
      <c r="P30">
        <v>16244</v>
      </c>
      <c r="Q30">
        <v>2047535</v>
      </c>
    </row>
    <row r="31" spans="3:18" x14ac:dyDescent="0.3">
      <c r="C31">
        <v>2</v>
      </c>
      <c r="D31">
        <v>409</v>
      </c>
      <c r="E31">
        <v>1</v>
      </c>
      <c r="I31">
        <v>144</v>
      </c>
      <c r="Q31">
        <v>27304</v>
      </c>
    </row>
    <row r="32" spans="3:18" x14ac:dyDescent="0.3">
      <c r="C32">
        <v>2</v>
      </c>
      <c r="D32">
        <v>642</v>
      </c>
      <c r="E32">
        <v>10</v>
      </c>
      <c r="I32">
        <v>1484.88</v>
      </c>
      <c r="J32">
        <v>98</v>
      </c>
      <c r="Q32">
        <v>197081</v>
      </c>
    </row>
    <row r="33" spans="3:18" x14ac:dyDescent="0.3">
      <c r="C33">
        <v>2</v>
      </c>
      <c r="D33" t="s">
        <v>5546</v>
      </c>
      <c r="E33">
        <v>4.0999999999999996</v>
      </c>
      <c r="I33">
        <v>595.20000000000005</v>
      </c>
      <c r="Q33">
        <v>98287</v>
      </c>
    </row>
    <row r="34" spans="3:18" x14ac:dyDescent="0.3">
      <c r="C34">
        <v>2</v>
      </c>
      <c r="D34">
        <v>30</v>
      </c>
      <c r="E34">
        <v>4.0999999999999996</v>
      </c>
      <c r="I34">
        <v>595.20000000000005</v>
      </c>
      <c r="Q34">
        <v>98287</v>
      </c>
    </row>
    <row r="35" spans="3:18" x14ac:dyDescent="0.3">
      <c r="C35" t="s">
        <v>5548</v>
      </c>
      <c r="E35">
        <v>116.35</v>
      </c>
      <c r="I35">
        <v>15988.640000000003</v>
      </c>
      <c r="J35">
        <v>985.55</v>
      </c>
      <c r="K35">
        <v>873.00000000000011</v>
      </c>
      <c r="O35">
        <v>35241</v>
      </c>
      <c r="P35">
        <v>35241</v>
      </c>
      <c r="Q35">
        <v>4867342</v>
      </c>
      <c r="R35">
        <v>13510</v>
      </c>
    </row>
    <row r="36" spans="3:18" x14ac:dyDescent="0.3">
      <c r="C36">
        <v>3</v>
      </c>
      <c r="D36" t="s">
        <v>299</v>
      </c>
      <c r="E36">
        <v>22.4</v>
      </c>
      <c r="I36">
        <v>3474</v>
      </c>
      <c r="J36">
        <v>548.70000000000005</v>
      </c>
      <c r="K36">
        <v>543.90000000000009</v>
      </c>
      <c r="Q36">
        <v>1863099</v>
      </c>
      <c r="R36">
        <v>5550</v>
      </c>
    </row>
    <row r="37" spans="3:18" x14ac:dyDescent="0.3">
      <c r="C37">
        <v>3</v>
      </c>
      <c r="D37">
        <v>99</v>
      </c>
      <c r="E37">
        <v>3.6</v>
      </c>
      <c r="I37">
        <v>643.20000000000005</v>
      </c>
      <c r="J37">
        <v>113.8</v>
      </c>
      <c r="K37">
        <v>191</v>
      </c>
      <c r="Q37">
        <v>223542</v>
      </c>
      <c r="R37">
        <v>5550</v>
      </c>
    </row>
    <row r="38" spans="3:18" x14ac:dyDescent="0.3">
      <c r="C38">
        <v>3</v>
      </c>
      <c r="D38">
        <v>100</v>
      </c>
      <c r="E38">
        <v>4</v>
      </c>
      <c r="I38">
        <v>716.80000000000007</v>
      </c>
      <c r="J38">
        <v>136.9</v>
      </c>
      <c r="K38">
        <v>179.20000000000002</v>
      </c>
      <c r="Q38">
        <v>270839</v>
      </c>
    </row>
    <row r="39" spans="3:18" x14ac:dyDescent="0.3">
      <c r="C39">
        <v>3</v>
      </c>
      <c r="D39">
        <v>101</v>
      </c>
      <c r="E39">
        <v>14.8</v>
      </c>
      <c r="I39">
        <v>2114</v>
      </c>
      <c r="J39">
        <v>298</v>
      </c>
      <c r="K39">
        <v>173.70000000000002</v>
      </c>
      <c r="Q39">
        <v>1368718</v>
      </c>
    </row>
    <row r="40" spans="3:18" x14ac:dyDescent="0.3">
      <c r="C40">
        <v>3</v>
      </c>
      <c r="D40" t="s">
        <v>5544</v>
      </c>
      <c r="E40">
        <v>3.5</v>
      </c>
      <c r="I40">
        <v>571.20000000000005</v>
      </c>
      <c r="J40">
        <v>31</v>
      </c>
      <c r="K40">
        <v>23</v>
      </c>
      <c r="Q40">
        <v>181288</v>
      </c>
    </row>
    <row r="41" spans="3:18" x14ac:dyDescent="0.3">
      <c r="C41">
        <v>3</v>
      </c>
      <c r="D41">
        <v>526</v>
      </c>
      <c r="E41">
        <v>3.5</v>
      </c>
      <c r="I41">
        <v>571.20000000000005</v>
      </c>
      <c r="J41">
        <v>31</v>
      </c>
      <c r="K41">
        <v>23</v>
      </c>
      <c r="Q41">
        <v>181288</v>
      </c>
    </row>
    <row r="42" spans="3:18" x14ac:dyDescent="0.3">
      <c r="C42">
        <v>3</v>
      </c>
      <c r="D42" t="s">
        <v>5545</v>
      </c>
      <c r="E42">
        <v>87.95</v>
      </c>
      <c r="I42">
        <v>13100.55</v>
      </c>
      <c r="J42">
        <v>220.25</v>
      </c>
      <c r="K42">
        <v>335</v>
      </c>
      <c r="O42">
        <v>20104</v>
      </c>
      <c r="P42">
        <v>20104</v>
      </c>
      <c r="Q42">
        <v>2639945</v>
      </c>
      <c r="R42">
        <v>7200</v>
      </c>
    </row>
    <row r="43" spans="3:18" x14ac:dyDescent="0.3">
      <c r="C43">
        <v>3</v>
      </c>
      <c r="D43">
        <v>303</v>
      </c>
      <c r="E43">
        <v>5.5</v>
      </c>
      <c r="I43">
        <v>840</v>
      </c>
      <c r="J43">
        <v>4</v>
      </c>
      <c r="Q43">
        <v>170586</v>
      </c>
      <c r="R43">
        <v>7200</v>
      </c>
    </row>
    <row r="44" spans="3:18" x14ac:dyDescent="0.3">
      <c r="C44">
        <v>3</v>
      </c>
      <c r="D44">
        <v>304</v>
      </c>
      <c r="E44">
        <v>5</v>
      </c>
      <c r="I44">
        <v>673</v>
      </c>
      <c r="J44">
        <v>35.75</v>
      </c>
      <c r="O44">
        <v>5300</v>
      </c>
      <c r="P44">
        <v>5300</v>
      </c>
      <c r="Q44">
        <v>170607</v>
      </c>
    </row>
    <row r="45" spans="3:18" x14ac:dyDescent="0.3">
      <c r="C45">
        <v>3</v>
      </c>
      <c r="D45">
        <v>305</v>
      </c>
      <c r="E45">
        <v>1</v>
      </c>
      <c r="I45">
        <v>160</v>
      </c>
      <c r="Q45">
        <v>51631</v>
      </c>
    </row>
    <row r="46" spans="3:18" x14ac:dyDescent="0.3">
      <c r="C46">
        <v>3</v>
      </c>
      <c r="D46">
        <v>306</v>
      </c>
      <c r="E46">
        <v>65.45</v>
      </c>
      <c r="I46">
        <v>9703.5499999999993</v>
      </c>
      <c r="J46">
        <v>67.5</v>
      </c>
      <c r="K46">
        <v>335</v>
      </c>
      <c r="O46">
        <v>14804</v>
      </c>
      <c r="P46">
        <v>14804</v>
      </c>
      <c r="Q46">
        <v>2015479</v>
      </c>
    </row>
    <row r="47" spans="3:18" x14ac:dyDescent="0.3">
      <c r="C47">
        <v>3</v>
      </c>
      <c r="D47">
        <v>409</v>
      </c>
      <c r="E47">
        <v>1</v>
      </c>
      <c r="I47">
        <v>184</v>
      </c>
      <c r="Q47">
        <v>27414</v>
      </c>
    </row>
    <row r="48" spans="3:18" x14ac:dyDescent="0.3">
      <c r="C48">
        <v>3</v>
      </c>
      <c r="D48">
        <v>642</v>
      </c>
      <c r="E48">
        <v>10</v>
      </c>
      <c r="I48">
        <v>1540</v>
      </c>
      <c r="J48">
        <v>113</v>
      </c>
      <c r="Q48">
        <v>204228</v>
      </c>
    </row>
    <row r="49" spans="3:18" x14ac:dyDescent="0.3">
      <c r="C49">
        <v>3</v>
      </c>
      <c r="D49" t="s">
        <v>5546</v>
      </c>
      <c r="E49">
        <v>4.0999999999999996</v>
      </c>
      <c r="I49">
        <v>728</v>
      </c>
      <c r="Q49">
        <v>99608</v>
      </c>
    </row>
    <row r="50" spans="3:18" x14ac:dyDescent="0.3">
      <c r="C50">
        <v>3</v>
      </c>
      <c r="D50">
        <v>30</v>
      </c>
      <c r="E50">
        <v>4.0999999999999996</v>
      </c>
      <c r="I50">
        <v>728</v>
      </c>
      <c r="Q50">
        <v>99608</v>
      </c>
    </row>
    <row r="51" spans="3:18" x14ac:dyDescent="0.3">
      <c r="C51" t="s">
        <v>5549</v>
      </c>
      <c r="E51">
        <v>117.94999999999999</v>
      </c>
      <c r="I51">
        <v>17873.75</v>
      </c>
      <c r="J51">
        <v>799.95</v>
      </c>
      <c r="K51">
        <v>901.90000000000009</v>
      </c>
      <c r="O51">
        <v>20104</v>
      </c>
      <c r="P51">
        <v>20104</v>
      </c>
      <c r="Q51">
        <v>4783940</v>
      </c>
      <c r="R51">
        <v>12750</v>
      </c>
    </row>
    <row r="52" spans="3:18" x14ac:dyDescent="0.3">
      <c r="C52">
        <v>4</v>
      </c>
      <c r="D52" t="s">
        <v>299</v>
      </c>
      <c r="E52">
        <v>22.400000000000002</v>
      </c>
      <c r="I52">
        <v>3284.8</v>
      </c>
      <c r="J52">
        <v>605.5</v>
      </c>
      <c r="K52">
        <v>517</v>
      </c>
      <c r="O52">
        <v>71820</v>
      </c>
      <c r="P52">
        <v>71820</v>
      </c>
      <c r="Q52">
        <v>2085143</v>
      </c>
      <c r="R52">
        <v>5550</v>
      </c>
    </row>
    <row r="53" spans="3:18" x14ac:dyDescent="0.3">
      <c r="C53">
        <v>4</v>
      </c>
      <c r="D53">
        <v>99</v>
      </c>
      <c r="E53">
        <v>4.6000000000000005</v>
      </c>
      <c r="I53">
        <v>710.4</v>
      </c>
      <c r="J53">
        <v>142.4</v>
      </c>
      <c r="K53">
        <v>196</v>
      </c>
      <c r="Q53">
        <v>298087</v>
      </c>
      <c r="R53">
        <v>5550</v>
      </c>
    </row>
    <row r="54" spans="3:18" x14ac:dyDescent="0.3">
      <c r="C54">
        <v>4</v>
      </c>
      <c r="D54">
        <v>100</v>
      </c>
      <c r="E54">
        <v>4</v>
      </c>
      <c r="I54">
        <v>582.4</v>
      </c>
      <c r="J54">
        <v>164.6</v>
      </c>
      <c r="K54">
        <v>145.6</v>
      </c>
      <c r="Q54">
        <v>291444</v>
      </c>
    </row>
    <row r="55" spans="3:18" x14ac:dyDescent="0.3">
      <c r="C55">
        <v>4</v>
      </c>
      <c r="D55">
        <v>101</v>
      </c>
      <c r="E55">
        <v>13.8</v>
      </c>
      <c r="I55">
        <v>1992</v>
      </c>
      <c r="J55">
        <v>298.5</v>
      </c>
      <c r="K55">
        <v>175.4</v>
      </c>
      <c r="O55">
        <v>71820</v>
      </c>
      <c r="P55">
        <v>71820</v>
      </c>
      <c r="Q55">
        <v>1495612</v>
      </c>
    </row>
    <row r="56" spans="3:18" x14ac:dyDescent="0.3">
      <c r="C56">
        <v>4</v>
      </c>
      <c r="D56" t="s">
        <v>5544</v>
      </c>
      <c r="E56">
        <v>3.5</v>
      </c>
      <c r="I56">
        <v>400</v>
      </c>
      <c r="J56">
        <v>20</v>
      </c>
      <c r="K56">
        <v>31.2</v>
      </c>
      <c r="Q56">
        <v>153026</v>
      </c>
      <c r="R56">
        <v>15389</v>
      </c>
    </row>
    <row r="57" spans="3:18" x14ac:dyDescent="0.3">
      <c r="C57">
        <v>4</v>
      </c>
      <c r="D57">
        <v>526</v>
      </c>
      <c r="E57">
        <v>3.5</v>
      </c>
      <c r="I57">
        <v>400</v>
      </c>
      <c r="J57">
        <v>20</v>
      </c>
      <c r="K57">
        <v>31.2</v>
      </c>
      <c r="Q57">
        <v>153026</v>
      </c>
      <c r="R57">
        <v>15389</v>
      </c>
    </row>
    <row r="58" spans="3:18" x14ac:dyDescent="0.3">
      <c r="C58">
        <v>4</v>
      </c>
      <c r="D58" t="s">
        <v>5545</v>
      </c>
      <c r="E58">
        <v>90.95</v>
      </c>
      <c r="I58">
        <v>12013.310000000001</v>
      </c>
      <c r="J58">
        <v>259</v>
      </c>
      <c r="K58">
        <v>238</v>
      </c>
      <c r="O58">
        <v>30648</v>
      </c>
      <c r="P58">
        <v>30648</v>
      </c>
      <c r="Q58">
        <v>2822848</v>
      </c>
      <c r="R58">
        <v>3800</v>
      </c>
    </row>
    <row r="59" spans="3:18" x14ac:dyDescent="0.3">
      <c r="C59">
        <v>4</v>
      </c>
      <c r="D59">
        <v>303</v>
      </c>
      <c r="E59">
        <v>6.5</v>
      </c>
      <c r="I59">
        <v>756.75</v>
      </c>
      <c r="J59">
        <v>10</v>
      </c>
      <c r="O59">
        <v>1400</v>
      </c>
      <c r="P59">
        <v>1400</v>
      </c>
      <c r="Q59">
        <v>184701</v>
      </c>
      <c r="R59">
        <v>3800</v>
      </c>
    </row>
    <row r="60" spans="3:18" x14ac:dyDescent="0.3">
      <c r="C60">
        <v>4</v>
      </c>
      <c r="D60">
        <v>304</v>
      </c>
      <c r="E60">
        <v>5</v>
      </c>
      <c r="I60">
        <v>623</v>
      </c>
      <c r="J60">
        <v>38.5</v>
      </c>
      <c r="O60">
        <v>5212</v>
      </c>
      <c r="P60">
        <v>5212</v>
      </c>
      <c r="Q60">
        <v>188143</v>
      </c>
    </row>
    <row r="61" spans="3:18" x14ac:dyDescent="0.3">
      <c r="C61">
        <v>4</v>
      </c>
      <c r="D61">
        <v>305</v>
      </c>
      <c r="E61">
        <v>1</v>
      </c>
      <c r="I61">
        <v>160</v>
      </c>
      <c r="Q61">
        <v>52357</v>
      </c>
    </row>
    <row r="62" spans="3:18" x14ac:dyDescent="0.3">
      <c r="C62">
        <v>4</v>
      </c>
      <c r="D62">
        <v>306</v>
      </c>
      <c r="E62">
        <v>67.45</v>
      </c>
      <c r="I62">
        <v>9036.5600000000013</v>
      </c>
      <c r="J62">
        <v>123.5</v>
      </c>
      <c r="K62">
        <v>238</v>
      </c>
      <c r="O62">
        <v>21236</v>
      </c>
      <c r="P62">
        <v>21236</v>
      </c>
      <c r="Q62">
        <v>2184850</v>
      </c>
    </row>
    <row r="63" spans="3:18" x14ac:dyDescent="0.3">
      <c r="C63">
        <v>4</v>
      </c>
      <c r="D63">
        <v>409</v>
      </c>
      <c r="E63">
        <v>1</v>
      </c>
      <c r="I63">
        <v>152</v>
      </c>
      <c r="Q63">
        <v>28012</v>
      </c>
    </row>
    <row r="64" spans="3:18" x14ac:dyDescent="0.3">
      <c r="C64">
        <v>4</v>
      </c>
      <c r="D64">
        <v>642</v>
      </c>
      <c r="E64">
        <v>10</v>
      </c>
      <c r="I64">
        <v>1285</v>
      </c>
      <c r="J64">
        <v>87</v>
      </c>
      <c r="O64">
        <v>2800</v>
      </c>
      <c r="P64">
        <v>2800</v>
      </c>
      <c r="Q64">
        <v>184785</v>
      </c>
    </row>
    <row r="65" spans="3:18" x14ac:dyDescent="0.3">
      <c r="C65">
        <v>4</v>
      </c>
      <c r="D65" t="s">
        <v>5546</v>
      </c>
      <c r="E65">
        <v>4.3</v>
      </c>
      <c r="I65">
        <v>592</v>
      </c>
      <c r="Q65">
        <v>94714</v>
      </c>
    </row>
    <row r="66" spans="3:18" x14ac:dyDescent="0.3">
      <c r="C66">
        <v>4</v>
      </c>
      <c r="D66">
        <v>30</v>
      </c>
      <c r="E66">
        <v>4.3</v>
      </c>
      <c r="I66">
        <v>592</v>
      </c>
      <c r="Q66">
        <v>94714</v>
      </c>
    </row>
    <row r="67" spans="3:18" x14ac:dyDescent="0.3">
      <c r="C67" t="s">
        <v>5550</v>
      </c>
      <c r="E67">
        <v>121.15</v>
      </c>
      <c r="I67">
        <v>16290.11</v>
      </c>
      <c r="J67">
        <v>884.5</v>
      </c>
      <c r="K67">
        <v>786.2</v>
      </c>
      <c r="O67">
        <v>102468</v>
      </c>
      <c r="P67">
        <v>102468</v>
      </c>
      <c r="Q67">
        <v>5155731</v>
      </c>
      <c r="R67">
        <v>24739</v>
      </c>
    </row>
    <row r="68" spans="3:18" x14ac:dyDescent="0.3">
      <c r="C68">
        <v>5</v>
      </c>
      <c r="D68" t="s">
        <v>299</v>
      </c>
      <c r="E68">
        <v>23.5</v>
      </c>
      <c r="I68">
        <v>3998</v>
      </c>
      <c r="J68">
        <v>598.90000000000009</v>
      </c>
      <c r="K68">
        <v>562.80000000000007</v>
      </c>
      <c r="Q68">
        <v>1926242</v>
      </c>
    </row>
    <row r="69" spans="3:18" x14ac:dyDescent="0.3">
      <c r="C69">
        <v>5</v>
      </c>
      <c r="D69">
        <v>99</v>
      </c>
      <c r="E69">
        <v>5.0000000000000009</v>
      </c>
      <c r="I69">
        <v>878.4</v>
      </c>
      <c r="J69">
        <v>174.8</v>
      </c>
      <c r="K69">
        <v>238.9</v>
      </c>
      <c r="Q69">
        <v>315352</v>
      </c>
    </row>
    <row r="70" spans="3:18" x14ac:dyDescent="0.3">
      <c r="C70">
        <v>5</v>
      </c>
      <c r="D70">
        <v>100</v>
      </c>
      <c r="E70">
        <v>4</v>
      </c>
      <c r="I70">
        <v>736.00000000000011</v>
      </c>
      <c r="J70">
        <v>116.60000000000001</v>
      </c>
      <c r="K70">
        <v>184.00000000000003</v>
      </c>
      <c r="Q70">
        <v>268340</v>
      </c>
    </row>
    <row r="71" spans="3:18" x14ac:dyDescent="0.3">
      <c r="C71">
        <v>5</v>
      </c>
      <c r="D71">
        <v>101</v>
      </c>
      <c r="E71">
        <v>14.500000000000002</v>
      </c>
      <c r="I71">
        <v>2383.6</v>
      </c>
      <c r="J71">
        <v>307.5</v>
      </c>
      <c r="K71">
        <v>139.9</v>
      </c>
      <c r="Q71">
        <v>1342550</v>
      </c>
    </row>
    <row r="72" spans="3:18" x14ac:dyDescent="0.3">
      <c r="C72">
        <v>5</v>
      </c>
      <c r="D72" t="s">
        <v>5544</v>
      </c>
      <c r="E72">
        <v>2.5</v>
      </c>
      <c r="I72">
        <v>440</v>
      </c>
      <c r="J72">
        <v>48</v>
      </c>
      <c r="K72">
        <v>27.2</v>
      </c>
      <c r="O72">
        <v>7526</v>
      </c>
      <c r="P72">
        <v>7526</v>
      </c>
      <c r="Q72">
        <v>157312</v>
      </c>
    </row>
    <row r="73" spans="3:18" x14ac:dyDescent="0.3">
      <c r="C73">
        <v>5</v>
      </c>
      <c r="D73">
        <v>526</v>
      </c>
      <c r="E73">
        <v>2.5</v>
      </c>
      <c r="I73">
        <v>440</v>
      </c>
      <c r="J73">
        <v>48</v>
      </c>
      <c r="K73">
        <v>27.2</v>
      </c>
      <c r="Q73">
        <v>157312</v>
      </c>
    </row>
    <row r="74" spans="3:18" x14ac:dyDescent="0.3">
      <c r="C74">
        <v>5</v>
      </c>
      <c r="D74">
        <v>746</v>
      </c>
      <c r="O74">
        <v>7526</v>
      </c>
      <c r="P74">
        <v>7526</v>
      </c>
    </row>
    <row r="75" spans="3:18" x14ac:dyDescent="0.3">
      <c r="C75">
        <v>5</v>
      </c>
      <c r="D75" t="s">
        <v>5545</v>
      </c>
      <c r="E75">
        <v>87.95</v>
      </c>
      <c r="I75">
        <v>13557.8</v>
      </c>
      <c r="J75">
        <v>288.75</v>
      </c>
      <c r="K75">
        <v>223.29000000000002</v>
      </c>
      <c r="O75">
        <v>21084</v>
      </c>
      <c r="P75">
        <v>21084</v>
      </c>
      <c r="Q75">
        <v>2818943</v>
      </c>
      <c r="R75">
        <v>5100</v>
      </c>
    </row>
    <row r="76" spans="3:18" x14ac:dyDescent="0.3">
      <c r="C76">
        <v>5</v>
      </c>
      <c r="D76">
        <v>303</v>
      </c>
      <c r="E76">
        <v>5.5</v>
      </c>
      <c r="I76">
        <v>870.75</v>
      </c>
      <c r="K76">
        <v>11.75</v>
      </c>
      <c r="O76">
        <v>2522</v>
      </c>
      <c r="P76">
        <v>2522</v>
      </c>
      <c r="Q76">
        <v>177167</v>
      </c>
      <c r="R76">
        <v>5100</v>
      </c>
    </row>
    <row r="77" spans="3:18" x14ac:dyDescent="0.3">
      <c r="C77">
        <v>5</v>
      </c>
      <c r="D77">
        <v>304</v>
      </c>
      <c r="E77">
        <v>5</v>
      </c>
      <c r="I77">
        <v>825.5</v>
      </c>
      <c r="J77">
        <v>90.75</v>
      </c>
      <c r="O77">
        <v>680</v>
      </c>
      <c r="P77">
        <v>680</v>
      </c>
      <c r="Q77">
        <v>225403</v>
      </c>
    </row>
    <row r="78" spans="3:18" x14ac:dyDescent="0.3">
      <c r="C78">
        <v>5</v>
      </c>
      <c r="D78">
        <v>305</v>
      </c>
      <c r="E78">
        <v>1</v>
      </c>
      <c r="I78">
        <v>160</v>
      </c>
      <c r="O78">
        <v>400</v>
      </c>
      <c r="P78">
        <v>400</v>
      </c>
      <c r="Q78">
        <v>52300</v>
      </c>
    </row>
    <row r="79" spans="3:18" x14ac:dyDescent="0.3">
      <c r="C79">
        <v>5</v>
      </c>
      <c r="D79">
        <v>306</v>
      </c>
      <c r="E79">
        <v>65.45</v>
      </c>
      <c r="I79">
        <v>10230.299999999999</v>
      </c>
      <c r="J79">
        <v>121.75</v>
      </c>
      <c r="K79">
        <v>211.54000000000002</v>
      </c>
      <c r="O79">
        <v>13800</v>
      </c>
      <c r="P79">
        <v>13800</v>
      </c>
      <c r="Q79">
        <v>2177078</v>
      </c>
    </row>
    <row r="80" spans="3:18" x14ac:dyDescent="0.3">
      <c r="C80">
        <v>5</v>
      </c>
      <c r="D80">
        <v>409</v>
      </c>
      <c r="E80">
        <v>1</v>
      </c>
      <c r="I80">
        <v>184</v>
      </c>
      <c r="O80">
        <v>1882</v>
      </c>
      <c r="P80">
        <v>1882</v>
      </c>
      <c r="Q80">
        <v>29692</v>
      </c>
    </row>
    <row r="81" spans="3:18" x14ac:dyDescent="0.3">
      <c r="C81">
        <v>5</v>
      </c>
      <c r="D81">
        <v>642</v>
      </c>
      <c r="E81">
        <v>10</v>
      </c>
      <c r="I81">
        <v>1287.25</v>
      </c>
      <c r="J81">
        <v>76.25</v>
      </c>
      <c r="O81">
        <v>1800</v>
      </c>
      <c r="P81">
        <v>1800</v>
      </c>
      <c r="Q81">
        <v>157303</v>
      </c>
    </row>
    <row r="82" spans="3:18" x14ac:dyDescent="0.3">
      <c r="C82">
        <v>5</v>
      </c>
      <c r="D82" t="s">
        <v>5546</v>
      </c>
      <c r="E82">
        <v>4.3</v>
      </c>
      <c r="I82">
        <v>700.80000000000007</v>
      </c>
      <c r="Q82">
        <v>96460</v>
      </c>
    </row>
    <row r="83" spans="3:18" x14ac:dyDescent="0.3">
      <c r="C83">
        <v>5</v>
      </c>
      <c r="D83">
        <v>30</v>
      </c>
      <c r="E83">
        <v>4.3</v>
      </c>
      <c r="I83">
        <v>700.80000000000007</v>
      </c>
      <c r="Q83">
        <v>96460</v>
      </c>
    </row>
    <row r="84" spans="3:18" x14ac:dyDescent="0.3">
      <c r="C84" t="s">
        <v>5551</v>
      </c>
      <c r="E84">
        <v>118.25</v>
      </c>
      <c r="I84">
        <v>18696.599999999999</v>
      </c>
      <c r="J84">
        <v>935.65000000000009</v>
      </c>
      <c r="K84">
        <v>813.29000000000019</v>
      </c>
      <c r="O84">
        <v>28610</v>
      </c>
      <c r="P84">
        <v>28610</v>
      </c>
      <c r="Q84">
        <v>4998957</v>
      </c>
      <c r="R84">
        <v>5100</v>
      </c>
    </row>
    <row r="85" spans="3:18" x14ac:dyDescent="0.3">
      <c r="C85">
        <v>6</v>
      </c>
      <c r="D85" t="s">
        <v>299</v>
      </c>
      <c r="E85">
        <v>23.5</v>
      </c>
      <c r="I85">
        <v>3641.2</v>
      </c>
      <c r="J85">
        <v>619.4</v>
      </c>
      <c r="K85">
        <v>471</v>
      </c>
      <c r="Q85">
        <v>1863135</v>
      </c>
    </row>
    <row r="86" spans="3:18" x14ac:dyDescent="0.3">
      <c r="C86">
        <v>6</v>
      </c>
      <c r="D86">
        <v>99</v>
      </c>
      <c r="E86">
        <v>5.0000000000000009</v>
      </c>
      <c r="I86">
        <v>790.4</v>
      </c>
      <c r="J86">
        <v>169.3</v>
      </c>
      <c r="K86">
        <v>219.70000000000002</v>
      </c>
      <c r="Q86">
        <v>310022</v>
      </c>
    </row>
    <row r="87" spans="3:18" x14ac:dyDescent="0.3">
      <c r="C87">
        <v>6</v>
      </c>
      <c r="D87">
        <v>100</v>
      </c>
      <c r="E87">
        <v>4</v>
      </c>
      <c r="I87">
        <v>633.6</v>
      </c>
      <c r="J87">
        <v>151.6</v>
      </c>
      <c r="K87">
        <v>158.4</v>
      </c>
      <c r="Q87">
        <v>270781</v>
      </c>
    </row>
    <row r="88" spans="3:18" x14ac:dyDescent="0.3">
      <c r="C88">
        <v>6</v>
      </c>
      <c r="D88">
        <v>101</v>
      </c>
      <c r="E88">
        <v>14.500000000000002</v>
      </c>
      <c r="I88">
        <v>2217.1999999999998</v>
      </c>
      <c r="J88">
        <v>298.5</v>
      </c>
      <c r="K88">
        <v>92.9</v>
      </c>
      <c r="Q88">
        <v>1282332</v>
      </c>
    </row>
    <row r="89" spans="3:18" x14ac:dyDescent="0.3">
      <c r="C89">
        <v>6</v>
      </c>
      <c r="D89" t="s">
        <v>5544</v>
      </c>
      <c r="E89">
        <v>2.5</v>
      </c>
      <c r="I89">
        <v>406.4</v>
      </c>
      <c r="J89">
        <v>20</v>
      </c>
      <c r="K89">
        <v>5.2</v>
      </c>
      <c r="Q89">
        <v>131064</v>
      </c>
    </row>
    <row r="90" spans="3:18" x14ac:dyDescent="0.3">
      <c r="C90">
        <v>6</v>
      </c>
      <c r="D90">
        <v>526</v>
      </c>
      <c r="E90">
        <v>1.4</v>
      </c>
      <c r="I90">
        <v>246.4</v>
      </c>
      <c r="J90">
        <v>20</v>
      </c>
      <c r="K90">
        <v>5.2</v>
      </c>
      <c r="Q90">
        <v>98483</v>
      </c>
    </row>
    <row r="91" spans="3:18" x14ac:dyDescent="0.3">
      <c r="C91">
        <v>6</v>
      </c>
      <c r="D91">
        <v>746</v>
      </c>
      <c r="E91">
        <v>1.1000000000000001</v>
      </c>
      <c r="I91">
        <v>160</v>
      </c>
      <c r="Q91">
        <v>32581</v>
      </c>
    </row>
    <row r="92" spans="3:18" x14ac:dyDescent="0.3">
      <c r="C92">
        <v>6</v>
      </c>
      <c r="D92" t="s">
        <v>5545</v>
      </c>
      <c r="E92">
        <v>86.45</v>
      </c>
      <c r="I92">
        <v>12370.210000000001</v>
      </c>
      <c r="J92">
        <v>331.5</v>
      </c>
      <c r="K92">
        <v>229.5</v>
      </c>
      <c r="L92">
        <v>3</v>
      </c>
      <c r="O92">
        <v>35028</v>
      </c>
      <c r="P92">
        <v>35028</v>
      </c>
      <c r="Q92">
        <v>2763675</v>
      </c>
    </row>
    <row r="93" spans="3:18" x14ac:dyDescent="0.3">
      <c r="C93">
        <v>6</v>
      </c>
      <c r="D93">
        <v>303</v>
      </c>
      <c r="E93">
        <v>5.5</v>
      </c>
      <c r="I93">
        <v>837.75</v>
      </c>
      <c r="K93">
        <v>11.75</v>
      </c>
      <c r="O93">
        <v>350</v>
      </c>
      <c r="P93">
        <v>350</v>
      </c>
      <c r="Q93">
        <v>180538</v>
      </c>
    </row>
    <row r="94" spans="3:18" x14ac:dyDescent="0.3">
      <c r="C94">
        <v>6</v>
      </c>
      <c r="D94">
        <v>304</v>
      </c>
      <c r="E94">
        <v>5</v>
      </c>
      <c r="I94">
        <v>716.5</v>
      </c>
      <c r="J94">
        <v>115</v>
      </c>
      <c r="O94">
        <v>8106</v>
      </c>
      <c r="P94">
        <v>8106</v>
      </c>
      <c r="Q94">
        <v>232433</v>
      </c>
    </row>
    <row r="95" spans="3:18" x14ac:dyDescent="0.3">
      <c r="C95">
        <v>6</v>
      </c>
      <c r="D95">
        <v>305</v>
      </c>
      <c r="E95">
        <v>1</v>
      </c>
      <c r="I95">
        <v>176</v>
      </c>
      <c r="Q95">
        <v>51830</v>
      </c>
    </row>
    <row r="96" spans="3:18" x14ac:dyDescent="0.3">
      <c r="C96">
        <v>6</v>
      </c>
      <c r="D96">
        <v>306</v>
      </c>
      <c r="E96">
        <v>63.95</v>
      </c>
      <c r="I96">
        <v>9353.7100000000009</v>
      </c>
      <c r="J96">
        <v>143</v>
      </c>
      <c r="K96">
        <v>217.75</v>
      </c>
      <c r="L96">
        <v>3</v>
      </c>
      <c r="O96">
        <v>20140</v>
      </c>
      <c r="P96">
        <v>20140</v>
      </c>
      <c r="Q96">
        <v>2099847</v>
      </c>
    </row>
    <row r="97" spans="3:17" x14ac:dyDescent="0.3">
      <c r="C97">
        <v>6</v>
      </c>
      <c r="D97">
        <v>409</v>
      </c>
      <c r="E97">
        <v>1</v>
      </c>
      <c r="I97">
        <v>160</v>
      </c>
      <c r="Q97">
        <v>27964</v>
      </c>
    </row>
    <row r="98" spans="3:17" x14ac:dyDescent="0.3">
      <c r="C98">
        <v>6</v>
      </c>
      <c r="D98">
        <v>642</v>
      </c>
      <c r="E98">
        <v>10</v>
      </c>
      <c r="I98">
        <v>1126.25</v>
      </c>
      <c r="J98">
        <v>73.5</v>
      </c>
      <c r="O98">
        <v>6432</v>
      </c>
      <c r="P98">
        <v>6432</v>
      </c>
      <c r="Q98">
        <v>171063</v>
      </c>
    </row>
    <row r="99" spans="3:17" x14ac:dyDescent="0.3">
      <c r="C99">
        <v>6</v>
      </c>
      <c r="D99" t="s">
        <v>5546</v>
      </c>
      <c r="E99">
        <v>4.3</v>
      </c>
      <c r="I99">
        <v>657.6</v>
      </c>
      <c r="Q99">
        <v>97448</v>
      </c>
    </row>
    <row r="100" spans="3:17" x14ac:dyDescent="0.3">
      <c r="C100">
        <v>6</v>
      </c>
      <c r="D100">
        <v>30</v>
      </c>
      <c r="E100">
        <v>4.3</v>
      </c>
      <c r="I100">
        <v>657.6</v>
      </c>
      <c r="Q100">
        <v>97448</v>
      </c>
    </row>
    <row r="101" spans="3:17" x14ac:dyDescent="0.3">
      <c r="C101" t="s">
        <v>5552</v>
      </c>
      <c r="E101">
        <v>116.75</v>
      </c>
      <c r="I101">
        <v>17075.41</v>
      </c>
      <c r="J101">
        <v>970.9</v>
      </c>
      <c r="K101">
        <v>705.7</v>
      </c>
      <c r="L101">
        <v>3</v>
      </c>
      <c r="O101">
        <v>35028</v>
      </c>
      <c r="P101">
        <v>35028</v>
      </c>
      <c r="Q101">
        <v>4855322</v>
      </c>
    </row>
    <row r="102" spans="3:17" x14ac:dyDescent="0.3">
      <c r="C102">
        <v>7</v>
      </c>
      <c r="D102" t="s">
        <v>299</v>
      </c>
      <c r="E102">
        <v>23.5</v>
      </c>
      <c r="I102">
        <v>2464.0000000000005</v>
      </c>
      <c r="J102">
        <v>724.5</v>
      </c>
      <c r="K102">
        <v>376.70000000000005</v>
      </c>
      <c r="O102">
        <v>637950</v>
      </c>
      <c r="P102">
        <v>637950</v>
      </c>
      <c r="Q102">
        <v>2674160</v>
      </c>
    </row>
    <row r="103" spans="3:17" x14ac:dyDescent="0.3">
      <c r="C103">
        <v>7</v>
      </c>
      <c r="D103">
        <v>99</v>
      </c>
      <c r="E103">
        <v>5.0000000000000009</v>
      </c>
      <c r="I103">
        <v>633.6</v>
      </c>
      <c r="J103">
        <v>164.8</v>
      </c>
      <c r="K103">
        <v>207.5</v>
      </c>
      <c r="O103">
        <v>41964</v>
      </c>
      <c r="P103">
        <v>41964</v>
      </c>
      <c r="Q103">
        <v>368892</v>
      </c>
    </row>
    <row r="104" spans="3:17" x14ac:dyDescent="0.3">
      <c r="C104">
        <v>7</v>
      </c>
      <c r="D104">
        <v>100</v>
      </c>
      <c r="E104">
        <v>4</v>
      </c>
      <c r="I104">
        <v>531.20000000000005</v>
      </c>
      <c r="J104">
        <v>204.4</v>
      </c>
      <c r="K104">
        <v>132.80000000000001</v>
      </c>
      <c r="O104">
        <v>45164</v>
      </c>
      <c r="P104">
        <v>45164</v>
      </c>
      <c r="Q104">
        <v>349424</v>
      </c>
    </row>
    <row r="105" spans="3:17" x14ac:dyDescent="0.3">
      <c r="C105">
        <v>7</v>
      </c>
      <c r="D105">
        <v>101</v>
      </c>
      <c r="E105">
        <v>14.500000000000002</v>
      </c>
      <c r="I105">
        <v>1299.2000000000003</v>
      </c>
      <c r="J105">
        <v>355.3</v>
      </c>
      <c r="K105">
        <v>36.400000000000006</v>
      </c>
      <c r="O105">
        <v>550822</v>
      </c>
      <c r="P105">
        <v>550822</v>
      </c>
      <c r="Q105">
        <v>1955844</v>
      </c>
    </row>
    <row r="106" spans="3:17" x14ac:dyDescent="0.3">
      <c r="C106">
        <v>7</v>
      </c>
      <c r="D106" t="s">
        <v>5544</v>
      </c>
      <c r="E106">
        <v>2.5</v>
      </c>
      <c r="I106">
        <v>312.8</v>
      </c>
      <c r="J106">
        <v>43</v>
      </c>
      <c r="K106">
        <v>12</v>
      </c>
      <c r="O106">
        <v>22497</v>
      </c>
      <c r="P106">
        <v>22497</v>
      </c>
      <c r="Q106">
        <v>167474</v>
      </c>
    </row>
    <row r="107" spans="3:17" x14ac:dyDescent="0.3">
      <c r="C107">
        <v>7</v>
      </c>
      <c r="D107">
        <v>526</v>
      </c>
      <c r="E107">
        <v>1.4</v>
      </c>
      <c r="I107">
        <v>187.2</v>
      </c>
      <c r="J107">
        <v>20</v>
      </c>
      <c r="K107">
        <v>4</v>
      </c>
      <c r="O107">
        <v>7330</v>
      </c>
      <c r="P107">
        <v>7330</v>
      </c>
      <c r="Q107">
        <v>106672</v>
      </c>
    </row>
    <row r="108" spans="3:17" x14ac:dyDescent="0.3">
      <c r="C108">
        <v>7</v>
      </c>
      <c r="D108">
        <v>746</v>
      </c>
      <c r="E108">
        <v>1.1000000000000001</v>
      </c>
      <c r="I108">
        <v>125.60000000000001</v>
      </c>
      <c r="J108">
        <v>23</v>
      </c>
      <c r="K108">
        <v>8</v>
      </c>
      <c r="O108">
        <v>15167</v>
      </c>
      <c r="P108">
        <v>15167</v>
      </c>
      <c r="Q108">
        <v>60802</v>
      </c>
    </row>
    <row r="109" spans="3:17" x14ac:dyDescent="0.3">
      <c r="C109">
        <v>7</v>
      </c>
      <c r="D109" t="s">
        <v>5545</v>
      </c>
      <c r="E109">
        <v>87.9</v>
      </c>
      <c r="I109">
        <v>10463.369999999999</v>
      </c>
      <c r="J109">
        <v>721.19</v>
      </c>
      <c r="K109">
        <v>455.2</v>
      </c>
      <c r="L109">
        <v>2</v>
      </c>
      <c r="O109">
        <v>784152</v>
      </c>
      <c r="P109">
        <v>784152</v>
      </c>
      <c r="Q109">
        <v>3964909</v>
      </c>
    </row>
    <row r="110" spans="3:17" x14ac:dyDescent="0.3">
      <c r="C110">
        <v>7</v>
      </c>
      <c r="D110">
        <v>303</v>
      </c>
      <c r="E110">
        <v>5.5</v>
      </c>
      <c r="I110">
        <v>697.5</v>
      </c>
      <c r="J110">
        <v>33.75</v>
      </c>
      <c r="K110">
        <v>16.75</v>
      </c>
      <c r="O110">
        <v>56382</v>
      </c>
      <c r="P110">
        <v>56382</v>
      </c>
      <c r="Q110">
        <v>266781</v>
      </c>
    </row>
    <row r="111" spans="3:17" x14ac:dyDescent="0.3">
      <c r="C111">
        <v>7</v>
      </c>
      <c r="D111">
        <v>304</v>
      </c>
      <c r="E111">
        <v>4</v>
      </c>
      <c r="I111">
        <v>482.5</v>
      </c>
      <c r="J111">
        <v>80.25</v>
      </c>
      <c r="O111">
        <v>52272</v>
      </c>
      <c r="P111">
        <v>52272</v>
      </c>
      <c r="Q111">
        <v>251246</v>
      </c>
    </row>
    <row r="112" spans="3:17" x14ac:dyDescent="0.3">
      <c r="C112">
        <v>7</v>
      </c>
      <c r="D112">
        <v>305</v>
      </c>
      <c r="E112">
        <v>1.25</v>
      </c>
      <c r="I112">
        <v>190</v>
      </c>
      <c r="K112">
        <v>57.5</v>
      </c>
      <c r="O112">
        <v>34536</v>
      </c>
      <c r="P112">
        <v>34536</v>
      </c>
      <c r="Q112">
        <v>92807</v>
      </c>
    </row>
    <row r="113" spans="3:18" x14ac:dyDescent="0.3">
      <c r="C113">
        <v>7</v>
      </c>
      <c r="D113">
        <v>306</v>
      </c>
      <c r="E113">
        <v>65.45</v>
      </c>
      <c r="I113">
        <v>7654.2999999999993</v>
      </c>
      <c r="J113">
        <v>545.44000000000005</v>
      </c>
      <c r="K113">
        <v>368.95</v>
      </c>
      <c r="L113">
        <v>2</v>
      </c>
      <c r="O113">
        <v>565959</v>
      </c>
      <c r="P113">
        <v>565959</v>
      </c>
      <c r="Q113">
        <v>3026965</v>
      </c>
    </row>
    <row r="114" spans="3:18" x14ac:dyDescent="0.3">
      <c r="C114">
        <v>7</v>
      </c>
      <c r="D114">
        <v>409</v>
      </c>
      <c r="E114">
        <v>1</v>
      </c>
      <c r="I114">
        <v>128</v>
      </c>
      <c r="O114">
        <v>8520</v>
      </c>
      <c r="P114">
        <v>8520</v>
      </c>
      <c r="Q114">
        <v>36618</v>
      </c>
    </row>
    <row r="115" spans="3:18" x14ac:dyDescent="0.3">
      <c r="C115">
        <v>7</v>
      </c>
      <c r="D115">
        <v>642</v>
      </c>
      <c r="E115">
        <v>10.7</v>
      </c>
      <c r="I115">
        <v>1311.07</v>
      </c>
      <c r="J115">
        <v>61.75</v>
      </c>
      <c r="K115">
        <v>12</v>
      </c>
      <c r="O115">
        <v>66483</v>
      </c>
      <c r="P115">
        <v>66483</v>
      </c>
      <c r="Q115">
        <v>290492</v>
      </c>
    </row>
    <row r="116" spans="3:18" x14ac:dyDescent="0.3">
      <c r="C116">
        <v>7</v>
      </c>
      <c r="D116" t="s">
        <v>5546</v>
      </c>
      <c r="E116">
        <v>4.3</v>
      </c>
      <c r="I116">
        <v>565.6</v>
      </c>
      <c r="O116">
        <v>26875</v>
      </c>
      <c r="P116">
        <v>26875</v>
      </c>
      <c r="Q116">
        <v>126755</v>
      </c>
    </row>
    <row r="117" spans="3:18" x14ac:dyDescent="0.3">
      <c r="C117">
        <v>7</v>
      </c>
      <c r="D117">
        <v>30</v>
      </c>
      <c r="E117">
        <v>4.3</v>
      </c>
      <c r="I117">
        <v>565.6</v>
      </c>
      <c r="O117">
        <v>26875</v>
      </c>
      <c r="P117">
        <v>26875</v>
      </c>
      <c r="Q117">
        <v>126755</v>
      </c>
    </row>
    <row r="118" spans="3:18" x14ac:dyDescent="0.3">
      <c r="C118" t="s">
        <v>5553</v>
      </c>
      <c r="E118">
        <v>118.2</v>
      </c>
      <c r="I118">
        <v>13805.769999999999</v>
      </c>
      <c r="J118">
        <v>1488.69</v>
      </c>
      <c r="K118">
        <v>843.90000000000009</v>
      </c>
      <c r="L118">
        <v>2</v>
      </c>
      <c r="O118">
        <v>1471474</v>
      </c>
      <c r="P118">
        <v>1471474</v>
      </c>
      <c r="Q118">
        <v>6933298</v>
      </c>
    </row>
    <row r="119" spans="3:18" x14ac:dyDescent="0.3">
      <c r="C119">
        <v>8</v>
      </c>
      <c r="D119" t="s">
        <v>299</v>
      </c>
      <c r="E119">
        <v>24.150000000000002</v>
      </c>
      <c r="I119">
        <v>3152.8</v>
      </c>
      <c r="J119">
        <v>636</v>
      </c>
      <c r="K119">
        <v>404.6</v>
      </c>
      <c r="Q119">
        <v>1865623</v>
      </c>
      <c r="R119">
        <v>20000</v>
      </c>
    </row>
    <row r="120" spans="3:18" x14ac:dyDescent="0.3">
      <c r="C120">
        <v>8</v>
      </c>
      <c r="D120">
        <v>99</v>
      </c>
      <c r="E120">
        <v>5.8000000000000007</v>
      </c>
      <c r="I120">
        <v>908.80000000000007</v>
      </c>
      <c r="J120">
        <v>182.1</v>
      </c>
      <c r="K120">
        <v>170</v>
      </c>
      <c r="Q120">
        <v>325000</v>
      </c>
      <c r="R120">
        <v>20000</v>
      </c>
    </row>
    <row r="121" spans="3:18" x14ac:dyDescent="0.3">
      <c r="C121">
        <v>8</v>
      </c>
      <c r="D121">
        <v>100</v>
      </c>
      <c r="E121">
        <v>4</v>
      </c>
      <c r="I121">
        <v>614.4</v>
      </c>
      <c r="J121">
        <v>180.9</v>
      </c>
      <c r="K121">
        <v>153.6</v>
      </c>
      <c r="Q121">
        <v>289475</v>
      </c>
    </row>
    <row r="122" spans="3:18" x14ac:dyDescent="0.3">
      <c r="C122">
        <v>8</v>
      </c>
      <c r="D122">
        <v>101</v>
      </c>
      <c r="E122">
        <v>14.350000000000001</v>
      </c>
      <c r="I122">
        <v>1629.6</v>
      </c>
      <c r="J122">
        <v>273</v>
      </c>
      <c r="K122">
        <v>81</v>
      </c>
      <c r="Q122">
        <v>1251148</v>
      </c>
    </row>
    <row r="123" spans="3:18" x14ac:dyDescent="0.3">
      <c r="C123">
        <v>8</v>
      </c>
      <c r="D123" t="s">
        <v>5544</v>
      </c>
      <c r="E123">
        <v>4</v>
      </c>
      <c r="I123">
        <v>520</v>
      </c>
      <c r="J123">
        <v>61.2</v>
      </c>
      <c r="Q123">
        <v>207049</v>
      </c>
    </row>
    <row r="124" spans="3:18" x14ac:dyDescent="0.3">
      <c r="C124">
        <v>8</v>
      </c>
      <c r="D124">
        <v>526</v>
      </c>
      <c r="E124">
        <v>2</v>
      </c>
      <c r="I124">
        <v>256</v>
      </c>
      <c r="J124">
        <v>23.2</v>
      </c>
      <c r="Q124">
        <v>116564</v>
      </c>
    </row>
    <row r="125" spans="3:18" x14ac:dyDescent="0.3">
      <c r="C125">
        <v>8</v>
      </c>
      <c r="D125">
        <v>746</v>
      </c>
      <c r="E125">
        <v>2</v>
      </c>
      <c r="I125">
        <v>264</v>
      </c>
      <c r="J125">
        <v>38</v>
      </c>
      <c r="Q125">
        <v>90485</v>
      </c>
    </row>
    <row r="126" spans="3:18" x14ac:dyDescent="0.3">
      <c r="C126">
        <v>8</v>
      </c>
      <c r="D126" t="s">
        <v>5545</v>
      </c>
      <c r="E126">
        <v>87.65</v>
      </c>
      <c r="I126">
        <v>11454.47</v>
      </c>
      <c r="J126">
        <v>651.78</v>
      </c>
      <c r="K126">
        <v>272.75</v>
      </c>
      <c r="O126">
        <v>28394</v>
      </c>
      <c r="P126">
        <v>28394</v>
      </c>
      <c r="Q126">
        <v>3083124</v>
      </c>
    </row>
    <row r="127" spans="3:18" x14ac:dyDescent="0.3">
      <c r="C127">
        <v>8</v>
      </c>
      <c r="D127">
        <v>302</v>
      </c>
      <c r="E127">
        <v>1</v>
      </c>
      <c r="I127">
        <v>152</v>
      </c>
      <c r="Q127">
        <v>21321</v>
      </c>
    </row>
    <row r="128" spans="3:18" x14ac:dyDescent="0.3">
      <c r="C128">
        <v>8</v>
      </c>
      <c r="D128">
        <v>303</v>
      </c>
      <c r="E128">
        <v>5.5</v>
      </c>
      <c r="I128">
        <v>610.5</v>
      </c>
      <c r="O128">
        <v>450</v>
      </c>
      <c r="P128">
        <v>450</v>
      </c>
      <c r="Q128">
        <v>189228</v>
      </c>
    </row>
    <row r="129" spans="3:18" x14ac:dyDescent="0.3">
      <c r="C129">
        <v>8</v>
      </c>
      <c r="D129">
        <v>304</v>
      </c>
      <c r="E129">
        <v>4</v>
      </c>
      <c r="I129">
        <v>578</v>
      </c>
      <c r="O129">
        <v>450</v>
      </c>
      <c r="P129">
        <v>450</v>
      </c>
      <c r="Q129">
        <v>162566</v>
      </c>
    </row>
    <row r="130" spans="3:18" x14ac:dyDescent="0.3">
      <c r="C130">
        <v>8</v>
      </c>
      <c r="D130">
        <v>305</v>
      </c>
      <c r="E130">
        <v>1.25</v>
      </c>
      <c r="I130">
        <v>130</v>
      </c>
      <c r="Q130">
        <v>61259</v>
      </c>
    </row>
    <row r="131" spans="3:18" x14ac:dyDescent="0.3">
      <c r="C131">
        <v>8</v>
      </c>
      <c r="D131">
        <v>306</v>
      </c>
      <c r="E131">
        <v>64.2</v>
      </c>
      <c r="I131">
        <v>8485.7199999999993</v>
      </c>
      <c r="J131">
        <v>569.28</v>
      </c>
      <c r="K131">
        <v>259.7</v>
      </c>
      <c r="O131">
        <v>26894</v>
      </c>
      <c r="P131">
        <v>26894</v>
      </c>
      <c r="Q131">
        <v>2390728</v>
      </c>
    </row>
    <row r="132" spans="3:18" x14ac:dyDescent="0.3">
      <c r="C132">
        <v>8</v>
      </c>
      <c r="D132">
        <v>409</v>
      </c>
      <c r="E132">
        <v>1</v>
      </c>
      <c r="I132">
        <v>96</v>
      </c>
      <c r="Q132">
        <v>29746</v>
      </c>
    </row>
    <row r="133" spans="3:18" x14ac:dyDescent="0.3">
      <c r="C133">
        <v>8</v>
      </c>
      <c r="D133">
        <v>642</v>
      </c>
      <c r="E133">
        <v>10.7</v>
      </c>
      <c r="I133">
        <v>1402.25</v>
      </c>
      <c r="J133">
        <v>82.5</v>
      </c>
      <c r="K133">
        <v>13.05</v>
      </c>
      <c r="O133">
        <v>600</v>
      </c>
      <c r="P133">
        <v>600</v>
      </c>
      <c r="Q133">
        <v>228276</v>
      </c>
    </row>
    <row r="134" spans="3:18" x14ac:dyDescent="0.3">
      <c r="C134">
        <v>8</v>
      </c>
      <c r="D134" t="s">
        <v>5546</v>
      </c>
      <c r="E134">
        <v>4.3</v>
      </c>
      <c r="I134">
        <v>524</v>
      </c>
      <c r="Q134">
        <v>100015</v>
      </c>
    </row>
    <row r="135" spans="3:18" x14ac:dyDescent="0.3">
      <c r="C135">
        <v>8</v>
      </c>
      <c r="D135">
        <v>30</v>
      </c>
      <c r="E135">
        <v>4.3</v>
      </c>
      <c r="I135">
        <v>524</v>
      </c>
      <c r="Q135">
        <v>100015</v>
      </c>
    </row>
    <row r="136" spans="3:18" x14ac:dyDescent="0.3">
      <c r="C136" t="s">
        <v>5554</v>
      </c>
      <c r="E136">
        <v>120.10000000000001</v>
      </c>
      <c r="I136">
        <v>15651.27</v>
      </c>
      <c r="J136">
        <v>1348.98</v>
      </c>
      <c r="K136">
        <v>677.34999999999991</v>
      </c>
      <c r="O136">
        <v>28394</v>
      </c>
      <c r="P136">
        <v>28394</v>
      </c>
      <c r="Q136">
        <v>5255811</v>
      </c>
      <c r="R136">
        <v>20000</v>
      </c>
    </row>
    <row r="137" spans="3:18" x14ac:dyDescent="0.3">
      <c r="C137">
        <v>9</v>
      </c>
      <c r="D137" t="s">
        <v>299</v>
      </c>
      <c r="E137">
        <v>23.950000000000003</v>
      </c>
      <c r="I137">
        <v>3523.6000000000004</v>
      </c>
      <c r="J137">
        <v>613.29999999999995</v>
      </c>
      <c r="K137">
        <v>469.20000000000005</v>
      </c>
      <c r="O137">
        <v>50000</v>
      </c>
      <c r="P137">
        <v>50000</v>
      </c>
      <c r="Q137">
        <v>1988599</v>
      </c>
    </row>
    <row r="138" spans="3:18" x14ac:dyDescent="0.3">
      <c r="C138">
        <v>9</v>
      </c>
      <c r="D138">
        <v>99</v>
      </c>
      <c r="E138">
        <v>6.6000000000000005</v>
      </c>
      <c r="I138">
        <v>1009.6</v>
      </c>
      <c r="J138">
        <v>146</v>
      </c>
      <c r="K138">
        <v>236.4</v>
      </c>
      <c r="Q138">
        <v>360082</v>
      </c>
    </row>
    <row r="139" spans="3:18" x14ac:dyDescent="0.3">
      <c r="C139">
        <v>9</v>
      </c>
      <c r="D139">
        <v>100</v>
      </c>
      <c r="E139">
        <v>4</v>
      </c>
      <c r="I139">
        <v>473.6</v>
      </c>
      <c r="J139">
        <v>170.79999999999998</v>
      </c>
      <c r="K139">
        <v>118.4</v>
      </c>
      <c r="Q139">
        <v>256717</v>
      </c>
    </row>
    <row r="140" spans="3:18" x14ac:dyDescent="0.3">
      <c r="C140">
        <v>9</v>
      </c>
      <c r="D140">
        <v>101</v>
      </c>
      <c r="E140">
        <v>13.35</v>
      </c>
      <c r="I140">
        <v>2040.4</v>
      </c>
      <c r="J140">
        <v>296.5</v>
      </c>
      <c r="K140">
        <v>114.4</v>
      </c>
      <c r="O140">
        <v>50000</v>
      </c>
      <c r="P140">
        <v>50000</v>
      </c>
      <c r="Q140">
        <v>1371800</v>
      </c>
    </row>
    <row r="141" spans="3:18" x14ac:dyDescent="0.3">
      <c r="C141">
        <v>9</v>
      </c>
      <c r="D141" t="s">
        <v>5544</v>
      </c>
      <c r="E141">
        <v>4</v>
      </c>
      <c r="I141">
        <v>624</v>
      </c>
      <c r="J141">
        <v>44</v>
      </c>
      <c r="Q141">
        <v>190336</v>
      </c>
    </row>
    <row r="142" spans="3:18" x14ac:dyDescent="0.3">
      <c r="C142">
        <v>9</v>
      </c>
      <c r="D142">
        <v>526</v>
      </c>
      <c r="E142">
        <v>2</v>
      </c>
      <c r="I142">
        <v>304</v>
      </c>
      <c r="J142">
        <v>38</v>
      </c>
      <c r="Q142">
        <v>122514</v>
      </c>
    </row>
    <row r="143" spans="3:18" x14ac:dyDescent="0.3">
      <c r="C143">
        <v>9</v>
      </c>
      <c r="D143">
        <v>746</v>
      </c>
      <c r="E143">
        <v>2</v>
      </c>
      <c r="I143">
        <v>320</v>
      </c>
      <c r="J143">
        <v>6</v>
      </c>
      <c r="Q143">
        <v>67822</v>
      </c>
    </row>
    <row r="144" spans="3:18" x14ac:dyDescent="0.3">
      <c r="C144">
        <v>9</v>
      </c>
      <c r="D144" t="s">
        <v>5545</v>
      </c>
      <c r="E144">
        <v>88.4</v>
      </c>
      <c r="I144">
        <v>12034.95</v>
      </c>
      <c r="J144">
        <v>795.75</v>
      </c>
      <c r="K144">
        <v>361.9</v>
      </c>
      <c r="L144">
        <v>3</v>
      </c>
      <c r="O144">
        <v>40484</v>
      </c>
      <c r="P144">
        <v>40484</v>
      </c>
      <c r="Q144">
        <v>3122251</v>
      </c>
      <c r="R144">
        <v>7400</v>
      </c>
    </row>
    <row r="145" spans="3:18" x14ac:dyDescent="0.3">
      <c r="C145">
        <v>9</v>
      </c>
      <c r="D145">
        <v>303</v>
      </c>
      <c r="E145">
        <v>6.5</v>
      </c>
      <c r="I145">
        <v>962</v>
      </c>
      <c r="J145">
        <v>7</v>
      </c>
      <c r="O145">
        <v>2552</v>
      </c>
      <c r="P145">
        <v>2552</v>
      </c>
      <c r="Q145">
        <v>217030</v>
      </c>
      <c r="R145">
        <v>7400</v>
      </c>
    </row>
    <row r="146" spans="3:18" x14ac:dyDescent="0.3">
      <c r="C146">
        <v>9</v>
      </c>
      <c r="D146">
        <v>304</v>
      </c>
      <c r="E146">
        <v>4</v>
      </c>
      <c r="I146">
        <v>581</v>
      </c>
      <c r="J146">
        <v>43</v>
      </c>
      <c r="O146">
        <v>7950</v>
      </c>
      <c r="P146">
        <v>7950</v>
      </c>
      <c r="Q146">
        <v>183025</v>
      </c>
    </row>
    <row r="147" spans="3:18" x14ac:dyDescent="0.3">
      <c r="C147">
        <v>9</v>
      </c>
      <c r="D147">
        <v>305</v>
      </c>
      <c r="E147">
        <v>2.0499999999999998</v>
      </c>
      <c r="I147">
        <v>251</v>
      </c>
      <c r="K147">
        <v>4.5</v>
      </c>
      <c r="Q147">
        <v>67728</v>
      </c>
    </row>
    <row r="148" spans="3:18" x14ac:dyDescent="0.3">
      <c r="C148">
        <v>9</v>
      </c>
      <c r="D148">
        <v>306</v>
      </c>
      <c r="E148">
        <v>63.150000000000006</v>
      </c>
      <c r="I148">
        <v>8496.5</v>
      </c>
      <c r="J148">
        <v>678.25</v>
      </c>
      <c r="K148">
        <v>342.4</v>
      </c>
      <c r="L148">
        <v>3</v>
      </c>
      <c r="O148">
        <v>29282</v>
      </c>
      <c r="P148">
        <v>29282</v>
      </c>
      <c r="Q148">
        <v>2393852</v>
      </c>
    </row>
    <row r="149" spans="3:18" x14ac:dyDescent="0.3">
      <c r="C149">
        <v>9</v>
      </c>
      <c r="D149">
        <v>409</v>
      </c>
      <c r="E149">
        <v>1</v>
      </c>
      <c r="I149">
        <v>160</v>
      </c>
      <c r="Q149">
        <v>28731</v>
      </c>
    </row>
    <row r="150" spans="3:18" x14ac:dyDescent="0.3">
      <c r="C150">
        <v>9</v>
      </c>
      <c r="D150">
        <v>642</v>
      </c>
      <c r="E150">
        <v>11.7</v>
      </c>
      <c r="I150">
        <v>1584.45</v>
      </c>
      <c r="J150">
        <v>67.5</v>
      </c>
      <c r="K150">
        <v>15</v>
      </c>
      <c r="O150">
        <v>700</v>
      </c>
      <c r="P150">
        <v>700</v>
      </c>
      <c r="Q150">
        <v>231885</v>
      </c>
    </row>
    <row r="151" spans="3:18" x14ac:dyDescent="0.3">
      <c r="C151">
        <v>9</v>
      </c>
      <c r="D151" t="s">
        <v>5546</v>
      </c>
      <c r="E151">
        <v>4.3</v>
      </c>
      <c r="I151">
        <v>592</v>
      </c>
      <c r="O151">
        <v>5000</v>
      </c>
      <c r="P151">
        <v>5000</v>
      </c>
      <c r="Q151">
        <v>93778</v>
      </c>
    </row>
    <row r="152" spans="3:18" x14ac:dyDescent="0.3">
      <c r="C152">
        <v>9</v>
      </c>
      <c r="D152">
        <v>30</v>
      </c>
      <c r="E152">
        <v>4.3</v>
      </c>
      <c r="I152">
        <v>592</v>
      </c>
      <c r="O152">
        <v>5000</v>
      </c>
      <c r="P152">
        <v>5000</v>
      </c>
      <c r="Q152">
        <v>93778</v>
      </c>
    </row>
    <row r="153" spans="3:18" x14ac:dyDescent="0.3">
      <c r="C153" t="s">
        <v>5555</v>
      </c>
      <c r="E153">
        <v>120.65</v>
      </c>
      <c r="I153">
        <v>16774.550000000003</v>
      </c>
      <c r="J153">
        <v>1453.05</v>
      </c>
      <c r="K153">
        <v>831.1</v>
      </c>
      <c r="L153">
        <v>3</v>
      </c>
      <c r="O153">
        <v>95484</v>
      </c>
      <c r="P153">
        <v>95484</v>
      </c>
      <c r="Q153">
        <v>5394964</v>
      </c>
      <c r="R153">
        <v>7400</v>
      </c>
    </row>
    <row r="154" spans="3:18" x14ac:dyDescent="0.3">
      <c r="C154">
        <v>10</v>
      </c>
      <c r="D154" t="s">
        <v>299</v>
      </c>
      <c r="E154">
        <v>24.35</v>
      </c>
      <c r="I154">
        <v>3713.6000000000004</v>
      </c>
      <c r="J154">
        <v>656.7</v>
      </c>
      <c r="K154">
        <v>476.9</v>
      </c>
      <c r="L154">
        <v>10</v>
      </c>
      <c r="O154">
        <v>51972</v>
      </c>
      <c r="P154">
        <v>51972</v>
      </c>
      <c r="Q154">
        <v>2065892</v>
      </c>
    </row>
    <row r="155" spans="3:18" x14ac:dyDescent="0.3">
      <c r="C155">
        <v>10</v>
      </c>
      <c r="D155">
        <v>99</v>
      </c>
      <c r="E155">
        <v>6.6000000000000005</v>
      </c>
      <c r="I155">
        <v>1099.2</v>
      </c>
      <c r="J155">
        <v>142.1</v>
      </c>
      <c r="K155">
        <v>247.8</v>
      </c>
      <c r="O155">
        <v>3700</v>
      </c>
      <c r="P155">
        <v>3700</v>
      </c>
      <c r="Q155">
        <v>367752</v>
      </c>
    </row>
    <row r="156" spans="3:18" x14ac:dyDescent="0.3">
      <c r="C156">
        <v>10</v>
      </c>
      <c r="D156">
        <v>100</v>
      </c>
      <c r="E156">
        <v>4</v>
      </c>
      <c r="I156">
        <v>384</v>
      </c>
      <c r="J156">
        <v>205.1</v>
      </c>
      <c r="K156">
        <v>96</v>
      </c>
      <c r="O156">
        <v>9704</v>
      </c>
      <c r="P156">
        <v>9704</v>
      </c>
      <c r="Q156">
        <v>304719</v>
      </c>
    </row>
    <row r="157" spans="3:18" x14ac:dyDescent="0.3">
      <c r="C157">
        <v>10</v>
      </c>
      <c r="D157">
        <v>101</v>
      </c>
      <c r="E157">
        <v>13.75</v>
      </c>
      <c r="I157">
        <v>2230.4</v>
      </c>
      <c r="J157">
        <v>309.5</v>
      </c>
      <c r="K157">
        <v>133.1</v>
      </c>
      <c r="L157">
        <v>10</v>
      </c>
      <c r="O157">
        <v>38568</v>
      </c>
      <c r="P157">
        <v>38568</v>
      </c>
      <c r="Q157">
        <v>1393421</v>
      </c>
    </row>
    <row r="158" spans="3:18" x14ac:dyDescent="0.3">
      <c r="C158">
        <v>10</v>
      </c>
      <c r="D158" t="s">
        <v>5544</v>
      </c>
      <c r="E158">
        <v>4.5</v>
      </c>
      <c r="I158">
        <v>592</v>
      </c>
      <c r="J158">
        <v>68.5</v>
      </c>
      <c r="Q158">
        <v>208921</v>
      </c>
    </row>
    <row r="159" spans="3:18" x14ac:dyDescent="0.3">
      <c r="C159">
        <v>10</v>
      </c>
      <c r="D159">
        <v>526</v>
      </c>
      <c r="E159">
        <v>2.5</v>
      </c>
      <c r="I159">
        <v>296</v>
      </c>
      <c r="J159">
        <v>39</v>
      </c>
      <c r="Q159">
        <v>127573</v>
      </c>
    </row>
    <row r="160" spans="3:18" x14ac:dyDescent="0.3">
      <c r="C160">
        <v>10</v>
      </c>
      <c r="D160">
        <v>746</v>
      </c>
      <c r="E160">
        <v>2</v>
      </c>
      <c r="I160">
        <v>296</v>
      </c>
      <c r="J160">
        <v>29.5</v>
      </c>
      <c r="Q160">
        <v>81348</v>
      </c>
    </row>
    <row r="161" spans="3:18" x14ac:dyDescent="0.3">
      <c r="C161">
        <v>10</v>
      </c>
      <c r="D161" t="s">
        <v>5545</v>
      </c>
      <c r="E161">
        <v>89.600000000000009</v>
      </c>
      <c r="I161">
        <v>13725.380000000001</v>
      </c>
      <c r="J161">
        <v>862.45</v>
      </c>
      <c r="K161">
        <v>589.37</v>
      </c>
      <c r="L161">
        <v>4</v>
      </c>
      <c r="O161">
        <v>16738</v>
      </c>
      <c r="P161">
        <v>16738</v>
      </c>
      <c r="Q161">
        <v>3275686</v>
      </c>
      <c r="R161">
        <v>1800</v>
      </c>
    </row>
    <row r="162" spans="3:18" x14ac:dyDescent="0.3">
      <c r="C162">
        <v>10</v>
      </c>
      <c r="D162">
        <v>303</v>
      </c>
      <c r="E162">
        <v>6.5</v>
      </c>
      <c r="I162">
        <v>1071.75</v>
      </c>
      <c r="J162">
        <v>24</v>
      </c>
      <c r="O162">
        <v>1624</v>
      </c>
      <c r="P162">
        <v>1624</v>
      </c>
      <c r="Q162">
        <v>226230</v>
      </c>
      <c r="R162">
        <v>1800</v>
      </c>
    </row>
    <row r="163" spans="3:18" x14ac:dyDescent="0.3">
      <c r="C163">
        <v>10</v>
      </c>
      <c r="D163">
        <v>304</v>
      </c>
      <c r="E163">
        <v>4</v>
      </c>
      <c r="I163">
        <v>605.5</v>
      </c>
      <c r="J163">
        <v>22</v>
      </c>
      <c r="O163">
        <v>874</v>
      </c>
      <c r="P163">
        <v>874</v>
      </c>
      <c r="Q163">
        <v>171549</v>
      </c>
    </row>
    <row r="164" spans="3:18" x14ac:dyDescent="0.3">
      <c r="C164">
        <v>10</v>
      </c>
      <c r="D164">
        <v>305</v>
      </c>
      <c r="E164">
        <v>1.25</v>
      </c>
      <c r="I164">
        <v>216</v>
      </c>
      <c r="J164">
        <v>5.5</v>
      </c>
      <c r="K164">
        <v>19.5</v>
      </c>
      <c r="O164">
        <v>3000</v>
      </c>
      <c r="P164">
        <v>3000</v>
      </c>
      <c r="Q164">
        <v>74474</v>
      </c>
    </row>
    <row r="165" spans="3:18" x14ac:dyDescent="0.3">
      <c r="C165">
        <v>10</v>
      </c>
      <c r="D165">
        <v>306</v>
      </c>
      <c r="E165">
        <v>65.150000000000006</v>
      </c>
      <c r="I165">
        <v>9905.010000000002</v>
      </c>
      <c r="J165">
        <v>644.45000000000005</v>
      </c>
      <c r="K165">
        <v>549.19000000000005</v>
      </c>
      <c r="L165">
        <v>4</v>
      </c>
      <c r="O165">
        <v>8742</v>
      </c>
      <c r="P165">
        <v>8742</v>
      </c>
      <c r="Q165">
        <v>2514812</v>
      </c>
    </row>
    <row r="166" spans="3:18" x14ac:dyDescent="0.3">
      <c r="C166">
        <v>10</v>
      </c>
      <c r="D166">
        <v>409</v>
      </c>
      <c r="E166">
        <v>1</v>
      </c>
      <c r="I166">
        <v>160</v>
      </c>
      <c r="Q166">
        <v>28981</v>
      </c>
    </row>
    <row r="167" spans="3:18" x14ac:dyDescent="0.3">
      <c r="C167">
        <v>10</v>
      </c>
      <c r="D167">
        <v>642</v>
      </c>
      <c r="E167">
        <v>11.7</v>
      </c>
      <c r="I167">
        <v>1767.12</v>
      </c>
      <c r="J167">
        <v>166.5</v>
      </c>
      <c r="K167">
        <v>20.68</v>
      </c>
      <c r="O167">
        <v>2498</v>
      </c>
      <c r="P167">
        <v>2498</v>
      </c>
      <c r="Q167">
        <v>259640</v>
      </c>
    </row>
    <row r="168" spans="3:18" x14ac:dyDescent="0.3">
      <c r="C168">
        <v>10</v>
      </c>
      <c r="D168" t="s">
        <v>5546</v>
      </c>
      <c r="E168">
        <v>4.3</v>
      </c>
      <c r="I168">
        <v>738.4</v>
      </c>
      <c r="Q168">
        <v>100366</v>
      </c>
    </row>
    <row r="169" spans="3:18" x14ac:dyDescent="0.3">
      <c r="C169">
        <v>10</v>
      </c>
      <c r="D169">
        <v>30</v>
      </c>
      <c r="E169">
        <v>4.3</v>
      </c>
      <c r="I169">
        <v>738.4</v>
      </c>
      <c r="Q169">
        <v>100366</v>
      </c>
    </row>
    <row r="170" spans="3:18" x14ac:dyDescent="0.3">
      <c r="C170" t="s">
        <v>5556</v>
      </c>
      <c r="E170">
        <v>122.75</v>
      </c>
      <c r="I170">
        <v>18769.380000000005</v>
      </c>
      <c r="J170">
        <v>1587.65</v>
      </c>
      <c r="K170">
        <v>1066.2700000000002</v>
      </c>
      <c r="L170">
        <v>14</v>
      </c>
      <c r="O170">
        <v>68710</v>
      </c>
      <c r="P170">
        <v>68710</v>
      </c>
      <c r="Q170">
        <v>5650865</v>
      </c>
      <c r="R170">
        <v>1800</v>
      </c>
    </row>
    <row r="171" spans="3:18" x14ac:dyDescent="0.3">
      <c r="C171">
        <v>11</v>
      </c>
      <c r="D171" t="s">
        <v>299</v>
      </c>
      <c r="E171">
        <v>23.15</v>
      </c>
      <c r="I171">
        <v>3926.8</v>
      </c>
      <c r="J171">
        <v>600.9</v>
      </c>
      <c r="K171">
        <v>496.6</v>
      </c>
      <c r="O171">
        <v>232466</v>
      </c>
      <c r="P171">
        <v>232466</v>
      </c>
      <c r="Q171">
        <v>2172359</v>
      </c>
    </row>
    <row r="172" spans="3:18" x14ac:dyDescent="0.3">
      <c r="C172">
        <v>11</v>
      </c>
      <c r="D172">
        <v>99</v>
      </c>
      <c r="E172">
        <v>5.8</v>
      </c>
      <c r="I172">
        <v>1014.4000000000001</v>
      </c>
      <c r="J172">
        <v>158.1</v>
      </c>
      <c r="K172">
        <v>209</v>
      </c>
      <c r="O172">
        <v>58762</v>
      </c>
      <c r="P172">
        <v>58762</v>
      </c>
      <c r="Q172">
        <v>411689</v>
      </c>
    </row>
    <row r="173" spans="3:18" x14ac:dyDescent="0.3">
      <c r="C173">
        <v>11</v>
      </c>
      <c r="D173">
        <v>100</v>
      </c>
      <c r="E173">
        <v>4</v>
      </c>
      <c r="I173">
        <v>652.79999999999995</v>
      </c>
      <c r="J173">
        <v>140.80000000000001</v>
      </c>
      <c r="K173">
        <v>163.19999999999999</v>
      </c>
      <c r="O173">
        <v>54274</v>
      </c>
      <c r="P173">
        <v>54274</v>
      </c>
      <c r="Q173">
        <v>330709</v>
      </c>
    </row>
    <row r="174" spans="3:18" x14ac:dyDescent="0.3">
      <c r="C174">
        <v>11</v>
      </c>
      <c r="D174">
        <v>101</v>
      </c>
      <c r="E174">
        <v>13.35</v>
      </c>
      <c r="I174">
        <v>2259.6</v>
      </c>
      <c r="J174">
        <v>302</v>
      </c>
      <c r="K174">
        <v>124.4</v>
      </c>
      <c r="O174">
        <v>119430</v>
      </c>
      <c r="P174">
        <v>119430</v>
      </c>
      <c r="Q174">
        <v>1429961</v>
      </c>
    </row>
    <row r="175" spans="3:18" x14ac:dyDescent="0.3">
      <c r="C175">
        <v>11</v>
      </c>
      <c r="D175" t="s">
        <v>5544</v>
      </c>
      <c r="E175">
        <v>3.4</v>
      </c>
      <c r="I175">
        <v>585.6</v>
      </c>
      <c r="J175">
        <v>48.5</v>
      </c>
      <c r="K175">
        <v>17</v>
      </c>
      <c r="O175">
        <v>10752</v>
      </c>
      <c r="P175">
        <v>10752</v>
      </c>
      <c r="Q175">
        <v>186809</v>
      </c>
    </row>
    <row r="176" spans="3:18" x14ac:dyDescent="0.3">
      <c r="C176">
        <v>11</v>
      </c>
      <c r="D176">
        <v>526</v>
      </c>
      <c r="E176">
        <v>2.4</v>
      </c>
      <c r="I176">
        <v>409.6</v>
      </c>
      <c r="J176">
        <v>22</v>
      </c>
      <c r="K176">
        <v>17</v>
      </c>
      <c r="O176">
        <v>3268</v>
      </c>
      <c r="P176">
        <v>3268</v>
      </c>
      <c r="Q176">
        <v>132191</v>
      </c>
    </row>
    <row r="177" spans="3:18" x14ac:dyDescent="0.3">
      <c r="C177">
        <v>11</v>
      </c>
      <c r="D177">
        <v>746</v>
      </c>
      <c r="E177">
        <v>1</v>
      </c>
      <c r="I177">
        <v>176</v>
      </c>
      <c r="J177">
        <v>26.5</v>
      </c>
      <c r="O177">
        <v>7484</v>
      </c>
      <c r="P177">
        <v>7484</v>
      </c>
      <c r="Q177">
        <v>54618</v>
      </c>
    </row>
    <row r="178" spans="3:18" x14ac:dyDescent="0.3">
      <c r="C178">
        <v>11</v>
      </c>
      <c r="D178" t="s">
        <v>5545</v>
      </c>
      <c r="E178">
        <v>90.4</v>
      </c>
      <c r="I178">
        <v>13284.61</v>
      </c>
      <c r="J178">
        <v>504</v>
      </c>
      <c r="K178">
        <v>358.13</v>
      </c>
      <c r="L178">
        <v>2</v>
      </c>
      <c r="O178">
        <v>804593</v>
      </c>
      <c r="P178">
        <v>804593</v>
      </c>
      <c r="Q178">
        <v>3899077</v>
      </c>
      <c r="R178">
        <v>900</v>
      </c>
    </row>
    <row r="179" spans="3:18" x14ac:dyDescent="0.3">
      <c r="C179">
        <v>11</v>
      </c>
      <c r="D179">
        <v>303</v>
      </c>
      <c r="E179">
        <v>7.5</v>
      </c>
      <c r="I179">
        <v>1082.25</v>
      </c>
      <c r="J179">
        <v>10.25</v>
      </c>
      <c r="O179">
        <v>59948</v>
      </c>
      <c r="P179">
        <v>59948</v>
      </c>
      <c r="Q179">
        <v>281685</v>
      </c>
      <c r="R179">
        <v>900</v>
      </c>
    </row>
    <row r="180" spans="3:18" x14ac:dyDescent="0.3">
      <c r="C180">
        <v>11</v>
      </c>
      <c r="D180">
        <v>304</v>
      </c>
      <c r="E180">
        <v>4</v>
      </c>
      <c r="I180">
        <v>563.5</v>
      </c>
      <c r="J180">
        <v>30</v>
      </c>
      <c r="O180">
        <v>46476</v>
      </c>
      <c r="P180">
        <v>46476</v>
      </c>
      <c r="Q180">
        <v>226823</v>
      </c>
    </row>
    <row r="181" spans="3:18" x14ac:dyDescent="0.3">
      <c r="C181">
        <v>11</v>
      </c>
      <c r="D181">
        <v>305</v>
      </c>
      <c r="E181">
        <v>1.25</v>
      </c>
      <c r="I181">
        <v>218</v>
      </c>
      <c r="K181">
        <v>6</v>
      </c>
      <c r="O181">
        <v>26533</v>
      </c>
      <c r="P181">
        <v>26533</v>
      </c>
      <c r="Q181">
        <v>87620</v>
      </c>
    </row>
    <row r="182" spans="3:18" x14ac:dyDescent="0.3">
      <c r="C182">
        <v>11</v>
      </c>
      <c r="D182">
        <v>306</v>
      </c>
      <c r="E182">
        <v>64.95</v>
      </c>
      <c r="I182">
        <v>9436.2400000000016</v>
      </c>
      <c r="J182">
        <v>396.5</v>
      </c>
      <c r="K182">
        <v>346</v>
      </c>
      <c r="L182">
        <v>2</v>
      </c>
      <c r="O182">
        <v>587727</v>
      </c>
      <c r="P182">
        <v>587727</v>
      </c>
      <c r="Q182">
        <v>2942320</v>
      </c>
    </row>
    <row r="183" spans="3:18" x14ac:dyDescent="0.3">
      <c r="C183">
        <v>11</v>
      </c>
      <c r="D183">
        <v>409</v>
      </c>
      <c r="E183">
        <v>1</v>
      </c>
      <c r="I183">
        <v>160</v>
      </c>
      <c r="O183">
        <v>8691</v>
      </c>
      <c r="P183">
        <v>8691</v>
      </c>
      <c r="Q183">
        <v>38381</v>
      </c>
    </row>
    <row r="184" spans="3:18" x14ac:dyDescent="0.3">
      <c r="C184">
        <v>11</v>
      </c>
      <c r="D184">
        <v>642</v>
      </c>
      <c r="E184">
        <v>11.7</v>
      </c>
      <c r="I184">
        <v>1824.62</v>
      </c>
      <c r="J184">
        <v>67.25</v>
      </c>
      <c r="K184">
        <v>6.13</v>
      </c>
      <c r="O184">
        <v>75218</v>
      </c>
      <c r="P184">
        <v>75218</v>
      </c>
      <c r="Q184">
        <v>322248</v>
      </c>
    </row>
    <row r="185" spans="3:18" x14ac:dyDescent="0.3">
      <c r="C185">
        <v>11</v>
      </c>
      <c r="D185" t="s">
        <v>5546</v>
      </c>
      <c r="E185">
        <v>4.3</v>
      </c>
      <c r="I185">
        <v>712</v>
      </c>
      <c r="O185">
        <v>30032</v>
      </c>
      <c r="P185">
        <v>30032</v>
      </c>
      <c r="Q185">
        <v>127041</v>
      </c>
    </row>
    <row r="186" spans="3:18" x14ac:dyDescent="0.3">
      <c r="C186">
        <v>11</v>
      </c>
      <c r="D186">
        <v>30</v>
      </c>
      <c r="E186">
        <v>4.3</v>
      </c>
      <c r="I186">
        <v>712</v>
      </c>
      <c r="O186">
        <v>30032</v>
      </c>
      <c r="P186">
        <v>30032</v>
      </c>
      <c r="Q186">
        <v>127041</v>
      </c>
    </row>
    <row r="187" spans="3:18" x14ac:dyDescent="0.3">
      <c r="C187" t="s">
        <v>5557</v>
      </c>
      <c r="E187">
        <v>121.25</v>
      </c>
      <c r="I187">
        <v>18509.010000000002</v>
      </c>
      <c r="J187">
        <v>1153.4000000000001</v>
      </c>
      <c r="K187">
        <v>871.73</v>
      </c>
      <c r="L187">
        <v>2</v>
      </c>
      <c r="O187">
        <v>1077843</v>
      </c>
      <c r="P187">
        <v>1077843</v>
      </c>
      <c r="Q187">
        <v>6385286</v>
      </c>
      <c r="R187">
        <v>900</v>
      </c>
    </row>
    <row r="188" spans="3:18" x14ac:dyDescent="0.3">
      <c r="C188">
        <v>12</v>
      </c>
      <c r="D188" t="s">
        <v>299</v>
      </c>
      <c r="E188">
        <v>23.15</v>
      </c>
      <c r="I188">
        <v>3442.4</v>
      </c>
      <c r="J188">
        <v>696.19999999999993</v>
      </c>
      <c r="K188">
        <v>478.5</v>
      </c>
      <c r="O188">
        <v>474790</v>
      </c>
      <c r="P188">
        <v>474790</v>
      </c>
      <c r="Q188">
        <v>2506498</v>
      </c>
    </row>
    <row r="189" spans="3:18" x14ac:dyDescent="0.3">
      <c r="C189">
        <v>12</v>
      </c>
      <c r="D189">
        <v>99</v>
      </c>
      <c r="E189">
        <v>5</v>
      </c>
      <c r="I189">
        <v>680</v>
      </c>
      <c r="J189">
        <v>202.4</v>
      </c>
      <c r="K189">
        <v>175.5</v>
      </c>
      <c r="O189">
        <v>6004</v>
      </c>
      <c r="P189">
        <v>6004</v>
      </c>
      <c r="Q189">
        <v>321995</v>
      </c>
    </row>
    <row r="190" spans="3:18" x14ac:dyDescent="0.3">
      <c r="C190">
        <v>12</v>
      </c>
      <c r="D190">
        <v>100</v>
      </c>
      <c r="E190">
        <v>4.8</v>
      </c>
      <c r="I190">
        <v>736</v>
      </c>
      <c r="J190">
        <v>175</v>
      </c>
      <c r="K190">
        <v>184</v>
      </c>
      <c r="O190">
        <v>6004</v>
      </c>
      <c r="P190">
        <v>6004</v>
      </c>
      <c r="Q190">
        <v>353799</v>
      </c>
    </row>
    <row r="191" spans="3:18" x14ac:dyDescent="0.3">
      <c r="C191">
        <v>12</v>
      </c>
      <c r="D191">
        <v>101</v>
      </c>
      <c r="E191">
        <v>13.35</v>
      </c>
      <c r="I191">
        <v>2026.4</v>
      </c>
      <c r="J191">
        <v>318.79999999999995</v>
      </c>
      <c r="K191">
        <v>119</v>
      </c>
      <c r="O191">
        <v>462782</v>
      </c>
      <c r="P191">
        <v>462782</v>
      </c>
      <c r="Q191">
        <v>1830704</v>
      </c>
    </row>
    <row r="192" spans="3:18" x14ac:dyDescent="0.3">
      <c r="C192">
        <v>12</v>
      </c>
      <c r="D192" t="s">
        <v>5544</v>
      </c>
      <c r="E192">
        <v>5.5</v>
      </c>
      <c r="I192">
        <v>676</v>
      </c>
      <c r="J192">
        <v>43.5</v>
      </c>
      <c r="Q192">
        <v>226469</v>
      </c>
    </row>
    <row r="193" spans="3:18" x14ac:dyDescent="0.3">
      <c r="C193">
        <v>12</v>
      </c>
      <c r="D193">
        <v>526</v>
      </c>
      <c r="E193">
        <v>3.5</v>
      </c>
      <c r="I193">
        <v>564</v>
      </c>
      <c r="J193">
        <v>22</v>
      </c>
      <c r="Q193">
        <v>154343</v>
      </c>
    </row>
    <row r="194" spans="3:18" x14ac:dyDescent="0.3">
      <c r="C194">
        <v>12</v>
      </c>
      <c r="D194">
        <v>746</v>
      </c>
      <c r="E194">
        <v>2</v>
      </c>
      <c r="I194">
        <v>112</v>
      </c>
      <c r="J194">
        <v>21.5</v>
      </c>
      <c r="Q194">
        <v>72126</v>
      </c>
    </row>
    <row r="195" spans="3:18" x14ac:dyDescent="0.3">
      <c r="C195">
        <v>12</v>
      </c>
      <c r="D195" t="s">
        <v>5545</v>
      </c>
      <c r="E195">
        <v>92.4</v>
      </c>
      <c r="I195">
        <v>12141.15</v>
      </c>
      <c r="J195">
        <v>1388.28</v>
      </c>
      <c r="K195">
        <v>540.81999999999994</v>
      </c>
      <c r="L195">
        <v>2</v>
      </c>
      <c r="O195">
        <v>26302</v>
      </c>
      <c r="P195">
        <v>26302</v>
      </c>
      <c r="Q195">
        <v>3517236</v>
      </c>
      <c r="R195">
        <v>1500</v>
      </c>
    </row>
    <row r="196" spans="3:18" x14ac:dyDescent="0.3">
      <c r="C196">
        <v>12</v>
      </c>
      <c r="D196">
        <v>303</v>
      </c>
      <c r="E196">
        <v>7.5</v>
      </c>
      <c r="I196">
        <v>993.25</v>
      </c>
      <c r="J196">
        <v>16</v>
      </c>
      <c r="K196">
        <v>2</v>
      </c>
      <c r="O196">
        <v>4020</v>
      </c>
      <c r="P196">
        <v>4020</v>
      </c>
      <c r="Q196">
        <v>254129</v>
      </c>
      <c r="R196">
        <v>1500</v>
      </c>
    </row>
    <row r="197" spans="3:18" x14ac:dyDescent="0.3">
      <c r="C197">
        <v>12</v>
      </c>
      <c r="D197">
        <v>304</v>
      </c>
      <c r="E197">
        <v>4</v>
      </c>
      <c r="I197">
        <v>529.5</v>
      </c>
      <c r="J197">
        <v>50.25</v>
      </c>
      <c r="O197">
        <v>1020</v>
      </c>
      <c r="P197">
        <v>1020</v>
      </c>
      <c r="Q197">
        <v>184386</v>
      </c>
    </row>
    <row r="198" spans="3:18" x14ac:dyDescent="0.3">
      <c r="C198">
        <v>12</v>
      </c>
      <c r="D198">
        <v>305</v>
      </c>
      <c r="E198">
        <v>1.25</v>
      </c>
      <c r="I198">
        <v>136</v>
      </c>
      <c r="J198">
        <v>12</v>
      </c>
      <c r="K198">
        <v>20.5</v>
      </c>
      <c r="Q198">
        <v>69504</v>
      </c>
    </row>
    <row r="199" spans="3:18" x14ac:dyDescent="0.3">
      <c r="C199">
        <v>12</v>
      </c>
      <c r="D199">
        <v>306</v>
      </c>
      <c r="E199">
        <v>66.95</v>
      </c>
      <c r="I199">
        <v>8775.08</v>
      </c>
      <c r="J199">
        <v>1115.53</v>
      </c>
      <c r="K199">
        <v>510.77000000000004</v>
      </c>
      <c r="L199">
        <v>2</v>
      </c>
      <c r="O199">
        <v>19762</v>
      </c>
      <c r="P199">
        <v>19762</v>
      </c>
      <c r="Q199">
        <v>2709147</v>
      </c>
    </row>
    <row r="200" spans="3:18" x14ac:dyDescent="0.3">
      <c r="C200">
        <v>12</v>
      </c>
      <c r="D200">
        <v>409</v>
      </c>
      <c r="E200">
        <v>1</v>
      </c>
      <c r="I200">
        <v>136</v>
      </c>
      <c r="Q200">
        <v>29175</v>
      </c>
    </row>
    <row r="201" spans="3:18" x14ac:dyDescent="0.3">
      <c r="C201">
        <v>12</v>
      </c>
      <c r="D201">
        <v>642</v>
      </c>
      <c r="E201">
        <v>11.7</v>
      </c>
      <c r="I201">
        <v>1571.32</v>
      </c>
      <c r="J201">
        <v>194.5</v>
      </c>
      <c r="K201">
        <v>7.55</v>
      </c>
      <c r="O201">
        <v>1500</v>
      </c>
      <c r="P201">
        <v>1500</v>
      </c>
      <c r="Q201">
        <v>270895</v>
      </c>
    </row>
    <row r="202" spans="3:18" x14ac:dyDescent="0.3">
      <c r="C202">
        <v>12</v>
      </c>
      <c r="D202" t="s">
        <v>5546</v>
      </c>
      <c r="E202">
        <v>4.3</v>
      </c>
      <c r="I202">
        <v>629.6</v>
      </c>
      <c r="Q202">
        <v>94966</v>
      </c>
    </row>
    <row r="203" spans="3:18" x14ac:dyDescent="0.3">
      <c r="C203">
        <v>12</v>
      </c>
      <c r="D203">
        <v>30</v>
      </c>
      <c r="E203">
        <v>4.3</v>
      </c>
      <c r="I203">
        <v>629.6</v>
      </c>
      <c r="Q203">
        <v>94966</v>
      </c>
    </row>
    <row r="204" spans="3:18" x14ac:dyDescent="0.3">
      <c r="C204" t="s">
        <v>5558</v>
      </c>
      <c r="E204">
        <v>125.35</v>
      </c>
      <c r="I204">
        <v>16889.149999999998</v>
      </c>
      <c r="J204">
        <v>2127.98</v>
      </c>
      <c r="K204">
        <v>1019.3199999999999</v>
      </c>
      <c r="L204">
        <v>2</v>
      </c>
      <c r="O204">
        <v>501092</v>
      </c>
      <c r="P204">
        <v>501092</v>
      </c>
      <c r="Q204">
        <v>6345169</v>
      </c>
      <c r="R204">
        <v>1500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5587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28639850.120000016</v>
      </c>
      <c r="C3" s="344">
        <f t="shared" ref="C3:Z3" si="0">SUBTOTAL(9,C6:C1048576)</f>
        <v>23</v>
      </c>
      <c r="D3" s="344"/>
      <c r="E3" s="344">
        <f>SUBTOTAL(9,E6:E1048576)/4</f>
        <v>32741688.47000001</v>
      </c>
      <c r="F3" s="344"/>
      <c r="G3" s="344">
        <f t="shared" si="0"/>
        <v>25</v>
      </c>
      <c r="H3" s="344">
        <f>SUBTOTAL(9,H6:H1048576)/4</f>
        <v>32558493.179999985</v>
      </c>
      <c r="I3" s="347">
        <f>IF(B3&lt;&gt;0,H3/B3,"")</f>
        <v>1.1368248452272265</v>
      </c>
      <c r="J3" s="345">
        <f>IF(E3&lt;&gt;0,H3/E3,"")</f>
        <v>0.99440483070480989</v>
      </c>
      <c r="K3" s="346">
        <f t="shared" si="0"/>
        <v>5830909.9399999967</v>
      </c>
      <c r="L3" s="346"/>
      <c r="M3" s="344">
        <f t="shared" si="0"/>
        <v>3.1245727044344682</v>
      </c>
      <c r="N3" s="344">
        <f t="shared" si="0"/>
        <v>6964423.5599999893</v>
      </c>
      <c r="O3" s="344"/>
      <c r="P3" s="344">
        <f t="shared" si="0"/>
        <v>3</v>
      </c>
      <c r="Q3" s="344">
        <f t="shared" si="0"/>
        <v>7663230.639999995</v>
      </c>
      <c r="R3" s="347">
        <f>IF(K3&lt;&gt;0,Q3/K3,"")</f>
        <v>1.314242668615115</v>
      </c>
      <c r="S3" s="347">
        <f>IF(N3&lt;&gt;0,Q3/N3,"")</f>
        <v>1.1003395433921608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5573</v>
      </c>
      <c r="B6" s="871">
        <v>26492108.120000016</v>
      </c>
      <c r="C6" s="872">
        <v>1</v>
      </c>
      <c r="D6" s="872">
        <v>0.89887365391840424</v>
      </c>
      <c r="E6" s="871">
        <v>29472560.469999995</v>
      </c>
      <c r="F6" s="872">
        <v>1.1125034042779671</v>
      </c>
      <c r="G6" s="872">
        <v>1</v>
      </c>
      <c r="H6" s="871">
        <v>29396487.179999948</v>
      </c>
      <c r="I6" s="872">
        <v>1.1096318589235747</v>
      </c>
      <c r="J6" s="872">
        <v>0.99741884353490484</v>
      </c>
      <c r="K6" s="871">
        <v>2915454.9699999983</v>
      </c>
      <c r="L6" s="872">
        <v>1</v>
      </c>
      <c r="M6" s="872">
        <v>0.8372422914496036</v>
      </c>
      <c r="N6" s="871">
        <v>3482211.7799999947</v>
      </c>
      <c r="O6" s="872">
        <v>1.1943973807971373</v>
      </c>
      <c r="P6" s="872">
        <v>1</v>
      </c>
      <c r="Q6" s="871">
        <v>3831615.3199999975</v>
      </c>
      <c r="R6" s="872">
        <v>1.314242668615115</v>
      </c>
      <c r="S6" s="872">
        <v>1.1003395433921608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5574</v>
      </c>
      <c r="B7" s="874"/>
      <c r="C7" s="875"/>
      <c r="D7" s="875"/>
      <c r="E7" s="874">
        <v>37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5575</v>
      </c>
      <c r="B8" s="874">
        <v>2698792.3100000005</v>
      </c>
      <c r="C8" s="875">
        <v>1</v>
      </c>
      <c r="D8" s="875">
        <v>0.92693015043819016</v>
      </c>
      <c r="E8" s="874">
        <v>2911537.9500000007</v>
      </c>
      <c r="F8" s="875">
        <v>1.0788299415304026</v>
      </c>
      <c r="G8" s="875">
        <v>1</v>
      </c>
      <c r="H8" s="874">
        <v>2408500.3200000003</v>
      </c>
      <c r="I8" s="875">
        <v>0.89243633571788261</v>
      </c>
      <c r="J8" s="875">
        <v>0.82722614692348417</v>
      </c>
      <c r="K8" s="874">
        <v>548.41999999999996</v>
      </c>
      <c r="L8" s="875">
        <v>1</v>
      </c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5576</v>
      </c>
      <c r="B9" s="874">
        <v>894620</v>
      </c>
      <c r="C9" s="875">
        <v>1</v>
      </c>
      <c r="D9" s="875">
        <v>0.77565607627027533</v>
      </c>
      <c r="E9" s="874">
        <v>1153372</v>
      </c>
      <c r="F9" s="875">
        <v>1.2892311819543494</v>
      </c>
      <c r="G9" s="875">
        <v>1</v>
      </c>
      <c r="H9" s="874">
        <v>1219802</v>
      </c>
      <c r="I9" s="875">
        <v>1.3634861729002259</v>
      </c>
      <c r="J9" s="875">
        <v>1.0575963349205633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4" t="s">
        <v>5577</v>
      </c>
      <c r="B10" s="874"/>
      <c r="C10" s="875"/>
      <c r="D10" s="875"/>
      <c r="E10" s="874"/>
      <c r="F10" s="875"/>
      <c r="G10" s="875"/>
      <c r="H10" s="874">
        <v>367</v>
      </c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4" t="s">
        <v>5578</v>
      </c>
      <c r="B11" s="874">
        <v>16621688.820000017</v>
      </c>
      <c r="C11" s="875">
        <v>1</v>
      </c>
      <c r="D11" s="875">
        <v>0.90130037320742806</v>
      </c>
      <c r="E11" s="874">
        <v>18441897.189999998</v>
      </c>
      <c r="F11" s="875">
        <v>1.1095080283183871</v>
      </c>
      <c r="G11" s="875">
        <v>1</v>
      </c>
      <c r="H11" s="874">
        <v>18466390.529999949</v>
      </c>
      <c r="I11" s="875">
        <v>1.1109816054178741</v>
      </c>
      <c r="J11" s="875">
        <v>1.0013281355897177</v>
      </c>
      <c r="K11" s="874">
        <v>233001.11000000013</v>
      </c>
      <c r="L11" s="875">
        <v>1</v>
      </c>
      <c r="M11" s="875">
        <v>1.4807068314213141</v>
      </c>
      <c r="N11" s="874">
        <v>157358.03000000003</v>
      </c>
      <c r="O11" s="875">
        <v>0.67535313458377921</v>
      </c>
      <c r="P11" s="875">
        <v>1</v>
      </c>
      <c r="Q11" s="874">
        <v>134804.51000000007</v>
      </c>
      <c r="R11" s="875">
        <v>0.5785573725378389</v>
      </c>
      <c r="S11" s="875">
        <v>0.8566738538859443</v>
      </c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4" t="s">
        <v>5579</v>
      </c>
      <c r="B12" s="874">
        <v>176525.99</v>
      </c>
      <c r="C12" s="875">
        <v>1</v>
      </c>
      <c r="D12" s="875">
        <v>1.0383739446394649</v>
      </c>
      <c r="E12" s="874">
        <v>170002.32999999996</v>
      </c>
      <c r="F12" s="875">
        <v>0.96304419536182728</v>
      </c>
      <c r="G12" s="875">
        <v>1</v>
      </c>
      <c r="H12" s="874">
        <v>73575.33</v>
      </c>
      <c r="I12" s="875">
        <v>0.41679601966826529</v>
      </c>
      <c r="J12" s="875">
        <v>0.4327901270529646</v>
      </c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x14ac:dyDescent="0.3">
      <c r="A13" s="884" t="s">
        <v>5580</v>
      </c>
      <c r="B13" s="874">
        <v>5786525</v>
      </c>
      <c r="C13" s="875">
        <v>1</v>
      </c>
      <c r="D13" s="875">
        <v>0.89260069383920759</v>
      </c>
      <c r="E13" s="874">
        <v>6482770</v>
      </c>
      <c r="F13" s="875">
        <v>1.1203217820712776</v>
      </c>
      <c r="G13" s="875">
        <v>1</v>
      </c>
      <c r="H13" s="874">
        <v>6972440</v>
      </c>
      <c r="I13" s="875">
        <v>1.2049442454668389</v>
      </c>
      <c r="J13" s="875">
        <v>1.075534069541261</v>
      </c>
      <c r="K13" s="874">
        <v>2681905.4399999981</v>
      </c>
      <c r="L13" s="875">
        <v>1</v>
      </c>
      <c r="M13" s="875">
        <v>0.80662358156355063</v>
      </c>
      <c r="N13" s="874">
        <v>3324853.7499999949</v>
      </c>
      <c r="O13" s="875">
        <v>1.2397356373608748</v>
      </c>
      <c r="P13" s="875">
        <v>1</v>
      </c>
      <c r="Q13" s="874">
        <v>3696810.8099999973</v>
      </c>
      <c r="R13" s="875">
        <v>1.3784269776491449</v>
      </c>
      <c r="S13" s="875">
        <v>1.1118717056351735</v>
      </c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4" t="s">
        <v>5581</v>
      </c>
      <c r="B14" s="874"/>
      <c r="C14" s="875"/>
      <c r="D14" s="875"/>
      <c r="E14" s="874">
        <v>160</v>
      </c>
      <c r="F14" s="875"/>
      <c r="G14" s="875">
        <v>1</v>
      </c>
      <c r="H14" s="874"/>
      <c r="I14" s="875"/>
      <c r="J14" s="875"/>
      <c r="K14" s="874"/>
      <c r="L14" s="875"/>
      <c r="M14" s="875"/>
      <c r="N14" s="874"/>
      <c r="O14" s="875"/>
      <c r="P14" s="875"/>
      <c r="Q14" s="874"/>
      <c r="R14" s="875"/>
      <c r="S14" s="875"/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4" t="s">
        <v>5582</v>
      </c>
      <c r="B15" s="874">
        <v>313956</v>
      </c>
      <c r="C15" s="875">
        <v>1</v>
      </c>
      <c r="D15" s="875">
        <v>1.0037469947311883</v>
      </c>
      <c r="E15" s="874">
        <v>312784</v>
      </c>
      <c r="F15" s="875">
        <v>0.99626699282702036</v>
      </c>
      <c r="G15" s="875">
        <v>1</v>
      </c>
      <c r="H15" s="874">
        <v>255045</v>
      </c>
      <c r="I15" s="875">
        <v>0.81235905668310204</v>
      </c>
      <c r="J15" s="875">
        <v>0.81540296178832672</v>
      </c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4" t="s">
        <v>5583</v>
      </c>
      <c r="B16" s="874"/>
      <c r="C16" s="875"/>
      <c r="D16" s="875"/>
      <c r="E16" s="874"/>
      <c r="F16" s="875"/>
      <c r="G16" s="875"/>
      <c r="H16" s="874">
        <v>367</v>
      </c>
      <c r="I16" s="875"/>
      <c r="J16" s="875"/>
      <c r="K16" s="874"/>
      <c r="L16" s="875"/>
      <c r="M16" s="875"/>
      <c r="N16" s="874"/>
      <c r="O16" s="875"/>
      <c r="P16" s="875"/>
      <c r="Q16" s="874"/>
      <c r="R16" s="875"/>
      <c r="S16" s="875"/>
      <c r="T16" s="874"/>
      <c r="U16" s="875"/>
      <c r="V16" s="875"/>
      <c r="W16" s="874"/>
      <c r="X16" s="875"/>
      <c r="Y16" s="875"/>
      <c r="Z16" s="874"/>
      <c r="AA16" s="875"/>
      <c r="AB16" s="876"/>
    </row>
    <row r="17" spans="1:28" ht="14.4" customHeight="1" x14ac:dyDescent="0.3">
      <c r="A17" s="877" t="s">
        <v>5584</v>
      </c>
      <c r="B17" s="878">
        <v>2147742</v>
      </c>
      <c r="C17" s="879">
        <v>1</v>
      </c>
      <c r="D17" s="879">
        <v>0.65697702873671515</v>
      </c>
      <c r="E17" s="878">
        <v>3269128</v>
      </c>
      <c r="F17" s="879">
        <v>1.5221232345412066</v>
      </c>
      <c r="G17" s="879">
        <v>1</v>
      </c>
      <c r="H17" s="878">
        <v>3162006</v>
      </c>
      <c r="I17" s="879">
        <v>1.4722466664990488</v>
      </c>
      <c r="J17" s="879">
        <v>0.96723224052407863</v>
      </c>
      <c r="K17" s="878"/>
      <c r="L17" s="879"/>
      <c r="M17" s="879"/>
      <c r="N17" s="878"/>
      <c r="O17" s="879"/>
      <c r="P17" s="879"/>
      <c r="Q17" s="878"/>
      <c r="R17" s="879"/>
      <c r="S17" s="879"/>
      <c r="T17" s="878"/>
      <c r="U17" s="879"/>
      <c r="V17" s="879"/>
      <c r="W17" s="878"/>
      <c r="X17" s="879"/>
      <c r="Y17" s="879"/>
      <c r="Z17" s="878"/>
      <c r="AA17" s="879"/>
      <c r="AB17" s="880"/>
    </row>
    <row r="18" spans="1:28" ht="14.4" customHeight="1" x14ac:dyDescent="0.3">
      <c r="A18" s="884" t="s">
        <v>5585</v>
      </c>
      <c r="B18" s="874">
        <v>2147742</v>
      </c>
      <c r="C18" s="875">
        <v>1</v>
      </c>
      <c r="D18" s="875">
        <v>0.65697702873671515</v>
      </c>
      <c r="E18" s="874">
        <v>3269128</v>
      </c>
      <c r="F18" s="875">
        <v>1.5221232345412066</v>
      </c>
      <c r="G18" s="875">
        <v>1</v>
      </c>
      <c r="H18" s="874">
        <v>3162006</v>
      </c>
      <c r="I18" s="875">
        <v>1.4722466664990488</v>
      </c>
      <c r="J18" s="875">
        <v>0.96723224052407863</v>
      </c>
      <c r="K18" s="874"/>
      <c r="L18" s="875"/>
      <c r="M18" s="875"/>
      <c r="N18" s="874"/>
      <c r="O18" s="875"/>
      <c r="P18" s="875"/>
      <c r="Q18" s="874"/>
      <c r="R18" s="875"/>
      <c r="S18" s="875"/>
      <c r="T18" s="874"/>
      <c r="U18" s="875"/>
      <c r="V18" s="875"/>
      <c r="W18" s="874"/>
      <c r="X18" s="875"/>
      <c r="Y18" s="875"/>
      <c r="Z18" s="874"/>
      <c r="AA18" s="875"/>
      <c r="AB18" s="876"/>
    </row>
    <row r="19" spans="1:28" ht="14.4" customHeight="1" thickBot="1" x14ac:dyDescent="0.35">
      <c r="A19" s="885" t="s">
        <v>5586</v>
      </c>
      <c r="B19" s="881"/>
      <c r="C19" s="882"/>
      <c r="D19" s="882"/>
      <c r="E19" s="881"/>
      <c r="F19" s="882"/>
      <c r="G19" s="882"/>
      <c r="H19" s="881">
        <v>0</v>
      </c>
      <c r="I19" s="882"/>
      <c r="J19" s="882"/>
      <c r="K19" s="881"/>
      <c r="L19" s="882"/>
      <c r="M19" s="882"/>
      <c r="N19" s="881"/>
      <c r="O19" s="882"/>
      <c r="P19" s="882"/>
      <c r="Q19" s="881"/>
      <c r="R19" s="882"/>
      <c r="S19" s="882"/>
      <c r="T19" s="881"/>
      <c r="U19" s="882"/>
      <c r="V19" s="882"/>
      <c r="W19" s="881"/>
      <c r="X19" s="882"/>
      <c r="Y19" s="882"/>
      <c r="Z19" s="881"/>
      <c r="AA19" s="882"/>
      <c r="AB19" s="883"/>
    </row>
    <row r="20" spans="1:28" ht="14.4" customHeight="1" thickBot="1" x14ac:dyDescent="0.35"/>
    <row r="21" spans="1:28" ht="14.4" customHeight="1" x14ac:dyDescent="0.3">
      <c r="A21" s="870" t="s">
        <v>624</v>
      </c>
      <c r="B21" s="871">
        <v>5263701.2700000117</v>
      </c>
      <c r="C21" s="872">
        <v>1</v>
      </c>
      <c r="D21" s="872">
        <v>0.88583381972251973</v>
      </c>
      <c r="E21" s="871">
        <v>5942086.6000000127</v>
      </c>
      <c r="F21" s="872">
        <v>1.1288799069708604</v>
      </c>
      <c r="G21" s="872">
        <v>1</v>
      </c>
      <c r="H21" s="871">
        <v>6003520.6300000111</v>
      </c>
      <c r="I21" s="872">
        <v>1.1405511677147282</v>
      </c>
      <c r="J21" s="873">
        <v>1.0103387974857179</v>
      </c>
    </row>
    <row r="22" spans="1:28" ht="14.4" customHeight="1" x14ac:dyDescent="0.3">
      <c r="A22" s="884" t="s">
        <v>5588</v>
      </c>
      <c r="B22" s="874">
        <v>115400.52000000005</v>
      </c>
      <c r="C22" s="875">
        <v>1</v>
      </c>
      <c r="D22" s="875">
        <v>0.71521571186729049</v>
      </c>
      <c r="E22" s="874">
        <v>161350.65000000002</v>
      </c>
      <c r="F22" s="875">
        <v>1.3981795749273915</v>
      </c>
      <c r="G22" s="875">
        <v>1</v>
      </c>
      <c r="H22" s="874">
        <v>142088</v>
      </c>
      <c r="I22" s="875">
        <v>1.2312596165077934</v>
      </c>
      <c r="J22" s="876">
        <v>0.88061622311406851</v>
      </c>
    </row>
    <row r="23" spans="1:28" ht="14.4" customHeight="1" x14ac:dyDescent="0.3">
      <c r="A23" s="884" t="s">
        <v>5589</v>
      </c>
      <c r="B23" s="874">
        <v>5148300.7500000112</v>
      </c>
      <c r="C23" s="875">
        <v>1</v>
      </c>
      <c r="D23" s="875">
        <v>0.89059607540109154</v>
      </c>
      <c r="E23" s="874">
        <v>5780735.9500000123</v>
      </c>
      <c r="F23" s="875">
        <v>1.1228434838427028</v>
      </c>
      <c r="G23" s="875">
        <v>1</v>
      </c>
      <c r="H23" s="874">
        <v>5861432.6300000111</v>
      </c>
      <c r="I23" s="875">
        <v>1.1385179138961528</v>
      </c>
      <c r="J23" s="876">
        <v>1.0139595858897514</v>
      </c>
    </row>
    <row r="24" spans="1:28" ht="14.4" customHeight="1" x14ac:dyDescent="0.3">
      <c r="A24" s="877" t="s">
        <v>627</v>
      </c>
      <c r="B24" s="878">
        <v>12486705.6</v>
      </c>
      <c r="C24" s="879">
        <v>1</v>
      </c>
      <c r="D24" s="879">
        <v>0.83879094903572093</v>
      </c>
      <c r="E24" s="878">
        <v>14886552.620000001</v>
      </c>
      <c r="F24" s="879">
        <v>1.1921921679646232</v>
      </c>
      <c r="G24" s="879">
        <v>1</v>
      </c>
      <c r="H24" s="878">
        <v>13947037.310000001</v>
      </c>
      <c r="I24" s="879">
        <v>1.1169509201850647</v>
      </c>
      <c r="J24" s="880">
        <v>0.93688832236835229</v>
      </c>
    </row>
    <row r="25" spans="1:28" ht="14.4" customHeight="1" x14ac:dyDescent="0.3">
      <c r="A25" s="884" t="s">
        <v>5588</v>
      </c>
      <c r="B25" s="874">
        <v>41028.290000000023</v>
      </c>
      <c r="C25" s="875">
        <v>1</v>
      </c>
      <c r="D25" s="875">
        <v>9.400398874883685E-2</v>
      </c>
      <c r="E25" s="874">
        <v>436452.64999999997</v>
      </c>
      <c r="F25" s="875">
        <v>10.63784647130065</v>
      </c>
      <c r="G25" s="875">
        <v>1</v>
      </c>
      <c r="H25" s="874">
        <v>357011.66</v>
      </c>
      <c r="I25" s="875">
        <v>8.7015973612353754</v>
      </c>
      <c r="J25" s="876">
        <v>0.81798486044247876</v>
      </c>
    </row>
    <row r="26" spans="1:28" ht="14.4" customHeight="1" x14ac:dyDescent="0.3">
      <c r="A26" s="884" t="s">
        <v>5589</v>
      </c>
      <c r="B26" s="874">
        <v>12445677.310000001</v>
      </c>
      <c r="C26" s="875">
        <v>1</v>
      </c>
      <c r="D26" s="875">
        <v>0.86128658873216091</v>
      </c>
      <c r="E26" s="874">
        <v>14450099.970000001</v>
      </c>
      <c r="F26" s="875">
        <v>1.1610537225153237</v>
      </c>
      <c r="G26" s="875">
        <v>1</v>
      </c>
      <c r="H26" s="874">
        <v>13590025.65</v>
      </c>
      <c r="I26" s="875">
        <v>1.09194745384251</v>
      </c>
      <c r="J26" s="876">
        <v>0.94047969759478411</v>
      </c>
    </row>
    <row r="27" spans="1:28" ht="14.4" customHeight="1" x14ac:dyDescent="0.3">
      <c r="A27" s="877" t="s">
        <v>630</v>
      </c>
      <c r="B27" s="878">
        <v>7929991.3100000005</v>
      </c>
      <c r="C27" s="879">
        <v>1</v>
      </c>
      <c r="D27" s="879">
        <v>0.92033527788243308</v>
      </c>
      <c r="E27" s="878">
        <v>8616415.6699999999</v>
      </c>
      <c r="F27" s="879">
        <v>1.086560543784505</v>
      </c>
      <c r="G27" s="879">
        <v>1</v>
      </c>
      <c r="H27" s="878">
        <v>9100943.6500000004</v>
      </c>
      <c r="I27" s="879">
        <v>1.1476612387359602</v>
      </c>
      <c r="J27" s="880">
        <v>1.0562331250669572</v>
      </c>
    </row>
    <row r="28" spans="1:28" ht="14.4" customHeight="1" x14ac:dyDescent="0.3">
      <c r="A28" s="884" t="s">
        <v>5588</v>
      </c>
      <c r="B28" s="874">
        <v>801407.33</v>
      </c>
      <c r="C28" s="875">
        <v>1</v>
      </c>
      <c r="D28" s="875">
        <v>1.0286797105244241</v>
      </c>
      <c r="E28" s="874">
        <v>779064</v>
      </c>
      <c r="F28" s="875">
        <v>0.97211988315604758</v>
      </c>
      <c r="G28" s="875">
        <v>1</v>
      </c>
      <c r="H28" s="874">
        <v>814200.33</v>
      </c>
      <c r="I28" s="875">
        <v>1.0159631681931334</v>
      </c>
      <c r="J28" s="876">
        <v>1.0451006977603894</v>
      </c>
    </row>
    <row r="29" spans="1:28" ht="14.4" customHeight="1" x14ac:dyDescent="0.3">
      <c r="A29" s="884" t="s">
        <v>5589</v>
      </c>
      <c r="B29" s="874">
        <v>7128583.9800000004</v>
      </c>
      <c r="C29" s="875">
        <v>1</v>
      </c>
      <c r="D29" s="875">
        <v>0.90956540935721475</v>
      </c>
      <c r="E29" s="874">
        <v>7837351.6699999999</v>
      </c>
      <c r="F29" s="875">
        <v>1.0994261541967554</v>
      </c>
      <c r="G29" s="875">
        <v>1</v>
      </c>
      <c r="H29" s="874">
        <v>8286743.3200000003</v>
      </c>
      <c r="I29" s="875">
        <v>1.1624669560251151</v>
      </c>
      <c r="J29" s="876">
        <v>1.0573397327212191</v>
      </c>
    </row>
    <row r="30" spans="1:28" ht="14.4" customHeight="1" x14ac:dyDescent="0.3">
      <c r="A30" s="877" t="s">
        <v>636</v>
      </c>
      <c r="B30" s="878">
        <v>26650</v>
      </c>
      <c r="C30" s="879">
        <v>1</v>
      </c>
      <c r="D30" s="879">
        <v>2.691919191919192</v>
      </c>
      <c r="E30" s="878">
        <v>9900</v>
      </c>
      <c r="F30" s="879">
        <v>0.37148217636022512</v>
      </c>
      <c r="G30" s="879">
        <v>1</v>
      </c>
      <c r="H30" s="878">
        <v>4392</v>
      </c>
      <c r="I30" s="879">
        <v>0.16480300187617261</v>
      </c>
      <c r="J30" s="880">
        <v>0.44363636363636366</v>
      </c>
    </row>
    <row r="31" spans="1:28" ht="14.4" customHeight="1" x14ac:dyDescent="0.3">
      <c r="A31" s="884" t="s">
        <v>5588</v>
      </c>
      <c r="B31" s="874">
        <v>26650</v>
      </c>
      <c r="C31" s="875">
        <v>1</v>
      </c>
      <c r="D31" s="875">
        <v>2.691919191919192</v>
      </c>
      <c r="E31" s="874">
        <v>9900</v>
      </c>
      <c r="F31" s="875">
        <v>0.37148217636022512</v>
      </c>
      <c r="G31" s="875">
        <v>1</v>
      </c>
      <c r="H31" s="874">
        <v>4392</v>
      </c>
      <c r="I31" s="875">
        <v>0.16480300187617261</v>
      </c>
      <c r="J31" s="876">
        <v>0.44363636363636366</v>
      </c>
    </row>
    <row r="32" spans="1:28" ht="14.4" customHeight="1" x14ac:dyDescent="0.3">
      <c r="A32" s="877" t="s">
        <v>639</v>
      </c>
      <c r="B32" s="878">
        <v>2932801.94</v>
      </c>
      <c r="C32" s="879">
        <v>1</v>
      </c>
      <c r="D32" s="879">
        <v>0.89231508079824329</v>
      </c>
      <c r="E32" s="878">
        <v>3286733.5800000005</v>
      </c>
      <c r="F32" s="879">
        <v>1.1206803757092443</v>
      </c>
      <c r="G32" s="879">
        <v>1</v>
      </c>
      <c r="H32" s="878">
        <v>3502599.5900000008</v>
      </c>
      <c r="I32" s="879">
        <v>1.1942843948064221</v>
      </c>
      <c r="J32" s="880">
        <v>1.0656779762477737</v>
      </c>
    </row>
    <row r="33" spans="1:10" ht="14.4" customHeight="1" x14ac:dyDescent="0.3">
      <c r="A33" s="884" t="s">
        <v>5588</v>
      </c>
      <c r="B33" s="874">
        <v>611873.98999999987</v>
      </c>
      <c r="C33" s="875">
        <v>1</v>
      </c>
      <c r="D33" s="875">
        <v>0.65617146975145058</v>
      </c>
      <c r="E33" s="874">
        <v>932491</v>
      </c>
      <c r="F33" s="875">
        <v>1.5239918925136859</v>
      </c>
      <c r="G33" s="875">
        <v>1</v>
      </c>
      <c r="H33" s="874">
        <v>403046.67</v>
      </c>
      <c r="I33" s="875">
        <v>0.65870861743935227</v>
      </c>
      <c r="J33" s="876">
        <v>0.43222580164312574</v>
      </c>
    </row>
    <row r="34" spans="1:10" ht="14.4" customHeight="1" thickBot="1" x14ac:dyDescent="0.35">
      <c r="A34" s="885" t="s">
        <v>5589</v>
      </c>
      <c r="B34" s="881">
        <v>2320927.9500000002</v>
      </c>
      <c r="C34" s="882">
        <v>1</v>
      </c>
      <c r="D34" s="882">
        <v>0.98584910905825163</v>
      </c>
      <c r="E34" s="881">
        <v>2354242.5800000005</v>
      </c>
      <c r="F34" s="882">
        <v>1.014354013014493</v>
      </c>
      <c r="G34" s="882">
        <v>1</v>
      </c>
      <c r="H34" s="881">
        <v>3099552.9200000009</v>
      </c>
      <c r="I34" s="882">
        <v>1.3354800264264992</v>
      </c>
      <c r="J34" s="883">
        <v>1.3165817942176545</v>
      </c>
    </row>
    <row r="35" spans="1:10" ht="14.4" customHeight="1" x14ac:dyDescent="0.3">
      <c r="A35" s="804" t="s">
        <v>328</v>
      </c>
    </row>
    <row r="36" spans="1:10" ht="14.4" customHeight="1" x14ac:dyDescent="0.3">
      <c r="A36" s="805" t="s">
        <v>2053</v>
      </c>
    </row>
    <row r="37" spans="1:10" ht="14.4" customHeight="1" x14ac:dyDescent="0.3">
      <c r="A37" s="804" t="s">
        <v>5590</v>
      </c>
    </row>
    <row r="38" spans="1:10" ht="14.4" customHeight="1" x14ac:dyDescent="0.3">
      <c r="A38" s="804" t="s">
        <v>5591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5625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92209</v>
      </c>
      <c r="C3" s="404">
        <f t="shared" si="0"/>
        <v>93257</v>
      </c>
      <c r="D3" s="438">
        <f t="shared" si="0"/>
        <v>91728</v>
      </c>
      <c r="E3" s="346">
        <f t="shared" si="0"/>
        <v>28639850.119999994</v>
      </c>
      <c r="F3" s="344">
        <f t="shared" si="0"/>
        <v>32741688.469999991</v>
      </c>
      <c r="G3" s="405">
        <f t="shared" si="0"/>
        <v>32558493.179999996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5592</v>
      </c>
      <c r="B6" s="225">
        <v>1</v>
      </c>
      <c r="C6" s="225"/>
      <c r="D6" s="225">
        <v>29</v>
      </c>
      <c r="E6" s="887">
        <v>323</v>
      </c>
      <c r="F6" s="887"/>
      <c r="G6" s="888">
        <v>25317</v>
      </c>
    </row>
    <row r="7" spans="1:7" ht="14.4" customHeight="1" x14ac:dyDescent="0.3">
      <c r="A7" s="857" t="s">
        <v>5593</v>
      </c>
      <c r="B7" s="849">
        <v>3</v>
      </c>
      <c r="C7" s="849">
        <v>4</v>
      </c>
      <c r="D7" s="849">
        <v>1</v>
      </c>
      <c r="E7" s="889">
        <v>1197.33</v>
      </c>
      <c r="F7" s="889">
        <v>766.66</v>
      </c>
      <c r="G7" s="890">
        <v>873</v>
      </c>
    </row>
    <row r="8" spans="1:7" ht="14.4" customHeight="1" x14ac:dyDescent="0.3">
      <c r="A8" s="857" t="s">
        <v>5594</v>
      </c>
      <c r="B8" s="849"/>
      <c r="C8" s="849">
        <v>1</v>
      </c>
      <c r="D8" s="849"/>
      <c r="E8" s="889"/>
      <c r="F8" s="889">
        <v>346</v>
      </c>
      <c r="G8" s="890"/>
    </row>
    <row r="9" spans="1:7" ht="14.4" customHeight="1" x14ac:dyDescent="0.3">
      <c r="A9" s="857" t="s">
        <v>2055</v>
      </c>
      <c r="B9" s="849"/>
      <c r="C9" s="849"/>
      <c r="D9" s="849">
        <v>236</v>
      </c>
      <c r="E9" s="889"/>
      <c r="F9" s="889"/>
      <c r="G9" s="890">
        <v>50679.66</v>
      </c>
    </row>
    <row r="10" spans="1:7" ht="14.4" customHeight="1" x14ac:dyDescent="0.3">
      <c r="A10" s="857" t="s">
        <v>5588</v>
      </c>
      <c r="B10" s="849">
        <v>12843</v>
      </c>
      <c r="C10" s="849">
        <v>9262</v>
      </c>
      <c r="D10" s="849">
        <v>7126</v>
      </c>
      <c r="E10" s="889">
        <v>1596360.1300000015</v>
      </c>
      <c r="F10" s="889">
        <v>2319258.3000000003</v>
      </c>
      <c r="G10" s="890">
        <v>1720738.66</v>
      </c>
    </row>
    <row r="11" spans="1:7" ht="14.4" customHeight="1" x14ac:dyDescent="0.3">
      <c r="A11" s="857" t="s">
        <v>2057</v>
      </c>
      <c r="B11" s="849">
        <v>460</v>
      </c>
      <c r="C11" s="849">
        <v>1119</v>
      </c>
      <c r="D11" s="849">
        <v>1115</v>
      </c>
      <c r="E11" s="889">
        <v>581897.32000000007</v>
      </c>
      <c r="F11" s="889">
        <v>518966.99</v>
      </c>
      <c r="G11" s="890">
        <v>625088.65</v>
      </c>
    </row>
    <row r="12" spans="1:7" ht="14.4" customHeight="1" x14ac:dyDescent="0.3">
      <c r="A12" s="857" t="s">
        <v>5595</v>
      </c>
      <c r="B12" s="849">
        <v>555</v>
      </c>
      <c r="C12" s="849">
        <v>691</v>
      </c>
      <c r="D12" s="849">
        <v>635</v>
      </c>
      <c r="E12" s="889">
        <v>455100</v>
      </c>
      <c r="F12" s="889">
        <v>582513</v>
      </c>
      <c r="G12" s="890">
        <v>535940</v>
      </c>
    </row>
    <row r="13" spans="1:7" ht="14.4" customHeight="1" x14ac:dyDescent="0.3">
      <c r="A13" s="857" t="s">
        <v>2058</v>
      </c>
      <c r="B13" s="849">
        <v>4086</v>
      </c>
      <c r="C13" s="849">
        <v>2968</v>
      </c>
      <c r="D13" s="849">
        <v>2201</v>
      </c>
      <c r="E13" s="889">
        <v>1454717.66</v>
      </c>
      <c r="F13" s="889">
        <v>1070924.3399999999</v>
      </c>
      <c r="G13" s="890">
        <v>706728.99</v>
      </c>
    </row>
    <row r="14" spans="1:7" ht="14.4" customHeight="1" x14ac:dyDescent="0.3">
      <c r="A14" s="857" t="s">
        <v>2059</v>
      </c>
      <c r="B14" s="849">
        <v>1520</v>
      </c>
      <c r="C14" s="849">
        <v>1605</v>
      </c>
      <c r="D14" s="849">
        <v>1602</v>
      </c>
      <c r="E14" s="889">
        <v>288759.61999999988</v>
      </c>
      <c r="F14" s="889">
        <v>297365.94</v>
      </c>
      <c r="G14" s="890">
        <v>301215.86999999994</v>
      </c>
    </row>
    <row r="15" spans="1:7" ht="14.4" customHeight="1" x14ac:dyDescent="0.3">
      <c r="A15" s="857" t="s">
        <v>5596</v>
      </c>
      <c r="B15" s="849">
        <v>41</v>
      </c>
      <c r="C15" s="849">
        <v>9</v>
      </c>
      <c r="D15" s="849"/>
      <c r="E15" s="889">
        <v>8020.33</v>
      </c>
      <c r="F15" s="889">
        <v>1579.6599999999999</v>
      </c>
      <c r="G15" s="890"/>
    </row>
    <row r="16" spans="1:7" ht="14.4" customHeight="1" x14ac:dyDescent="0.3">
      <c r="A16" s="857" t="s">
        <v>2060</v>
      </c>
      <c r="B16" s="849">
        <v>716</v>
      </c>
      <c r="C16" s="849">
        <v>717</v>
      </c>
      <c r="D16" s="849">
        <v>2653</v>
      </c>
      <c r="E16" s="889">
        <v>144965.00000000003</v>
      </c>
      <c r="F16" s="889">
        <v>145795.33000000002</v>
      </c>
      <c r="G16" s="890">
        <v>519039.31000000006</v>
      </c>
    </row>
    <row r="17" spans="1:7" ht="14.4" customHeight="1" x14ac:dyDescent="0.3">
      <c r="A17" s="857" t="s">
        <v>5597</v>
      </c>
      <c r="B17" s="849">
        <v>21</v>
      </c>
      <c r="C17" s="849">
        <v>16</v>
      </c>
      <c r="D17" s="849">
        <v>2</v>
      </c>
      <c r="E17" s="889">
        <v>4720.6499999999996</v>
      </c>
      <c r="F17" s="889">
        <v>3375.33</v>
      </c>
      <c r="G17" s="890">
        <v>384.33</v>
      </c>
    </row>
    <row r="18" spans="1:7" ht="14.4" customHeight="1" x14ac:dyDescent="0.3">
      <c r="A18" s="857" t="s">
        <v>5598</v>
      </c>
      <c r="B18" s="849">
        <v>1</v>
      </c>
      <c r="C18" s="849"/>
      <c r="D18" s="849"/>
      <c r="E18" s="889">
        <v>837</v>
      </c>
      <c r="F18" s="889"/>
      <c r="G18" s="890"/>
    </row>
    <row r="19" spans="1:7" ht="14.4" customHeight="1" x14ac:dyDescent="0.3">
      <c r="A19" s="857" t="s">
        <v>2061</v>
      </c>
      <c r="B19" s="849">
        <v>301</v>
      </c>
      <c r="C19" s="849">
        <v>457</v>
      </c>
      <c r="D19" s="849">
        <v>1180</v>
      </c>
      <c r="E19" s="889">
        <v>64783.650000000009</v>
      </c>
      <c r="F19" s="889">
        <v>87704.66</v>
      </c>
      <c r="G19" s="890">
        <v>262440.01</v>
      </c>
    </row>
    <row r="20" spans="1:7" ht="14.4" customHeight="1" x14ac:dyDescent="0.3">
      <c r="A20" s="857" t="s">
        <v>2062</v>
      </c>
      <c r="B20" s="849">
        <v>3548</v>
      </c>
      <c r="C20" s="849">
        <v>3976</v>
      </c>
      <c r="D20" s="849">
        <v>3976</v>
      </c>
      <c r="E20" s="889">
        <v>711178.32</v>
      </c>
      <c r="F20" s="889">
        <v>821486.64999999991</v>
      </c>
      <c r="G20" s="890">
        <v>825784.02000000014</v>
      </c>
    </row>
    <row r="21" spans="1:7" ht="14.4" customHeight="1" x14ac:dyDescent="0.3">
      <c r="A21" s="857" t="s">
        <v>2063</v>
      </c>
      <c r="B21" s="849">
        <v>2336</v>
      </c>
      <c r="C21" s="849">
        <v>2656</v>
      </c>
      <c r="D21" s="849">
        <v>2715</v>
      </c>
      <c r="E21" s="889">
        <v>2237637.33</v>
      </c>
      <c r="F21" s="889">
        <v>2388285</v>
      </c>
      <c r="G21" s="890">
        <v>2978169.64</v>
      </c>
    </row>
    <row r="22" spans="1:7" ht="14.4" customHeight="1" x14ac:dyDescent="0.3">
      <c r="A22" s="857" t="s">
        <v>5599</v>
      </c>
      <c r="B22" s="849">
        <v>1</v>
      </c>
      <c r="C22" s="849"/>
      <c r="D22" s="849"/>
      <c r="E22" s="889">
        <v>837</v>
      </c>
      <c r="F22" s="889"/>
      <c r="G22" s="890"/>
    </row>
    <row r="23" spans="1:7" ht="14.4" customHeight="1" x14ac:dyDescent="0.3">
      <c r="A23" s="857" t="s">
        <v>5600</v>
      </c>
      <c r="B23" s="849">
        <v>2545</v>
      </c>
      <c r="C23" s="849">
        <v>3729</v>
      </c>
      <c r="D23" s="849">
        <v>3580</v>
      </c>
      <c r="E23" s="889">
        <v>2130165</v>
      </c>
      <c r="F23" s="889">
        <v>3251688</v>
      </c>
      <c r="G23" s="890">
        <v>3118005.67</v>
      </c>
    </row>
    <row r="24" spans="1:7" ht="14.4" customHeight="1" x14ac:dyDescent="0.3">
      <c r="A24" s="857" t="s">
        <v>5601</v>
      </c>
      <c r="B24" s="849"/>
      <c r="C24" s="849">
        <v>2</v>
      </c>
      <c r="D24" s="849">
        <v>1</v>
      </c>
      <c r="E24" s="889"/>
      <c r="F24" s="889">
        <v>1744</v>
      </c>
      <c r="G24" s="890">
        <v>873</v>
      </c>
    </row>
    <row r="25" spans="1:7" ht="14.4" customHeight="1" x14ac:dyDescent="0.3">
      <c r="A25" s="857" t="s">
        <v>2065</v>
      </c>
      <c r="B25" s="849">
        <v>709</v>
      </c>
      <c r="C25" s="849">
        <v>4014</v>
      </c>
      <c r="D25" s="849">
        <v>3458</v>
      </c>
      <c r="E25" s="889">
        <v>151064.99</v>
      </c>
      <c r="F25" s="889">
        <v>1453054.3199999998</v>
      </c>
      <c r="G25" s="890">
        <v>1164400.33</v>
      </c>
    </row>
    <row r="26" spans="1:7" ht="14.4" customHeight="1" x14ac:dyDescent="0.3">
      <c r="A26" s="857" t="s">
        <v>5602</v>
      </c>
      <c r="B26" s="849">
        <v>2</v>
      </c>
      <c r="C26" s="849">
        <v>5</v>
      </c>
      <c r="D26" s="849">
        <v>3</v>
      </c>
      <c r="E26" s="889">
        <v>1674</v>
      </c>
      <c r="F26" s="889">
        <v>4360</v>
      </c>
      <c r="G26" s="890">
        <v>2619</v>
      </c>
    </row>
    <row r="27" spans="1:7" ht="14.4" customHeight="1" x14ac:dyDescent="0.3">
      <c r="A27" s="857" t="s">
        <v>2066</v>
      </c>
      <c r="B27" s="849">
        <v>188</v>
      </c>
      <c r="C27" s="849">
        <v>81</v>
      </c>
      <c r="D27" s="849">
        <v>100</v>
      </c>
      <c r="E27" s="889">
        <v>39323</v>
      </c>
      <c r="F27" s="889">
        <v>18579.330000000002</v>
      </c>
      <c r="G27" s="890">
        <v>24126.660000000003</v>
      </c>
    </row>
    <row r="28" spans="1:7" ht="14.4" customHeight="1" x14ac:dyDescent="0.3">
      <c r="A28" s="857" t="s">
        <v>5603</v>
      </c>
      <c r="B28" s="849">
        <v>1</v>
      </c>
      <c r="C28" s="849"/>
      <c r="D28" s="849">
        <v>1</v>
      </c>
      <c r="E28" s="889">
        <v>837</v>
      </c>
      <c r="F28" s="889"/>
      <c r="G28" s="890">
        <v>873</v>
      </c>
    </row>
    <row r="29" spans="1:7" ht="14.4" customHeight="1" x14ac:dyDescent="0.3">
      <c r="A29" s="857" t="s">
        <v>2067</v>
      </c>
      <c r="B29" s="849">
        <v>1552</v>
      </c>
      <c r="C29" s="849">
        <v>1849</v>
      </c>
      <c r="D29" s="849">
        <v>3493</v>
      </c>
      <c r="E29" s="889">
        <v>288886.64999999997</v>
      </c>
      <c r="F29" s="889">
        <v>374534.32000000007</v>
      </c>
      <c r="G29" s="890">
        <v>696843.99999999988</v>
      </c>
    </row>
    <row r="30" spans="1:7" ht="14.4" customHeight="1" x14ac:dyDescent="0.3">
      <c r="A30" s="857" t="s">
        <v>5604</v>
      </c>
      <c r="B30" s="849">
        <v>1</v>
      </c>
      <c r="C30" s="849">
        <v>1</v>
      </c>
      <c r="D30" s="849"/>
      <c r="E30" s="889">
        <v>837</v>
      </c>
      <c r="F30" s="889">
        <v>872</v>
      </c>
      <c r="G30" s="890"/>
    </row>
    <row r="31" spans="1:7" ht="14.4" customHeight="1" x14ac:dyDescent="0.3">
      <c r="A31" s="857" t="s">
        <v>2068</v>
      </c>
      <c r="B31" s="849"/>
      <c r="C31" s="849">
        <v>4</v>
      </c>
      <c r="D31" s="849">
        <v>37</v>
      </c>
      <c r="E31" s="889"/>
      <c r="F31" s="889">
        <v>1004</v>
      </c>
      <c r="G31" s="890">
        <v>4378</v>
      </c>
    </row>
    <row r="32" spans="1:7" ht="14.4" customHeight="1" x14ac:dyDescent="0.3">
      <c r="A32" s="857" t="s">
        <v>2069</v>
      </c>
      <c r="B32" s="849"/>
      <c r="C32" s="849">
        <v>316</v>
      </c>
      <c r="D32" s="849">
        <v>827</v>
      </c>
      <c r="E32" s="889"/>
      <c r="F32" s="889">
        <v>61687.32</v>
      </c>
      <c r="G32" s="890">
        <v>169628.31</v>
      </c>
    </row>
    <row r="33" spans="1:7" ht="14.4" customHeight="1" x14ac:dyDescent="0.3">
      <c r="A33" s="857" t="s">
        <v>5605</v>
      </c>
      <c r="B33" s="849">
        <v>271</v>
      </c>
      <c r="C33" s="849">
        <v>167</v>
      </c>
      <c r="D33" s="849"/>
      <c r="E33" s="889">
        <v>53155.65</v>
      </c>
      <c r="F33" s="889">
        <v>31545.99</v>
      </c>
      <c r="G33" s="890"/>
    </row>
    <row r="34" spans="1:7" ht="14.4" customHeight="1" x14ac:dyDescent="0.3">
      <c r="A34" s="857" t="s">
        <v>5606</v>
      </c>
      <c r="B34" s="849">
        <v>536</v>
      </c>
      <c r="C34" s="849">
        <v>681</v>
      </c>
      <c r="D34" s="849">
        <v>815</v>
      </c>
      <c r="E34" s="889">
        <v>439520</v>
      </c>
      <c r="F34" s="889">
        <v>570933</v>
      </c>
      <c r="G34" s="890">
        <v>683862</v>
      </c>
    </row>
    <row r="35" spans="1:7" ht="14.4" customHeight="1" x14ac:dyDescent="0.3">
      <c r="A35" s="857" t="s">
        <v>5607</v>
      </c>
      <c r="B35" s="849">
        <v>2</v>
      </c>
      <c r="C35" s="849"/>
      <c r="D35" s="849"/>
      <c r="E35" s="889">
        <v>360.33</v>
      </c>
      <c r="F35" s="889"/>
      <c r="G35" s="890"/>
    </row>
    <row r="36" spans="1:7" ht="14.4" customHeight="1" x14ac:dyDescent="0.3">
      <c r="A36" s="857" t="s">
        <v>2072</v>
      </c>
      <c r="B36" s="849">
        <v>4174</v>
      </c>
      <c r="C36" s="849">
        <v>4192</v>
      </c>
      <c r="D36" s="849">
        <v>3797</v>
      </c>
      <c r="E36" s="889">
        <v>1002198.2699999996</v>
      </c>
      <c r="F36" s="889">
        <v>1099847.2499999995</v>
      </c>
      <c r="G36" s="890">
        <v>956942.92999999993</v>
      </c>
    </row>
    <row r="37" spans="1:7" ht="14.4" customHeight="1" x14ac:dyDescent="0.3">
      <c r="A37" s="857" t="s">
        <v>2073</v>
      </c>
      <c r="B37" s="849">
        <v>3113</v>
      </c>
      <c r="C37" s="849">
        <v>2235</v>
      </c>
      <c r="D37" s="849">
        <v>2004</v>
      </c>
      <c r="E37" s="889">
        <v>1116618.9899999998</v>
      </c>
      <c r="F37" s="889">
        <v>702515.01</v>
      </c>
      <c r="G37" s="890">
        <v>610818</v>
      </c>
    </row>
    <row r="38" spans="1:7" ht="14.4" customHeight="1" x14ac:dyDescent="0.3">
      <c r="A38" s="857" t="s">
        <v>5608</v>
      </c>
      <c r="B38" s="849"/>
      <c r="C38" s="849">
        <v>0</v>
      </c>
      <c r="D38" s="849"/>
      <c r="E38" s="889"/>
      <c r="F38" s="889">
        <v>0</v>
      </c>
      <c r="G38" s="890"/>
    </row>
    <row r="39" spans="1:7" ht="14.4" customHeight="1" x14ac:dyDescent="0.3">
      <c r="A39" s="857" t="s">
        <v>5609</v>
      </c>
      <c r="B39" s="849"/>
      <c r="C39" s="849">
        <v>2</v>
      </c>
      <c r="D39" s="849"/>
      <c r="E39" s="889"/>
      <c r="F39" s="889">
        <v>692</v>
      </c>
      <c r="G39" s="890"/>
    </row>
    <row r="40" spans="1:7" ht="14.4" customHeight="1" x14ac:dyDescent="0.3">
      <c r="A40" s="857" t="s">
        <v>2074</v>
      </c>
      <c r="B40" s="849">
        <v>549</v>
      </c>
      <c r="C40" s="849">
        <v>1094</v>
      </c>
      <c r="D40" s="849">
        <v>1462</v>
      </c>
      <c r="E40" s="889">
        <v>113647.90000000004</v>
      </c>
      <c r="F40" s="889">
        <v>223014.21999999977</v>
      </c>
      <c r="G40" s="890">
        <v>326802.58999999979</v>
      </c>
    </row>
    <row r="41" spans="1:7" ht="14.4" customHeight="1" x14ac:dyDescent="0.3">
      <c r="A41" s="857" t="s">
        <v>5610</v>
      </c>
      <c r="B41" s="849">
        <v>1</v>
      </c>
      <c r="C41" s="849"/>
      <c r="D41" s="849"/>
      <c r="E41" s="889">
        <v>323</v>
      </c>
      <c r="F41" s="889"/>
      <c r="G41" s="890"/>
    </row>
    <row r="42" spans="1:7" ht="14.4" customHeight="1" x14ac:dyDescent="0.3">
      <c r="A42" s="857" t="s">
        <v>2075</v>
      </c>
      <c r="B42" s="849">
        <v>1899</v>
      </c>
      <c r="C42" s="849">
        <v>1985</v>
      </c>
      <c r="D42" s="849">
        <v>1593</v>
      </c>
      <c r="E42" s="889">
        <v>290538.67</v>
      </c>
      <c r="F42" s="889">
        <v>339483.64999999997</v>
      </c>
      <c r="G42" s="890">
        <v>272557.31999999995</v>
      </c>
    </row>
    <row r="43" spans="1:7" ht="14.4" customHeight="1" x14ac:dyDescent="0.3">
      <c r="A43" s="857" t="s">
        <v>2076</v>
      </c>
      <c r="B43" s="849">
        <v>782</v>
      </c>
      <c r="C43" s="849">
        <v>907</v>
      </c>
      <c r="D43" s="849">
        <v>367</v>
      </c>
      <c r="E43" s="889">
        <v>524592.99</v>
      </c>
      <c r="F43" s="889">
        <v>501248.9800000001</v>
      </c>
      <c r="G43" s="890">
        <v>436178.66999999993</v>
      </c>
    </row>
    <row r="44" spans="1:7" ht="14.4" customHeight="1" x14ac:dyDescent="0.3">
      <c r="A44" s="857" t="s">
        <v>5611</v>
      </c>
      <c r="B44" s="849">
        <v>1688</v>
      </c>
      <c r="C44" s="849">
        <v>1123</v>
      </c>
      <c r="D44" s="849">
        <v>279</v>
      </c>
      <c r="E44" s="889">
        <v>641654.33000000007</v>
      </c>
      <c r="F44" s="889">
        <v>406139.99999999994</v>
      </c>
      <c r="G44" s="890">
        <v>87114.98000000001</v>
      </c>
    </row>
    <row r="45" spans="1:7" ht="14.4" customHeight="1" x14ac:dyDescent="0.3">
      <c r="A45" s="857" t="s">
        <v>2078</v>
      </c>
      <c r="B45" s="849">
        <v>361</v>
      </c>
      <c r="C45" s="849">
        <v>647</v>
      </c>
      <c r="D45" s="849">
        <v>2096</v>
      </c>
      <c r="E45" s="889">
        <v>77227.34</v>
      </c>
      <c r="F45" s="889">
        <v>119520.65000000001</v>
      </c>
      <c r="G45" s="890">
        <v>501880.66000000003</v>
      </c>
    </row>
    <row r="46" spans="1:7" ht="14.4" customHeight="1" x14ac:dyDescent="0.3">
      <c r="A46" s="857" t="s">
        <v>5612</v>
      </c>
      <c r="B46" s="849">
        <v>297</v>
      </c>
      <c r="C46" s="849">
        <v>3713</v>
      </c>
      <c r="D46" s="849">
        <v>5542</v>
      </c>
      <c r="E46" s="889">
        <v>78236.990000000005</v>
      </c>
      <c r="F46" s="889">
        <v>1349949.9999999998</v>
      </c>
      <c r="G46" s="890">
        <v>2054241.3199999998</v>
      </c>
    </row>
    <row r="47" spans="1:7" ht="14.4" customHeight="1" x14ac:dyDescent="0.3">
      <c r="A47" s="857" t="s">
        <v>5613</v>
      </c>
      <c r="B47" s="849">
        <v>26</v>
      </c>
      <c r="C47" s="849">
        <v>24</v>
      </c>
      <c r="D47" s="849"/>
      <c r="E47" s="889">
        <v>4885.99</v>
      </c>
      <c r="F47" s="889">
        <v>4628.67</v>
      </c>
      <c r="G47" s="890"/>
    </row>
    <row r="48" spans="1:7" ht="14.4" customHeight="1" x14ac:dyDescent="0.3">
      <c r="A48" s="857" t="s">
        <v>2080</v>
      </c>
      <c r="B48" s="849"/>
      <c r="C48" s="849"/>
      <c r="D48" s="849">
        <v>1139</v>
      </c>
      <c r="E48" s="889"/>
      <c r="F48" s="889"/>
      <c r="G48" s="890">
        <v>218316.00000000003</v>
      </c>
    </row>
    <row r="49" spans="1:7" ht="14.4" customHeight="1" x14ac:dyDescent="0.3">
      <c r="A49" s="857" t="s">
        <v>2081</v>
      </c>
      <c r="B49" s="849">
        <v>1497</v>
      </c>
      <c r="C49" s="849">
        <v>1497</v>
      </c>
      <c r="D49" s="849">
        <v>2050</v>
      </c>
      <c r="E49" s="889">
        <v>311699.99</v>
      </c>
      <c r="F49" s="889">
        <v>322851.32</v>
      </c>
      <c r="G49" s="890">
        <v>446982.68</v>
      </c>
    </row>
    <row r="50" spans="1:7" ht="14.4" customHeight="1" x14ac:dyDescent="0.3">
      <c r="A50" s="857" t="s">
        <v>2082</v>
      </c>
      <c r="B50" s="849">
        <v>12107</v>
      </c>
      <c r="C50" s="849">
        <v>13862</v>
      </c>
      <c r="D50" s="849">
        <v>1294</v>
      </c>
      <c r="E50" s="889">
        <v>3054768.3400000003</v>
      </c>
      <c r="F50" s="889">
        <v>3616534.33</v>
      </c>
      <c r="G50" s="890">
        <v>338698.67</v>
      </c>
    </row>
    <row r="51" spans="1:7" ht="14.4" customHeight="1" x14ac:dyDescent="0.3">
      <c r="A51" s="857" t="s">
        <v>2083</v>
      </c>
      <c r="B51" s="849">
        <v>2684</v>
      </c>
      <c r="C51" s="849">
        <v>2759</v>
      </c>
      <c r="D51" s="849">
        <v>739</v>
      </c>
      <c r="E51" s="889">
        <v>433199.66000000003</v>
      </c>
      <c r="F51" s="889">
        <v>2398714.67</v>
      </c>
      <c r="G51" s="890">
        <v>601008.32999999996</v>
      </c>
    </row>
    <row r="52" spans="1:7" ht="14.4" customHeight="1" x14ac:dyDescent="0.3">
      <c r="A52" s="857" t="s">
        <v>5614</v>
      </c>
      <c r="B52" s="849">
        <v>198</v>
      </c>
      <c r="C52" s="849"/>
      <c r="D52" s="849"/>
      <c r="E52" s="889">
        <v>376243</v>
      </c>
      <c r="F52" s="889"/>
      <c r="G52" s="890"/>
    </row>
    <row r="53" spans="1:7" ht="14.4" customHeight="1" x14ac:dyDescent="0.3">
      <c r="A53" s="857" t="s">
        <v>5615</v>
      </c>
      <c r="B53" s="849">
        <v>49</v>
      </c>
      <c r="C53" s="849"/>
      <c r="D53" s="849"/>
      <c r="E53" s="889">
        <v>9391</v>
      </c>
      <c r="F53" s="889"/>
      <c r="G53" s="890"/>
    </row>
    <row r="54" spans="1:7" ht="14.4" customHeight="1" x14ac:dyDescent="0.3">
      <c r="A54" s="857" t="s">
        <v>5616</v>
      </c>
      <c r="B54" s="849">
        <v>166</v>
      </c>
      <c r="C54" s="849">
        <v>33</v>
      </c>
      <c r="D54" s="849"/>
      <c r="E54" s="889">
        <v>55627.659999999996</v>
      </c>
      <c r="F54" s="889">
        <v>11742.34</v>
      </c>
      <c r="G54" s="890"/>
    </row>
    <row r="55" spans="1:7" ht="14.4" customHeight="1" x14ac:dyDescent="0.3">
      <c r="A55" s="857" t="s">
        <v>2084</v>
      </c>
      <c r="B55" s="849">
        <v>263</v>
      </c>
      <c r="C55" s="849">
        <v>229</v>
      </c>
      <c r="D55" s="849">
        <v>164</v>
      </c>
      <c r="E55" s="889">
        <v>50200.66</v>
      </c>
      <c r="F55" s="889">
        <v>31625.99</v>
      </c>
      <c r="G55" s="890">
        <v>43385.659999999996</v>
      </c>
    </row>
    <row r="56" spans="1:7" ht="14.4" customHeight="1" x14ac:dyDescent="0.3">
      <c r="A56" s="857" t="s">
        <v>2085</v>
      </c>
      <c r="B56" s="849">
        <v>310</v>
      </c>
      <c r="C56" s="849">
        <v>403</v>
      </c>
      <c r="D56" s="849">
        <v>530</v>
      </c>
      <c r="E56" s="889">
        <v>74818.990000000005</v>
      </c>
      <c r="F56" s="889">
        <v>98740.33</v>
      </c>
      <c r="G56" s="890">
        <v>117897.99</v>
      </c>
    </row>
    <row r="57" spans="1:7" ht="14.4" customHeight="1" x14ac:dyDescent="0.3">
      <c r="A57" s="857" t="s">
        <v>2086</v>
      </c>
      <c r="B57" s="849">
        <v>3287</v>
      </c>
      <c r="C57" s="849">
        <v>4396</v>
      </c>
      <c r="D57" s="849">
        <v>1957</v>
      </c>
      <c r="E57" s="889">
        <v>556422</v>
      </c>
      <c r="F57" s="889">
        <v>762022.98</v>
      </c>
      <c r="G57" s="890">
        <v>324237.98000000004</v>
      </c>
    </row>
    <row r="58" spans="1:7" ht="14.4" customHeight="1" x14ac:dyDescent="0.3">
      <c r="A58" s="857" t="s">
        <v>2087</v>
      </c>
      <c r="B58" s="849">
        <v>1708</v>
      </c>
      <c r="C58" s="849">
        <v>2011</v>
      </c>
      <c r="D58" s="849">
        <v>2129</v>
      </c>
      <c r="E58" s="889">
        <v>355816.84000000008</v>
      </c>
      <c r="F58" s="889">
        <v>402042.02000000008</v>
      </c>
      <c r="G58" s="890">
        <v>433045.0200000006</v>
      </c>
    </row>
    <row r="59" spans="1:7" ht="14.4" customHeight="1" x14ac:dyDescent="0.3">
      <c r="A59" s="857" t="s">
        <v>2088</v>
      </c>
      <c r="B59" s="849">
        <v>260</v>
      </c>
      <c r="C59" s="849">
        <v>138</v>
      </c>
      <c r="D59" s="849">
        <v>8737</v>
      </c>
      <c r="E59" s="889">
        <v>38353.660000000003</v>
      </c>
      <c r="F59" s="889">
        <v>24379.33</v>
      </c>
      <c r="G59" s="890">
        <v>2136476.9899999998</v>
      </c>
    </row>
    <row r="60" spans="1:7" ht="14.4" customHeight="1" x14ac:dyDescent="0.3">
      <c r="A60" s="857" t="s">
        <v>2089</v>
      </c>
      <c r="B60" s="849">
        <v>3230</v>
      </c>
      <c r="C60" s="849">
        <v>3460</v>
      </c>
      <c r="D60" s="849">
        <v>3289</v>
      </c>
      <c r="E60" s="889">
        <v>1133226.31</v>
      </c>
      <c r="F60" s="889">
        <v>1233840.33</v>
      </c>
      <c r="G60" s="890">
        <v>1144512.0099999998</v>
      </c>
    </row>
    <row r="61" spans="1:7" ht="14.4" customHeight="1" x14ac:dyDescent="0.3">
      <c r="A61" s="857" t="s">
        <v>2090</v>
      </c>
      <c r="B61" s="849">
        <v>1168</v>
      </c>
      <c r="C61" s="849">
        <v>1589</v>
      </c>
      <c r="D61" s="849">
        <v>94</v>
      </c>
      <c r="E61" s="889">
        <v>312705.33</v>
      </c>
      <c r="F61" s="889">
        <v>504171.33999999997</v>
      </c>
      <c r="G61" s="890">
        <v>19645.669999999998</v>
      </c>
    </row>
    <row r="62" spans="1:7" ht="14.4" customHeight="1" x14ac:dyDescent="0.3">
      <c r="A62" s="857" t="s">
        <v>2091</v>
      </c>
      <c r="B62" s="849">
        <v>3857</v>
      </c>
      <c r="C62" s="849">
        <v>4</v>
      </c>
      <c r="D62" s="849">
        <v>1524</v>
      </c>
      <c r="E62" s="889">
        <v>1414405.6500000001</v>
      </c>
      <c r="F62" s="889">
        <v>916.33</v>
      </c>
      <c r="G62" s="890">
        <v>561920.99</v>
      </c>
    </row>
    <row r="63" spans="1:7" ht="14.4" customHeight="1" x14ac:dyDescent="0.3">
      <c r="A63" s="857" t="s">
        <v>5617</v>
      </c>
      <c r="B63" s="849"/>
      <c r="C63" s="849">
        <v>2</v>
      </c>
      <c r="D63" s="849"/>
      <c r="E63" s="889"/>
      <c r="F63" s="889">
        <v>383.33</v>
      </c>
      <c r="G63" s="890"/>
    </row>
    <row r="64" spans="1:7" ht="14.4" customHeight="1" x14ac:dyDescent="0.3">
      <c r="A64" s="857" t="s">
        <v>5618</v>
      </c>
      <c r="B64" s="849"/>
      <c r="C64" s="849">
        <v>1</v>
      </c>
      <c r="D64" s="849">
        <v>1</v>
      </c>
      <c r="E64" s="889"/>
      <c r="F64" s="889">
        <v>346</v>
      </c>
      <c r="G64" s="890">
        <v>347</v>
      </c>
    </row>
    <row r="65" spans="1:7" ht="14.4" customHeight="1" x14ac:dyDescent="0.3">
      <c r="A65" s="857" t="s">
        <v>2092</v>
      </c>
      <c r="B65" s="849">
        <v>2728</v>
      </c>
      <c r="C65" s="849">
        <v>1111</v>
      </c>
      <c r="D65" s="849"/>
      <c r="E65" s="889">
        <v>783836.99</v>
      </c>
      <c r="F65" s="889">
        <v>379683.66</v>
      </c>
      <c r="G65" s="890"/>
    </row>
    <row r="66" spans="1:7" ht="14.4" customHeight="1" x14ac:dyDescent="0.3">
      <c r="A66" s="857" t="s">
        <v>5619</v>
      </c>
      <c r="B66" s="849"/>
      <c r="C66" s="849">
        <v>2</v>
      </c>
      <c r="D66" s="849"/>
      <c r="E66" s="889"/>
      <c r="F66" s="889">
        <v>383.33</v>
      </c>
      <c r="G66" s="890"/>
    </row>
    <row r="67" spans="1:7" ht="14.4" customHeight="1" x14ac:dyDescent="0.3">
      <c r="A67" s="857" t="s">
        <v>2093</v>
      </c>
      <c r="B67" s="849"/>
      <c r="C67" s="849"/>
      <c r="D67" s="849">
        <v>113</v>
      </c>
      <c r="E67" s="889"/>
      <c r="F67" s="889"/>
      <c r="G67" s="890">
        <v>24808.999999999996</v>
      </c>
    </row>
    <row r="68" spans="1:7" ht="14.4" customHeight="1" x14ac:dyDescent="0.3">
      <c r="A68" s="857" t="s">
        <v>2094</v>
      </c>
      <c r="B68" s="849">
        <v>166</v>
      </c>
      <c r="C68" s="849">
        <v>180</v>
      </c>
      <c r="D68" s="849">
        <v>1627</v>
      </c>
      <c r="E68" s="889">
        <v>26290.32</v>
      </c>
      <c r="F68" s="889">
        <v>33809.32</v>
      </c>
      <c r="G68" s="890">
        <v>314509.63999999996</v>
      </c>
    </row>
    <row r="69" spans="1:7" ht="14.4" customHeight="1" x14ac:dyDescent="0.3">
      <c r="A69" s="857" t="s">
        <v>2095</v>
      </c>
      <c r="B69" s="849">
        <v>3542</v>
      </c>
      <c r="C69" s="849">
        <v>4059</v>
      </c>
      <c r="D69" s="849">
        <v>3849</v>
      </c>
      <c r="E69" s="889">
        <v>448132.98999999993</v>
      </c>
      <c r="F69" s="889">
        <v>533451.99</v>
      </c>
      <c r="G69" s="890">
        <v>561265.65</v>
      </c>
    </row>
    <row r="70" spans="1:7" ht="14.4" customHeight="1" x14ac:dyDescent="0.3">
      <c r="A70" s="857" t="s">
        <v>5620</v>
      </c>
      <c r="B70" s="849">
        <v>4</v>
      </c>
      <c r="C70" s="849">
        <v>6</v>
      </c>
      <c r="D70" s="849"/>
      <c r="E70" s="889">
        <v>687.33</v>
      </c>
      <c r="F70" s="889">
        <v>1149.99</v>
      </c>
      <c r="G70" s="890"/>
    </row>
    <row r="71" spans="1:7" ht="14.4" customHeight="1" x14ac:dyDescent="0.3">
      <c r="A71" s="857" t="s">
        <v>5621</v>
      </c>
      <c r="B71" s="849">
        <v>1</v>
      </c>
      <c r="C71" s="849">
        <v>2</v>
      </c>
      <c r="D71" s="849"/>
      <c r="E71" s="889">
        <v>323</v>
      </c>
      <c r="F71" s="889">
        <v>383.33</v>
      </c>
      <c r="G71" s="890"/>
    </row>
    <row r="72" spans="1:7" ht="14.4" customHeight="1" x14ac:dyDescent="0.3">
      <c r="A72" s="857" t="s">
        <v>5622</v>
      </c>
      <c r="B72" s="849">
        <v>2966</v>
      </c>
      <c r="C72" s="849"/>
      <c r="D72" s="849"/>
      <c r="E72" s="889">
        <v>513259</v>
      </c>
      <c r="F72" s="889"/>
      <c r="G72" s="890"/>
    </row>
    <row r="73" spans="1:7" ht="14.4" customHeight="1" x14ac:dyDescent="0.3">
      <c r="A73" s="857" t="s">
        <v>2097</v>
      </c>
      <c r="B73" s="849">
        <v>4529</v>
      </c>
      <c r="C73" s="849">
        <v>4745</v>
      </c>
      <c r="D73" s="849">
        <v>5856</v>
      </c>
      <c r="E73" s="889">
        <v>3801633.3100000005</v>
      </c>
      <c r="F73" s="889">
        <v>3206429.3400000003</v>
      </c>
      <c r="G73" s="890">
        <v>4514209.32</v>
      </c>
    </row>
    <row r="74" spans="1:7" ht="14.4" customHeight="1" x14ac:dyDescent="0.3">
      <c r="A74" s="857" t="s">
        <v>2098</v>
      </c>
      <c r="B74" s="849">
        <v>11</v>
      </c>
      <c r="C74" s="849">
        <v>9</v>
      </c>
      <c r="D74" s="849"/>
      <c r="E74" s="889">
        <v>1403</v>
      </c>
      <c r="F74" s="889">
        <v>1953.6599999999999</v>
      </c>
      <c r="G74" s="890"/>
    </row>
    <row r="75" spans="1:7" ht="14.4" customHeight="1" x14ac:dyDescent="0.3">
      <c r="A75" s="857" t="s">
        <v>2099</v>
      </c>
      <c r="B75" s="849">
        <v>2347</v>
      </c>
      <c r="C75" s="849">
        <v>2506</v>
      </c>
      <c r="D75" s="849">
        <v>1255</v>
      </c>
      <c r="E75" s="889">
        <v>379999.66000000003</v>
      </c>
      <c r="F75" s="889">
        <v>420376.63999999996</v>
      </c>
      <c r="G75" s="890">
        <v>221503.99</v>
      </c>
    </row>
    <row r="76" spans="1:7" ht="14.4" customHeight="1" x14ac:dyDescent="0.3">
      <c r="A76" s="857" t="s">
        <v>5623</v>
      </c>
      <c r="B76" s="849">
        <v>1</v>
      </c>
      <c r="C76" s="849">
        <v>1</v>
      </c>
      <c r="D76" s="849"/>
      <c r="E76" s="889">
        <v>323</v>
      </c>
      <c r="F76" s="889">
        <v>346</v>
      </c>
      <c r="G76" s="890"/>
    </row>
    <row r="77" spans="1:7" ht="14.4" customHeight="1" thickBot="1" x14ac:dyDescent="0.35">
      <c r="A77" s="893" t="s">
        <v>5624</v>
      </c>
      <c r="B77" s="851"/>
      <c r="C77" s="851"/>
      <c r="D77" s="851">
        <v>2455</v>
      </c>
      <c r="E77" s="891"/>
      <c r="F77" s="891"/>
      <c r="G77" s="892">
        <v>871175.01</v>
      </c>
    </row>
    <row r="78" spans="1:7" ht="14.4" customHeight="1" x14ac:dyDescent="0.3">
      <c r="A78" s="804" t="s">
        <v>328</v>
      </c>
    </row>
    <row r="79" spans="1:7" ht="14.4" customHeight="1" x14ac:dyDescent="0.3">
      <c r="A79" s="805" t="s">
        <v>2053</v>
      </c>
    </row>
    <row r="80" spans="1:7" ht="14.4" customHeight="1" x14ac:dyDescent="0.3">
      <c r="A80" s="804" t="s">
        <v>5590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5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5879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94147.199999999997</v>
      </c>
      <c r="H3" s="208">
        <f t="shared" si="0"/>
        <v>31555305.09</v>
      </c>
      <c r="I3" s="78"/>
      <c r="J3" s="78"/>
      <c r="K3" s="208">
        <f t="shared" si="0"/>
        <v>95325.99</v>
      </c>
      <c r="L3" s="208">
        <f t="shared" si="0"/>
        <v>36223900.25</v>
      </c>
      <c r="M3" s="78"/>
      <c r="N3" s="78"/>
      <c r="O3" s="208">
        <f t="shared" si="0"/>
        <v>93895.800000000017</v>
      </c>
      <c r="P3" s="208">
        <f t="shared" si="0"/>
        <v>36390108.499999985</v>
      </c>
      <c r="Q3" s="79">
        <f>IF(L3=0,0,P3/L3)</f>
        <v>1.004588358759076</v>
      </c>
      <c r="R3" s="209">
        <f>IF(O3=0,0,P3/O3)</f>
        <v>387.5584264684893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5626</v>
      </c>
      <c r="C6" s="825" t="s">
        <v>624</v>
      </c>
      <c r="D6" s="825" t="s">
        <v>5627</v>
      </c>
      <c r="E6" s="825" t="s">
        <v>5628</v>
      </c>
      <c r="F6" s="825"/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131</v>
      </c>
      <c r="Q6" s="830"/>
      <c r="R6" s="848">
        <v>131</v>
      </c>
    </row>
    <row r="7" spans="1:18" ht="14.4" customHeight="1" x14ac:dyDescent="0.3">
      <c r="A7" s="831"/>
      <c r="B7" s="832" t="s">
        <v>5626</v>
      </c>
      <c r="C7" s="832" t="s">
        <v>624</v>
      </c>
      <c r="D7" s="832" t="s">
        <v>5627</v>
      </c>
      <c r="E7" s="832" t="s">
        <v>5629</v>
      </c>
      <c r="F7" s="832"/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236</v>
      </c>
      <c r="Q7" s="837"/>
      <c r="R7" s="850">
        <v>236</v>
      </c>
    </row>
    <row r="8" spans="1:18" ht="14.4" customHeight="1" x14ac:dyDescent="0.3">
      <c r="A8" s="831" t="s">
        <v>5630</v>
      </c>
      <c r="B8" s="832" t="s">
        <v>5631</v>
      </c>
      <c r="C8" s="832" t="s">
        <v>627</v>
      </c>
      <c r="D8" s="832" t="s">
        <v>5632</v>
      </c>
      <c r="E8" s="832" t="s">
        <v>5633</v>
      </c>
      <c r="F8" s="832" t="s">
        <v>5634</v>
      </c>
      <c r="G8" s="849">
        <v>1</v>
      </c>
      <c r="H8" s="849">
        <v>548.41999999999996</v>
      </c>
      <c r="I8" s="832"/>
      <c r="J8" s="832">
        <v>548.41999999999996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5630</v>
      </c>
      <c r="B9" s="832" t="s">
        <v>5631</v>
      </c>
      <c r="C9" s="832" t="s">
        <v>627</v>
      </c>
      <c r="D9" s="832" t="s">
        <v>5627</v>
      </c>
      <c r="E9" s="832" t="s">
        <v>5635</v>
      </c>
      <c r="F9" s="832" t="s">
        <v>5636</v>
      </c>
      <c r="G9" s="849">
        <v>3872</v>
      </c>
      <c r="H9" s="849">
        <v>1250656</v>
      </c>
      <c r="I9" s="832">
        <v>0.98276582837493365</v>
      </c>
      <c r="J9" s="832">
        <v>323</v>
      </c>
      <c r="K9" s="849">
        <v>3678</v>
      </c>
      <c r="L9" s="849">
        <v>1272588</v>
      </c>
      <c r="M9" s="832">
        <v>1</v>
      </c>
      <c r="N9" s="832">
        <v>346</v>
      </c>
      <c r="O9" s="849">
        <v>2966</v>
      </c>
      <c r="P9" s="849">
        <v>1029202</v>
      </c>
      <c r="Q9" s="837">
        <v>0.8087472143380261</v>
      </c>
      <c r="R9" s="850">
        <v>347</v>
      </c>
    </row>
    <row r="10" spans="1:18" ht="14.4" customHeight="1" x14ac:dyDescent="0.3">
      <c r="A10" s="831" t="s">
        <v>5630</v>
      </c>
      <c r="B10" s="832" t="s">
        <v>5631</v>
      </c>
      <c r="C10" s="832" t="s">
        <v>627</v>
      </c>
      <c r="D10" s="832" t="s">
        <v>5627</v>
      </c>
      <c r="E10" s="832" t="s">
        <v>5637</v>
      </c>
      <c r="F10" s="832" t="s">
        <v>5638</v>
      </c>
      <c r="G10" s="849">
        <v>4168</v>
      </c>
      <c r="H10" s="849">
        <v>1362936</v>
      </c>
      <c r="I10" s="832">
        <v>0.90835149455163455</v>
      </c>
      <c r="J10" s="832">
        <v>327</v>
      </c>
      <c r="K10" s="849">
        <v>4287</v>
      </c>
      <c r="L10" s="849">
        <v>1500450</v>
      </c>
      <c r="M10" s="832">
        <v>1</v>
      </c>
      <c r="N10" s="832">
        <v>350</v>
      </c>
      <c r="O10" s="849">
        <v>3615</v>
      </c>
      <c r="P10" s="849">
        <v>1268865</v>
      </c>
      <c r="Q10" s="837">
        <v>0.84565630310906725</v>
      </c>
      <c r="R10" s="850">
        <v>351</v>
      </c>
    </row>
    <row r="11" spans="1:18" ht="14.4" customHeight="1" x14ac:dyDescent="0.3">
      <c r="A11" s="831" t="s">
        <v>5630</v>
      </c>
      <c r="B11" s="832" t="s">
        <v>5631</v>
      </c>
      <c r="C11" s="832" t="s">
        <v>627</v>
      </c>
      <c r="D11" s="832" t="s">
        <v>5627</v>
      </c>
      <c r="E11" s="832" t="s">
        <v>5639</v>
      </c>
      <c r="F11" s="832" t="s">
        <v>5640</v>
      </c>
      <c r="G11" s="849">
        <v>3447</v>
      </c>
      <c r="H11" s="849">
        <v>83233.310000000012</v>
      </c>
      <c r="I11" s="832">
        <v>0.60096274402987138</v>
      </c>
      <c r="J11" s="832">
        <v>24.146594139831741</v>
      </c>
      <c r="K11" s="849">
        <v>4155</v>
      </c>
      <c r="L11" s="849">
        <v>138499.95000000004</v>
      </c>
      <c r="M11" s="832">
        <v>1</v>
      </c>
      <c r="N11" s="832">
        <v>33.333321299638996</v>
      </c>
      <c r="O11" s="849">
        <v>3313</v>
      </c>
      <c r="P11" s="849">
        <v>110433.32</v>
      </c>
      <c r="Q11" s="837">
        <v>0.79735277882771782</v>
      </c>
      <c r="R11" s="850">
        <v>33.333329308783583</v>
      </c>
    </row>
    <row r="12" spans="1:18" ht="14.4" customHeight="1" x14ac:dyDescent="0.3">
      <c r="A12" s="831" t="s">
        <v>5630</v>
      </c>
      <c r="B12" s="832" t="s">
        <v>5631</v>
      </c>
      <c r="C12" s="832" t="s">
        <v>627</v>
      </c>
      <c r="D12" s="832" t="s">
        <v>5627</v>
      </c>
      <c r="E12" s="832" t="s">
        <v>5641</v>
      </c>
      <c r="F12" s="832" t="s">
        <v>5642</v>
      </c>
      <c r="G12" s="849">
        <v>1</v>
      </c>
      <c r="H12" s="849">
        <v>31</v>
      </c>
      <c r="I12" s="832"/>
      <c r="J12" s="832">
        <v>31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5630</v>
      </c>
      <c r="B13" s="832" t="s">
        <v>5631</v>
      </c>
      <c r="C13" s="832" t="s">
        <v>627</v>
      </c>
      <c r="D13" s="832" t="s">
        <v>5627</v>
      </c>
      <c r="E13" s="832" t="s">
        <v>5643</v>
      </c>
      <c r="F13" s="832" t="s">
        <v>5644</v>
      </c>
      <c r="G13" s="849">
        <v>1</v>
      </c>
      <c r="H13" s="849">
        <v>1936</v>
      </c>
      <c r="I13" s="832"/>
      <c r="J13" s="832">
        <v>1936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5630</v>
      </c>
      <c r="B14" s="832" t="s">
        <v>5645</v>
      </c>
      <c r="C14" s="832" t="s">
        <v>627</v>
      </c>
      <c r="D14" s="832" t="s">
        <v>5627</v>
      </c>
      <c r="E14" s="832" t="s">
        <v>5646</v>
      </c>
      <c r="F14" s="832" t="s">
        <v>5647</v>
      </c>
      <c r="G14" s="849"/>
      <c r="H14" s="849"/>
      <c r="I14" s="832"/>
      <c r="J14" s="832"/>
      <c r="K14" s="849">
        <v>2</v>
      </c>
      <c r="L14" s="849">
        <v>74</v>
      </c>
      <c r="M14" s="832">
        <v>1</v>
      </c>
      <c r="N14" s="832">
        <v>37</v>
      </c>
      <c r="O14" s="849">
        <v>4</v>
      </c>
      <c r="P14" s="849">
        <v>148</v>
      </c>
      <c r="Q14" s="837">
        <v>2</v>
      </c>
      <c r="R14" s="850">
        <v>37</v>
      </c>
    </row>
    <row r="15" spans="1:18" ht="14.4" customHeight="1" x14ac:dyDescent="0.3">
      <c r="A15" s="831" t="s">
        <v>5630</v>
      </c>
      <c r="B15" s="832" t="s">
        <v>5645</v>
      </c>
      <c r="C15" s="832" t="s">
        <v>627</v>
      </c>
      <c r="D15" s="832" t="s">
        <v>5627</v>
      </c>
      <c r="E15" s="832" t="s">
        <v>5648</v>
      </c>
      <c r="F15" s="832" t="s">
        <v>5649</v>
      </c>
      <c r="G15" s="849"/>
      <c r="H15" s="849"/>
      <c r="I15" s="832"/>
      <c r="J15" s="832"/>
      <c r="K15" s="849">
        <v>1</v>
      </c>
      <c r="L15" s="849">
        <v>74</v>
      </c>
      <c r="M15" s="832">
        <v>1</v>
      </c>
      <c r="N15" s="832">
        <v>74</v>
      </c>
      <c r="O15" s="849">
        <v>1</v>
      </c>
      <c r="P15" s="849">
        <v>74</v>
      </c>
      <c r="Q15" s="837">
        <v>1</v>
      </c>
      <c r="R15" s="850">
        <v>74</v>
      </c>
    </row>
    <row r="16" spans="1:18" ht="14.4" customHeight="1" x14ac:dyDescent="0.3">
      <c r="A16" s="831" t="s">
        <v>5630</v>
      </c>
      <c r="B16" s="832" t="s">
        <v>5645</v>
      </c>
      <c r="C16" s="832" t="s">
        <v>627</v>
      </c>
      <c r="D16" s="832" t="s">
        <v>5627</v>
      </c>
      <c r="E16" s="832" t="s">
        <v>5650</v>
      </c>
      <c r="F16" s="832" t="s">
        <v>5651</v>
      </c>
      <c r="G16" s="849">
        <v>1091</v>
      </c>
      <c r="H16" s="849">
        <v>894620</v>
      </c>
      <c r="I16" s="832">
        <v>0.77575562076404936</v>
      </c>
      <c r="J16" s="832">
        <v>820</v>
      </c>
      <c r="K16" s="849">
        <v>1368</v>
      </c>
      <c r="L16" s="849">
        <v>1153224</v>
      </c>
      <c r="M16" s="832">
        <v>1</v>
      </c>
      <c r="N16" s="832">
        <v>843</v>
      </c>
      <c r="O16" s="849">
        <v>1445</v>
      </c>
      <c r="P16" s="849">
        <v>1219580</v>
      </c>
      <c r="Q16" s="837">
        <v>1.0575395586633647</v>
      </c>
      <c r="R16" s="850">
        <v>844</v>
      </c>
    </row>
    <row r="17" spans="1:18" ht="14.4" customHeight="1" x14ac:dyDescent="0.3">
      <c r="A17" s="831" t="s">
        <v>5630</v>
      </c>
      <c r="B17" s="832" t="s">
        <v>5652</v>
      </c>
      <c r="C17" s="832" t="s">
        <v>624</v>
      </c>
      <c r="D17" s="832" t="s">
        <v>5627</v>
      </c>
      <c r="E17" s="832" t="s">
        <v>5628</v>
      </c>
      <c r="F17" s="832"/>
      <c r="G17" s="849"/>
      <c r="H17" s="849"/>
      <c r="I17" s="832"/>
      <c r="J17" s="832"/>
      <c r="K17" s="849"/>
      <c r="L17" s="849"/>
      <c r="M17" s="832"/>
      <c r="N17" s="832"/>
      <c r="O17" s="849">
        <v>1</v>
      </c>
      <c r="P17" s="849">
        <v>131</v>
      </c>
      <c r="Q17" s="837"/>
      <c r="R17" s="850">
        <v>131</v>
      </c>
    </row>
    <row r="18" spans="1:18" ht="14.4" customHeight="1" x14ac:dyDescent="0.3">
      <c r="A18" s="831" t="s">
        <v>5630</v>
      </c>
      <c r="B18" s="832" t="s">
        <v>5652</v>
      </c>
      <c r="C18" s="832" t="s">
        <v>624</v>
      </c>
      <c r="D18" s="832" t="s">
        <v>5627</v>
      </c>
      <c r="E18" s="832" t="s">
        <v>5629</v>
      </c>
      <c r="F18" s="832"/>
      <c r="G18" s="849"/>
      <c r="H18" s="849"/>
      <c r="I18" s="832"/>
      <c r="J18" s="832"/>
      <c r="K18" s="849"/>
      <c r="L18" s="849"/>
      <c r="M18" s="832"/>
      <c r="N18" s="832"/>
      <c r="O18" s="849">
        <v>1</v>
      </c>
      <c r="P18" s="849">
        <v>236</v>
      </c>
      <c r="Q18" s="837"/>
      <c r="R18" s="850">
        <v>236</v>
      </c>
    </row>
    <row r="19" spans="1:18" ht="14.4" customHeight="1" x14ac:dyDescent="0.3">
      <c r="A19" s="831" t="s">
        <v>5630</v>
      </c>
      <c r="B19" s="832" t="s">
        <v>5653</v>
      </c>
      <c r="C19" s="832" t="s">
        <v>624</v>
      </c>
      <c r="D19" s="832" t="s">
        <v>5627</v>
      </c>
      <c r="E19" s="832" t="s">
        <v>5654</v>
      </c>
      <c r="F19" s="832" t="s">
        <v>5655</v>
      </c>
      <c r="G19" s="849"/>
      <c r="H19" s="849"/>
      <c r="I19" s="832"/>
      <c r="J19" s="832"/>
      <c r="K19" s="849">
        <v>1</v>
      </c>
      <c r="L19" s="849">
        <v>160</v>
      </c>
      <c r="M19" s="832">
        <v>1</v>
      </c>
      <c r="N19" s="832">
        <v>160</v>
      </c>
      <c r="O19" s="849"/>
      <c r="P19" s="849"/>
      <c r="Q19" s="837"/>
      <c r="R19" s="850"/>
    </row>
    <row r="20" spans="1:18" ht="14.4" customHeight="1" x14ac:dyDescent="0.3">
      <c r="A20" s="831" t="s">
        <v>5630</v>
      </c>
      <c r="B20" s="832" t="s">
        <v>5656</v>
      </c>
      <c r="C20" s="832" t="s">
        <v>624</v>
      </c>
      <c r="D20" s="832" t="s">
        <v>5627</v>
      </c>
      <c r="E20" s="832" t="s">
        <v>5657</v>
      </c>
      <c r="F20" s="832" t="s">
        <v>5658</v>
      </c>
      <c r="G20" s="849">
        <v>971</v>
      </c>
      <c r="H20" s="849">
        <v>313633</v>
      </c>
      <c r="I20" s="832">
        <v>1.0027143332139752</v>
      </c>
      <c r="J20" s="832">
        <v>323</v>
      </c>
      <c r="K20" s="849">
        <v>904</v>
      </c>
      <c r="L20" s="849">
        <v>312784</v>
      </c>
      <c r="M20" s="832">
        <v>1</v>
      </c>
      <c r="N20" s="832">
        <v>346</v>
      </c>
      <c r="O20" s="849">
        <v>735</v>
      </c>
      <c r="P20" s="849">
        <v>255045</v>
      </c>
      <c r="Q20" s="837">
        <v>0.81540296178832672</v>
      </c>
      <c r="R20" s="850">
        <v>347</v>
      </c>
    </row>
    <row r="21" spans="1:18" ht="14.4" customHeight="1" x14ac:dyDescent="0.3">
      <c r="A21" s="831" t="s">
        <v>5630</v>
      </c>
      <c r="B21" s="832" t="s">
        <v>5656</v>
      </c>
      <c r="C21" s="832" t="s">
        <v>624</v>
      </c>
      <c r="D21" s="832" t="s">
        <v>5627</v>
      </c>
      <c r="E21" s="832" t="s">
        <v>5659</v>
      </c>
      <c r="F21" s="832" t="s">
        <v>5660</v>
      </c>
      <c r="G21" s="849">
        <v>1</v>
      </c>
      <c r="H21" s="849">
        <v>323</v>
      </c>
      <c r="I21" s="832"/>
      <c r="J21" s="832">
        <v>323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5661</v>
      </c>
      <c r="B22" s="832" t="s">
        <v>5662</v>
      </c>
      <c r="C22" s="832" t="s">
        <v>624</v>
      </c>
      <c r="D22" s="832" t="s">
        <v>5632</v>
      </c>
      <c r="E22" s="832" t="s">
        <v>5663</v>
      </c>
      <c r="F22" s="832" t="s">
        <v>2592</v>
      </c>
      <c r="G22" s="849"/>
      <c r="H22" s="849"/>
      <c r="I22" s="832"/>
      <c r="J22" s="832"/>
      <c r="K22" s="849"/>
      <c r="L22" s="849"/>
      <c r="M22" s="832"/>
      <c r="N22" s="832"/>
      <c r="O22" s="849">
        <v>3</v>
      </c>
      <c r="P22" s="849">
        <v>2656.98</v>
      </c>
      <c r="Q22" s="837"/>
      <c r="R22" s="850">
        <v>885.66</v>
      </c>
    </row>
    <row r="23" spans="1:18" ht="14.4" customHeight="1" x14ac:dyDescent="0.3">
      <c r="A23" s="831" t="s">
        <v>5661</v>
      </c>
      <c r="B23" s="832" t="s">
        <v>5662</v>
      </c>
      <c r="C23" s="832" t="s">
        <v>624</v>
      </c>
      <c r="D23" s="832" t="s">
        <v>5632</v>
      </c>
      <c r="E23" s="832" t="s">
        <v>5633</v>
      </c>
      <c r="F23" s="832" t="s">
        <v>5634</v>
      </c>
      <c r="G23" s="849">
        <v>2</v>
      </c>
      <c r="H23" s="849">
        <v>1096.8399999999999</v>
      </c>
      <c r="I23" s="832">
        <v>2</v>
      </c>
      <c r="J23" s="832">
        <v>548.41999999999996</v>
      </c>
      <c r="K23" s="849">
        <v>1</v>
      </c>
      <c r="L23" s="849">
        <v>548.41999999999996</v>
      </c>
      <c r="M23" s="832">
        <v>1</v>
      </c>
      <c r="N23" s="832">
        <v>548.41999999999996</v>
      </c>
      <c r="O23" s="849">
        <v>1</v>
      </c>
      <c r="P23" s="849">
        <v>548.41999999999996</v>
      </c>
      <c r="Q23" s="837">
        <v>1</v>
      </c>
      <c r="R23" s="850">
        <v>548.41999999999996</v>
      </c>
    </row>
    <row r="24" spans="1:18" ht="14.4" customHeight="1" x14ac:dyDescent="0.3">
      <c r="A24" s="831" t="s">
        <v>5661</v>
      </c>
      <c r="B24" s="832" t="s">
        <v>5662</v>
      </c>
      <c r="C24" s="832" t="s">
        <v>624</v>
      </c>
      <c r="D24" s="832" t="s">
        <v>5632</v>
      </c>
      <c r="E24" s="832" t="s">
        <v>5664</v>
      </c>
      <c r="F24" s="832" t="s">
        <v>5634</v>
      </c>
      <c r="G24" s="849">
        <v>19</v>
      </c>
      <c r="H24" s="849">
        <v>20840.149999999998</v>
      </c>
      <c r="I24" s="832">
        <v>1.5833333333333333</v>
      </c>
      <c r="J24" s="832">
        <v>1096.8499999999999</v>
      </c>
      <c r="K24" s="849">
        <v>12</v>
      </c>
      <c r="L24" s="849">
        <v>13162.199999999999</v>
      </c>
      <c r="M24" s="832">
        <v>1</v>
      </c>
      <c r="N24" s="832">
        <v>1096.8499999999999</v>
      </c>
      <c r="O24" s="849">
        <v>9</v>
      </c>
      <c r="P24" s="849">
        <v>9871.65</v>
      </c>
      <c r="Q24" s="837">
        <v>0.75</v>
      </c>
      <c r="R24" s="850">
        <v>1096.8499999999999</v>
      </c>
    </row>
    <row r="25" spans="1:18" ht="14.4" customHeight="1" x14ac:dyDescent="0.3">
      <c r="A25" s="831" t="s">
        <v>5661</v>
      </c>
      <c r="B25" s="832" t="s">
        <v>5662</v>
      </c>
      <c r="C25" s="832" t="s">
        <v>624</v>
      </c>
      <c r="D25" s="832" t="s">
        <v>5632</v>
      </c>
      <c r="E25" s="832" t="s">
        <v>5665</v>
      </c>
      <c r="F25" s="832" t="s">
        <v>5666</v>
      </c>
      <c r="G25" s="849"/>
      <c r="H25" s="849"/>
      <c r="I25" s="832"/>
      <c r="J25" s="832"/>
      <c r="K25" s="849"/>
      <c r="L25" s="849"/>
      <c r="M25" s="832"/>
      <c r="N25" s="832"/>
      <c r="O25" s="849">
        <v>2</v>
      </c>
      <c r="P25" s="849">
        <v>2632.44</v>
      </c>
      <c r="Q25" s="837"/>
      <c r="R25" s="850">
        <v>1316.22</v>
      </c>
    </row>
    <row r="26" spans="1:18" ht="14.4" customHeight="1" x14ac:dyDescent="0.3">
      <c r="A26" s="831" t="s">
        <v>5661</v>
      </c>
      <c r="B26" s="832" t="s">
        <v>5662</v>
      </c>
      <c r="C26" s="832" t="s">
        <v>624</v>
      </c>
      <c r="D26" s="832" t="s">
        <v>5667</v>
      </c>
      <c r="E26" s="832" t="s">
        <v>5668</v>
      </c>
      <c r="F26" s="832" t="s">
        <v>5669</v>
      </c>
      <c r="G26" s="849">
        <v>52</v>
      </c>
      <c r="H26" s="849">
        <v>35428.120000000003</v>
      </c>
      <c r="I26" s="832">
        <v>0.94545454545454566</v>
      </c>
      <c r="J26" s="832">
        <v>681.31000000000006</v>
      </c>
      <c r="K26" s="849">
        <v>55</v>
      </c>
      <c r="L26" s="849">
        <v>37472.049999999996</v>
      </c>
      <c r="M26" s="832">
        <v>1</v>
      </c>
      <c r="N26" s="832">
        <v>681.31</v>
      </c>
      <c r="O26" s="849">
        <v>51</v>
      </c>
      <c r="P26" s="849">
        <v>34746.810000000005</v>
      </c>
      <c r="Q26" s="837">
        <v>0.92727272727272747</v>
      </c>
      <c r="R26" s="850">
        <v>681.31000000000006</v>
      </c>
    </row>
    <row r="27" spans="1:18" ht="14.4" customHeight="1" x14ac:dyDescent="0.3">
      <c r="A27" s="831" t="s">
        <v>5661</v>
      </c>
      <c r="B27" s="832" t="s">
        <v>5662</v>
      </c>
      <c r="C27" s="832" t="s">
        <v>624</v>
      </c>
      <c r="D27" s="832" t="s">
        <v>5667</v>
      </c>
      <c r="E27" s="832" t="s">
        <v>5670</v>
      </c>
      <c r="F27" s="832" t="s">
        <v>5671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7254</v>
      </c>
      <c r="Q27" s="837"/>
      <c r="R27" s="850">
        <v>7254</v>
      </c>
    </row>
    <row r="28" spans="1:18" ht="14.4" customHeight="1" x14ac:dyDescent="0.3">
      <c r="A28" s="831" t="s">
        <v>5661</v>
      </c>
      <c r="B28" s="832" t="s">
        <v>5662</v>
      </c>
      <c r="C28" s="832" t="s">
        <v>624</v>
      </c>
      <c r="D28" s="832" t="s">
        <v>5667</v>
      </c>
      <c r="E28" s="832" t="s">
        <v>5672</v>
      </c>
      <c r="F28" s="832" t="s">
        <v>5673</v>
      </c>
      <c r="G28" s="849">
        <v>53</v>
      </c>
      <c r="H28" s="849">
        <v>55279</v>
      </c>
      <c r="I28" s="832">
        <v>1.0680105914254279</v>
      </c>
      <c r="J28" s="832">
        <v>1043</v>
      </c>
      <c r="K28" s="849">
        <v>49.65</v>
      </c>
      <c r="L28" s="849">
        <v>51758.85</v>
      </c>
      <c r="M28" s="832">
        <v>1</v>
      </c>
      <c r="N28" s="832">
        <v>1042.4743202416919</v>
      </c>
      <c r="O28" s="849">
        <v>24</v>
      </c>
      <c r="P28" s="849">
        <v>25032</v>
      </c>
      <c r="Q28" s="837">
        <v>0.48362743762660881</v>
      </c>
      <c r="R28" s="850">
        <v>1043</v>
      </c>
    </row>
    <row r="29" spans="1:18" ht="14.4" customHeight="1" x14ac:dyDescent="0.3">
      <c r="A29" s="831" t="s">
        <v>5661</v>
      </c>
      <c r="B29" s="832" t="s">
        <v>5662</v>
      </c>
      <c r="C29" s="832" t="s">
        <v>624</v>
      </c>
      <c r="D29" s="832" t="s">
        <v>5667</v>
      </c>
      <c r="E29" s="832" t="s">
        <v>5674</v>
      </c>
      <c r="F29" s="832" t="s">
        <v>5675</v>
      </c>
      <c r="G29" s="849">
        <v>1</v>
      </c>
      <c r="H29" s="849">
        <v>2316.27</v>
      </c>
      <c r="I29" s="832">
        <v>1</v>
      </c>
      <c r="J29" s="832">
        <v>2316.27</v>
      </c>
      <c r="K29" s="849">
        <v>1</v>
      </c>
      <c r="L29" s="849">
        <v>2316.27</v>
      </c>
      <c r="M29" s="832">
        <v>1</v>
      </c>
      <c r="N29" s="832">
        <v>2316.27</v>
      </c>
      <c r="O29" s="849"/>
      <c r="P29" s="849"/>
      <c r="Q29" s="837"/>
      <c r="R29" s="850"/>
    </row>
    <row r="30" spans="1:18" ht="14.4" customHeight="1" x14ac:dyDescent="0.3">
      <c r="A30" s="831" t="s">
        <v>5661</v>
      </c>
      <c r="B30" s="832" t="s">
        <v>5662</v>
      </c>
      <c r="C30" s="832" t="s">
        <v>624</v>
      </c>
      <c r="D30" s="832" t="s">
        <v>5667</v>
      </c>
      <c r="E30" s="832" t="s">
        <v>5676</v>
      </c>
      <c r="F30" s="832" t="s">
        <v>5677</v>
      </c>
      <c r="G30" s="849"/>
      <c r="H30" s="849"/>
      <c r="I30" s="832"/>
      <c r="J30" s="832"/>
      <c r="K30" s="849">
        <v>1</v>
      </c>
      <c r="L30" s="849">
        <v>1820.17</v>
      </c>
      <c r="M30" s="832">
        <v>1</v>
      </c>
      <c r="N30" s="832">
        <v>1820.17</v>
      </c>
      <c r="O30" s="849"/>
      <c r="P30" s="849"/>
      <c r="Q30" s="837"/>
      <c r="R30" s="850"/>
    </row>
    <row r="31" spans="1:18" ht="14.4" customHeight="1" x14ac:dyDescent="0.3">
      <c r="A31" s="831" t="s">
        <v>5661</v>
      </c>
      <c r="B31" s="832" t="s">
        <v>5662</v>
      </c>
      <c r="C31" s="832" t="s">
        <v>624</v>
      </c>
      <c r="D31" s="832" t="s">
        <v>5667</v>
      </c>
      <c r="E31" s="832" t="s">
        <v>5678</v>
      </c>
      <c r="F31" s="832" t="s">
        <v>5679</v>
      </c>
      <c r="G31" s="849"/>
      <c r="H31" s="849"/>
      <c r="I31" s="832"/>
      <c r="J31" s="832"/>
      <c r="K31" s="849">
        <v>1</v>
      </c>
      <c r="L31" s="849">
        <v>114</v>
      </c>
      <c r="M31" s="832">
        <v>1</v>
      </c>
      <c r="N31" s="832">
        <v>114</v>
      </c>
      <c r="O31" s="849"/>
      <c r="P31" s="849"/>
      <c r="Q31" s="837"/>
      <c r="R31" s="850"/>
    </row>
    <row r="32" spans="1:18" ht="14.4" customHeight="1" x14ac:dyDescent="0.3">
      <c r="A32" s="831" t="s">
        <v>5661</v>
      </c>
      <c r="B32" s="832" t="s">
        <v>5662</v>
      </c>
      <c r="C32" s="832" t="s">
        <v>624</v>
      </c>
      <c r="D32" s="832" t="s">
        <v>5627</v>
      </c>
      <c r="E32" s="832" t="s">
        <v>5680</v>
      </c>
      <c r="F32" s="832" t="s">
        <v>5681</v>
      </c>
      <c r="G32" s="849">
        <v>2</v>
      </c>
      <c r="H32" s="849">
        <v>128</v>
      </c>
      <c r="I32" s="832">
        <v>1.9393939393939394</v>
      </c>
      <c r="J32" s="832">
        <v>64</v>
      </c>
      <c r="K32" s="849">
        <v>1</v>
      </c>
      <c r="L32" s="849">
        <v>66</v>
      </c>
      <c r="M32" s="832">
        <v>1</v>
      </c>
      <c r="N32" s="832">
        <v>66</v>
      </c>
      <c r="O32" s="849">
        <v>5</v>
      </c>
      <c r="P32" s="849">
        <v>330</v>
      </c>
      <c r="Q32" s="837">
        <v>5</v>
      </c>
      <c r="R32" s="850">
        <v>66</v>
      </c>
    </row>
    <row r="33" spans="1:18" ht="14.4" customHeight="1" x14ac:dyDescent="0.3">
      <c r="A33" s="831" t="s">
        <v>5661</v>
      </c>
      <c r="B33" s="832" t="s">
        <v>5662</v>
      </c>
      <c r="C33" s="832" t="s">
        <v>624</v>
      </c>
      <c r="D33" s="832" t="s">
        <v>5627</v>
      </c>
      <c r="E33" s="832" t="s">
        <v>5682</v>
      </c>
      <c r="F33" s="832" t="s">
        <v>5683</v>
      </c>
      <c r="G33" s="849">
        <v>4</v>
      </c>
      <c r="H33" s="849">
        <v>324</v>
      </c>
      <c r="I33" s="832">
        <v>1.3012048192771084</v>
      </c>
      <c r="J33" s="832">
        <v>81</v>
      </c>
      <c r="K33" s="849">
        <v>3</v>
      </c>
      <c r="L33" s="849">
        <v>249</v>
      </c>
      <c r="M33" s="832">
        <v>1</v>
      </c>
      <c r="N33" s="832">
        <v>83</v>
      </c>
      <c r="O33" s="849">
        <v>2</v>
      </c>
      <c r="P33" s="849">
        <v>166</v>
      </c>
      <c r="Q33" s="837">
        <v>0.66666666666666663</v>
      </c>
      <c r="R33" s="850">
        <v>83</v>
      </c>
    </row>
    <row r="34" spans="1:18" ht="14.4" customHeight="1" x14ac:dyDescent="0.3">
      <c r="A34" s="831" t="s">
        <v>5661</v>
      </c>
      <c r="B34" s="832" t="s">
        <v>5662</v>
      </c>
      <c r="C34" s="832" t="s">
        <v>624</v>
      </c>
      <c r="D34" s="832" t="s">
        <v>5627</v>
      </c>
      <c r="E34" s="832" t="s">
        <v>5646</v>
      </c>
      <c r="F34" s="832" t="s">
        <v>5647</v>
      </c>
      <c r="G34" s="849">
        <v>3566</v>
      </c>
      <c r="H34" s="849">
        <v>124810</v>
      </c>
      <c r="I34" s="832">
        <v>1.093079469618679</v>
      </c>
      <c r="J34" s="832">
        <v>35</v>
      </c>
      <c r="K34" s="849">
        <v>3086</v>
      </c>
      <c r="L34" s="849">
        <v>114182</v>
      </c>
      <c r="M34" s="832">
        <v>1</v>
      </c>
      <c r="N34" s="832">
        <v>37</v>
      </c>
      <c r="O34" s="849">
        <v>2658</v>
      </c>
      <c r="P34" s="849">
        <v>98346</v>
      </c>
      <c r="Q34" s="837">
        <v>0.86130913804277387</v>
      </c>
      <c r="R34" s="850">
        <v>37</v>
      </c>
    </row>
    <row r="35" spans="1:18" ht="14.4" customHeight="1" x14ac:dyDescent="0.3">
      <c r="A35" s="831" t="s">
        <v>5661</v>
      </c>
      <c r="B35" s="832" t="s">
        <v>5662</v>
      </c>
      <c r="C35" s="832" t="s">
        <v>624</v>
      </c>
      <c r="D35" s="832" t="s">
        <v>5627</v>
      </c>
      <c r="E35" s="832" t="s">
        <v>5684</v>
      </c>
      <c r="F35" s="832" t="s">
        <v>5685</v>
      </c>
      <c r="G35" s="849">
        <v>1237</v>
      </c>
      <c r="H35" s="849">
        <v>12370</v>
      </c>
      <c r="I35" s="832">
        <v>0.94571865443425074</v>
      </c>
      <c r="J35" s="832">
        <v>10</v>
      </c>
      <c r="K35" s="849">
        <v>1308</v>
      </c>
      <c r="L35" s="849">
        <v>13080</v>
      </c>
      <c r="M35" s="832">
        <v>1</v>
      </c>
      <c r="N35" s="832">
        <v>10</v>
      </c>
      <c r="O35" s="849">
        <v>1226</v>
      </c>
      <c r="P35" s="849">
        <v>12260</v>
      </c>
      <c r="Q35" s="837">
        <v>0.93730886850152906</v>
      </c>
      <c r="R35" s="850">
        <v>10</v>
      </c>
    </row>
    <row r="36" spans="1:18" ht="14.4" customHeight="1" x14ac:dyDescent="0.3">
      <c r="A36" s="831" t="s">
        <v>5661</v>
      </c>
      <c r="B36" s="832" t="s">
        <v>5662</v>
      </c>
      <c r="C36" s="832" t="s">
        <v>624</v>
      </c>
      <c r="D36" s="832" t="s">
        <v>5627</v>
      </c>
      <c r="E36" s="832" t="s">
        <v>5684</v>
      </c>
      <c r="F36" s="832" t="s">
        <v>5686</v>
      </c>
      <c r="G36" s="849">
        <v>141</v>
      </c>
      <c r="H36" s="849">
        <v>1410</v>
      </c>
      <c r="I36" s="832">
        <v>1.6785714285714286</v>
      </c>
      <c r="J36" s="832">
        <v>10</v>
      </c>
      <c r="K36" s="849">
        <v>84</v>
      </c>
      <c r="L36" s="849">
        <v>840</v>
      </c>
      <c r="M36" s="832">
        <v>1</v>
      </c>
      <c r="N36" s="832">
        <v>10</v>
      </c>
      <c r="O36" s="849">
        <v>90</v>
      </c>
      <c r="P36" s="849">
        <v>900</v>
      </c>
      <c r="Q36" s="837">
        <v>1.0714285714285714</v>
      </c>
      <c r="R36" s="850">
        <v>10</v>
      </c>
    </row>
    <row r="37" spans="1:18" ht="14.4" customHeight="1" x14ac:dyDescent="0.3">
      <c r="A37" s="831" t="s">
        <v>5661</v>
      </c>
      <c r="B37" s="832" t="s">
        <v>5662</v>
      </c>
      <c r="C37" s="832" t="s">
        <v>624</v>
      </c>
      <c r="D37" s="832" t="s">
        <v>5627</v>
      </c>
      <c r="E37" s="832" t="s">
        <v>5687</v>
      </c>
      <c r="F37" s="832" t="s">
        <v>5688</v>
      </c>
      <c r="G37" s="849">
        <v>56</v>
      </c>
      <c r="H37" s="849">
        <v>280</v>
      </c>
      <c r="I37" s="832">
        <v>1.5135135135135136</v>
      </c>
      <c r="J37" s="832">
        <v>5</v>
      </c>
      <c r="K37" s="849">
        <v>37</v>
      </c>
      <c r="L37" s="849">
        <v>185</v>
      </c>
      <c r="M37" s="832">
        <v>1</v>
      </c>
      <c r="N37" s="832">
        <v>5</v>
      </c>
      <c r="O37" s="849">
        <v>37</v>
      </c>
      <c r="P37" s="849">
        <v>185</v>
      </c>
      <c r="Q37" s="837">
        <v>1</v>
      </c>
      <c r="R37" s="850">
        <v>5</v>
      </c>
    </row>
    <row r="38" spans="1:18" ht="14.4" customHeight="1" x14ac:dyDescent="0.3">
      <c r="A38" s="831" t="s">
        <v>5661</v>
      </c>
      <c r="B38" s="832" t="s">
        <v>5662</v>
      </c>
      <c r="C38" s="832" t="s">
        <v>624</v>
      </c>
      <c r="D38" s="832" t="s">
        <v>5627</v>
      </c>
      <c r="E38" s="832" t="s">
        <v>5689</v>
      </c>
      <c r="F38" s="832" t="s">
        <v>5690</v>
      </c>
      <c r="G38" s="849">
        <v>70</v>
      </c>
      <c r="H38" s="849">
        <v>350</v>
      </c>
      <c r="I38" s="832">
        <v>1.1666666666666667</v>
      </c>
      <c r="J38" s="832">
        <v>5</v>
      </c>
      <c r="K38" s="849">
        <v>60</v>
      </c>
      <c r="L38" s="849">
        <v>300</v>
      </c>
      <c r="M38" s="832">
        <v>1</v>
      </c>
      <c r="N38" s="832">
        <v>5</v>
      </c>
      <c r="O38" s="849">
        <v>53</v>
      </c>
      <c r="P38" s="849">
        <v>265</v>
      </c>
      <c r="Q38" s="837">
        <v>0.8833333333333333</v>
      </c>
      <c r="R38" s="850">
        <v>5</v>
      </c>
    </row>
    <row r="39" spans="1:18" ht="14.4" customHeight="1" x14ac:dyDescent="0.3">
      <c r="A39" s="831" t="s">
        <v>5661</v>
      </c>
      <c r="B39" s="832" t="s">
        <v>5662</v>
      </c>
      <c r="C39" s="832" t="s">
        <v>624</v>
      </c>
      <c r="D39" s="832" t="s">
        <v>5627</v>
      </c>
      <c r="E39" s="832" t="s">
        <v>5691</v>
      </c>
      <c r="F39" s="832" t="s">
        <v>5692</v>
      </c>
      <c r="G39" s="849">
        <v>3</v>
      </c>
      <c r="H39" s="849">
        <v>564</v>
      </c>
      <c r="I39" s="832"/>
      <c r="J39" s="832">
        <v>188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5661</v>
      </c>
      <c r="B40" s="832" t="s">
        <v>5662</v>
      </c>
      <c r="C40" s="832" t="s">
        <v>624</v>
      </c>
      <c r="D40" s="832" t="s">
        <v>5627</v>
      </c>
      <c r="E40" s="832" t="s">
        <v>5693</v>
      </c>
      <c r="F40" s="832" t="s">
        <v>5694</v>
      </c>
      <c r="G40" s="849">
        <v>5159</v>
      </c>
      <c r="H40" s="849">
        <v>1212365</v>
      </c>
      <c r="I40" s="832">
        <v>0.79117763181508205</v>
      </c>
      <c r="J40" s="832">
        <v>235</v>
      </c>
      <c r="K40" s="849">
        <v>6105</v>
      </c>
      <c r="L40" s="849">
        <v>1532355</v>
      </c>
      <c r="M40" s="832">
        <v>1</v>
      </c>
      <c r="N40" s="832">
        <v>251</v>
      </c>
      <c r="O40" s="849">
        <v>6104</v>
      </c>
      <c r="P40" s="849">
        <v>1532104</v>
      </c>
      <c r="Q40" s="837">
        <v>0.99983619983619987</v>
      </c>
      <c r="R40" s="850">
        <v>251</v>
      </c>
    </row>
    <row r="41" spans="1:18" ht="14.4" customHeight="1" x14ac:dyDescent="0.3">
      <c r="A41" s="831" t="s">
        <v>5661</v>
      </c>
      <c r="B41" s="832" t="s">
        <v>5662</v>
      </c>
      <c r="C41" s="832" t="s">
        <v>624</v>
      </c>
      <c r="D41" s="832" t="s">
        <v>5627</v>
      </c>
      <c r="E41" s="832" t="s">
        <v>5695</v>
      </c>
      <c r="F41" s="832" t="s">
        <v>5696</v>
      </c>
      <c r="G41" s="849">
        <v>558</v>
      </c>
      <c r="H41" s="849">
        <v>65844</v>
      </c>
      <c r="I41" s="832">
        <v>2.4533869885982562</v>
      </c>
      <c r="J41" s="832">
        <v>118</v>
      </c>
      <c r="K41" s="849">
        <v>213</v>
      </c>
      <c r="L41" s="849">
        <v>26838</v>
      </c>
      <c r="M41" s="832">
        <v>1</v>
      </c>
      <c r="N41" s="832">
        <v>126</v>
      </c>
      <c r="O41" s="849">
        <v>425</v>
      </c>
      <c r="P41" s="849">
        <v>53550</v>
      </c>
      <c r="Q41" s="837">
        <v>1.9953051643192488</v>
      </c>
      <c r="R41" s="850">
        <v>126</v>
      </c>
    </row>
    <row r="42" spans="1:18" ht="14.4" customHeight="1" x14ac:dyDescent="0.3">
      <c r="A42" s="831" t="s">
        <v>5661</v>
      </c>
      <c r="B42" s="832" t="s">
        <v>5662</v>
      </c>
      <c r="C42" s="832" t="s">
        <v>624</v>
      </c>
      <c r="D42" s="832" t="s">
        <v>5627</v>
      </c>
      <c r="E42" s="832" t="s">
        <v>5697</v>
      </c>
      <c r="F42" s="832" t="s">
        <v>5698</v>
      </c>
      <c r="G42" s="849">
        <v>9</v>
      </c>
      <c r="H42" s="849">
        <v>3348</v>
      </c>
      <c r="I42" s="832">
        <v>2.1189873417721521</v>
      </c>
      <c r="J42" s="832">
        <v>372</v>
      </c>
      <c r="K42" s="849">
        <v>4</v>
      </c>
      <c r="L42" s="849">
        <v>1580</v>
      </c>
      <c r="M42" s="832">
        <v>1</v>
      </c>
      <c r="N42" s="832">
        <v>395</v>
      </c>
      <c r="O42" s="849">
        <v>2</v>
      </c>
      <c r="P42" s="849">
        <v>792</v>
      </c>
      <c r="Q42" s="837">
        <v>0.50126582278481013</v>
      </c>
      <c r="R42" s="850">
        <v>396</v>
      </c>
    </row>
    <row r="43" spans="1:18" ht="14.4" customHeight="1" x14ac:dyDescent="0.3">
      <c r="A43" s="831" t="s">
        <v>5661</v>
      </c>
      <c r="B43" s="832" t="s">
        <v>5662</v>
      </c>
      <c r="C43" s="832" t="s">
        <v>624</v>
      </c>
      <c r="D43" s="832" t="s">
        <v>5627</v>
      </c>
      <c r="E43" s="832" t="s">
        <v>5699</v>
      </c>
      <c r="F43" s="832" t="s">
        <v>5700</v>
      </c>
      <c r="G43" s="849">
        <v>1162</v>
      </c>
      <c r="H43" s="849">
        <v>519414</v>
      </c>
      <c r="I43" s="832">
        <v>0.91484782302381285</v>
      </c>
      <c r="J43" s="832">
        <v>447</v>
      </c>
      <c r="K43" s="849">
        <v>1208</v>
      </c>
      <c r="L43" s="849">
        <v>567760</v>
      </c>
      <c r="M43" s="832">
        <v>1</v>
      </c>
      <c r="N43" s="832">
        <v>470</v>
      </c>
      <c r="O43" s="849">
        <v>1164</v>
      </c>
      <c r="P43" s="849">
        <v>548244</v>
      </c>
      <c r="Q43" s="837">
        <v>0.96562632098069612</v>
      </c>
      <c r="R43" s="850">
        <v>471</v>
      </c>
    </row>
    <row r="44" spans="1:18" ht="14.4" customHeight="1" x14ac:dyDescent="0.3">
      <c r="A44" s="831" t="s">
        <v>5661</v>
      </c>
      <c r="B44" s="832" t="s">
        <v>5662</v>
      </c>
      <c r="C44" s="832" t="s">
        <v>624</v>
      </c>
      <c r="D44" s="832" t="s">
        <v>5627</v>
      </c>
      <c r="E44" s="832" t="s">
        <v>5701</v>
      </c>
      <c r="F44" s="832" t="s">
        <v>5702</v>
      </c>
      <c r="G44" s="849">
        <v>6</v>
      </c>
      <c r="H44" s="849">
        <v>1728</v>
      </c>
      <c r="I44" s="832">
        <v>1.4594594594594594</v>
      </c>
      <c r="J44" s="832">
        <v>288</v>
      </c>
      <c r="K44" s="849">
        <v>4</v>
      </c>
      <c r="L44" s="849">
        <v>1184</v>
      </c>
      <c r="M44" s="832">
        <v>1</v>
      </c>
      <c r="N44" s="832">
        <v>296</v>
      </c>
      <c r="O44" s="849">
        <v>3</v>
      </c>
      <c r="P44" s="849">
        <v>888</v>
      </c>
      <c r="Q44" s="837">
        <v>0.75</v>
      </c>
      <c r="R44" s="850">
        <v>296</v>
      </c>
    </row>
    <row r="45" spans="1:18" ht="14.4" customHeight="1" x14ac:dyDescent="0.3">
      <c r="A45" s="831" t="s">
        <v>5661</v>
      </c>
      <c r="B45" s="832" t="s">
        <v>5662</v>
      </c>
      <c r="C45" s="832" t="s">
        <v>624</v>
      </c>
      <c r="D45" s="832" t="s">
        <v>5627</v>
      </c>
      <c r="E45" s="832" t="s">
        <v>5703</v>
      </c>
      <c r="F45" s="832" t="s">
        <v>5704</v>
      </c>
      <c r="G45" s="849">
        <v>5333</v>
      </c>
      <c r="H45" s="849">
        <v>1642564</v>
      </c>
      <c r="I45" s="832">
        <v>0.86734312393995527</v>
      </c>
      <c r="J45" s="832">
        <v>308</v>
      </c>
      <c r="K45" s="849">
        <v>5993</v>
      </c>
      <c r="L45" s="849">
        <v>1893788</v>
      </c>
      <c r="M45" s="832">
        <v>1</v>
      </c>
      <c r="N45" s="832">
        <v>316</v>
      </c>
      <c r="O45" s="849">
        <v>6250</v>
      </c>
      <c r="P45" s="849">
        <v>1975000</v>
      </c>
      <c r="Q45" s="837">
        <v>1.0428833639245787</v>
      </c>
      <c r="R45" s="850">
        <v>316</v>
      </c>
    </row>
    <row r="46" spans="1:18" ht="14.4" customHeight="1" x14ac:dyDescent="0.3">
      <c r="A46" s="831" t="s">
        <v>5661</v>
      </c>
      <c r="B46" s="832" t="s">
        <v>5662</v>
      </c>
      <c r="C46" s="832" t="s">
        <v>624</v>
      </c>
      <c r="D46" s="832" t="s">
        <v>5627</v>
      </c>
      <c r="E46" s="832" t="s">
        <v>5705</v>
      </c>
      <c r="F46" s="832" t="s">
        <v>5706</v>
      </c>
      <c r="G46" s="849">
        <v>1</v>
      </c>
      <c r="H46" s="849">
        <v>677</v>
      </c>
      <c r="I46" s="832">
        <v>0.9630156472261735</v>
      </c>
      <c r="J46" s="832">
        <v>677</v>
      </c>
      <c r="K46" s="849">
        <v>1</v>
      </c>
      <c r="L46" s="849">
        <v>703</v>
      </c>
      <c r="M46" s="832">
        <v>1</v>
      </c>
      <c r="N46" s="832">
        <v>703</v>
      </c>
      <c r="O46" s="849">
        <v>2</v>
      </c>
      <c r="P46" s="849">
        <v>1408</v>
      </c>
      <c r="Q46" s="837">
        <v>2.0028449502133712</v>
      </c>
      <c r="R46" s="850">
        <v>704</v>
      </c>
    </row>
    <row r="47" spans="1:18" ht="14.4" customHeight="1" x14ac:dyDescent="0.3">
      <c r="A47" s="831" t="s">
        <v>5661</v>
      </c>
      <c r="B47" s="832" t="s">
        <v>5662</v>
      </c>
      <c r="C47" s="832" t="s">
        <v>624</v>
      </c>
      <c r="D47" s="832" t="s">
        <v>5627</v>
      </c>
      <c r="E47" s="832" t="s">
        <v>5707</v>
      </c>
      <c r="F47" s="832" t="s">
        <v>5708</v>
      </c>
      <c r="G47" s="849">
        <v>1457</v>
      </c>
      <c r="H47" s="849">
        <v>50995</v>
      </c>
      <c r="I47" s="832">
        <v>1.3354720439963337</v>
      </c>
      <c r="J47" s="832">
        <v>35</v>
      </c>
      <c r="K47" s="849">
        <v>1091</v>
      </c>
      <c r="L47" s="849">
        <v>38185</v>
      </c>
      <c r="M47" s="832">
        <v>1</v>
      </c>
      <c r="N47" s="832">
        <v>35</v>
      </c>
      <c r="O47" s="849">
        <v>1097</v>
      </c>
      <c r="P47" s="849">
        <v>38395</v>
      </c>
      <c r="Q47" s="837">
        <v>1.005499541704858</v>
      </c>
      <c r="R47" s="850">
        <v>35</v>
      </c>
    </row>
    <row r="48" spans="1:18" ht="14.4" customHeight="1" x14ac:dyDescent="0.3">
      <c r="A48" s="831" t="s">
        <v>5661</v>
      </c>
      <c r="B48" s="832" t="s">
        <v>5662</v>
      </c>
      <c r="C48" s="832" t="s">
        <v>624</v>
      </c>
      <c r="D48" s="832" t="s">
        <v>5627</v>
      </c>
      <c r="E48" s="832" t="s">
        <v>5709</v>
      </c>
      <c r="F48" s="832" t="s">
        <v>5710</v>
      </c>
      <c r="G48" s="849"/>
      <c r="H48" s="849"/>
      <c r="I48" s="832"/>
      <c r="J48" s="832"/>
      <c r="K48" s="849">
        <v>1</v>
      </c>
      <c r="L48" s="849">
        <v>187</v>
      </c>
      <c r="M48" s="832">
        <v>1</v>
      </c>
      <c r="N48" s="832">
        <v>187</v>
      </c>
      <c r="O48" s="849">
        <v>2</v>
      </c>
      <c r="P48" s="849">
        <v>376</v>
      </c>
      <c r="Q48" s="837">
        <v>2.0106951871657754</v>
      </c>
      <c r="R48" s="850">
        <v>188</v>
      </c>
    </row>
    <row r="49" spans="1:18" ht="14.4" customHeight="1" x14ac:dyDescent="0.3">
      <c r="A49" s="831" t="s">
        <v>5661</v>
      </c>
      <c r="B49" s="832" t="s">
        <v>5662</v>
      </c>
      <c r="C49" s="832" t="s">
        <v>624</v>
      </c>
      <c r="D49" s="832" t="s">
        <v>5627</v>
      </c>
      <c r="E49" s="832" t="s">
        <v>5711</v>
      </c>
      <c r="F49" s="832" t="s">
        <v>5712</v>
      </c>
      <c r="G49" s="849">
        <v>9</v>
      </c>
      <c r="H49" s="849">
        <v>810</v>
      </c>
      <c r="I49" s="832">
        <v>4.3085106382978724</v>
      </c>
      <c r="J49" s="832">
        <v>90</v>
      </c>
      <c r="K49" s="849">
        <v>2</v>
      </c>
      <c r="L49" s="849">
        <v>188</v>
      </c>
      <c r="M49" s="832">
        <v>1</v>
      </c>
      <c r="N49" s="832">
        <v>94</v>
      </c>
      <c r="O49" s="849"/>
      <c r="P49" s="849"/>
      <c r="Q49" s="837"/>
      <c r="R49" s="850"/>
    </row>
    <row r="50" spans="1:18" ht="14.4" customHeight="1" x14ac:dyDescent="0.3">
      <c r="A50" s="831" t="s">
        <v>5661</v>
      </c>
      <c r="B50" s="832" t="s">
        <v>5662</v>
      </c>
      <c r="C50" s="832" t="s">
        <v>624</v>
      </c>
      <c r="D50" s="832" t="s">
        <v>5627</v>
      </c>
      <c r="E50" s="832" t="s">
        <v>5711</v>
      </c>
      <c r="F50" s="832"/>
      <c r="G50" s="849">
        <v>6</v>
      </c>
      <c r="H50" s="849">
        <v>540</v>
      </c>
      <c r="I50" s="832">
        <v>1.1489361702127661</v>
      </c>
      <c r="J50" s="832">
        <v>90</v>
      </c>
      <c r="K50" s="849">
        <v>5</v>
      </c>
      <c r="L50" s="849">
        <v>470</v>
      </c>
      <c r="M50" s="832">
        <v>1</v>
      </c>
      <c r="N50" s="832">
        <v>94</v>
      </c>
      <c r="O50" s="849"/>
      <c r="P50" s="849"/>
      <c r="Q50" s="837"/>
      <c r="R50" s="850"/>
    </row>
    <row r="51" spans="1:18" ht="14.4" customHeight="1" x14ac:dyDescent="0.3">
      <c r="A51" s="831" t="s">
        <v>5661</v>
      </c>
      <c r="B51" s="832" t="s">
        <v>5662</v>
      </c>
      <c r="C51" s="832" t="s">
        <v>624</v>
      </c>
      <c r="D51" s="832" t="s">
        <v>5627</v>
      </c>
      <c r="E51" s="832" t="s">
        <v>5713</v>
      </c>
      <c r="F51" s="832" t="s">
        <v>5714</v>
      </c>
      <c r="G51" s="849">
        <v>1</v>
      </c>
      <c r="H51" s="849">
        <v>47</v>
      </c>
      <c r="I51" s="832">
        <v>0.23979591836734693</v>
      </c>
      <c r="J51" s="832">
        <v>47</v>
      </c>
      <c r="K51" s="849">
        <v>4</v>
      </c>
      <c r="L51" s="849">
        <v>196</v>
      </c>
      <c r="M51" s="832">
        <v>1</v>
      </c>
      <c r="N51" s="832">
        <v>49</v>
      </c>
      <c r="O51" s="849">
        <v>7</v>
      </c>
      <c r="P51" s="849">
        <v>343</v>
      </c>
      <c r="Q51" s="837">
        <v>1.75</v>
      </c>
      <c r="R51" s="850">
        <v>49</v>
      </c>
    </row>
    <row r="52" spans="1:18" ht="14.4" customHeight="1" x14ac:dyDescent="0.3">
      <c r="A52" s="831" t="s">
        <v>5661</v>
      </c>
      <c r="B52" s="832" t="s">
        <v>5662</v>
      </c>
      <c r="C52" s="832" t="s">
        <v>624</v>
      </c>
      <c r="D52" s="832" t="s">
        <v>5627</v>
      </c>
      <c r="E52" s="832" t="s">
        <v>5715</v>
      </c>
      <c r="F52" s="832" t="s">
        <v>5716</v>
      </c>
      <c r="G52" s="849"/>
      <c r="H52" s="849"/>
      <c r="I52" s="832"/>
      <c r="J52" s="832"/>
      <c r="K52" s="849">
        <v>1</v>
      </c>
      <c r="L52" s="849">
        <v>237</v>
      </c>
      <c r="M52" s="832">
        <v>1</v>
      </c>
      <c r="N52" s="832">
        <v>237</v>
      </c>
      <c r="O52" s="849">
        <v>1</v>
      </c>
      <c r="P52" s="849">
        <v>238</v>
      </c>
      <c r="Q52" s="837">
        <v>1.0042194092827004</v>
      </c>
      <c r="R52" s="850">
        <v>238</v>
      </c>
    </row>
    <row r="53" spans="1:18" ht="14.4" customHeight="1" x14ac:dyDescent="0.3">
      <c r="A53" s="831" t="s">
        <v>5661</v>
      </c>
      <c r="B53" s="832" t="s">
        <v>5662</v>
      </c>
      <c r="C53" s="832" t="s">
        <v>624</v>
      </c>
      <c r="D53" s="832" t="s">
        <v>5627</v>
      </c>
      <c r="E53" s="832" t="s">
        <v>5717</v>
      </c>
      <c r="F53" s="832" t="s">
        <v>5718</v>
      </c>
      <c r="G53" s="849"/>
      <c r="H53" s="849"/>
      <c r="I53" s="832"/>
      <c r="J53" s="832"/>
      <c r="K53" s="849">
        <v>4</v>
      </c>
      <c r="L53" s="849">
        <v>1724</v>
      </c>
      <c r="M53" s="832">
        <v>1</v>
      </c>
      <c r="N53" s="832">
        <v>431</v>
      </c>
      <c r="O53" s="849">
        <v>1</v>
      </c>
      <c r="P53" s="849">
        <v>431</v>
      </c>
      <c r="Q53" s="837">
        <v>0.25</v>
      </c>
      <c r="R53" s="850">
        <v>431</v>
      </c>
    </row>
    <row r="54" spans="1:18" ht="14.4" customHeight="1" x14ac:dyDescent="0.3">
      <c r="A54" s="831" t="s">
        <v>5661</v>
      </c>
      <c r="B54" s="832" t="s">
        <v>5662</v>
      </c>
      <c r="C54" s="832" t="s">
        <v>624</v>
      </c>
      <c r="D54" s="832" t="s">
        <v>5627</v>
      </c>
      <c r="E54" s="832" t="s">
        <v>5719</v>
      </c>
      <c r="F54" s="832" t="s">
        <v>5720</v>
      </c>
      <c r="G54" s="849">
        <v>54</v>
      </c>
      <c r="H54" s="849">
        <v>43362</v>
      </c>
      <c r="I54" s="832">
        <v>0.91732599957689864</v>
      </c>
      <c r="J54" s="832">
        <v>803</v>
      </c>
      <c r="K54" s="849">
        <v>58</v>
      </c>
      <c r="L54" s="849">
        <v>47270</v>
      </c>
      <c r="M54" s="832">
        <v>1</v>
      </c>
      <c r="N54" s="832">
        <v>815</v>
      </c>
      <c r="O54" s="849">
        <v>54</v>
      </c>
      <c r="P54" s="849">
        <v>44064</v>
      </c>
      <c r="Q54" s="837">
        <v>0.93217685635709757</v>
      </c>
      <c r="R54" s="850">
        <v>816</v>
      </c>
    </row>
    <row r="55" spans="1:18" ht="14.4" customHeight="1" x14ac:dyDescent="0.3">
      <c r="A55" s="831" t="s">
        <v>5661</v>
      </c>
      <c r="B55" s="832" t="s">
        <v>5662</v>
      </c>
      <c r="C55" s="832" t="s">
        <v>624</v>
      </c>
      <c r="D55" s="832" t="s">
        <v>5627</v>
      </c>
      <c r="E55" s="832" t="s">
        <v>5721</v>
      </c>
      <c r="F55" s="832" t="s">
        <v>5722</v>
      </c>
      <c r="G55" s="849">
        <v>4</v>
      </c>
      <c r="H55" s="849">
        <v>0</v>
      </c>
      <c r="I55" s="832"/>
      <c r="J55" s="832">
        <v>0</v>
      </c>
      <c r="K55" s="849">
        <v>3</v>
      </c>
      <c r="L55" s="849">
        <v>0</v>
      </c>
      <c r="M55" s="832"/>
      <c r="N55" s="832">
        <v>0</v>
      </c>
      <c r="O55" s="849">
        <v>1</v>
      </c>
      <c r="P55" s="849">
        <v>0</v>
      </c>
      <c r="Q55" s="837"/>
      <c r="R55" s="850">
        <v>0</v>
      </c>
    </row>
    <row r="56" spans="1:18" ht="14.4" customHeight="1" x14ac:dyDescent="0.3">
      <c r="A56" s="831" t="s">
        <v>5661</v>
      </c>
      <c r="B56" s="832" t="s">
        <v>5662</v>
      </c>
      <c r="C56" s="832" t="s">
        <v>624</v>
      </c>
      <c r="D56" s="832" t="s">
        <v>5627</v>
      </c>
      <c r="E56" s="832" t="s">
        <v>5639</v>
      </c>
      <c r="F56" s="832" t="s">
        <v>5640</v>
      </c>
      <c r="G56" s="849">
        <v>5117</v>
      </c>
      <c r="H56" s="849">
        <v>90199.280000000275</v>
      </c>
      <c r="I56" s="832">
        <v>0.528101086146331</v>
      </c>
      <c r="J56" s="832">
        <v>17.627375415282447</v>
      </c>
      <c r="K56" s="849">
        <v>5124</v>
      </c>
      <c r="L56" s="849">
        <v>170799.26999999967</v>
      </c>
      <c r="M56" s="832">
        <v>1</v>
      </c>
      <c r="N56" s="832">
        <v>33.333190866510471</v>
      </c>
      <c r="O56" s="849">
        <v>5040</v>
      </c>
      <c r="P56" s="849">
        <v>167999.29999999926</v>
      </c>
      <c r="Q56" s="837">
        <v>0.98360666295587551</v>
      </c>
      <c r="R56" s="850">
        <v>33.333194444444295</v>
      </c>
    </row>
    <row r="57" spans="1:18" ht="14.4" customHeight="1" x14ac:dyDescent="0.3">
      <c r="A57" s="831" t="s">
        <v>5661</v>
      </c>
      <c r="B57" s="832" t="s">
        <v>5662</v>
      </c>
      <c r="C57" s="832" t="s">
        <v>624</v>
      </c>
      <c r="D57" s="832" t="s">
        <v>5627</v>
      </c>
      <c r="E57" s="832" t="s">
        <v>5723</v>
      </c>
      <c r="F57" s="832" t="s">
        <v>5724</v>
      </c>
      <c r="G57" s="849">
        <v>1</v>
      </c>
      <c r="H57" s="849">
        <v>0</v>
      </c>
      <c r="I57" s="832"/>
      <c r="J57" s="832">
        <v>0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" customHeight="1" x14ac:dyDescent="0.3">
      <c r="A58" s="831" t="s">
        <v>5661</v>
      </c>
      <c r="B58" s="832" t="s">
        <v>5662</v>
      </c>
      <c r="C58" s="832" t="s">
        <v>624</v>
      </c>
      <c r="D58" s="832" t="s">
        <v>5627</v>
      </c>
      <c r="E58" s="832" t="s">
        <v>5725</v>
      </c>
      <c r="F58" s="832" t="s">
        <v>5726</v>
      </c>
      <c r="G58" s="849">
        <v>705</v>
      </c>
      <c r="H58" s="849">
        <v>25380</v>
      </c>
      <c r="I58" s="832">
        <v>1.3165949058463453</v>
      </c>
      <c r="J58" s="832">
        <v>36</v>
      </c>
      <c r="K58" s="849">
        <v>521</v>
      </c>
      <c r="L58" s="849">
        <v>19277</v>
      </c>
      <c r="M58" s="832">
        <v>1</v>
      </c>
      <c r="N58" s="832">
        <v>37</v>
      </c>
      <c r="O58" s="849">
        <v>817</v>
      </c>
      <c r="P58" s="849">
        <v>30229</v>
      </c>
      <c r="Q58" s="837">
        <v>1.5681381957773513</v>
      </c>
      <c r="R58" s="850">
        <v>37</v>
      </c>
    </row>
    <row r="59" spans="1:18" ht="14.4" customHeight="1" x14ac:dyDescent="0.3">
      <c r="A59" s="831" t="s">
        <v>5661</v>
      </c>
      <c r="B59" s="832" t="s">
        <v>5662</v>
      </c>
      <c r="C59" s="832" t="s">
        <v>624</v>
      </c>
      <c r="D59" s="832" t="s">
        <v>5627</v>
      </c>
      <c r="E59" s="832" t="s">
        <v>5727</v>
      </c>
      <c r="F59" s="832" t="s">
        <v>5728</v>
      </c>
      <c r="G59" s="849">
        <v>3</v>
      </c>
      <c r="H59" s="849">
        <v>246</v>
      </c>
      <c r="I59" s="832"/>
      <c r="J59" s="832">
        <v>82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5661</v>
      </c>
      <c r="B60" s="832" t="s">
        <v>5662</v>
      </c>
      <c r="C60" s="832" t="s">
        <v>624</v>
      </c>
      <c r="D60" s="832" t="s">
        <v>5627</v>
      </c>
      <c r="E60" s="832" t="s">
        <v>5641</v>
      </c>
      <c r="F60" s="832" t="s">
        <v>5642</v>
      </c>
      <c r="G60" s="849">
        <v>297</v>
      </c>
      <c r="H60" s="849">
        <v>9207</v>
      </c>
      <c r="I60" s="832">
        <v>1.0025043554006969</v>
      </c>
      <c r="J60" s="832">
        <v>31</v>
      </c>
      <c r="K60" s="849">
        <v>287</v>
      </c>
      <c r="L60" s="849">
        <v>9184</v>
      </c>
      <c r="M60" s="832">
        <v>1</v>
      </c>
      <c r="N60" s="832">
        <v>32</v>
      </c>
      <c r="O60" s="849">
        <v>348</v>
      </c>
      <c r="P60" s="849">
        <v>11136</v>
      </c>
      <c r="Q60" s="837">
        <v>1.2125435540069687</v>
      </c>
      <c r="R60" s="850">
        <v>32</v>
      </c>
    </row>
    <row r="61" spans="1:18" ht="14.4" customHeight="1" x14ac:dyDescent="0.3">
      <c r="A61" s="831" t="s">
        <v>5661</v>
      </c>
      <c r="B61" s="832" t="s">
        <v>5662</v>
      </c>
      <c r="C61" s="832" t="s">
        <v>624</v>
      </c>
      <c r="D61" s="832" t="s">
        <v>5627</v>
      </c>
      <c r="E61" s="832" t="s">
        <v>5729</v>
      </c>
      <c r="F61" s="832" t="s">
        <v>5730</v>
      </c>
      <c r="G61" s="849">
        <v>910</v>
      </c>
      <c r="H61" s="849">
        <v>0</v>
      </c>
      <c r="I61" s="832"/>
      <c r="J61" s="832">
        <v>0</v>
      </c>
      <c r="K61" s="849">
        <v>1014</v>
      </c>
      <c r="L61" s="849">
        <v>0</v>
      </c>
      <c r="M61" s="832"/>
      <c r="N61" s="832">
        <v>0</v>
      </c>
      <c r="O61" s="849">
        <v>864</v>
      </c>
      <c r="P61" s="849">
        <v>0</v>
      </c>
      <c r="Q61" s="837"/>
      <c r="R61" s="850">
        <v>0</v>
      </c>
    </row>
    <row r="62" spans="1:18" ht="14.4" customHeight="1" x14ac:dyDescent="0.3">
      <c r="A62" s="831" t="s">
        <v>5661</v>
      </c>
      <c r="B62" s="832" t="s">
        <v>5662</v>
      </c>
      <c r="C62" s="832" t="s">
        <v>624</v>
      </c>
      <c r="D62" s="832" t="s">
        <v>5627</v>
      </c>
      <c r="E62" s="832" t="s">
        <v>5731</v>
      </c>
      <c r="F62" s="832" t="s">
        <v>5732</v>
      </c>
      <c r="G62" s="849">
        <v>14</v>
      </c>
      <c r="H62" s="849">
        <v>9072</v>
      </c>
      <c r="I62" s="832">
        <v>2.7040238450074514</v>
      </c>
      <c r="J62" s="832">
        <v>648</v>
      </c>
      <c r="K62" s="849">
        <v>5</v>
      </c>
      <c r="L62" s="849">
        <v>3355</v>
      </c>
      <c r="M62" s="832">
        <v>1</v>
      </c>
      <c r="N62" s="832">
        <v>671</v>
      </c>
      <c r="O62" s="849">
        <v>3</v>
      </c>
      <c r="P62" s="849">
        <v>2016</v>
      </c>
      <c r="Q62" s="837">
        <v>0.60089418777943371</v>
      </c>
      <c r="R62" s="850">
        <v>672</v>
      </c>
    </row>
    <row r="63" spans="1:18" ht="14.4" customHeight="1" x14ac:dyDescent="0.3">
      <c r="A63" s="831" t="s">
        <v>5661</v>
      </c>
      <c r="B63" s="832" t="s">
        <v>5662</v>
      </c>
      <c r="C63" s="832" t="s">
        <v>624</v>
      </c>
      <c r="D63" s="832" t="s">
        <v>5627</v>
      </c>
      <c r="E63" s="832" t="s">
        <v>5733</v>
      </c>
      <c r="F63" s="832" t="s">
        <v>5734</v>
      </c>
      <c r="G63" s="849">
        <v>781</v>
      </c>
      <c r="H63" s="849">
        <v>156200</v>
      </c>
      <c r="I63" s="832">
        <v>0.74808429118773945</v>
      </c>
      <c r="J63" s="832">
        <v>200</v>
      </c>
      <c r="K63" s="849">
        <v>1044</v>
      </c>
      <c r="L63" s="849">
        <v>208800</v>
      </c>
      <c r="M63" s="832">
        <v>1</v>
      </c>
      <c r="N63" s="832">
        <v>200</v>
      </c>
      <c r="O63" s="849">
        <v>1266</v>
      </c>
      <c r="P63" s="849">
        <v>253200</v>
      </c>
      <c r="Q63" s="837">
        <v>1.2126436781609196</v>
      </c>
      <c r="R63" s="850">
        <v>200</v>
      </c>
    </row>
    <row r="64" spans="1:18" ht="14.4" customHeight="1" x14ac:dyDescent="0.3">
      <c r="A64" s="831" t="s">
        <v>5661</v>
      </c>
      <c r="B64" s="832" t="s">
        <v>5662</v>
      </c>
      <c r="C64" s="832" t="s">
        <v>624</v>
      </c>
      <c r="D64" s="832" t="s">
        <v>5627</v>
      </c>
      <c r="E64" s="832" t="s">
        <v>5648</v>
      </c>
      <c r="F64" s="832" t="s">
        <v>5649</v>
      </c>
      <c r="G64" s="849">
        <v>213</v>
      </c>
      <c r="H64" s="849">
        <v>14910</v>
      </c>
      <c r="I64" s="832">
        <v>1.1256228295334441</v>
      </c>
      <c r="J64" s="832">
        <v>70</v>
      </c>
      <c r="K64" s="849">
        <v>179</v>
      </c>
      <c r="L64" s="849">
        <v>13246</v>
      </c>
      <c r="M64" s="832">
        <v>1</v>
      </c>
      <c r="N64" s="832">
        <v>74</v>
      </c>
      <c r="O64" s="849">
        <v>149</v>
      </c>
      <c r="P64" s="849">
        <v>11026</v>
      </c>
      <c r="Q64" s="837">
        <v>0.83240223463687146</v>
      </c>
      <c r="R64" s="850">
        <v>74</v>
      </c>
    </row>
    <row r="65" spans="1:18" ht="14.4" customHeight="1" x14ac:dyDescent="0.3">
      <c r="A65" s="831" t="s">
        <v>5661</v>
      </c>
      <c r="B65" s="832" t="s">
        <v>5662</v>
      </c>
      <c r="C65" s="832" t="s">
        <v>624</v>
      </c>
      <c r="D65" s="832" t="s">
        <v>5627</v>
      </c>
      <c r="E65" s="832" t="s">
        <v>5735</v>
      </c>
      <c r="F65" s="832" t="s">
        <v>5736</v>
      </c>
      <c r="G65" s="849">
        <v>1420</v>
      </c>
      <c r="H65" s="849">
        <v>343640</v>
      </c>
      <c r="I65" s="832">
        <v>0.94196462835652339</v>
      </c>
      <c r="J65" s="832">
        <v>242</v>
      </c>
      <c r="K65" s="849">
        <v>1414</v>
      </c>
      <c r="L65" s="849">
        <v>364812</v>
      </c>
      <c r="M65" s="832">
        <v>1</v>
      </c>
      <c r="N65" s="832">
        <v>258</v>
      </c>
      <c r="O65" s="849">
        <v>1354</v>
      </c>
      <c r="P65" s="849">
        <v>349332</v>
      </c>
      <c r="Q65" s="837">
        <v>0.95756718528995755</v>
      </c>
      <c r="R65" s="850">
        <v>258</v>
      </c>
    </row>
    <row r="66" spans="1:18" ht="14.4" customHeight="1" x14ac:dyDescent="0.3">
      <c r="A66" s="831" t="s">
        <v>5661</v>
      </c>
      <c r="B66" s="832" t="s">
        <v>5662</v>
      </c>
      <c r="C66" s="832" t="s">
        <v>624</v>
      </c>
      <c r="D66" s="832" t="s">
        <v>5627</v>
      </c>
      <c r="E66" s="832" t="s">
        <v>5737</v>
      </c>
      <c r="F66" s="832" t="s">
        <v>5738</v>
      </c>
      <c r="G66" s="849">
        <v>4</v>
      </c>
      <c r="H66" s="849">
        <v>228</v>
      </c>
      <c r="I66" s="832">
        <v>3.8644067796610169</v>
      </c>
      <c r="J66" s="832">
        <v>57</v>
      </c>
      <c r="K66" s="849">
        <v>1</v>
      </c>
      <c r="L66" s="849">
        <v>59</v>
      </c>
      <c r="M66" s="832">
        <v>1</v>
      </c>
      <c r="N66" s="832">
        <v>59</v>
      </c>
      <c r="O66" s="849">
        <v>0</v>
      </c>
      <c r="P66" s="849">
        <v>0</v>
      </c>
      <c r="Q66" s="837">
        <v>0</v>
      </c>
      <c r="R66" s="850"/>
    </row>
    <row r="67" spans="1:18" ht="14.4" customHeight="1" x14ac:dyDescent="0.3">
      <c r="A67" s="831" t="s">
        <v>5661</v>
      </c>
      <c r="B67" s="832" t="s">
        <v>5662</v>
      </c>
      <c r="C67" s="832" t="s">
        <v>624</v>
      </c>
      <c r="D67" s="832" t="s">
        <v>5627</v>
      </c>
      <c r="E67" s="832" t="s">
        <v>5739</v>
      </c>
      <c r="F67" s="832" t="s">
        <v>5740</v>
      </c>
      <c r="G67" s="849">
        <v>17</v>
      </c>
      <c r="H67" s="849">
        <v>9911</v>
      </c>
      <c r="I67" s="832">
        <v>2.0962351945854483</v>
      </c>
      <c r="J67" s="832">
        <v>583</v>
      </c>
      <c r="K67" s="849">
        <v>8</v>
      </c>
      <c r="L67" s="849">
        <v>4728</v>
      </c>
      <c r="M67" s="832">
        <v>1</v>
      </c>
      <c r="N67" s="832">
        <v>591</v>
      </c>
      <c r="O67" s="849">
        <v>5</v>
      </c>
      <c r="P67" s="849">
        <v>2960</v>
      </c>
      <c r="Q67" s="837">
        <v>0.62605752961082906</v>
      </c>
      <c r="R67" s="850">
        <v>592</v>
      </c>
    </row>
    <row r="68" spans="1:18" ht="14.4" customHeight="1" x14ac:dyDescent="0.3">
      <c r="A68" s="831" t="s">
        <v>5661</v>
      </c>
      <c r="B68" s="832" t="s">
        <v>5662</v>
      </c>
      <c r="C68" s="832" t="s">
        <v>624</v>
      </c>
      <c r="D68" s="832" t="s">
        <v>5627</v>
      </c>
      <c r="E68" s="832" t="s">
        <v>5741</v>
      </c>
      <c r="F68" s="832" t="s">
        <v>5742</v>
      </c>
      <c r="G68" s="849">
        <v>3</v>
      </c>
      <c r="H68" s="849">
        <v>360</v>
      </c>
      <c r="I68" s="832">
        <v>1.4634146341463414</v>
      </c>
      <c r="J68" s="832">
        <v>120</v>
      </c>
      <c r="K68" s="849">
        <v>2</v>
      </c>
      <c r="L68" s="849">
        <v>246</v>
      </c>
      <c r="M68" s="832">
        <v>1</v>
      </c>
      <c r="N68" s="832">
        <v>123</v>
      </c>
      <c r="O68" s="849">
        <v>2</v>
      </c>
      <c r="P68" s="849">
        <v>246</v>
      </c>
      <c r="Q68" s="837">
        <v>1</v>
      </c>
      <c r="R68" s="850">
        <v>123</v>
      </c>
    </row>
    <row r="69" spans="1:18" ht="14.4" customHeight="1" x14ac:dyDescent="0.3">
      <c r="A69" s="831" t="s">
        <v>5661</v>
      </c>
      <c r="B69" s="832" t="s">
        <v>5662</v>
      </c>
      <c r="C69" s="832" t="s">
        <v>624</v>
      </c>
      <c r="D69" s="832" t="s">
        <v>5627</v>
      </c>
      <c r="E69" s="832" t="s">
        <v>5743</v>
      </c>
      <c r="F69" s="832" t="s">
        <v>5744</v>
      </c>
      <c r="G69" s="849">
        <v>164</v>
      </c>
      <c r="H69" s="849">
        <v>9348</v>
      </c>
      <c r="I69" s="832">
        <v>3.3008474576271185</v>
      </c>
      <c r="J69" s="832">
        <v>57</v>
      </c>
      <c r="K69" s="849">
        <v>48</v>
      </c>
      <c r="L69" s="849">
        <v>2832</v>
      </c>
      <c r="M69" s="832">
        <v>1</v>
      </c>
      <c r="N69" s="832">
        <v>59</v>
      </c>
      <c r="O69" s="849">
        <v>130</v>
      </c>
      <c r="P69" s="849">
        <v>7670</v>
      </c>
      <c r="Q69" s="837">
        <v>2.7083333333333335</v>
      </c>
      <c r="R69" s="850">
        <v>59</v>
      </c>
    </row>
    <row r="70" spans="1:18" ht="14.4" customHeight="1" x14ac:dyDescent="0.3">
      <c r="A70" s="831" t="s">
        <v>5661</v>
      </c>
      <c r="B70" s="832" t="s">
        <v>5662</v>
      </c>
      <c r="C70" s="832" t="s">
        <v>624</v>
      </c>
      <c r="D70" s="832" t="s">
        <v>5627</v>
      </c>
      <c r="E70" s="832" t="s">
        <v>5745</v>
      </c>
      <c r="F70" s="832" t="s">
        <v>5746</v>
      </c>
      <c r="G70" s="849"/>
      <c r="H70" s="849"/>
      <c r="I70" s="832"/>
      <c r="J70" s="832"/>
      <c r="K70" s="849">
        <v>1</v>
      </c>
      <c r="L70" s="849">
        <v>732</v>
      </c>
      <c r="M70" s="832">
        <v>1</v>
      </c>
      <c r="N70" s="832">
        <v>732</v>
      </c>
      <c r="O70" s="849"/>
      <c r="P70" s="849"/>
      <c r="Q70" s="837"/>
      <c r="R70" s="850"/>
    </row>
    <row r="71" spans="1:18" ht="14.4" customHeight="1" x14ac:dyDescent="0.3">
      <c r="A71" s="831" t="s">
        <v>5661</v>
      </c>
      <c r="B71" s="832" t="s">
        <v>5662</v>
      </c>
      <c r="C71" s="832" t="s">
        <v>624</v>
      </c>
      <c r="D71" s="832" t="s">
        <v>5627</v>
      </c>
      <c r="E71" s="832" t="s">
        <v>5747</v>
      </c>
      <c r="F71" s="832" t="s">
        <v>5748</v>
      </c>
      <c r="G71" s="849">
        <v>33</v>
      </c>
      <c r="H71" s="849">
        <v>3762</v>
      </c>
      <c r="I71" s="832">
        <v>0.88103044496487115</v>
      </c>
      <c r="J71" s="832">
        <v>114</v>
      </c>
      <c r="K71" s="849">
        <v>35</v>
      </c>
      <c r="L71" s="849">
        <v>4270</v>
      </c>
      <c r="M71" s="832">
        <v>1</v>
      </c>
      <c r="N71" s="832">
        <v>122</v>
      </c>
      <c r="O71" s="849">
        <v>74</v>
      </c>
      <c r="P71" s="849">
        <v>8584</v>
      </c>
      <c r="Q71" s="837">
        <v>2.0103044496487121</v>
      </c>
      <c r="R71" s="850">
        <v>116</v>
      </c>
    </row>
    <row r="72" spans="1:18" ht="14.4" customHeight="1" x14ac:dyDescent="0.3">
      <c r="A72" s="831" t="s">
        <v>5661</v>
      </c>
      <c r="B72" s="832" t="s">
        <v>5662</v>
      </c>
      <c r="C72" s="832" t="s">
        <v>624</v>
      </c>
      <c r="D72" s="832" t="s">
        <v>5627</v>
      </c>
      <c r="E72" s="832" t="s">
        <v>5749</v>
      </c>
      <c r="F72" s="832" t="s">
        <v>5750</v>
      </c>
      <c r="G72" s="849">
        <v>93</v>
      </c>
      <c r="H72" s="849">
        <v>29295</v>
      </c>
      <c r="I72" s="832">
        <v>1.0864485981308412</v>
      </c>
      <c r="J72" s="832">
        <v>315</v>
      </c>
      <c r="K72" s="849">
        <v>84</v>
      </c>
      <c r="L72" s="849">
        <v>26964</v>
      </c>
      <c r="M72" s="832">
        <v>1</v>
      </c>
      <c r="N72" s="832">
        <v>321</v>
      </c>
      <c r="O72" s="849">
        <v>55</v>
      </c>
      <c r="P72" s="849">
        <v>17710</v>
      </c>
      <c r="Q72" s="837">
        <v>0.65680166147455865</v>
      </c>
      <c r="R72" s="850">
        <v>322</v>
      </c>
    </row>
    <row r="73" spans="1:18" ht="14.4" customHeight="1" x14ac:dyDescent="0.3">
      <c r="A73" s="831" t="s">
        <v>5661</v>
      </c>
      <c r="B73" s="832" t="s">
        <v>5662</v>
      </c>
      <c r="C73" s="832" t="s">
        <v>624</v>
      </c>
      <c r="D73" s="832" t="s">
        <v>5627</v>
      </c>
      <c r="E73" s="832" t="s">
        <v>5751</v>
      </c>
      <c r="F73" s="832" t="s">
        <v>5752</v>
      </c>
      <c r="G73" s="849">
        <v>265</v>
      </c>
      <c r="H73" s="849">
        <v>63600</v>
      </c>
      <c r="I73" s="832">
        <v>0.91458153580672996</v>
      </c>
      <c r="J73" s="832">
        <v>240</v>
      </c>
      <c r="K73" s="849">
        <v>285</v>
      </c>
      <c r="L73" s="849">
        <v>69540</v>
      </c>
      <c r="M73" s="832">
        <v>1</v>
      </c>
      <c r="N73" s="832">
        <v>244</v>
      </c>
      <c r="O73" s="849">
        <v>317</v>
      </c>
      <c r="P73" s="849">
        <v>77665</v>
      </c>
      <c r="Q73" s="837">
        <v>1.1168392292205924</v>
      </c>
      <c r="R73" s="850">
        <v>245</v>
      </c>
    </row>
    <row r="74" spans="1:18" ht="14.4" customHeight="1" x14ac:dyDescent="0.3">
      <c r="A74" s="831" t="s">
        <v>5661</v>
      </c>
      <c r="B74" s="832" t="s">
        <v>5662</v>
      </c>
      <c r="C74" s="832" t="s">
        <v>624</v>
      </c>
      <c r="D74" s="832" t="s">
        <v>5627</v>
      </c>
      <c r="E74" s="832" t="s">
        <v>5654</v>
      </c>
      <c r="F74" s="832" t="s">
        <v>5655</v>
      </c>
      <c r="G74" s="849">
        <v>54</v>
      </c>
      <c r="H74" s="849">
        <v>8316</v>
      </c>
      <c r="I74" s="832">
        <v>0.89612068965517244</v>
      </c>
      <c r="J74" s="832">
        <v>154</v>
      </c>
      <c r="K74" s="849">
        <v>58</v>
      </c>
      <c r="L74" s="849">
        <v>9280</v>
      </c>
      <c r="M74" s="832">
        <v>1</v>
      </c>
      <c r="N74" s="832">
        <v>160</v>
      </c>
      <c r="O74" s="849">
        <v>57</v>
      </c>
      <c r="P74" s="849">
        <v>9120</v>
      </c>
      <c r="Q74" s="837">
        <v>0.98275862068965514</v>
      </c>
      <c r="R74" s="850">
        <v>160</v>
      </c>
    </row>
    <row r="75" spans="1:18" ht="14.4" customHeight="1" x14ac:dyDescent="0.3">
      <c r="A75" s="831" t="s">
        <v>5661</v>
      </c>
      <c r="B75" s="832" t="s">
        <v>5662</v>
      </c>
      <c r="C75" s="832" t="s">
        <v>624</v>
      </c>
      <c r="D75" s="832" t="s">
        <v>5627</v>
      </c>
      <c r="E75" s="832" t="s">
        <v>5753</v>
      </c>
      <c r="F75" s="832" t="s">
        <v>5754</v>
      </c>
      <c r="G75" s="849">
        <v>10</v>
      </c>
      <c r="H75" s="849">
        <v>1100</v>
      </c>
      <c r="I75" s="832">
        <v>1.6081871345029239</v>
      </c>
      <c r="J75" s="832">
        <v>110</v>
      </c>
      <c r="K75" s="849">
        <v>6</v>
      </c>
      <c r="L75" s="849">
        <v>684</v>
      </c>
      <c r="M75" s="832">
        <v>1</v>
      </c>
      <c r="N75" s="832">
        <v>114</v>
      </c>
      <c r="O75" s="849">
        <v>3</v>
      </c>
      <c r="P75" s="849">
        <v>342</v>
      </c>
      <c r="Q75" s="837">
        <v>0.5</v>
      </c>
      <c r="R75" s="850">
        <v>114</v>
      </c>
    </row>
    <row r="76" spans="1:18" ht="14.4" customHeight="1" x14ac:dyDescent="0.3">
      <c r="A76" s="831" t="s">
        <v>5661</v>
      </c>
      <c r="B76" s="832" t="s">
        <v>5662</v>
      </c>
      <c r="C76" s="832" t="s">
        <v>624</v>
      </c>
      <c r="D76" s="832" t="s">
        <v>5627</v>
      </c>
      <c r="E76" s="832" t="s">
        <v>5755</v>
      </c>
      <c r="F76" s="832" t="s">
        <v>5756</v>
      </c>
      <c r="G76" s="849">
        <v>10</v>
      </c>
      <c r="H76" s="849">
        <v>1250</v>
      </c>
      <c r="I76" s="832">
        <v>3.1806615776081424</v>
      </c>
      <c r="J76" s="832">
        <v>125</v>
      </c>
      <c r="K76" s="849">
        <v>3</v>
      </c>
      <c r="L76" s="849">
        <v>393</v>
      </c>
      <c r="M76" s="832">
        <v>1</v>
      </c>
      <c r="N76" s="832">
        <v>131</v>
      </c>
      <c r="O76" s="849"/>
      <c r="P76" s="849"/>
      <c r="Q76" s="837"/>
      <c r="R76" s="850"/>
    </row>
    <row r="77" spans="1:18" ht="14.4" customHeight="1" x14ac:dyDescent="0.3">
      <c r="A77" s="831" t="s">
        <v>5661</v>
      </c>
      <c r="B77" s="832" t="s">
        <v>5662</v>
      </c>
      <c r="C77" s="832" t="s">
        <v>624</v>
      </c>
      <c r="D77" s="832" t="s">
        <v>5627</v>
      </c>
      <c r="E77" s="832" t="s">
        <v>5757</v>
      </c>
      <c r="F77" s="832" t="s">
        <v>5758</v>
      </c>
      <c r="G77" s="849">
        <v>28</v>
      </c>
      <c r="H77" s="849">
        <v>1008</v>
      </c>
      <c r="I77" s="832">
        <v>0.46971109040074555</v>
      </c>
      <c r="J77" s="832">
        <v>36</v>
      </c>
      <c r="K77" s="849">
        <v>58</v>
      </c>
      <c r="L77" s="849">
        <v>2146</v>
      </c>
      <c r="M77" s="832">
        <v>1</v>
      </c>
      <c r="N77" s="832">
        <v>37</v>
      </c>
      <c r="O77" s="849">
        <v>70</v>
      </c>
      <c r="P77" s="849">
        <v>2590</v>
      </c>
      <c r="Q77" s="837">
        <v>1.2068965517241379</v>
      </c>
      <c r="R77" s="850">
        <v>37</v>
      </c>
    </row>
    <row r="78" spans="1:18" ht="14.4" customHeight="1" x14ac:dyDescent="0.3">
      <c r="A78" s="831" t="s">
        <v>5661</v>
      </c>
      <c r="B78" s="832" t="s">
        <v>5662</v>
      </c>
      <c r="C78" s="832" t="s">
        <v>624</v>
      </c>
      <c r="D78" s="832" t="s">
        <v>5627</v>
      </c>
      <c r="E78" s="832" t="s">
        <v>5759</v>
      </c>
      <c r="F78" s="832" t="s">
        <v>5760</v>
      </c>
      <c r="G78" s="849">
        <v>4</v>
      </c>
      <c r="H78" s="849">
        <v>1396</v>
      </c>
      <c r="I78" s="832">
        <v>0.46908602150537637</v>
      </c>
      <c r="J78" s="832">
        <v>349</v>
      </c>
      <c r="K78" s="849">
        <v>8</v>
      </c>
      <c r="L78" s="849">
        <v>2976</v>
      </c>
      <c r="M78" s="832">
        <v>1</v>
      </c>
      <c r="N78" s="832">
        <v>372</v>
      </c>
      <c r="O78" s="849">
        <v>57</v>
      </c>
      <c r="P78" s="849">
        <v>21261</v>
      </c>
      <c r="Q78" s="837">
        <v>7.144153225806452</v>
      </c>
      <c r="R78" s="850">
        <v>373</v>
      </c>
    </row>
    <row r="79" spans="1:18" ht="14.4" customHeight="1" x14ac:dyDescent="0.3">
      <c r="A79" s="831" t="s">
        <v>5661</v>
      </c>
      <c r="B79" s="832" t="s">
        <v>5662</v>
      </c>
      <c r="C79" s="832" t="s">
        <v>624</v>
      </c>
      <c r="D79" s="832" t="s">
        <v>5627</v>
      </c>
      <c r="E79" s="832" t="s">
        <v>5761</v>
      </c>
      <c r="F79" s="832" t="s">
        <v>5762</v>
      </c>
      <c r="G79" s="849">
        <v>7</v>
      </c>
      <c r="H79" s="849">
        <v>2023</v>
      </c>
      <c r="I79" s="832">
        <v>0.61922252831343738</v>
      </c>
      <c r="J79" s="832">
        <v>289</v>
      </c>
      <c r="K79" s="849">
        <v>11</v>
      </c>
      <c r="L79" s="849">
        <v>3267</v>
      </c>
      <c r="M79" s="832">
        <v>1</v>
      </c>
      <c r="N79" s="832">
        <v>297</v>
      </c>
      <c r="O79" s="849">
        <v>10</v>
      </c>
      <c r="P79" s="849">
        <v>2980</v>
      </c>
      <c r="Q79" s="837">
        <v>0.91215182124273031</v>
      </c>
      <c r="R79" s="850">
        <v>298</v>
      </c>
    </row>
    <row r="80" spans="1:18" ht="14.4" customHeight="1" x14ac:dyDescent="0.3">
      <c r="A80" s="831" t="s">
        <v>5661</v>
      </c>
      <c r="B80" s="832" t="s">
        <v>5662</v>
      </c>
      <c r="C80" s="832" t="s">
        <v>624</v>
      </c>
      <c r="D80" s="832" t="s">
        <v>5627</v>
      </c>
      <c r="E80" s="832" t="s">
        <v>5763</v>
      </c>
      <c r="F80" s="832" t="s">
        <v>5764</v>
      </c>
      <c r="G80" s="849"/>
      <c r="H80" s="849"/>
      <c r="I80" s="832"/>
      <c r="J80" s="832"/>
      <c r="K80" s="849">
        <v>1</v>
      </c>
      <c r="L80" s="849">
        <v>89</v>
      </c>
      <c r="M80" s="832">
        <v>1</v>
      </c>
      <c r="N80" s="832">
        <v>89</v>
      </c>
      <c r="O80" s="849"/>
      <c r="P80" s="849"/>
      <c r="Q80" s="837"/>
      <c r="R80" s="850"/>
    </row>
    <row r="81" spans="1:18" ht="14.4" customHeight="1" x14ac:dyDescent="0.3">
      <c r="A81" s="831" t="s">
        <v>5661</v>
      </c>
      <c r="B81" s="832" t="s">
        <v>5662</v>
      </c>
      <c r="C81" s="832" t="s">
        <v>624</v>
      </c>
      <c r="D81" s="832" t="s">
        <v>5627</v>
      </c>
      <c r="E81" s="832" t="s">
        <v>5765</v>
      </c>
      <c r="F81" s="832" t="s">
        <v>5766</v>
      </c>
      <c r="G81" s="849">
        <v>54</v>
      </c>
      <c r="H81" s="849">
        <v>42174</v>
      </c>
      <c r="I81" s="832">
        <v>1.1315499986584745</v>
      </c>
      <c r="J81" s="832">
        <v>781</v>
      </c>
      <c r="K81" s="849">
        <v>47</v>
      </c>
      <c r="L81" s="849">
        <v>37271</v>
      </c>
      <c r="M81" s="832">
        <v>1</v>
      </c>
      <c r="N81" s="832">
        <v>793</v>
      </c>
      <c r="O81" s="849">
        <v>18</v>
      </c>
      <c r="P81" s="849">
        <v>14292</v>
      </c>
      <c r="Q81" s="837">
        <v>0.38346167261409675</v>
      </c>
      <c r="R81" s="850">
        <v>794</v>
      </c>
    </row>
    <row r="82" spans="1:18" ht="14.4" customHeight="1" x14ac:dyDescent="0.3">
      <c r="A82" s="831" t="s">
        <v>5661</v>
      </c>
      <c r="B82" s="832" t="s">
        <v>5662</v>
      </c>
      <c r="C82" s="832" t="s">
        <v>624</v>
      </c>
      <c r="D82" s="832" t="s">
        <v>5627</v>
      </c>
      <c r="E82" s="832" t="s">
        <v>5767</v>
      </c>
      <c r="F82" s="832" t="s">
        <v>5768</v>
      </c>
      <c r="G82" s="849"/>
      <c r="H82" s="849"/>
      <c r="I82" s="832"/>
      <c r="J82" s="832"/>
      <c r="K82" s="849">
        <v>8</v>
      </c>
      <c r="L82" s="849">
        <v>6192</v>
      </c>
      <c r="M82" s="832">
        <v>1</v>
      </c>
      <c r="N82" s="832">
        <v>774</v>
      </c>
      <c r="O82" s="849">
        <v>5</v>
      </c>
      <c r="P82" s="849">
        <v>3875</v>
      </c>
      <c r="Q82" s="837">
        <v>0.62580749354005172</v>
      </c>
      <c r="R82" s="850">
        <v>775</v>
      </c>
    </row>
    <row r="83" spans="1:18" ht="14.4" customHeight="1" x14ac:dyDescent="0.3">
      <c r="A83" s="831" t="s">
        <v>5661</v>
      </c>
      <c r="B83" s="832" t="s">
        <v>5662</v>
      </c>
      <c r="C83" s="832" t="s">
        <v>624</v>
      </c>
      <c r="D83" s="832" t="s">
        <v>5627</v>
      </c>
      <c r="E83" s="832" t="s">
        <v>5769</v>
      </c>
      <c r="F83" s="832" t="s">
        <v>5770</v>
      </c>
      <c r="G83" s="849">
        <v>3</v>
      </c>
      <c r="H83" s="849">
        <v>864</v>
      </c>
      <c r="I83" s="832">
        <v>0.72972972972972971</v>
      </c>
      <c r="J83" s="832">
        <v>288</v>
      </c>
      <c r="K83" s="849">
        <v>4</v>
      </c>
      <c r="L83" s="849">
        <v>1184</v>
      </c>
      <c r="M83" s="832">
        <v>1</v>
      </c>
      <c r="N83" s="832">
        <v>296</v>
      </c>
      <c r="O83" s="849">
        <v>2</v>
      </c>
      <c r="P83" s="849">
        <v>592</v>
      </c>
      <c r="Q83" s="837">
        <v>0.5</v>
      </c>
      <c r="R83" s="850">
        <v>296</v>
      </c>
    </row>
    <row r="84" spans="1:18" ht="14.4" customHeight="1" x14ac:dyDescent="0.3">
      <c r="A84" s="831" t="s">
        <v>5661</v>
      </c>
      <c r="B84" s="832" t="s">
        <v>5662</v>
      </c>
      <c r="C84" s="832" t="s">
        <v>624</v>
      </c>
      <c r="D84" s="832" t="s">
        <v>5627</v>
      </c>
      <c r="E84" s="832" t="s">
        <v>5771</v>
      </c>
      <c r="F84" s="832" t="s">
        <v>5772</v>
      </c>
      <c r="G84" s="849">
        <v>515</v>
      </c>
      <c r="H84" s="849">
        <v>267800</v>
      </c>
      <c r="I84" s="832">
        <v>1.0493319227303006</v>
      </c>
      <c r="J84" s="832">
        <v>520</v>
      </c>
      <c r="K84" s="849">
        <v>470</v>
      </c>
      <c r="L84" s="849">
        <v>255210</v>
      </c>
      <c r="M84" s="832">
        <v>1</v>
      </c>
      <c r="N84" s="832">
        <v>543</v>
      </c>
      <c r="O84" s="849">
        <v>461</v>
      </c>
      <c r="P84" s="849">
        <v>250784</v>
      </c>
      <c r="Q84" s="837">
        <v>0.9826574193801183</v>
      </c>
      <c r="R84" s="850">
        <v>544</v>
      </c>
    </row>
    <row r="85" spans="1:18" ht="14.4" customHeight="1" x14ac:dyDescent="0.3">
      <c r="A85" s="831" t="s">
        <v>5661</v>
      </c>
      <c r="B85" s="832" t="s">
        <v>5662</v>
      </c>
      <c r="C85" s="832" t="s">
        <v>624</v>
      </c>
      <c r="D85" s="832" t="s">
        <v>5627</v>
      </c>
      <c r="E85" s="832" t="s">
        <v>5773</v>
      </c>
      <c r="F85" s="832" t="s">
        <v>5774</v>
      </c>
      <c r="G85" s="849"/>
      <c r="H85" s="849"/>
      <c r="I85" s="832"/>
      <c r="J85" s="832"/>
      <c r="K85" s="849"/>
      <c r="L85" s="849"/>
      <c r="M85" s="832"/>
      <c r="N85" s="832"/>
      <c r="O85" s="849">
        <v>2</v>
      </c>
      <c r="P85" s="849">
        <v>112</v>
      </c>
      <c r="Q85" s="837"/>
      <c r="R85" s="850">
        <v>56</v>
      </c>
    </row>
    <row r="86" spans="1:18" ht="14.4" customHeight="1" x14ac:dyDescent="0.3">
      <c r="A86" s="831" t="s">
        <v>5661</v>
      </c>
      <c r="B86" s="832" t="s">
        <v>5662</v>
      </c>
      <c r="C86" s="832" t="s">
        <v>624</v>
      </c>
      <c r="D86" s="832" t="s">
        <v>5627</v>
      </c>
      <c r="E86" s="832" t="s">
        <v>5775</v>
      </c>
      <c r="F86" s="832" t="s">
        <v>5776</v>
      </c>
      <c r="G86" s="849"/>
      <c r="H86" s="849"/>
      <c r="I86" s="832"/>
      <c r="J86" s="832"/>
      <c r="K86" s="849"/>
      <c r="L86" s="849"/>
      <c r="M86" s="832"/>
      <c r="N86" s="832"/>
      <c r="O86" s="849">
        <v>3</v>
      </c>
      <c r="P86" s="849">
        <v>108</v>
      </c>
      <c r="Q86" s="837"/>
      <c r="R86" s="850">
        <v>36</v>
      </c>
    </row>
    <row r="87" spans="1:18" ht="14.4" customHeight="1" x14ac:dyDescent="0.3">
      <c r="A87" s="831" t="s">
        <v>5661</v>
      </c>
      <c r="B87" s="832" t="s">
        <v>5662</v>
      </c>
      <c r="C87" s="832" t="s">
        <v>624</v>
      </c>
      <c r="D87" s="832" t="s">
        <v>5627</v>
      </c>
      <c r="E87" s="832" t="s">
        <v>5628</v>
      </c>
      <c r="F87" s="832"/>
      <c r="G87" s="849"/>
      <c r="H87" s="849"/>
      <c r="I87" s="832"/>
      <c r="J87" s="832"/>
      <c r="K87" s="849"/>
      <c r="L87" s="849"/>
      <c r="M87" s="832"/>
      <c r="N87" s="832"/>
      <c r="O87" s="849">
        <v>254</v>
      </c>
      <c r="P87" s="849">
        <v>33274</v>
      </c>
      <c r="Q87" s="837"/>
      <c r="R87" s="850">
        <v>131</v>
      </c>
    </row>
    <row r="88" spans="1:18" ht="14.4" customHeight="1" x14ac:dyDescent="0.3">
      <c r="A88" s="831" t="s">
        <v>5661</v>
      </c>
      <c r="B88" s="832" t="s">
        <v>5662</v>
      </c>
      <c r="C88" s="832" t="s">
        <v>624</v>
      </c>
      <c r="D88" s="832" t="s">
        <v>5627</v>
      </c>
      <c r="E88" s="832" t="s">
        <v>5628</v>
      </c>
      <c r="F88" s="832" t="s">
        <v>5777</v>
      </c>
      <c r="G88" s="849"/>
      <c r="H88" s="849"/>
      <c r="I88" s="832"/>
      <c r="J88" s="832"/>
      <c r="K88" s="849"/>
      <c r="L88" s="849"/>
      <c r="M88" s="832"/>
      <c r="N88" s="832"/>
      <c r="O88" s="849">
        <v>158</v>
      </c>
      <c r="P88" s="849">
        <v>20698</v>
      </c>
      <c r="Q88" s="837"/>
      <c r="R88" s="850">
        <v>131</v>
      </c>
    </row>
    <row r="89" spans="1:18" ht="14.4" customHeight="1" x14ac:dyDescent="0.3">
      <c r="A89" s="831" t="s">
        <v>5661</v>
      </c>
      <c r="B89" s="832" t="s">
        <v>5662</v>
      </c>
      <c r="C89" s="832" t="s">
        <v>624</v>
      </c>
      <c r="D89" s="832" t="s">
        <v>5627</v>
      </c>
      <c r="E89" s="832" t="s">
        <v>5629</v>
      </c>
      <c r="F89" s="832"/>
      <c r="G89" s="849"/>
      <c r="H89" s="849"/>
      <c r="I89" s="832"/>
      <c r="J89" s="832"/>
      <c r="K89" s="849"/>
      <c r="L89" s="849"/>
      <c r="M89" s="832"/>
      <c r="N89" s="832"/>
      <c r="O89" s="849">
        <v>176</v>
      </c>
      <c r="P89" s="849">
        <v>41536</v>
      </c>
      <c r="Q89" s="837"/>
      <c r="R89" s="850">
        <v>236</v>
      </c>
    </row>
    <row r="90" spans="1:18" ht="14.4" customHeight="1" x14ac:dyDescent="0.3">
      <c r="A90" s="831" t="s">
        <v>5661</v>
      </c>
      <c r="B90" s="832" t="s">
        <v>5662</v>
      </c>
      <c r="C90" s="832" t="s">
        <v>624</v>
      </c>
      <c r="D90" s="832" t="s">
        <v>5627</v>
      </c>
      <c r="E90" s="832" t="s">
        <v>5629</v>
      </c>
      <c r="F90" s="832" t="s">
        <v>5778</v>
      </c>
      <c r="G90" s="849"/>
      <c r="H90" s="849"/>
      <c r="I90" s="832"/>
      <c r="J90" s="832"/>
      <c r="K90" s="849"/>
      <c r="L90" s="849"/>
      <c r="M90" s="832"/>
      <c r="N90" s="832"/>
      <c r="O90" s="849">
        <v>104</v>
      </c>
      <c r="P90" s="849">
        <v>24544</v>
      </c>
      <c r="Q90" s="837"/>
      <c r="R90" s="850">
        <v>236</v>
      </c>
    </row>
    <row r="91" spans="1:18" ht="14.4" customHeight="1" x14ac:dyDescent="0.3">
      <c r="A91" s="831" t="s">
        <v>5661</v>
      </c>
      <c r="B91" s="832" t="s">
        <v>5662</v>
      </c>
      <c r="C91" s="832" t="s">
        <v>627</v>
      </c>
      <c r="D91" s="832" t="s">
        <v>5632</v>
      </c>
      <c r="E91" s="832" t="s">
        <v>5633</v>
      </c>
      <c r="F91" s="832" t="s">
        <v>5634</v>
      </c>
      <c r="G91" s="849">
        <v>44</v>
      </c>
      <c r="H91" s="849">
        <v>24130.479999999985</v>
      </c>
      <c r="I91" s="832">
        <v>1.4666666666666659</v>
      </c>
      <c r="J91" s="832">
        <v>548.41999999999962</v>
      </c>
      <c r="K91" s="849">
        <v>30</v>
      </c>
      <c r="L91" s="849">
        <v>16452.599999999999</v>
      </c>
      <c r="M91" s="832">
        <v>1</v>
      </c>
      <c r="N91" s="832">
        <v>548.41999999999996</v>
      </c>
      <c r="O91" s="849">
        <v>25</v>
      </c>
      <c r="P91" s="849">
        <v>13711.59</v>
      </c>
      <c r="Q91" s="837">
        <v>0.83339958426023864</v>
      </c>
      <c r="R91" s="850">
        <v>548.46360000000004</v>
      </c>
    </row>
    <row r="92" spans="1:18" ht="14.4" customHeight="1" x14ac:dyDescent="0.3">
      <c r="A92" s="831" t="s">
        <v>5661</v>
      </c>
      <c r="B92" s="832" t="s">
        <v>5662</v>
      </c>
      <c r="C92" s="832" t="s">
        <v>627</v>
      </c>
      <c r="D92" s="832" t="s">
        <v>5632</v>
      </c>
      <c r="E92" s="832" t="s">
        <v>5664</v>
      </c>
      <c r="F92" s="832" t="s">
        <v>5634</v>
      </c>
      <c r="G92" s="849">
        <v>6</v>
      </c>
      <c r="H92" s="849">
        <v>6581.1</v>
      </c>
      <c r="I92" s="832">
        <v>0.54545454545454541</v>
      </c>
      <c r="J92" s="832">
        <v>1096.8500000000001</v>
      </c>
      <c r="K92" s="849">
        <v>11</v>
      </c>
      <c r="L92" s="849">
        <v>12065.350000000002</v>
      </c>
      <c r="M92" s="832">
        <v>1</v>
      </c>
      <c r="N92" s="832">
        <v>1096.8500000000001</v>
      </c>
      <c r="O92" s="849">
        <v>10</v>
      </c>
      <c r="P92" s="849">
        <v>10968.500000000002</v>
      </c>
      <c r="Q92" s="837">
        <v>0.90909090909090906</v>
      </c>
      <c r="R92" s="850">
        <v>1096.8500000000001</v>
      </c>
    </row>
    <row r="93" spans="1:18" ht="14.4" customHeight="1" x14ac:dyDescent="0.3">
      <c r="A93" s="831" t="s">
        <v>5661</v>
      </c>
      <c r="B93" s="832" t="s">
        <v>5662</v>
      </c>
      <c r="C93" s="832" t="s">
        <v>627</v>
      </c>
      <c r="D93" s="832" t="s">
        <v>5632</v>
      </c>
      <c r="E93" s="832" t="s">
        <v>5779</v>
      </c>
      <c r="F93" s="832" t="s">
        <v>984</v>
      </c>
      <c r="G93" s="849"/>
      <c r="H93" s="849"/>
      <c r="I93" s="832"/>
      <c r="J93" s="832"/>
      <c r="K93" s="849"/>
      <c r="L93" s="849"/>
      <c r="M93" s="832"/>
      <c r="N93" s="832"/>
      <c r="O93" s="849">
        <v>0.60000000000000009</v>
      </c>
      <c r="P93" s="849">
        <v>126.03</v>
      </c>
      <c r="Q93" s="837"/>
      <c r="R93" s="850">
        <v>210.04999999999998</v>
      </c>
    </row>
    <row r="94" spans="1:18" ht="14.4" customHeight="1" x14ac:dyDescent="0.3">
      <c r="A94" s="831" t="s">
        <v>5661</v>
      </c>
      <c r="B94" s="832" t="s">
        <v>5662</v>
      </c>
      <c r="C94" s="832" t="s">
        <v>627</v>
      </c>
      <c r="D94" s="832" t="s">
        <v>5632</v>
      </c>
      <c r="E94" s="832" t="s">
        <v>5665</v>
      </c>
      <c r="F94" s="832" t="s">
        <v>5666</v>
      </c>
      <c r="G94" s="849"/>
      <c r="H94" s="849"/>
      <c r="I94" s="832"/>
      <c r="J94" s="832"/>
      <c r="K94" s="849"/>
      <c r="L94" s="849"/>
      <c r="M94" s="832"/>
      <c r="N94" s="832"/>
      <c r="O94" s="849">
        <v>7</v>
      </c>
      <c r="P94" s="849">
        <v>9213.5400000000009</v>
      </c>
      <c r="Q94" s="837"/>
      <c r="R94" s="850">
        <v>1316.22</v>
      </c>
    </row>
    <row r="95" spans="1:18" ht="14.4" customHeight="1" x14ac:dyDescent="0.3">
      <c r="A95" s="831" t="s">
        <v>5661</v>
      </c>
      <c r="B95" s="832" t="s">
        <v>5662</v>
      </c>
      <c r="C95" s="832" t="s">
        <v>627</v>
      </c>
      <c r="D95" s="832" t="s">
        <v>5627</v>
      </c>
      <c r="E95" s="832" t="s">
        <v>5646</v>
      </c>
      <c r="F95" s="832" t="s">
        <v>5647</v>
      </c>
      <c r="G95" s="849">
        <v>1</v>
      </c>
      <c r="H95" s="849">
        <v>35</v>
      </c>
      <c r="I95" s="832">
        <v>0.31531531531531531</v>
      </c>
      <c r="J95" s="832">
        <v>35</v>
      </c>
      <c r="K95" s="849">
        <v>3</v>
      </c>
      <c r="L95" s="849">
        <v>111</v>
      </c>
      <c r="M95" s="832">
        <v>1</v>
      </c>
      <c r="N95" s="832">
        <v>37</v>
      </c>
      <c r="O95" s="849">
        <v>21</v>
      </c>
      <c r="P95" s="849">
        <v>777</v>
      </c>
      <c r="Q95" s="837">
        <v>7</v>
      </c>
      <c r="R95" s="850">
        <v>37</v>
      </c>
    </row>
    <row r="96" spans="1:18" ht="14.4" customHeight="1" x14ac:dyDescent="0.3">
      <c r="A96" s="831" t="s">
        <v>5661</v>
      </c>
      <c r="B96" s="832" t="s">
        <v>5662</v>
      </c>
      <c r="C96" s="832" t="s">
        <v>627</v>
      </c>
      <c r="D96" s="832" t="s">
        <v>5627</v>
      </c>
      <c r="E96" s="832" t="s">
        <v>5684</v>
      </c>
      <c r="F96" s="832" t="s">
        <v>5685</v>
      </c>
      <c r="G96" s="849">
        <v>340</v>
      </c>
      <c r="H96" s="849">
        <v>3400</v>
      </c>
      <c r="I96" s="832">
        <v>20</v>
      </c>
      <c r="J96" s="832">
        <v>10</v>
      </c>
      <c r="K96" s="849">
        <v>17</v>
      </c>
      <c r="L96" s="849">
        <v>170</v>
      </c>
      <c r="M96" s="832">
        <v>1</v>
      </c>
      <c r="N96" s="832">
        <v>10</v>
      </c>
      <c r="O96" s="849">
        <v>1</v>
      </c>
      <c r="P96" s="849">
        <v>10</v>
      </c>
      <c r="Q96" s="837">
        <v>5.8823529411764705E-2</v>
      </c>
      <c r="R96" s="850">
        <v>10</v>
      </c>
    </row>
    <row r="97" spans="1:18" ht="14.4" customHeight="1" x14ac:dyDescent="0.3">
      <c r="A97" s="831" t="s">
        <v>5661</v>
      </c>
      <c r="B97" s="832" t="s">
        <v>5662</v>
      </c>
      <c r="C97" s="832" t="s">
        <v>627</v>
      </c>
      <c r="D97" s="832" t="s">
        <v>5627</v>
      </c>
      <c r="E97" s="832" t="s">
        <v>5684</v>
      </c>
      <c r="F97" s="832" t="s">
        <v>5686</v>
      </c>
      <c r="G97" s="849">
        <v>10</v>
      </c>
      <c r="H97" s="849">
        <v>100</v>
      </c>
      <c r="I97" s="832"/>
      <c r="J97" s="832">
        <v>10</v>
      </c>
      <c r="K97" s="849"/>
      <c r="L97" s="849"/>
      <c r="M97" s="832"/>
      <c r="N97" s="832"/>
      <c r="O97" s="849">
        <v>1</v>
      </c>
      <c r="P97" s="849">
        <v>10</v>
      </c>
      <c r="Q97" s="837"/>
      <c r="R97" s="850">
        <v>10</v>
      </c>
    </row>
    <row r="98" spans="1:18" ht="14.4" customHeight="1" x14ac:dyDescent="0.3">
      <c r="A98" s="831" t="s">
        <v>5661</v>
      </c>
      <c r="B98" s="832" t="s">
        <v>5662</v>
      </c>
      <c r="C98" s="832" t="s">
        <v>627</v>
      </c>
      <c r="D98" s="832" t="s">
        <v>5627</v>
      </c>
      <c r="E98" s="832" t="s">
        <v>5780</v>
      </c>
      <c r="F98" s="832" t="s">
        <v>5781</v>
      </c>
      <c r="G98" s="849">
        <v>2041</v>
      </c>
      <c r="H98" s="849">
        <v>900081</v>
      </c>
      <c r="I98" s="832">
        <v>1.2003800861528613</v>
      </c>
      <c r="J98" s="832">
        <v>441</v>
      </c>
      <c r="K98" s="849">
        <v>1670</v>
      </c>
      <c r="L98" s="849">
        <v>749830</v>
      </c>
      <c r="M98" s="832">
        <v>1</v>
      </c>
      <c r="N98" s="832">
        <v>449</v>
      </c>
      <c r="O98" s="849">
        <v>1474</v>
      </c>
      <c r="P98" s="849">
        <v>661826</v>
      </c>
      <c r="Q98" s="837">
        <v>0.88263473053892216</v>
      </c>
      <c r="R98" s="850">
        <v>449</v>
      </c>
    </row>
    <row r="99" spans="1:18" ht="14.4" customHeight="1" x14ac:dyDescent="0.3">
      <c r="A99" s="831" t="s">
        <v>5661</v>
      </c>
      <c r="B99" s="832" t="s">
        <v>5662</v>
      </c>
      <c r="C99" s="832" t="s">
        <v>627</v>
      </c>
      <c r="D99" s="832" t="s">
        <v>5627</v>
      </c>
      <c r="E99" s="832" t="s">
        <v>5693</v>
      </c>
      <c r="F99" s="832" t="s">
        <v>5694</v>
      </c>
      <c r="G99" s="849">
        <v>10</v>
      </c>
      <c r="H99" s="849">
        <v>2350</v>
      </c>
      <c r="I99" s="832">
        <v>0.85114089098152845</v>
      </c>
      <c r="J99" s="832">
        <v>235</v>
      </c>
      <c r="K99" s="849">
        <v>11</v>
      </c>
      <c r="L99" s="849">
        <v>2761</v>
      </c>
      <c r="M99" s="832">
        <v>1</v>
      </c>
      <c r="N99" s="832">
        <v>251</v>
      </c>
      <c r="O99" s="849">
        <v>69</v>
      </c>
      <c r="P99" s="849">
        <v>17319</v>
      </c>
      <c r="Q99" s="837">
        <v>6.2727272727272725</v>
      </c>
      <c r="R99" s="850">
        <v>251</v>
      </c>
    </row>
    <row r="100" spans="1:18" ht="14.4" customHeight="1" x14ac:dyDescent="0.3">
      <c r="A100" s="831" t="s">
        <v>5661</v>
      </c>
      <c r="B100" s="832" t="s">
        <v>5662</v>
      </c>
      <c r="C100" s="832" t="s">
        <v>627</v>
      </c>
      <c r="D100" s="832" t="s">
        <v>5627</v>
      </c>
      <c r="E100" s="832" t="s">
        <v>5782</v>
      </c>
      <c r="F100" s="832" t="s">
        <v>5783</v>
      </c>
      <c r="G100" s="849">
        <v>68</v>
      </c>
      <c r="H100" s="849">
        <v>69972</v>
      </c>
      <c r="I100" s="832">
        <v>1.1334985663604995</v>
      </c>
      <c r="J100" s="832">
        <v>1029</v>
      </c>
      <c r="K100" s="849">
        <v>57</v>
      </c>
      <c r="L100" s="849">
        <v>61731</v>
      </c>
      <c r="M100" s="832">
        <v>1</v>
      </c>
      <c r="N100" s="832">
        <v>1083</v>
      </c>
      <c r="O100" s="849">
        <v>93</v>
      </c>
      <c r="P100" s="849">
        <v>100812</v>
      </c>
      <c r="Q100" s="837">
        <v>1.6330854837925839</v>
      </c>
      <c r="R100" s="850">
        <v>1084</v>
      </c>
    </row>
    <row r="101" spans="1:18" ht="14.4" customHeight="1" x14ac:dyDescent="0.3">
      <c r="A101" s="831" t="s">
        <v>5661</v>
      </c>
      <c r="B101" s="832" t="s">
        <v>5662</v>
      </c>
      <c r="C101" s="832" t="s">
        <v>627</v>
      </c>
      <c r="D101" s="832" t="s">
        <v>5627</v>
      </c>
      <c r="E101" s="832" t="s">
        <v>5784</v>
      </c>
      <c r="F101" s="832" t="s">
        <v>5785</v>
      </c>
      <c r="G101" s="849">
        <v>4</v>
      </c>
      <c r="H101" s="849">
        <v>2580</v>
      </c>
      <c r="I101" s="832">
        <v>0.13298283593629195</v>
      </c>
      <c r="J101" s="832">
        <v>645</v>
      </c>
      <c r="K101" s="849">
        <v>29</v>
      </c>
      <c r="L101" s="849">
        <v>19401</v>
      </c>
      <c r="M101" s="832">
        <v>1</v>
      </c>
      <c r="N101" s="832">
        <v>669</v>
      </c>
      <c r="O101" s="849">
        <v>5</v>
      </c>
      <c r="P101" s="849">
        <v>3345</v>
      </c>
      <c r="Q101" s="837">
        <v>0.17241379310344829</v>
      </c>
      <c r="R101" s="850">
        <v>669</v>
      </c>
    </row>
    <row r="102" spans="1:18" ht="14.4" customHeight="1" x14ac:dyDescent="0.3">
      <c r="A102" s="831" t="s">
        <v>5661</v>
      </c>
      <c r="B102" s="832" t="s">
        <v>5662</v>
      </c>
      <c r="C102" s="832" t="s">
        <v>627</v>
      </c>
      <c r="D102" s="832" t="s">
        <v>5627</v>
      </c>
      <c r="E102" s="832" t="s">
        <v>5703</v>
      </c>
      <c r="F102" s="832" t="s">
        <v>5704</v>
      </c>
      <c r="G102" s="849">
        <v>2042</v>
      </c>
      <c r="H102" s="849">
        <v>628936</v>
      </c>
      <c r="I102" s="832">
        <v>1.5228032115289629</v>
      </c>
      <c r="J102" s="832">
        <v>308</v>
      </c>
      <c r="K102" s="849">
        <v>1307</v>
      </c>
      <c r="L102" s="849">
        <v>413012</v>
      </c>
      <c r="M102" s="832">
        <v>1</v>
      </c>
      <c r="N102" s="832">
        <v>316</v>
      </c>
      <c r="O102" s="849">
        <v>1052</v>
      </c>
      <c r="P102" s="849">
        <v>332432</v>
      </c>
      <c r="Q102" s="837">
        <v>0.80489671002295338</v>
      </c>
      <c r="R102" s="850">
        <v>316</v>
      </c>
    </row>
    <row r="103" spans="1:18" ht="14.4" customHeight="1" x14ac:dyDescent="0.3">
      <c r="A103" s="831" t="s">
        <v>5661</v>
      </c>
      <c r="B103" s="832" t="s">
        <v>5662</v>
      </c>
      <c r="C103" s="832" t="s">
        <v>627</v>
      </c>
      <c r="D103" s="832" t="s">
        <v>5627</v>
      </c>
      <c r="E103" s="832" t="s">
        <v>5707</v>
      </c>
      <c r="F103" s="832" t="s">
        <v>5708</v>
      </c>
      <c r="G103" s="849">
        <v>3</v>
      </c>
      <c r="H103" s="849">
        <v>105</v>
      </c>
      <c r="I103" s="832"/>
      <c r="J103" s="832">
        <v>35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5661</v>
      </c>
      <c r="B104" s="832" t="s">
        <v>5662</v>
      </c>
      <c r="C104" s="832" t="s">
        <v>627</v>
      </c>
      <c r="D104" s="832" t="s">
        <v>5627</v>
      </c>
      <c r="E104" s="832" t="s">
        <v>5639</v>
      </c>
      <c r="F104" s="832" t="s">
        <v>5640</v>
      </c>
      <c r="G104" s="849">
        <v>1276</v>
      </c>
      <c r="H104" s="849">
        <v>2733.2899999999991</v>
      </c>
      <c r="I104" s="832">
        <v>7.454359505822671</v>
      </c>
      <c r="J104" s="832">
        <v>2.1420768025078361</v>
      </c>
      <c r="K104" s="849">
        <v>11</v>
      </c>
      <c r="L104" s="849">
        <v>366.67</v>
      </c>
      <c r="M104" s="832">
        <v>1</v>
      </c>
      <c r="N104" s="832">
        <v>33.333636363636366</v>
      </c>
      <c r="O104" s="849">
        <v>63</v>
      </c>
      <c r="P104" s="849">
        <v>2099.9900000000002</v>
      </c>
      <c r="Q104" s="837">
        <v>5.7271933891510081</v>
      </c>
      <c r="R104" s="850">
        <v>33.333174603174605</v>
      </c>
    </row>
    <row r="105" spans="1:18" ht="14.4" customHeight="1" x14ac:dyDescent="0.3">
      <c r="A105" s="831" t="s">
        <v>5661</v>
      </c>
      <c r="B105" s="832" t="s">
        <v>5662</v>
      </c>
      <c r="C105" s="832" t="s">
        <v>627</v>
      </c>
      <c r="D105" s="832" t="s">
        <v>5627</v>
      </c>
      <c r="E105" s="832" t="s">
        <v>5725</v>
      </c>
      <c r="F105" s="832" t="s">
        <v>5726</v>
      </c>
      <c r="G105" s="849">
        <v>1973</v>
      </c>
      <c r="H105" s="849">
        <v>71028</v>
      </c>
      <c r="I105" s="832">
        <v>0.68437635496459026</v>
      </c>
      <c r="J105" s="832">
        <v>36</v>
      </c>
      <c r="K105" s="849">
        <v>2805</v>
      </c>
      <c r="L105" s="849">
        <v>103785</v>
      </c>
      <c r="M105" s="832">
        <v>1</v>
      </c>
      <c r="N105" s="832">
        <v>37</v>
      </c>
      <c r="O105" s="849">
        <v>2850</v>
      </c>
      <c r="P105" s="849">
        <v>105450</v>
      </c>
      <c r="Q105" s="837">
        <v>1.0160427807486632</v>
      </c>
      <c r="R105" s="850">
        <v>37</v>
      </c>
    </row>
    <row r="106" spans="1:18" ht="14.4" customHeight="1" x14ac:dyDescent="0.3">
      <c r="A106" s="831" t="s">
        <v>5661</v>
      </c>
      <c r="B106" s="832" t="s">
        <v>5662</v>
      </c>
      <c r="C106" s="832" t="s">
        <v>627</v>
      </c>
      <c r="D106" s="832" t="s">
        <v>5627</v>
      </c>
      <c r="E106" s="832" t="s">
        <v>5641</v>
      </c>
      <c r="F106" s="832" t="s">
        <v>5642</v>
      </c>
      <c r="G106" s="849">
        <v>44</v>
      </c>
      <c r="H106" s="849">
        <v>1364</v>
      </c>
      <c r="I106" s="832">
        <v>0.85250000000000004</v>
      </c>
      <c r="J106" s="832">
        <v>31</v>
      </c>
      <c r="K106" s="849">
        <v>50</v>
      </c>
      <c r="L106" s="849">
        <v>1600</v>
      </c>
      <c r="M106" s="832">
        <v>1</v>
      </c>
      <c r="N106" s="832">
        <v>32</v>
      </c>
      <c r="O106" s="849">
        <v>58</v>
      </c>
      <c r="P106" s="849">
        <v>1856</v>
      </c>
      <c r="Q106" s="837">
        <v>1.1599999999999999</v>
      </c>
      <c r="R106" s="850">
        <v>32</v>
      </c>
    </row>
    <row r="107" spans="1:18" ht="14.4" customHeight="1" x14ac:dyDescent="0.3">
      <c r="A107" s="831" t="s">
        <v>5661</v>
      </c>
      <c r="B107" s="832" t="s">
        <v>5662</v>
      </c>
      <c r="C107" s="832" t="s">
        <v>627</v>
      </c>
      <c r="D107" s="832" t="s">
        <v>5627</v>
      </c>
      <c r="E107" s="832" t="s">
        <v>5731</v>
      </c>
      <c r="F107" s="832" t="s">
        <v>5732</v>
      </c>
      <c r="G107" s="849">
        <v>5510</v>
      </c>
      <c r="H107" s="849">
        <v>3570480</v>
      </c>
      <c r="I107" s="832">
        <v>0.83233734363427958</v>
      </c>
      <c r="J107" s="832">
        <v>648</v>
      </c>
      <c r="K107" s="849">
        <v>6393</v>
      </c>
      <c r="L107" s="849">
        <v>4289703</v>
      </c>
      <c r="M107" s="832">
        <v>1</v>
      </c>
      <c r="N107" s="832">
        <v>671</v>
      </c>
      <c r="O107" s="849">
        <v>6124</v>
      </c>
      <c r="P107" s="849">
        <v>4115328</v>
      </c>
      <c r="Q107" s="837">
        <v>0.95935033264540692</v>
      </c>
      <c r="R107" s="850">
        <v>672</v>
      </c>
    </row>
    <row r="108" spans="1:18" ht="14.4" customHeight="1" x14ac:dyDescent="0.3">
      <c r="A108" s="831" t="s">
        <v>5661</v>
      </c>
      <c r="B108" s="832" t="s">
        <v>5662</v>
      </c>
      <c r="C108" s="832" t="s">
        <v>627</v>
      </c>
      <c r="D108" s="832" t="s">
        <v>5627</v>
      </c>
      <c r="E108" s="832" t="s">
        <v>5786</v>
      </c>
      <c r="F108" s="832" t="s">
        <v>5787</v>
      </c>
      <c r="G108" s="849">
        <v>61</v>
      </c>
      <c r="H108" s="849">
        <v>36173</v>
      </c>
      <c r="I108" s="832">
        <v>0.8847499082793201</v>
      </c>
      <c r="J108" s="832">
        <v>593</v>
      </c>
      <c r="K108" s="849">
        <v>65</v>
      </c>
      <c r="L108" s="849">
        <v>40885</v>
      </c>
      <c r="M108" s="832">
        <v>1</v>
      </c>
      <c r="N108" s="832">
        <v>629</v>
      </c>
      <c r="O108" s="849">
        <v>71</v>
      </c>
      <c r="P108" s="849">
        <v>44659</v>
      </c>
      <c r="Q108" s="837">
        <v>1.0923076923076922</v>
      </c>
      <c r="R108" s="850">
        <v>629</v>
      </c>
    </row>
    <row r="109" spans="1:18" ht="14.4" customHeight="1" x14ac:dyDescent="0.3">
      <c r="A109" s="831" t="s">
        <v>5661</v>
      </c>
      <c r="B109" s="832" t="s">
        <v>5662</v>
      </c>
      <c r="C109" s="832" t="s">
        <v>627</v>
      </c>
      <c r="D109" s="832" t="s">
        <v>5627</v>
      </c>
      <c r="E109" s="832" t="s">
        <v>5648</v>
      </c>
      <c r="F109" s="832" t="s">
        <v>5649</v>
      </c>
      <c r="G109" s="849">
        <v>5</v>
      </c>
      <c r="H109" s="849">
        <v>350</v>
      </c>
      <c r="I109" s="832">
        <v>2.3648648648648649</v>
      </c>
      <c r="J109" s="832">
        <v>70</v>
      </c>
      <c r="K109" s="849">
        <v>2</v>
      </c>
      <c r="L109" s="849">
        <v>148</v>
      </c>
      <c r="M109" s="832">
        <v>1</v>
      </c>
      <c r="N109" s="832">
        <v>74</v>
      </c>
      <c r="O109" s="849"/>
      <c r="P109" s="849"/>
      <c r="Q109" s="837"/>
      <c r="R109" s="850"/>
    </row>
    <row r="110" spans="1:18" ht="14.4" customHeight="1" x14ac:dyDescent="0.3">
      <c r="A110" s="831" t="s">
        <v>5661</v>
      </c>
      <c r="B110" s="832" t="s">
        <v>5662</v>
      </c>
      <c r="C110" s="832" t="s">
        <v>627</v>
      </c>
      <c r="D110" s="832" t="s">
        <v>5627</v>
      </c>
      <c r="E110" s="832" t="s">
        <v>5735</v>
      </c>
      <c r="F110" s="832" t="s">
        <v>5736</v>
      </c>
      <c r="G110" s="849">
        <v>6012</v>
      </c>
      <c r="H110" s="849">
        <v>1454904</v>
      </c>
      <c r="I110" s="832">
        <v>0.77845979993065628</v>
      </c>
      <c r="J110" s="832">
        <v>242</v>
      </c>
      <c r="K110" s="849">
        <v>7244</v>
      </c>
      <c r="L110" s="849">
        <v>1868952</v>
      </c>
      <c r="M110" s="832">
        <v>1</v>
      </c>
      <c r="N110" s="832">
        <v>258</v>
      </c>
      <c r="O110" s="849">
        <v>6861</v>
      </c>
      <c r="P110" s="849">
        <v>1770138</v>
      </c>
      <c r="Q110" s="837">
        <v>0.94712865819988956</v>
      </c>
      <c r="R110" s="850">
        <v>258</v>
      </c>
    </row>
    <row r="111" spans="1:18" ht="14.4" customHeight="1" x14ac:dyDescent="0.3">
      <c r="A111" s="831" t="s">
        <v>5661</v>
      </c>
      <c r="B111" s="832" t="s">
        <v>5662</v>
      </c>
      <c r="C111" s="832" t="s">
        <v>627</v>
      </c>
      <c r="D111" s="832" t="s">
        <v>5627</v>
      </c>
      <c r="E111" s="832" t="s">
        <v>5743</v>
      </c>
      <c r="F111" s="832" t="s">
        <v>5744</v>
      </c>
      <c r="G111" s="849"/>
      <c r="H111" s="849"/>
      <c r="I111" s="832"/>
      <c r="J111" s="832"/>
      <c r="K111" s="849">
        <v>1</v>
      </c>
      <c r="L111" s="849">
        <v>59</v>
      </c>
      <c r="M111" s="832">
        <v>1</v>
      </c>
      <c r="N111" s="832">
        <v>59</v>
      </c>
      <c r="O111" s="849">
        <v>3</v>
      </c>
      <c r="P111" s="849">
        <v>177</v>
      </c>
      <c r="Q111" s="837">
        <v>3</v>
      </c>
      <c r="R111" s="850">
        <v>59</v>
      </c>
    </row>
    <row r="112" spans="1:18" ht="14.4" customHeight="1" x14ac:dyDescent="0.3">
      <c r="A112" s="831" t="s">
        <v>5661</v>
      </c>
      <c r="B112" s="832" t="s">
        <v>5662</v>
      </c>
      <c r="C112" s="832" t="s">
        <v>627</v>
      </c>
      <c r="D112" s="832" t="s">
        <v>5627</v>
      </c>
      <c r="E112" s="832" t="s">
        <v>5751</v>
      </c>
      <c r="F112" s="832" t="s">
        <v>5752</v>
      </c>
      <c r="G112" s="849">
        <v>4</v>
      </c>
      <c r="H112" s="849">
        <v>960</v>
      </c>
      <c r="I112" s="832"/>
      <c r="J112" s="832">
        <v>240</v>
      </c>
      <c r="K112" s="849"/>
      <c r="L112" s="849"/>
      <c r="M112" s="832"/>
      <c r="N112" s="832"/>
      <c r="O112" s="849">
        <v>2</v>
      </c>
      <c r="P112" s="849">
        <v>490</v>
      </c>
      <c r="Q112" s="837"/>
      <c r="R112" s="850">
        <v>245</v>
      </c>
    </row>
    <row r="113" spans="1:18" ht="14.4" customHeight="1" x14ac:dyDescent="0.3">
      <c r="A113" s="831" t="s">
        <v>5661</v>
      </c>
      <c r="B113" s="832" t="s">
        <v>5662</v>
      </c>
      <c r="C113" s="832" t="s">
        <v>630</v>
      </c>
      <c r="D113" s="832" t="s">
        <v>5632</v>
      </c>
      <c r="E113" s="832" t="s">
        <v>5788</v>
      </c>
      <c r="F113" s="832" t="s">
        <v>3082</v>
      </c>
      <c r="G113" s="849">
        <v>6</v>
      </c>
      <c r="H113" s="849">
        <v>15157.189999999999</v>
      </c>
      <c r="I113" s="832">
        <v>6.6428208297176718</v>
      </c>
      <c r="J113" s="832">
        <v>2526.1983333333333</v>
      </c>
      <c r="K113" s="849">
        <v>1</v>
      </c>
      <c r="L113" s="849">
        <v>2281.7399999999998</v>
      </c>
      <c r="M113" s="832">
        <v>1</v>
      </c>
      <c r="N113" s="832">
        <v>2281.7399999999998</v>
      </c>
      <c r="O113" s="849">
        <v>6</v>
      </c>
      <c r="P113" s="849">
        <v>13690.439999999999</v>
      </c>
      <c r="Q113" s="837">
        <v>6</v>
      </c>
      <c r="R113" s="850">
        <v>2281.7399999999998</v>
      </c>
    </row>
    <row r="114" spans="1:18" ht="14.4" customHeight="1" x14ac:dyDescent="0.3">
      <c r="A114" s="831" t="s">
        <v>5661</v>
      </c>
      <c r="B114" s="832" t="s">
        <v>5662</v>
      </c>
      <c r="C114" s="832" t="s">
        <v>630</v>
      </c>
      <c r="D114" s="832" t="s">
        <v>5632</v>
      </c>
      <c r="E114" s="832" t="s">
        <v>5789</v>
      </c>
      <c r="F114" s="832" t="s">
        <v>2659</v>
      </c>
      <c r="G114" s="849">
        <v>33</v>
      </c>
      <c r="H114" s="849">
        <v>7688.67</v>
      </c>
      <c r="I114" s="832">
        <v>26.583238253293224</v>
      </c>
      <c r="J114" s="832">
        <v>232.99</v>
      </c>
      <c r="K114" s="849">
        <v>1</v>
      </c>
      <c r="L114" s="849">
        <v>289.23</v>
      </c>
      <c r="M114" s="832">
        <v>1</v>
      </c>
      <c r="N114" s="832">
        <v>289.23</v>
      </c>
      <c r="O114" s="849"/>
      <c r="P114" s="849"/>
      <c r="Q114" s="837"/>
      <c r="R114" s="850"/>
    </row>
    <row r="115" spans="1:18" ht="14.4" customHeight="1" x14ac:dyDescent="0.3">
      <c r="A115" s="831" t="s">
        <v>5661</v>
      </c>
      <c r="B115" s="832" t="s">
        <v>5662</v>
      </c>
      <c r="C115" s="832" t="s">
        <v>630</v>
      </c>
      <c r="D115" s="832" t="s">
        <v>5632</v>
      </c>
      <c r="E115" s="832" t="s">
        <v>5790</v>
      </c>
      <c r="F115" s="832" t="s">
        <v>2659</v>
      </c>
      <c r="G115" s="849">
        <v>14</v>
      </c>
      <c r="H115" s="849">
        <v>32617.899999999998</v>
      </c>
      <c r="I115" s="832"/>
      <c r="J115" s="832">
        <v>2329.85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5661</v>
      </c>
      <c r="B116" s="832" t="s">
        <v>5662</v>
      </c>
      <c r="C116" s="832" t="s">
        <v>630</v>
      </c>
      <c r="D116" s="832" t="s">
        <v>5632</v>
      </c>
      <c r="E116" s="832" t="s">
        <v>5791</v>
      </c>
      <c r="F116" s="832" t="s">
        <v>3039</v>
      </c>
      <c r="G116" s="849">
        <v>31</v>
      </c>
      <c r="H116" s="849">
        <v>7222.6900000000005</v>
      </c>
      <c r="I116" s="832"/>
      <c r="J116" s="832">
        <v>232.99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5661</v>
      </c>
      <c r="B117" s="832" t="s">
        <v>5662</v>
      </c>
      <c r="C117" s="832" t="s">
        <v>630</v>
      </c>
      <c r="D117" s="832" t="s">
        <v>5632</v>
      </c>
      <c r="E117" s="832" t="s">
        <v>5792</v>
      </c>
      <c r="F117" s="832" t="s">
        <v>3039</v>
      </c>
      <c r="G117" s="849">
        <v>7</v>
      </c>
      <c r="H117" s="849">
        <v>16308.95</v>
      </c>
      <c r="I117" s="832"/>
      <c r="J117" s="832">
        <v>2329.85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5661</v>
      </c>
      <c r="B118" s="832" t="s">
        <v>5662</v>
      </c>
      <c r="C118" s="832" t="s">
        <v>630</v>
      </c>
      <c r="D118" s="832" t="s">
        <v>5632</v>
      </c>
      <c r="E118" s="832" t="s">
        <v>5663</v>
      </c>
      <c r="F118" s="832" t="s">
        <v>2592</v>
      </c>
      <c r="G118" s="849"/>
      <c r="H118" s="849"/>
      <c r="I118" s="832"/>
      <c r="J118" s="832"/>
      <c r="K118" s="849">
        <v>6</v>
      </c>
      <c r="L118" s="849">
        <v>5313.96</v>
      </c>
      <c r="M118" s="832">
        <v>1</v>
      </c>
      <c r="N118" s="832">
        <v>885.66</v>
      </c>
      <c r="O118" s="849"/>
      <c r="P118" s="849"/>
      <c r="Q118" s="837"/>
      <c r="R118" s="850"/>
    </row>
    <row r="119" spans="1:18" ht="14.4" customHeight="1" x14ac:dyDescent="0.3">
      <c r="A119" s="831" t="s">
        <v>5661</v>
      </c>
      <c r="B119" s="832" t="s">
        <v>5662</v>
      </c>
      <c r="C119" s="832" t="s">
        <v>630</v>
      </c>
      <c r="D119" s="832" t="s">
        <v>5632</v>
      </c>
      <c r="E119" s="832" t="s">
        <v>5793</v>
      </c>
      <c r="F119" s="832" t="s">
        <v>2993</v>
      </c>
      <c r="G119" s="849"/>
      <c r="H119" s="849"/>
      <c r="I119" s="832"/>
      <c r="J119" s="832"/>
      <c r="K119" s="849">
        <v>2</v>
      </c>
      <c r="L119" s="849">
        <v>5206.26</v>
      </c>
      <c r="M119" s="832">
        <v>1</v>
      </c>
      <c r="N119" s="832">
        <v>2603.13</v>
      </c>
      <c r="O119" s="849">
        <v>0</v>
      </c>
      <c r="P119" s="849">
        <v>0</v>
      </c>
      <c r="Q119" s="837">
        <v>0</v>
      </c>
      <c r="R119" s="850"/>
    </row>
    <row r="120" spans="1:18" ht="14.4" customHeight="1" x14ac:dyDescent="0.3">
      <c r="A120" s="831" t="s">
        <v>5661</v>
      </c>
      <c r="B120" s="832" t="s">
        <v>5662</v>
      </c>
      <c r="C120" s="832" t="s">
        <v>630</v>
      </c>
      <c r="D120" s="832" t="s">
        <v>5632</v>
      </c>
      <c r="E120" s="832" t="s">
        <v>5633</v>
      </c>
      <c r="F120" s="832" t="s">
        <v>5634</v>
      </c>
      <c r="G120" s="849">
        <v>3</v>
      </c>
      <c r="H120" s="849">
        <v>1645.2599999999998</v>
      </c>
      <c r="I120" s="832"/>
      <c r="J120" s="832">
        <v>548.41999999999996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5661</v>
      </c>
      <c r="B121" s="832" t="s">
        <v>5662</v>
      </c>
      <c r="C121" s="832" t="s">
        <v>630</v>
      </c>
      <c r="D121" s="832" t="s">
        <v>5632</v>
      </c>
      <c r="E121" s="832" t="s">
        <v>5664</v>
      </c>
      <c r="F121" s="832" t="s">
        <v>5634</v>
      </c>
      <c r="G121" s="849">
        <v>1</v>
      </c>
      <c r="H121" s="849">
        <v>1096.8499999999999</v>
      </c>
      <c r="I121" s="832">
        <v>1</v>
      </c>
      <c r="J121" s="832">
        <v>1096.8499999999999</v>
      </c>
      <c r="K121" s="849">
        <v>1</v>
      </c>
      <c r="L121" s="849">
        <v>1096.8499999999999</v>
      </c>
      <c r="M121" s="832">
        <v>1</v>
      </c>
      <c r="N121" s="832">
        <v>1096.8499999999999</v>
      </c>
      <c r="O121" s="849"/>
      <c r="P121" s="849"/>
      <c r="Q121" s="837"/>
      <c r="R121" s="850"/>
    </row>
    <row r="122" spans="1:18" ht="14.4" customHeight="1" x14ac:dyDescent="0.3">
      <c r="A122" s="831" t="s">
        <v>5661</v>
      </c>
      <c r="B122" s="832" t="s">
        <v>5662</v>
      </c>
      <c r="C122" s="832" t="s">
        <v>630</v>
      </c>
      <c r="D122" s="832" t="s">
        <v>5632</v>
      </c>
      <c r="E122" s="832" t="s">
        <v>5794</v>
      </c>
      <c r="F122" s="832" t="s">
        <v>5795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1627.63</v>
      </c>
      <c r="Q122" s="837"/>
      <c r="R122" s="850">
        <v>1627.63</v>
      </c>
    </row>
    <row r="123" spans="1:18" ht="14.4" customHeight="1" x14ac:dyDescent="0.3">
      <c r="A123" s="831" t="s">
        <v>5661</v>
      </c>
      <c r="B123" s="832" t="s">
        <v>5662</v>
      </c>
      <c r="C123" s="832" t="s">
        <v>630</v>
      </c>
      <c r="D123" s="832" t="s">
        <v>5632</v>
      </c>
      <c r="E123" s="832" t="s">
        <v>5796</v>
      </c>
      <c r="F123" s="832" t="s">
        <v>5797</v>
      </c>
      <c r="G123" s="849"/>
      <c r="H123" s="849"/>
      <c r="I123" s="832"/>
      <c r="J123" s="832"/>
      <c r="K123" s="849"/>
      <c r="L123" s="849"/>
      <c r="M123" s="832"/>
      <c r="N123" s="832"/>
      <c r="O123" s="849">
        <v>1</v>
      </c>
      <c r="P123" s="849">
        <v>1627.63</v>
      </c>
      <c r="Q123" s="837"/>
      <c r="R123" s="850">
        <v>1627.63</v>
      </c>
    </row>
    <row r="124" spans="1:18" ht="14.4" customHeight="1" x14ac:dyDescent="0.3">
      <c r="A124" s="831" t="s">
        <v>5661</v>
      </c>
      <c r="B124" s="832" t="s">
        <v>5662</v>
      </c>
      <c r="C124" s="832" t="s">
        <v>630</v>
      </c>
      <c r="D124" s="832" t="s">
        <v>5632</v>
      </c>
      <c r="E124" s="832" t="s">
        <v>5798</v>
      </c>
      <c r="F124" s="832" t="s">
        <v>5799</v>
      </c>
      <c r="G124" s="849"/>
      <c r="H124" s="849"/>
      <c r="I124" s="832"/>
      <c r="J124" s="832"/>
      <c r="K124" s="849">
        <v>1</v>
      </c>
      <c r="L124" s="849">
        <v>5206.28</v>
      </c>
      <c r="M124" s="832">
        <v>1</v>
      </c>
      <c r="N124" s="832">
        <v>5206.28</v>
      </c>
      <c r="O124" s="849"/>
      <c r="P124" s="849"/>
      <c r="Q124" s="837"/>
      <c r="R124" s="850"/>
    </row>
    <row r="125" spans="1:18" ht="14.4" customHeight="1" x14ac:dyDescent="0.3">
      <c r="A125" s="831" t="s">
        <v>5661</v>
      </c>
      <c r="B125" s="832" t="s">
        <v>5662</v>
      </c>
      <c r="C125" s="832" t="s">
        <v>630</v>
      </c>
      <c r="D125" s="832" t="s">
        <v>5632</v>
      </c>
      <c r="E125" s="832" t="s">
        <v>5800</v>
      </c>
      <c r="F125" s="832" t="s">
        <v>2635</v>
      </c>
      <c r="G125" s="849">
        <v>2.4</v>
      </c>
      <c r="H125" s="849">
        <v>5591.6399999999994</v>
      </c>
      <c r="I125" s="832">
        <v>4.8330869959808105</v>
      </c>
      <c r="J125" s="832">
        <v>2329.85</v>
      </c>
      <c r="K125" s="849">
        <v>0.4</v>
      </c>
      <c r="L125" s="849">
        <v>1156.95</v>
      </c>
      <c r="M125" s="832">
        <v>1</v>
      </c>
      <c r="N125" s="832">
        <v>2892.375</v>
      </c>
      <c r="O125" s="849"/>
      <c r="P125" s="849"/>
      <c r="Q125" s="837"/>
      <c r="R125" s="850"/>
    </row>
    <row r="126" spans="1:18" ht="14.4" customHeight="1" x14ac:dyDescent="0.3">
      <c r="A126" s="831" t="s">
        <v>5661</v>
      </c>
      <c r="B126" s="832" t="s">
        <v>5662</v>
      </c>
      <c r="C126" s="832" t="s">
        <v>630</v>
      </c>
      <c r="D126" s="832" t="s">
        <v>5627</v>
      </c>
      <c r="E126" s="832" t="s">
        <v>5801</v>
      </c>
      <c r="F126" s="832" t="s">
        <v>5802</v>
      </c>
      <c r="G126" s="849"/>
      <c r="H126" s="849"/>
      <c r="I126" s="832"/>
      <c r="J126" s="832"/>
      <c r="K126" s="849">
        <v>1</v>
      </c>
      <c r="L126" s="849">
        <v>195</v>
      </c>
      <c r="M126" s="832">
        <v>1</v>
      </c>
      <c r="N126" s="832">
        <v>195</v>
      </c>
      <c r="O126" s="849">
        <v>3</v>
      </c>
      <c r="P126" s="849">
        <v>588</v>
      </c>
      <c r="Q126" s="837">
        <v>3.0153846153846153</v>
      </c>
      <c r="R126" s="850">
        <v>196</v>
      </c>
    </row>
    <row r="127" spans="1:18" ht="14.4" customHeight="1" x14ac:dyDescent="0.3">
      <c r="A127" s="831" t="s">
        <v>5661</v>
      </c>
      <c r="B127" s="832" t="s">
        <v>5662</v>
      </c>
      <c r="C127" s="832" t="s">
        <v>630</v>
      </c>
      <c r="D127" s="832" t="s">
        <v>5627</v>
      </c>
      <c r="E127" s="832" t="s">
        <v>5646</v>
      </c>
      <c r="F127" s="832" t="s">
        <v>5647</v>
      </c>
      <c r="G127" s="849">
        <v>601</v>
      </c>
      <c r="H127" s="849">
        <v>21035</v>
      </c>
      <c r="I127" s="832">
        <v>1.2661770902305423</v>
      </c>
      <c r="J127" s="832">
        <v>35</v>
      </c>
      <c r="K127" s="849">
        <v>449</v>
      </c>
      <c r="L127" s="849">
        <v>16613</v>
      </c>
      <c r="M127" s="832">
        <v>1</v>
      </c>
      <c r="N127" s="832">
        <v>37</v>
      </c>
      <c r="O127" s="849">
        <v>186</v>
      </c>
      <c r="P127" s="849">
        <v>6882</v>
      </c>
      <c r="Q127" s="837">
        <v>0.41425389755011138</v>
      </c>
      <c r="R127" s="850">
        <v>37</v>
      </c>
    </row>
    <row r="128" spans="1:18" ht="14.4" customHeight="1" x14ac:dyDescent="0.3">
      <c r="A128" s="831" t="s">
        <v>5661</v>
      </c>
      <c r="B128" s="832" t="s">
        <v>5662</v>
      </c>
      <c r="C128" s="832" t="s">
        <v>630</v>
      </c>
      <c r="D128" s="832" t="s">
        <v>5627</v>
      </c>
      <c r="E128" s="832" t="s">
        <v>5684</v>
      </c>
      <c r="F128" s="832" t="s">
        <v>5685</v>
      </c>
      <c r="G128" s="849">
        <v>1</v>
      </c>
      <c r="H128" s="849">
        <v>10</v>
      </c>
      <c r="I128" s="832"/>
      <c r="J128" s="832">
        <v>10</v>
      </c>
      <c r="K128" s="849"/>
      <c r="L128" s="849"/>
      <c r="M128" s="832"/>
      <c r="N128" s="832"/>
      <c r="O128" s="849">
        <v>5</v>
      </c>
      <c r="P128" s="849">
        <v>50</v>
      </c>
      <c r="Q128" s="837"/>
      <c r="R128" s="850">
        <v>10</v>
      </c>
    </row>
    <row r="129" spans="1:18" ht="14.4" customHeight="1" x14ac:dyDescent="0.3">
      <c r="A129" s="831" t="s">
        <v>5661</v>
      </c>
      <c r="B129" s="832" t="s">
        <v>5662</v>
      </c>
      <c r="C129" s="832" t="s">
        <v>630</v>
      </c>
      <c r="D129" s="832" t="s">
        <v>5627</v>
      </c>
      <c r="E129" s="832" t="s">
        <v>5687</v>
      </c>
      <c r="F129" s="832" t="s">
        <v>5688</v>
      </c>
      <c r="G129" s="849">
        <v>118</v>
      </c>
      <c r="H129" s="849">
        <v>590</v>
      </c>
      <c r="I129" s="832">
        <v>0.85507246376811596</v>
      </c>
      <c r="J129" s="832">
        <v>5</v>
      </c>
      <c r="K129" s="849">
        <v>138</v>
      </c>
      <c r="L129" s="849">
        <v>690</v>
      </c>
      <c r="M129" s="832">
        <v>1</v>
      </c>
      <c r="N129" s="832">
        <v>5</v>
      </c>
      <c r="O129" s="849">
        <v>129</v>
      </c>
      <c r="P129" s="849">
        <v>645</v>
      </c>
      <c r="Q129" s="837">
        <v>0.93478260869565222</v>
      </c>
      <c r="R129" s="850">
        <v>5</v>
      </c>
    </row>
    <row r="130" spans="1:18" ht="14.4" customHeight="1" x14ac:dyDescent="0.3">
      <c r="A130" s="831" t="s">
        <v>5661</v>
      </c>
      <c r="B130" s="832" t="s">
        <v>5662</v>
      </c>
      <c r="C130" s="832" t="s">
        <v>630</v>
      </c>
      <c r="D130" s="832" t="s">
        <v>5627</v>
      </c>
      <c r="E130" s="832" t="s">
        <v>5689</v>
      </c>
      <c r="F130" s="832" t="s">
        <v>5690</v>
      </c>
      <c r="G130" s="849">
        <v>71</v>
      </c>
      <c r="H130" s="849">
        <v>355</v>
      </c>
      <c r="I130" s="832">
        <v>0.89873417721518989</v>
      </c>
      <c r="J130" s="832">
        <v>5</v>
      </c>
      <c r="K130" s="849">
        <v>79</v>
      </c>
      <c r="L130" s="849">
        <v>395</v>
      </c>
      <c r="M130" s="832">
        <v>1</v>
      </c>
      <c r="N130" s="832">
        <v>5</v>
      </c>
      <c r="O130" s="849">
        <v>98</v>
      </c>
      <c r="P130" s="849">
        <v>490</v>
      </c>
      <c r="Q130" s="837">
        <v>1.240506329113924</v>
      </c>
      <c r="R130" s="850">
        <v>5</v>
      </c>
    </row>
    <row r="131" spans="1:18" ht="14.4" customHeight="1" x14ac:dyDescent="0.3">
      <c r="A131" s="831" t="s">
        <v>5661</v>
      </c>
      <c r="B131" s="832" t="s">
        <v>5662</v>
      </c>
      <c r="C131" s="832" t="s">
        <v>630</v>
      </c>
      <c r="D131" s="832" t="s">
        <v>5627</v>
      </c>
      <c r="E131" s="832" t="s">
        <v>5691</v>
      </c>
      <c r="F131" s="832" t="s">
        <v>5692</v>
      </c>
      <c r="G131" s="849">
        <v>953</v>
      </c>
      <c r="H131" s="849">
        <v>179164</v>
      </c>
      <c r="I131" s="832">
        <v>0.97639717703479656</v>
      </c>
      <c r="J131" s="832">
        <v>188</v>
      </c>
      <c r="K131" s="849">
        <v>941</v>
      </c>
      <c r="L131" s="849">
        <v>183495</v>
      </c>
      <c r="M131" s="832">
        <v>1</v>
      </c>
      <c r="N131" s="832">
        <v>195</v>
      </c>
      <c r="O131" s="849">
        <v>890</v>
      </c>
      <c r="P131" s="849">
        <v>174440</v>
      </c>
      <c r="Q131" s="837">
        <v>0.95065260633804738</v>
      </c>
      <c r="R131" s="850">
        <v>196</v>
      </c>
    </row>
    <row r="132" spans="1:18" ht="14.4" customHeight="1" x14ac:dyDescent="0.3">
      <c r="A132" s="831" t="s">
        <v>5661</v>
      </c>
      <c r="B132" s="832" t="s">
        <v>5662</v>
      </c>
      <c r="C132" s="832" t="s">
        <v>630</v>
      </c>
      <c r="D132" s="832" t="s">
        <v>5627</v>
      </c>
      <c r="E132" s="832" t="s">
        <v>5693</v>
      </c>
      <c r="F132" s="832" t="s">
        <v>5694</v>
      </c>
      <c r="G132" s="849">
        <v>913</v>
      </c>
      <c r="H132" s="849">
        <v>214555</v>
      </c>
      <c r="I132" s="832">
        <v>0.92211520691774429</v>
      </c>
      <c r="J132" s="832">
        <v>235</v>
      </c>
      <c r="K132" s="849">
        <v>927</v>
      </c>
      <c r="L132" s="849">
        <v>232677</v>
      </c>
      <c r="M132" s="832">
        <v>1</v>
      </c>
      <c r="N132" s="832">
        <v>251</v>
      </c>
      <c r="O132" s="849">
        <v>845</v>
      </c>
      <c r="P132" s="849">
        <v>212095</v>
      </c>
      <c r="Q132" s="837">
        <v>0.9115426105717368</v>
      </c>
      <c r="R132" s="850">
        <v>251</v>
      </c>
    </row>
    <row r="133" spans="1:18" ht="14.4" customHeight="1" x14ac:dyDescent="0.3">
      <c r="A133" s="831" t="s">
        <v>5661</v>
      </c>
      <c r="B133" s="832" t="s">
        <v>5662</v>
      </c>
      <c r="C133" s="832" t="s">
        <v>630</v>
      </c>
      <c r="D133" s="832" t="s">
        <v>5627</v>
      </c>
      <c r="E133" s="832" t="s">
        <v>5695</v>
      </c>
      <c r="F133" s="832" t="s">
        <v>5696</v>
      </c>
      <c r="G133" s="849">
        <v>680</v>
      </c>
      <c r="H133" s="849">
        <v>80240</v>
      </c>
      <c r="I133" s="832">
        <v>1.0649254127514998</v>
      </c>
      <c r="J133" s="832">
        <v>118</v>
      </c>
      <c r="K133" s="849">
        <v>598</v>
      </c>
      <c r="L133" s="849">
        <v>75348</v>
      </c>
      <c r="M133" s="832">
        <v>1</v>
      </c>
      <c r="N133" s="832">
        <v>126</v>
      </c>
      <c r="O133" s="849">
        <v>777</v>
      </c>
      <c r="P133" s="849">
        <v>97902</v>
      </c>
      <c r="Q133" s="837">
        <v>1.2993311036789297</v>
      </c>
      <c r="R133" s="850">
        <v>126</v>
      </c>
    </row>
    <row r="134" spans="1:18" ht="14.4" customHeight="1" x14ac:dyDescent="0.3">
      <c r="A134" s="831" t="s">
        <v>5661</v>
      </c>
      <c r="B134" s="832" t="s">
        <v>5662</v>
      </c>
      <c r="C134" s="832" t="s">
        <v>630</v>
      </c>
      <c r="D134" s="832" t="s">
        <v>5627</v>
      </c>
      <c r="E134" s="832" t="s">
        <v>5803</v>
      </c>
      <c r="F134" s="832" t="s">
        <v>5804</v>
      </c>
      <c r="G134" s="849">
        <v>213</v>
      </c>
      <c r="H134" s="849">
        <v>96915</v>
      </c>
      <c r="I134" s="832">
        <v>1.1155041436464088</v>
      </c>
      <c r="J134" s="832">
        <v>455</v>
      </c>
      <c r="K134" s="849">
        <v>181</v>
      </c>
      <c r="L134" s="849">
        <v>86880</v>
      </c>
      <c r="M134" s="832">
        <v>1</v>
      </c>
      <c r="N134" s="832">
        <v>480</v>
      </c>
      <c r="O134" s="849">
        <v>200</v>
      </c>
      <c r="P134" s="849">
        <v>96000</v>
      </c>
      <c r="Q134" s="837">
        <v>1.1049723756906078</v>
      </c>
      <c r="R134" s="850">
        <v>480</v>
      </c>
    </row>
    <row r="135" spans="1:18" ht="14.4" customHeight="1" x14ac:dyDescent="0.3">
      <c r="A135" s="831" t="s">
        <v>5661</v>
      </c>
      <c r="B135" s="832" t="s">
        <v>5662</v>
      </c>
      <c r="C135" s="832" t="s">
        <v>630</v>
      </c>
      <c r="D135" s="832" t="s">
        <v>5627</v>
      </c>
      <c r="E135" s="832" t="s">
        <v>5805</v>
      </c>
      <c r="F135" s="832" t="s">
        <v>5806</v>
      </c>
      <c r="G135" s="849">
        <v>36</v>
      </c>
      <c r="H135" s="849">
        <v>47556</v>
      </c>
      <c r="I135" s="832">
        <v>0.94646340007164753</v>
      </c>
      <c r="J135" s="832">
        <v>1321</v>
      </c>
      <c r="K135" s="849">
        <v>37</v>
      </c>
      <c r="L135" s="849">
        <v>50246</v>
      </c>
      <c r="M135" s="832">
        <v>1</v>
      </c>
      <c r="N135" s="832">
        <v>1358</v>
      </c>
      <c r="O135" s="849">
        <v>45</v>
      </c>
      <c r="P135" s="849">
        <v>61155</v>
      </c>
      <c r="Q135" s="837">
        <v>1.2171118098953151</v>
      </c>
      <c r="R135" s="850">
        <v>1359</v>
      </c>
    </row>
    <row r="136" spans="1:18" ht="14.4" customHeight="1" x14ac:dyDescent="0.3">
      <c r="A136" s="831" t="s">
        <v>5661</v>
      </c>
      <c r="B136" s="832" t="s">
        <v>5662</v>
      </c>
      <c r="C136" s="832" t="s">
        <v>630</v>
      </c>
      <c r="D136" s="832" t="s">
        <v>5627</v>
      </c>
      <c r="E136" s="832" t="s">
        <v>5807</v>
      </c>
      <c r="F136" s="832" t="s">
        <v>5808</v>
      </c>
      <c r="G136" s="849">
        <v>487</v>
      </c>
      <c r="H136" s="849">
        <v>390574</v>
      </c>
      <c r="I136" s="832">
        <v>0.98328109462130076</v>
      </c>
      <c r="J136" s="832">
        <v>802</v>
      </c>
      <c r="K136" s="849">
        <v>485</v>
      </c>
      <c r="L136" s="849">
        <v>397215</v>
      </c>
      <c r="M136" s="832">
        <v>1</v>
      </c>
      <c r="N136" s="832">
        <v>819</v>
      </c>
      <c r="O136" s="849">
        <v>478</v>
      </c>
      <c r="P136" s="849">
        <v>391960</v>
      </c>
      <c r="Q136" s="837">
        <v>0.98677038883224455</v>
      </c>
      <c r="R136" s="850">
        <v>820</v>
      </c>
    </row>
    <row r="137" spans="1:18" ht="14.4" customHeight="1" x14ac:dyDescent="0.3">
      <c r="A137" s="831" t="s">
        <v>5661</v>
      </c>
      <c r="B137" s="832" t="s">
        <v>5662</v>
      </c>
      <c r="C137" s="832" t="s">
        <v>630</v>
      </c>
      <c r="D137" s="832" t="s">
        <v>5627</v>
      </c>
      <c r="E137" s="832" t="s">
        <v>5809</v>
      </c>
      <c r="F137" s="832" t="s">
        <v>5810</v>
      </c>
      <c r="G137" s="849">
        <v>526</v>
      </c>
      <c r="H137" s="849">
        <v>480238</v>
      </c>
      <c r="I137" s="832">
        <v>0.98943273852569291</v>
      </c>
      <c r="J137" s="832">
        <v>913</v>
      </c>
      <c r="K137" s="849">
        <v>527</v>
      </c>
      <c r="L137" s="849">
        <v>485367</v>
      </c>
      <c r="M137" s="832">
        <v>1</v>
      </c>
      <c r="N137" s="832">
        <v>921</v>
      </c>
      <c r="O137" s="849">
        <v>512</v>
      </c>
      <c r="P137" s="849">
        <v>471552</v>
      </c>
      <c r="Q137" s="837">
        <v>0.97153700189753323</v>
      </c>
      <c r="R137" s="850">
        <v>921</v>
      </c>
    </row>
    <row r="138" spans="1:18" ht="14.4" customHeight="1" x14ac:dyDescent="0.3">
      <c r="A138" s="831" t="s">
        <v>5661</v>
      </c>
      <c r="B138" s="832" t="s">
        <v>5662</v>
      </c>
      <c r="C138" s="832" t="s">
        <v>630</v>
      </c>
      <c r="D138" s="832" t="s">
        <v>5627</v>
      </c>
      <c r="E138" s="832" t="s">
        <v>5703</v>
      </c>
      <c r="F138" s="832" t="s">
        <v>5704</v>
      </c>
      <c r="G138" s="849">
        <v>1586</v>
      </c>
      <c r="H138" s="849">
        <v>488488</v>
      </c>
      <c r="I138" s="832">
        <v>1.0573516424526832</v>
      </c>
      <c r="J138" s="832">
        <v>308</v>
      </c>
      <c r="K138" s="849">
        <v>1462</v>
      </c>
      <c r="L138" s="849">
        <v>461992</v>
      </c>
      <c r="M138" s="832">
        <v>1</v>
      </c>
      <c r="N138" s="832">
        <v>316</v>
      </c>
      <c r="O138" s="849">
        <v>1456</v>
      </c>
      <c r="P138" s="849">
        <v>460096</v>
      </c>
      <c r="Q138" s="837">
        <v>0.99589603283173733</v>
      </c>
      <c r="R138" s="850">
        <v>316</v>
      </c>
    </row>
    <row r="139" spans="1:18" ht="14.4" customHeight="1" x14ac:dyDescent="0.3">
      <c r="A139" s="831" t="s">
        <v>5661</v>
      </c>
      <c r="B139" s="832" t="s">
        <v>5662</v>
      </c>
      <c r="C139" s="832" t="s">
        <v>630</v>
      </c>
      <c r="D139" s="832" t="s">
        <v>5627</v>
      </c>
      <c r="E139" s="832" t="s">
        <v>5707</v>
      </c>
      <c r="F139" s="832" t="s">
        <v>5708</v>
      </c>
      <c r="G139" s="849">
        <v>134</v>
      </c>
      <c r="H139" s="849">
        <v>4690</v>
      </c>
      <c r="I139" s="832">
        <v>1.1858407079646018</v>
      </c>
      <c r="J139" s="832">
        <v>35</v>
      </c>
      <c r="K139" s="849">
        <v>113</v>
      </c>
      <c r="L139" s="849">
        <v>3955</v>
      </c>
      <c r="M139" s="832">
        <v>1</v>
      </c>
      <c r="N139" s="832">
        <v>35</v>
      </c>
      <c r="O139" s="849">
        <v>94</v>
      </c>
      <c r="P139" s="849">
        <v>3290</v>
      </c>
      <c r="Q139" s="837">
        <v>0.83185840707964598</v>
      </c>
      <c r="R139" s="850">
        <v>35</v>
      </c>
    </row>
    <row r="140" spans="1:18" ht="14.4" customHeight="1" x14ac:dyDescent="0.3">
      <c r="A140" s="831" t="s">
        <v>5661</v>
      </c>
      <c r="B140" s="832" t="s">
        <v>5662</v>
      </c>
      <c r="C140" s="832" t="s">
        <v>630</v>
      </c>
      <c r="D140" s="832" t="s">
        <v>5627</v>
      </c>
      <c r="E140" s="832" t="s">
        <v>5709</v>
      </c>
      <c r="F140" s="832" t="s">
        <v>5710</v>
      </c>
      <c r="G140" s="849">
        <v>19</v>
      </c>
      <c r="H140" s="849">
        <v>3439</v>
      </c>
      <c r="I140" s="832">
        <v>1.0817867253853413</v>
      </c>
      <c r="J140" s="832">
        <v>181</v>
      </c>
      <c r="K140" s="849">
        <v>17</v>
      </c>
      <c r="L140" s="849">
        <v>3179</v>
      </c>
      <c r="M140" s="832">
        <v>1</v>
      </c>
      <c r="N140" s="832">
        <v>187</v>
      </c>
      <c r="O140" s="849">
        <v>29</v>
      </c>
      <c r="P140" s="849">
        <v>5452</v>
      </c>
      <c r="Q140" s="837">
        <v>1.715004718464926</v>
      </c>
      <c r="R140" s="850">
        <v>188</v>
      </c>
    </row>
    <row r="141" spans="1:18" ht="14.4" customHeight="1" x14ac:dyDescent="0.3">
      <c r="A141" s="831" t="s">
        <v>5661</v>
      </c>
      <c r="B141" s="832" t="s">
        <v>5662</v>
      </c>
      <c r="C141" s="832" t="s">
        <v>630</v>
      </c>
      <c r="D141" s="832" t="s">
        <v>5627</v>
      </c>
      <c r="E141" s="832" t="s">
        <v>5715</v>
      </c>
      <c r="F141" s="832" t="s">
        <v>5716</v>
      </c>
      <c r="G141" s="849">
        <v>2</v>
      </c>
      <c r="H141" s="849">
        <v>458</v>
      </c>
      <c r="I141" s="832">
        <v>1.9324894514767932</v>
      </c>
      <c r="J141" s="832">
        <v>229</v>
      </c>
      <c r="K141" s="849">
        <v>1</v>
      </c>
      <c r="L141" s="849">
        <v>237</v>
      </c>
      <c r="M141" s="832">
        <v>1</v>
      </c>
      <c r="N141" s="832">
        <v>237</v>
      </c>
      <c r="O141" s="849">
        <v>1</v>
      </c>
      <c r="P141" s="849">
        <v>238</v>
      </c>
      <c r="Q141" s="837">
        <v>1.0042194092827004</v>
      </c>
      <c r="R141" s="850">
        <v>238</v>
      </c>
    </row>
    <row r="142" spans="1:18" ht="14.4" customHeight="1" x14ac:dyDescent="0.3">
      <c r="A142" s="831" t="s">
        <v>5661</v>
      </c>
      <c r="B142" s="832" t="s">
        <v>5662</v>
      </c>
      <c r="C142" s="832" t="s">
        <v>630</v>
      </c>
      <c r="D142" s="832" t="s">
        <v>5627</v>
      </c>
      <c r="E142" s="832" t="s">
        <v>5717</v>
      </c>
      <c r="F142" s="832" t="s">
        <v>5718</v>
      </c>
      <c r="G142" s="849">
        <v>110</v>
      </c>
      <c r="H142" s="849">
        <v>45650</v>
      </c>
      <c r="I142" s="832">
        <v>2.0368552561127968</v>
      </c>
      <c r="J142" s="832">
        <v>415</v>
      </c>
      <c r="K142" s="849">
        <v>52</v>
      </c>
      <c r="L142" s="849">
        <v>22412</v>
      </c>
      <c r="M142" s="832">
        <v>1</v>
      </c>
      <c r="N142" s="832">
        <v>431</v>
      </c>
      <c r="O142" s="849">
        <v>24</v>
      </c>
      <c r="P142" s="849">
        <v>10344</v>
      </c>
      <c r="Q142" s="837">
        <v>0.46153846153846156</v>
      </c>
      <c r="R142" s="850">
        <v>431</v>
      </c>
    </row>
    <row r="143" spans="1:18" ht="14.4" customHeight="1" x14ac:dyDescent="0.3">
      <c r="A143" s="831" t="s">
        <v>5661</v>
      </c>
      <c r="B143" s="832" t="s">
        <v>5662</v>
      </c>
      <c r="C143" s="832" t="s">
        <v>630</v>
      </c>
      <c r="D143" s="832" t="s">
        <v>5627</v>
      </c>
      <c r="E143" s="832" t="s">
        <v>5639</v>
      </c>
      <c r="F143" s="832" t="s">
        <v>5640</v>
      </c>
      <c r="G143" s="849">
        <v>1593</v>
      </c>
      <c r="H143" s="849">
        <v>26033.310000000005</v>
      </c>
      <c r="I143" s="832">
        <v>0.51687574342318054</v>
      </c>
      <c r="J143" s="832">
        <v>16.342316384180794</v>
      </c>
      <c r="K143" s="849">
        <v>1511</v>
      </c>
      <c r="L143" s="849">
        <v>50366.67</v>
      </c>
      <c r="M143" s="832">
        <v>1</v>
      </c>
      <c r="N143" s="832">
        <v>33.333335539377892</v>
      </c>
      <c r="O143" s="849">
        <v>1517</v>
      </c>
      <c r="P143" s="849">
        <v>50566.649999999994</v>
      </c>
      <c r="Q143" s="837">
        <v>1.0039704828609872</v>
      </c>
      <c r="R143" s="850">
        <v>33.333322346736978</v>
      </c>
    </row>
    <row r="144" spans="1:18" ht="14.4" customHeight="1" x14ac:dyDescent="0.3">
      <c r="A144" s="831" t="s">
        <v>5661</v>
      </c>
      <c r="B144" s="832" t="s">
        <v>5662</v>
      </c>
      <c r="C144" s="832" t="s">
        <v>630</v>
      </c>
      <c r="D144" s="832" t="s">
        <v>5627</v>
      </c>
      <c r="E144" s="832" t="s">
        <v>5725</v>
      </c>
      <c r="F144" s="832" t="s">
        <v>5726</v>
      </c>
      <c r="G144" s="849">
        <v>7</v>
      </c>
      <c r="H144" s="849">
        <v>252</v>
      </c>
      <c r="I144" s="832">
        <v>2.5995461109964927E-2</v>
      </c>
      <c r="J144" s="832">
        <v>36</v>
      </c>
      <c r="K144" s="849">
        <v>262</v>
      </c>
      <c r="L144" s="849">
        <v>9694</v>
      </c>
      <c r="M144" s="832">
        <v>1</v>
      </c>
      <c r="N144" s="832">
        <v>37</v>
      </c>
      <c r="O144" s="849">
        <v>554</v>
      </c>
      <c r="P144" s="849">
        <v>20498</v>
      </c>
      <c r="Q144" s="837">
        <v>2.114503816793893</v>
      </c>
      <c r="R144" s="850">
        <v>37</v>
      </c>
    </row>
    <row r="145" spans="1:18" ht="14.4" customHeight="1" x14ac:dyDescent="0.3">
      <c r="A145" s="831" t="s">
        <v>5661</v>
      </c>
      <c r="B145" s="832" t="s">
        <v>5662</v>
      </c>
      <c r="C145" s="832" t="s">
        <v>630</v>
      </c>
      <c r="D145" s="832" t="s">
        <v>5627</v>
      </c>
      <c r="E145" s="832" t="s">
        <v>5641</v>
      </c>
      <c r="F145" s="832" t="s">
        <v>5642</v>
      </c>
      <c r="G145" s="849">
        <v>25</v>
      </c>
      <c r="H145" s="849">
        <v>775</v>
      </c>
      <c r="I145" s="832">
        <v>1.0529891304347827</v>
      </c>
      <c r="J145" s="832">
        <v>31</v>
      </c>
      <c r="K145" s="849">
        <v>23</v>
      </c>
      <c r="L145" s="849">
        <v>736</v>
      </c>
      <c r="M145" s="832">
        <v>1</v>
      </c>
      <c r="N145" s="832">
        <v>32</v>
      </c>
      <c r="O145" s="849">
        <v>19</v>
      </c>
      <c r="P145" s="849">
        <v>608</v>
      </c>
      <c r="Q145" s="837">
        <v>0.82608695652173914</v>
      </c>
      <c r="R145" s="850">
        <v>32</v>
      </c>
    </row>
    <row r="146" spans="1:18" ht="14.4" customHeight="1" x14ac:dyDescent="0.3">
      <c r="A146" s="831" t="s">
        <v>5661</v>
      </c>
      <c r="B146" s="832" t="s">
        <v>5662</v>
      </c>
      <c r="C146" s="832" t="s">
        <v>630</v>
      </c>
      <c r="D146" s="832" t="s">
        <v>5627</v>
      </c>
      <c r="E146" s="832" t="s">
        <v>5648</v>
      </c>
      <c r="F146" s="832" t="s">
        <v>5649</v>
      </c>
      <c r="G146" s="849"/>
      <c r="H146" s="849"/>
      <c r="I146" s="832"/>
      <c r="J146" s="832"/>
      <c r="K146" s="849">
        <v>19</v>
      </c>
      <c r="L146" s="849">
        <v>1406</v>
      </c>
      <c r="M146" s="832">
        <v>1</v>
      </c>
      <c r="N146" s="832">
        <v>74</v>
      </c>
      <c r="O146" s="849">
        <v>6</v>
      </c>
      <c r="P146" s="849">
        <v>444</v>
      </c>
      <c r="Q146" s="837">
        <v>0.31578947368421051</v>
      </c>
      <c r="R146" s="850">
        <v>74</v>
      </c>
    </row>
    <row r="147" spans="1:18" ht="14.4" customHeight="1" x14ac:dyDescent="0.3">
      <c r="A147" s="831" t="s">
        <v>5661</v>
      </c>
      <c r="B147" s="832" t="s">
        <v>5662</v>
      </c>
      <c r="C147" s="832" t="s">
        <v>630</v>
      </c>
      <c r="D147" s="832" t="s">
        <v>5627</v>
      </c>
      <c r="E147" s="832" t="s">
        <v>5811</v>
      </c>
      <c r="F147" s="832" t="s">
        <v>5812</v>
      </c>
      <c r="G147" s="849">
        <v>0</v>
      </c>
      <c r="H147" s="849">
        <v>0</v>
      </c>
      <c r="I147" s="832"/>
      <c r="J147" s="832"/>
      <c r="K147" s="849"/>
      <c r="L147" s="849"/>
      <c r="M147" s="832"/>
      <c r="N147" s="832"/>
      <c r="O147" s="849"/>
      <c r="P147" s="849"/>
      <c r="Q147" s="837"/>
      <c r="R147" s="850"/>
    </row>
    <row r="148" spans="1:18" ht="14.4" customHeight="1" x14ac:dyDescent="0.3">
      <c r="A148" s="831" t="s">
        <v>5661</v>
      </c>
      <c r="B148" s="832" t="s">
        <v>5662</v>
      </c>
      <c r="C148" s="832" t="s">
        <v>630</v>
      </c>
      <c r="D148" s="832" t="s">
        <v>5627</v>
      </c>
      <c r="E148" s="832" t="s">
        <v>5737</v>
      </c>
      <c r="F148" s="832" t="s">
        <v>5738</v>
      </c>
      <c r="G148" s="849">
        <v>1</v>
      </c>
      <c r="H148" s="849">
        <v>57</v>
      </c>
      <c r="I148" s="832"/>
      <c r="J148" s="832">
        <v>57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" customHeight="1" x14ac:dyDescent="0.3">
      <c r="A149" s="831" t="s">
        <v>5661</v>
      </c>
      <c r="B149" s="832" t="s">
        <v>5662</v>
      </c>
      <c r="C149" s="832" t="s">
        <v>630</v>
      </c>
      <c r="D149" s="832" t="s">
        <v>5627</v>
      </c>
      <c r="E149" s="832" t="s">
        <v>5813</v>
      </c>
      <c r="F149" s="832" t="s">
        <v>5814</v>
      </c>
      <c r="G149" s="849">
        <v>69</v>
      </c>
      <c r="H149" s="849">
        <v>20976</v>
      </c>
      <c r="I149" s="832">
        <v>0.78975903614457832</v>
      </c>
      <c r="J149" s="832">
        <v>304</v>
      </c>
      <c r="K149" s="849">
        <v>83</v>
      </c>
      <c r="L149" s="849">
        <v>26560</v>
      </c>
      <c r="M149" s="832">
        <v>1</v>
      </c>
      <c r="N149" s="832">
        <v>320</v>
      </c>
      <c r="O149" s="849">
        <v>91</v>
      </c>
      <c r="P149" s="849">
        <v>29211</v>
      </c>
      <c r="Q149" s="837">
        <v>1.0998117469879518</v>
      </c>
      <c r="R149" s="850">
        <v>321</v>
      </c>
    </row>
    <row r="150" spans="1:18" ht="14.4" customHeight="1" x14ac:dyDescent="0.3">
      <c r="A150" s="831" t="s">
        <v>5661</v>
      </c>
      <c r="B150" s="832" t="s">
        <v>5662</v>
      </c>
      <c r="C150" s="832" t="s">
        <v>630</v>
      </c>
      <c r="D150" s="832" t="s">
        <v>5627</v>
      </c>
      <c r="E150" s="832" t="s">
        <v>5743</v>
      </c>
      <c r="F150" s="832" t="s">
        <v>5744</v>
      </c>
      <c r="G150" s="849">
        <v>32</v>
      </c>
      <c r="H150" s="849">
        <v>1824</v>
      </c>
      <c r="I150" s="832">
        <v>0.93682588597842831</v>
      </c>
      <c r="J150" s="832">
        <v>57</v>
      </c>
      <c r="K150" s="849">
        <v>33</v>
      </c>
      <c r="L150" s="849">
        <v>1947</v>
      </c>
      <c r="M150" s="832">
        <v>1</v>
      </c>
      <c r="N150" s="832">
        <v>59</v>
      </c>
      <c r="O150" s="849">
        <v>56</v>
      </c>
      <c r="P150" s="849">
        <v>3304</v>
      </c>
      <c r="Q150" s="837">
        <v>1.696969696969697</v>
      </c>
      <c r="R150" s="850">
        <v>59</v>
      </c>
    </row>
    <row r="151" spans="1:18" ht="14.4" customHeight="1" x14ac:dyDescent="0.3">
      <c r="A151" s="831" t="s">
        <v>5661</v>
      </c>
      <c r="B151" s="832" t="s">
        <v>5662</v>
      </c>
      <c r="C151" s="832" t="s">
        <v>630</v>
      </c>
      <c r="D151" s="832" t="s">
        <v>5627</v>
      </c>
      <c r="E151" s="832" t="s">
        <v>5745</v>
      </c>
      <c r="F151" s="832" t="s">
        <v>5746</v>
      </c>
      <c r="G151" s="849">
        <v>27</v>
      </c>
      <c r="H151" s="849">
        <v>19413</v>
      </c>
      <c r="I151" s="832">
        <v>1.1530648610121168</v>
      </c>
      <c r="J151" s="832">
        <v>719</v>
      </c>
      <c r="K151" s="849">
        <v>23</v>
      </c>
      <c r="L151" s="849">
        <v>16836</v>
      </c>
      <c r="M151" s="832">
        <v>1</v>
      </c>
      <c r="N151" s="832">
        <v>732</v>
      </c>
      <c r="O151" s="849">
        <v>33</v>
      </c>
      <c r="P151" s="849">
        <v>24156</v>
      </c>
      <c r="Q151" s="837">
        <v>1.4347826086956521</v>
      </c>
      <c r="R151" s="850">
        <v>732</v>
      </c>
    </row>
    <row r="152" spans="1:18" ht="14.4" customHeight="1" x14ac:dyDescent="0.3">
      <c r="A152" s="831" t="s">
        <v>5661</v>
      </c>
      <c r="B152" s="832" t="s">
        <v>5662</v>
      </c>
      <c r="C152" s="832" t="s">
        <v>630</v>
      </c>
      <c r="D152" s="832" t="s">
        <v>5627</v>
      </c>
      <c r="E152" s="832" t="s">
        <v>5751</v>
      </c>
      <c r="F152" s="832" t="s">
        <v>5752</v>
      </c>
      <c r="G152" s="849">
        <v>1</v>
      </c>
      <c r="H152" s="849">
        <v>240</v>
      </c>
      <c r="I152" s="832">
        <v>0.32786885245901637</v>
      </c>
      <c r="J152" s="832">
        <v>240</v>
      </c>
      <c r="K152" s="849">
        <v>3</v>
      </c>
      <c r="L152" s="849">
        <v>732</v>
      </c>
      <c r="M152" s="832">
        <v>1</v>
      </c>
      <c r="N152" s="832">
        <v>244</v>
      </c>
      <c r="O152" s="849"/>
      <c r="P152" s="849"/>
      <c r="Q152" s="837"/>
      <c r="R152" s="850"/>
    </row>
    <row r="153" spans="1:18" ht="14.4" customHeight="1" x14ac:dyDescent="0.3">
      <c r="A153" s="831" t="s">
        <v>5661</v>
      </c>
      <c r="B153" s="832" t="s">
        <v>5662</v>
      </c>
      <c r="C153" s="832" t="s">
        <v>630</v>
      </c>
      <c r="D153" s="832" t="s">
        <v>5627</v>
      </c>
      <c r="E153" s="832" t="s">
        <v>5753</v>
      </c>
      <c r="F153" s="832" t="s">
        <v>5754</v>
      </c>
      <c r="G153" s="849">
        <v>22</v>
      </c>
      <c r="H153" s="849">
        <v>2420</v>
      </c>
      <c r="I153" s="832">
        <v>1.0614035087719298</v>
      </c>
      <c r="J153" s="832">
        <v>110</v>
      </c>
      <c r="K153" s="849">
        <v>20</v>
      </c>
      <c r="L153" s="849">
        <v>2280</v>
      </c>
      <c r="M153" s="832">
        <v>1</v>
      </c>
      <c r="N153" s="832">
        <v>114</v>
      </c>
      <c r="O153" s="849">
        <v>32</v>
      </c>
      <c r="P153" s="849">
        <v>3648</v>
      </c>
      <c r="Q153" s="837">
        <v>1.6</v>
      </c>
      <c r="R153" s="850">
        <v>114</v>
      </c>
    </row>
    <row r="154" spans="1:18" ht="14.4" customHeight="1" x14ac:dyDescent="0.3">
      <c r="A154" s="831" t="s">
        <v>5661</v>
      </c>
      <c r="B154" s="832" t="s">
        <v>5662</v>
      </c>
      <c r="C154" s="832" t="s">
        <v>630</v>
      </c>
      <c r="D154" s="832" t="s">
        <v>5627</v>
      </c>
      <c r="E154" s="832" t="s">
        <v>5815</v>
      </c>
      <c r="F154" s="832" t="s">
        <v>5816</v>
      </c>
      <c r="G154" s="849">
        <v>97</v>
      </c>
      <c r="H154" s="849">
        <v>15132</v>
      </c>
      <c r="I154" s="832">
        <v>23.067073170731707</v>
      </c>
      <c r="J154" s="832">
        <v>156</v>
      </c>
      <c r="K154" s="849">
        <v>4</v>
      </c>
      <c r="L154" s="849">
        <v>656</v>
      </c>
      <c r="M154" s="832">
        <v>1</v>
      </c>
      <c r="N154" s="832">
        <v>164</v>
      </c>
      <c r="O154" s="849">
        <v>2</v>
      </c>
      <c r="P154" s="849">
        <v>328</v>
      </c>
      <c r="Q154" s="837">
        <v>0.5</v>
      </c>
      <c r="R154" s="850">
        <v>164</v>
      </c>
    </row>
    <row r="155" spans="1:18" ht="14.4" customHeight="1" x14ac:dyDescent="0.3">
      <c r="A155" s="831" t="s">
        <v>5661</v>
      </c>
      <c r="B155" s="832" t="s">
        <v>5662</v>
      </c>
      <c r="C155" s="832" t="s">
        <v>630</v>
      </c>
      <c r="D155" s="832" t="s">
        <v>5627</v>
      </c>
      <c r="E155" s="832" t="s">
        <v>5757</v>
      </c>
      <c r="F155" s="832" t="s">
        <v>5758</v>
      </c>
      <c r="G155" s="849"/>
      <c r="H155" s="849"/>
      <c r="I155" s="832"/>
      <c r="J155" s="832"/>
      <c r="K155" s="849">
        <v>2</v>
      </c>
      <c r="L155" s="849">
        <v>74</v>
      </c>
      <c r="M155" s="832">
        <v>1</v>
      </c>
      <c r="N155" s="832">
        <v>37</v>
      </c>
      <c r="O155" s="849"/>
      <c r="P155" s="849"/>
      <c r="Q155" s="837"/>
      <c r="R155" s="850"/>
    </row>
    <row r="156" spans="1:18" ht="14.4" customHeight="1" x14ac:dyDescent="0.3">
      <c r="A156" s="831" t="s">
        <v>5661</v>
      </c>
      <c r="B156" s="832" t="s">
        <v>5662</v>
      </c>
      <c r="C156" s="832" t="s">
        <v>630</v>
      </c>
      <c r="D156" s="832" t="s">
        <v>5627</v>
      </c>
      <c r="E156" s="832" t="s">
        <v>5769</v>
      </c>
      <c r="F156" s="832" t="s">
        <v>5770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296</v>
      </c>
      <c r="Q156" s="837"/>
      <c r="R156" s="850">
        <v>296</v>
      </c>
    </row>
    <row r="157" spans="1:18" ht="14.4" customHeight="1" x14ac:dyDescent="0.3">
      <c r="A157" s="831" t="s">
        <v>5661</v>
      </c>
      <c r="B157" s="832" t="s">
        <v>5662</v>
      </c>
      <c r="C157" s="832" t="s">
        <v>630</v>
      </c>
      <c r="D157" s="832" t="s">
        <v>5627</v>
      </c>
      <c r="E157" s="832" t="s">
        <v>5817</v>
      </c>
      <c r="F157" s="832" t="s">
        <v>5818</v>
      </c>
      <c r="G157" s="849">
        <v>4</v>
      </c>
      <c r="H157" s="849">
        <v>804</v>
      </c>
      <c r="I157" s="832"/>
      <c r="J157" s="832">
        <v>201</v>
      </c>
      <c r="K157" s="849"/>
      <c r="L157" s="849"/>
      <c r="M157" s="832"/>
      <c r="N157" s="832"/>
      <c r="O157" s="849"/>
      <c r="P157" s="849"/>
      <c r="Q157" s="837"/>
      <c r="R157" s="850"/>
    </row>
    <row r="158" spans="1:18" ht="14.4" customHeight="1" x14ac:dyDescent="0.3">
      <c r="A158" s="831" t="s">
        <v>5661</v>
      </c>
      <c r="B158" s="832" t="s">
        <v>5662</v>
      </c>
      <c r="C158" s="832" t="s">
        <v>630</v>
      </c>
      <c r="D158" s="832" t="s">
        <v>5627</v>
      </c>
      <c r="E158" s="832" t="s">
        <v>5819</v>
      </c>
      <c r="F158" s="832" t="s">
        <v>5820</v>
      </c>
      <c r="G158" s="849"/>
      <c r="H158" s="849"/>
      <c r="I158" s="832"/>
      <c r="J158" s="832"/>
      <c r="K158" s="849">
        <v>2</v>
      </c>
      <c r="L158" s="849">
        <v>654</v>
      </c>
      <c r="M158" s="832">
        <v>1</v>
      </c>
      <c r="N158" s="832">
        <v>327</v>
      </c>
      <c r="O158" s="849"/>
      <c r="P158" s="849"/>
      <c r="Q158" s="837"/>
      <c r="R158" s="850"/>
    </row>
    <row r="159" spans="1:18" ht="14.4" customHeight="1" x14ac:dyDescent="0.3">
      <c r="A159" s="831" t="s">
        <v>5661</v>
      </c>
      <c r="B159" s="832" t="s">
        <v>5662</v>
      </c>
      <c r="C159" s="832" t="s">
        <v>630</v>
      </c>
      <c r="D159" s="832" t="s">
        <v>5627</v>
      </c>
      <c r="E159" s="832" t="s">
        <v>5821</v>
      </c>
      <c r="F159" s="832" t="s">
        <v>5822</v>
      </c>
      <c r="G159" s="849">
        <v>3</v>
      </c>
      <c r="H159" s="849">
        <v>1320</v>
      </c>
      <c r="I159" s="832">
        <v>2.9203539823008851</v>
      </c>
      <c r="J159" s="832">
        <v>440</v>
      </c>
      <c r="K159" s="849">
        <v>1</v>
      </c>
      <c r="L159" s="849">
        <v>452</v>
      </c>
      <c r="M159" s="832">
        <v>1</v>
      </c>
      <c r="N159" s="832">
        <v>452</v>
      </c>
      <c r="O159" s="849">
        <v>5</v>
      </c>
      <c r="P159" s="849">
        <v>2265</v>
      </c>
      <c r="Q159" s="837">
        <v>5.0110619469026547</v>
      </c>
      <c r="R159" s="850">
        <v>453</v>
      </c>
    </row>
    <row r="160" spans="1:18" ht="14.4" customHeight="1" x14ac:dyDescent="0.3">
      <c r="A160" s="831" t="s">
        <v>5661</v>
      </c>
      <c r="B160" s="832" t="s">
        <v>5662</v>
      </c>
      <c r="C160" s="832" t="s">
        <v>630</v>
      </c>
      <c r="D160" s="832" t="s">
        <v>5627</v>
      </c>
      <c r="E160" s="832" t="s">
        <v>5823</v>
      </c>
      <c r="F160" s="832" t="s">
        <v>5824</v>
      </c>
      <c r="G160" s="849"/>
      <c r="H160" s="849"/>
      <c r="I160" s="832"/>
      <c r="J160" s="832"/>
      <c r="K160" s="849">
        <v>1</v>
      </c>
      <c r="L160" s="849">
        <v>356</v>
      </c>
      <c r="M160" s="832">
        <v>1</v>
      </c>
      <c r="N160" s="832">
        <v>356</v>
      </c>
      <c r="O160" s="849"/>
      <c r="P160" s="849"/>
      <c r="Q160" s="837"/>
      <c r="R160" s="850"/>
    </row>
    <row r="161" spans="1:18" ht="14.4" customHeight="1" x14ac:dyDescent="0.3">
      <c r="A161" s="831" t="s">
        <v>5661</v>
      </c>
      <c r="B161" s="832" t="s">
        <v>5662</v>
      </c>
      <c r="C161" s="832" t="s">
        <v>630</v>
      </c>
      <c r="D161" s="832" t="s">
        <v>5627</v>
      </c>
      <c r="E161" s="832" t="s">
        <v>5825</v>
      </c>
      <c r="F161" s="832" t="s">
        <v>5826</v>
      </c>
      <c r="G161" s="849">
        <v>1</v>
      </c>
      <c r="H161" s="849">
        <v>263</v>
      </c>
      <c r="I161" s="832"/>
      <c r="J161" s="832">
        <v>263</v>
      </c>
      <c r="K161" s="849"/>
      <c r="L161" s="849"/>
      <c r="M161" s="832"/>
      <c r="N161" s="832"/>
      <c r="O161" s="849"/>
      <c r="P161" s="849"/>
      <c r="Q161" s="837"/>
      <c r="R161" s="850"/>
    </row>
    <row r="162" spans="1:18" ht="14.4" customHeight="1" x14ac:dyDescent="0.3">
      <c r="A162" s="831" t="s">
        <v>5661</v>
      </c>
      <c r="B162" s="832" t="s">
        <v>5662</v>
      </c>
      <c r="C162" s="832" t="s">
        <v>636</v>
      </c>
      <c r="D162" s="832" t="s">
        <v>5627</v>
      </c>
      <c r="E162" s="832" t="s">
        <v>5827</v>
      </c>
      <c r="F162" s="832" t="s">
        <v>5828</v>
      </c>
      <c r="G162" s="849">
        <v>410</v>
      </c>
      <c r="H162" s="849">
        <v>26650</v>
      </c>
      <c r="I162" s="832">
        <v>2.691919191919192</v>
      </c>
      <c r="J162" s="832">
        <v>65</v>
      </c>
      <c r="K162" s="849">
        <v>150</v>
      </c>
      <c r="L162" s="849">
        <v>9900</v>
      </c>
      <c r="M162" s="832">
        <v>1</v>
      </c>
      <c r="N162" s="832">
        <v>66</v>
      </c>
      <c r="O162" s="849">
        <v>36</v>
      </c>
      <c r="P162" s="849">
        <v>4392</v>
      </c>
      <c r="Q162" s="837">
        <v>0.44363636363636366</v>
      </c>
      <c r="R162" s="850">
        <v>122</v>
      </c>
    </row>
    <row r="163" spans="1:18" ht="14.4" customHeight="1" x14ac:dyDescent="0.3">
      <c r="A163" s="831" t="s">
        <v>5661</v>
      </c>
      <c r="B163" s="832" t="s">
        <v>5662</v>
      </c>
      <c r="C163" s="832" t="s">
        <v>639</v>
      </c>
      <c r="D163" s="832" t="s">
        <v>5632</v>
      </c>
      <c r="E163" s="832" t="s">
        <v>5664</v>
      </c>
      <c r="F163" s="832" t="s">
        <v>5634</v>
      </c>
      <c r="G163" s="849"/>
      <c r="H163" s="849"/>
      <c r="I163" s="832"/>
      <c r="J163" s="832"/>
      <c r="K163" s="849">
        <v>1</v>
      </c>
      <c r="L163" s="849">
        <v>1096.8499999999999</v>
      </c>
      <c r="M163" s="832">
        <v>1</v>
      </c>
      <c r="N163" s="832">
        <v>1096.8499999999999</v>
      </c>
      <c r="O163" s="849">
        <v>1</v>
      </c>
      <c r="P163" s="849">
        <v>1096.8499999999999</v>
      </c>
      <c r="Q163" s="837">
        <v>1</v>
      </c>
      <c r="R163" s="850">
        <v>1096.8499999999999</v>
      </c>
    </row>
    <row r="164" spans="1:18" ht="14.4" customHeight="1" x14ac:dyDescent="0.3">
      <c r="A164" s="831" t="s">
        <v>5661</v>
      </c>
      <c r="B164" s="832" t="s">
        <v>5662</v>
      </c>
      <c r="C164" s="832" t="s">
        <v>639</v>
      </c>
      <c r="D164" s="832" t="s">
        <v>5627</v>
      </c>
      <c r="E164" s="832" t="s">
        <v>5646</v>
      </c>
      <c r="F164" s="832" t="s">
        <v>5647</v>
      </c>
      <c r="G164" s="849">
        <v>52</v>
      </c>
      <c r="H164" s="849">
        <v>1820</v>
      </c>
      <c r="I164" s="832">
        <v>1.3294375456537619</v>
      </c>
      <c r="J164" s="832">
        <v>35</v>
      </c>
      <c r="K164" s="849">
        <v>37</v>
      </c>
      <c r="L164" s="849">
        <v>1369</v>
      </c>
      <c r="M164" s="832">
        <v>1</v>
      </c>
      <c r="N164" s="832">
        <v>37</v>
      </c>
      <c r="O164" s="849">
        <v>52</v>
      </c>
      <c r="P164" s="849">
        <v>1924</v>
      </c>
      <c r="Q164" s="837">
        <v>1.4054054054054055</v>
      </c>
      <c r="R164" s="850">
        <v>37</v>
      </c>
    </row>
    <row r="165" spans="1:18" ht="14.4" customHeight="1" x14ac:dyDescent="0.3">
      <c r="A165" s="831" t="s">
        <v>5661</v>
      </c>
      <c r="B165" s="832" t="s">
        <v>5662</v>
      </c>
      <c r="C165" s="832" t="s">
        <v>639</v>
      </c>
      <c r="D165" s="832" t="s">
        <v>5627</v>
      </c>
      <c r="E165" s="832" t="s">
        <v>5684</v>
      </c>
      <c r="F165" s="832" t="s">
        <v>5685</v>
      </c>
      <c r="G165" s="849">
        <v>3135</v>
      </c>
      <c r="H165" s="849">
        <v>31350</v>
      </c>
      <c r="I165" s="832">
        <v>1.6482649842271293</v>
      </c>
      <c r="J165" s="832">
        <v>10</v>
      </c>
      <c r="K165" s="849">
        <v>1902</v>
      </c>
      <c r="L165" s="849">
        <v>19020</v>
      </c>
      <c r="M165" s="832">
        <v>1</v>
      </c>
      <c r="N165" s="832">
        <v>10</v>
      </c>
      <c r="O165" s="849">
        <v>2260</v>
      </c>
      <c r="P165" s="849">
        <v>22600</v>
      </c>
      <c r="Q165" s="837">
        <v>1.188222923238696</v>
      </c>
      <c r="R165" s="850">
        <v>10</v>
      </c>
    </row>
    <row r="166" spans="1:18" ht="14.4" customHeight="1" x14ac:dyDescent="0.3">
      <c r="A166" s="831" t="s">
        <v>5661</v>
      </c>
      <c r="B166" s="832" t="s">
        <v>5662</v>
      </c>
      <c r="C166" s="832" t="s">
        <v>639</v>
      </c>
      <c r="D166" s="832" t="s">
        <v>5627</v>
      </c>
      <c r="E166" s="832" t="s">
        <v>5684</v>
      </c>
      <c r="F166" s="832" t="s">
        <v>5686</v>
      </c>
      <c r="G166" s="849">
        <v>296</v>
      </c>
      <c r="H166" s="849">
        <v>2960</v>
      </c>
      <c r="I166" s="832">
        <v>2</v>
      </c>
      <c r="J166" s="832">
        <v>10</v>
      </c>
      <c r="K166" s="849">
        <v>148</v>
      </c>
      <c r="L166" s="849">
        <v>1480</v>
      </c>
      <c r="M166" s="832">
        <v>1</v>
      </c>
      <c r="N166" s="832">
        <v>10</v>
      </c>
      <c r="O166" s="849">
        <v>199</v>
      </c>
      <c r="P166" s="849">
        <v>1990</v>
      </c>
      <c r="Q166" s="837">
        <v>1.3445945945945945</v>
      </c>
      <c r="R166" s="850">
        <v>10</v>
      </c>
    </row>
    <row r="167" spans="1:18" ht="14.4" customHeight="1" x14ac:dyDescent="0.3">
      <c r="A167" s="831" t="s">
        <v>5661</v>
      </c>
      <c r="B167" s="832" t="s">
        <v>5662</v>
      </c>
      <c r="C167" s="832" t="s">
        <v>639</v>
      </c>
      <c r="D167" s="832" t="s">
        <v>5627</v>
      </c>
      <c r="E167" s="832" t="s">
        <v>5687</v>
      </c>
      <c r="F167" s="832" t="s">
        <v>5688</v>
      </c>
      <c r="G167" s="849"/>
      <c r="H167" s="849"/>
      <c r="I167" s="832"/>
      <c r="J167" s="832"/>
      <c r="K167" s="849"/>
      <c r="L167" s="849"/>
      <c r="M167" s="832"/>
      <c r="N167" s="832"/>
      <c r="O167" s="849">
        <v>6</v>
      </c>
      <c r="P167" s="849">
        <v>30</v>
      </c>
      <c r="Q167" s="837"/>
      <c r="R167" s="850">
        <v>5</v>
      </c>
    </row>
    <row r="168" spans="1:18" ht="14.4" customHeight="1" x14ac:dyDescent="0.3">
      <c r="A168" s="831" t="s">
        <v>5661</v>
      </c>
      <c r="B168" s="832" t="s">
        <v>5662</v>
      </c>
      <c r="C168" s="832" t="s">
        <v>639</v>
      </c>
      <c r="D168" s="832" t="s">
        <v>5627</v>
      </c>
      <c r="E168" s="832" t="s">
        <v>5691</v>
      </c>
      <c r="F168" s="832" t="s">
        <v>5692</v>
      </c>
      <c r="G168" s="849"/>
      <c r="H168" s="849"/>
      <c r="I168" s="832"/>
      <c r="J168" s="832"/>
      <c r="K168" s="849"/>
      <c r="L168" s="849"/>
      <c r="M168" s="832"/>
      <c r="N168" s="832"/>
      <c r="O168" s="849">
        <v>1</v>
      </c>
      <c r="P168" s="849">
        <v>196</v>
      </c>
      <c r="Q168" s="837"/>
      <c r="R168" s="850">
        <v>196</v>
      </c>
    </row>
    <row r="169" spans="1:18" ht="14.4" customHeight="1" x14ac:dyDescent="0.3">
      <c r="A169" s="831" t="s">
        <v>5661</v>
      </c>
      <c r="B169" s="832" t="s">
        <v>5662</v>
      </c>
      <c r="C169" s="832" t="s">
        <v>639</v>
      </c>
      <c r="D169" s="832" t="s">
        <v>5627</v>
      </c>
      <c r="E169" s="832" t="s">
        <v>5693</v>
      </c>
      <c r="F169" s="832" t="s">
        <v>5694</v>
      </c>
      <c r="G169" s="849">
        <v>1035</v>
      </c>
      <c r="H169" s="849">
        <v>243225</v>
      </c>
      <c r="I169" s="832">
        <v>0.6391978261098088</v>
      </c>
      <c r="J169" s="832">
        <v>235</v>
      </c>
      <c r="K169" s="849">
        <v>1516</v>
      </c>
      <c r="L169" s="849">
        <v>380516</v>
      </c>
      <c r="M169" s="832">
        <v>1</v>
      </c>
      <c r="N169" s="832">
        <v>251</v>
      </c>
      <c r="O169" s="849">
        <v>1534</v>
      </c>
      <c r="P169" s="849">
        <v>385034</v>
      </c>
      <c r="Q169" s="837">
        <v>1.0118733509234827</v>
      </c>
      <c r="R169" s="850">
        <v>251</v>
      </c>
    </row>
    <row r="170" spans="1:18" ht="14.4" customHeight="1" x14ac:dyDescent="0.3">
      <c r="A170" s="831" t="s">
        <v>5661</v>
      </c>
      <c r="B170" s="832" t="s">
        <v>5662</v>
      </c>
      <c r="C170" s="832" t="s">
        <v>639</v>
      </c>
      <c r="D170" s="832" t="s">
        <v>5627</v>
      </c>
      <c r="E170" s="832" t="s">
        <v>5695</v>
      </c>
      <c r="F170" s="832" t="s">
        <v>5696</v>
      </c>
      <c r="G170" s="849">
        <v>15</v>
      </c>
      <c r="H170" s="849">
        <v>1770</v>
      </c>
      <c r="I170" s="832">
        <v>1.1706349206349207</v>
      </c>
      <c r="J170" s="832">
        <v>118</v>
      </c>
      <c r="K170" s="849">
        <v>12</v>
      </c>
      <c r="L170" s="849">
        <v>1512</v>
      </c>
      <c r="M170" s="832">
        <v>1</v>
      </c>
      <c r="N170" s="832">
        <v>126</v>
      </c>
      <c r="O170" s="849">
        <v>15</v>
      </c>
      <c r="P170" s="849">
        <v>1890</v>
      </c>
      <c r="Q170" s="837">
        <v>1.25</v>
      </c>
      <c r="R170" s="850">
        <v>126</v>
      </c>
    </row>
    <row r="171" spans="1:18" ht="14.4" customHeight="1" x14ac:dyDescent="0.3">
      <c r="A171" s="831" t="s">
        <v>5661</v>
      </c>
      <c r="B171" s="832" t="s">
        <v>5662</v>
      </c>
      <c r="C171" s="832" t="s">
        <v>639</v>
      </c>
      <c r="D171" s="832" t="s">
        <v>5627</v>
      </c>
      <c r="E171" s="832" t="s">
        <v>5697</v>
      </c>
      <c r="F171" s="832" t="s">
        <v>5698</v>
      </c>
      <c r="G171" s="849">
        <v>1</v>
      </c>
      <c r="H171" s="849">
        <v>372</v>
      </c>
      <c r="I171" s="832"/>
      <c r="J171" s="832">
        <v>372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5661</v>
      </c>
      <c r="B172" s="832" t="s">
        <v>5662</v>
      </c>
      <c r="C172" s="832" t="s">
        <v>639</v>
      </c>
      <c r="D172" s="832" t="s">
        <v>5627</v>
      </c>
      <c r="E172" s="832" t="s">
        <v>5829</v>
      </c>
      <c r="F172" s="832" t="s">
        <v>5830</v>
      </c>
      <c r="G172" s="849"/>
      <c r="H172" s="849"/>
      <c r="I172" s="832"/>
      <c r="J172" s="832"/>
      <c r="K172" s="849">
        <v>2</v>
      </c>
      <c r="L172" s="849">
        <v>146</v>
      </c>
      <c r="M172" s="832">
        <v>1</v>
      </c>
      <c r="N172" s="832">
        <v>73</v>
      </c>
      <c r="O172" s="849"/>
      <c r="P172" s="849"/>
      <c r="Q172" s="837"/>
      <c r="R172" s="850"/>
    </row>
    <row r="173" spans="1:18" ht="14.4" customHeight="1" x14ac:dyDescent="0.3">
      <c r="A173" s="831" t="s">
        <v>5661</v>
      </c>
      <c r="B173" s="832" t="s">
        <v>5662</v>
      </c>
      <c r="C173" s="832" t="s">
        <v>639</v>
      </c>
      <c r="D173" s="832" t="s">
        <v>5627</v>
      </c>
      <c r="E173" s="832" t="s">
        <v>5803</v>
      </c>
      <c r="F173" s="832" t="s">
        <v>5804</v>
      </c>
      <c r="G173" s="849"/>
      <c r="H173" s="849"/>
      <c r="I173" s="832"/>
      <c r="J173" s="832"/>
      <c r="K173" s="849"/>
      <c r="L173" s="849"/>
      <c r="M173" s="832"/>
      <c r="N173" s="832"/>
      <c r="O173" s="849">
        <v>1</v>
      </c>
      <c r="P173" s="849">
        <v>480</v>
      </c>
      <c r="Q173" s="837"/>
      <c r="R173" s="850">
        <v>480</v>
      </c>
    </row>
    <row r="174" spans="1:18" ht="14.4" customHeight="1" x14ac:dyDescent="0.3">
      <c r="A174" s="831" t="s">
        <v>5661</v>
      </c>
      <c r="B174" s="832" t="s">
        <v>5662</v>
      </c>
      <c r="C174" s="832" t="s">
        <v>639</v>
      </c>
      <c r="D174" s="832" t="s">
        <v>5627</v>
      </c>
      <c r="E174" s="832" t="s">
        <v>5701</v>
      </c>
      <c r="F174" s="832" t="s">
        <v>5702</v>
      </c>
      <c r="G174" s="849">
        <v>5</v>
      </c>
      <c r="H174" s="849">
        <v>1440</v>
      </c>
      <c r="I174" s="832"/>
      <c r="J174" s="832">
        <v>288</v>
      </c>
      <c r="K174" s="849"/>
      <c r="L174" s="849"/>
      <c r="M174" s="832"/>
      <c r="N174" s="832"/>
      <c r="O174" s="849">
        <v>2</v>
      </c>
      <c r="P174" s="849">
        <v>592</v>
      </c>
      <c r="Q174" s="837"/>
      <c r="R174" s="850">
        <v>296</v>
      </c>
    </row>
    <row r="175" spans="1:18" ht="14.4" customHeight="1" x14ac:dyDescent="0.3">
      <c r="A175" s="831" t="s">
        <v>5661</v>
      </c>
      <c r="B175" s="832" t="s">
        <v>5662</v>
      </c>
      <c r="C175" s="832" t="s">
        <v>639</v>
      </c>
      <c r="D175" s="832" t="s">
        <v>5627</v>
      </c>
      <c r="E175" s="832" t="s">
        <v>5703</v>
      </c>
      <c r="F175" s="832" t="s">
        <v>5704</v>
      </c>
      <c r="G175" s="849">
        <v>1048</v>
      </c>
      <c r="H175" s="849">
        <v>322784</v>
      </c>
      <c r="I175" s="832">
        <v>0.52275760206263033</v>
      </c>
      <c r="J175" s="832">
        <v>308</v>
      </c>
      <c r="K175" s="849">
        <v>1954</v>
      </c>
      <c r="L175" s="849">
        <v>617464</v>
      </c>
      <c r="M175" s="832">
        <v>1</v>
      </c>
      <c r="N175" s="832">
        <v>316</v>
      </c>
      <c r="O175" s="849">
        <v>2201</v>
      </c>
      <c r="P175" s="849">
        <v>695516</v>
      </c>
      <c r="Q175" s="837">
        <v>1.1264073694984647</v>
      </c>
      <c r="R175" s="850">
        <v>316</v>
      </c>
    </row>
    <row r="176" spans="1:18" ht="14.4" customHeight="1" x14ac:dyDescent="0.3">
      <c r="A176" s="831" t="s">
        <v>5661</v>
      </c>
      <c r="B176" s="832" t="s">
        <v>5662</v>
      </c>
      <c r="C176" s="832" t="s">
        <v>639</v>
      </c>
      <c r="D176" s="832" t="s">
        <v>5627</v>
      </c>
      <c r="E176" s="832" t="s">
        <v>5707</v>
      </c>
      <c r="F176" s="832" t="s">
        <v>5708</v>
      </c>
      <c r="G176" s="849">
        <v>8</v>
      </c>
      <c r="H176" s="849">
        <v>280</v>
      </c>
      <c r="I176" s="832">
        <v>1.6</v>
      </c>
      <c r="J176" s="832">
        <v>35</v>
      </c>
      <c r="K176" s="849">
        <v>5</v>
      </c>
      <c r="L176" s="849">
        <v>175</v>
      </c>
      <c r="M176" s="832">
        <v>1</v>
      </c>
      <c r="N176" s="832">
        <v>35</v>
      </c>
      <c r="O176" s="849">
        <v>104</v>
      </c>
      <c r="P176" s="849">
        <v>3640</v>
      </c>
      <c r="Q176" s="837">
        <v>20.8</v>
      </c>
      <c r="R176" s="850">
        <v>35</v>
      </c>
    </row>
    <row r="177" spans="1:18" ht="14.4" customHeight="1" x14ac:dyDescent="0.3">
      <c r="A177" s="831" t="s">
        <v>5661</v>
      </c>
      <c r="B177" s="832" t="s">
        <v>5662</v>
      </c>
      <c r="C177" s="832" t="s">
        <v>639</v>
      </c>
      <c r="D177" s="832" t="s">
        <v>5627</v>
      </c>
      <c r="E177" s="832" t="s">
        <v>5639</v>
      </c>
      <c r="F177" s="832" t="s">
        <v>5640</v>
      </c>
      <c r="G177" s="849">
        <v>1868</v>
      </c>
      <c r="H177" s="849">
        <v>18499.940000000002</v>
      </c>
      <c r="I177" s="832">
        <v>0.37323414284382722</v>
      </c>
      <c r="J177" s="832">
        <v>9.9036081370449693</v>
      </c>
      <c r="K177" s="849">
        <v>1487</v>
      </c>
      <c r="L177" s="849">
        <v>49566.580000000031</v>
      </c>
      <c r="M177" s="832">
        <v>1</v>
      </c>
      <c r="N177" s="832">
        <v>33.333275050437145</v>
      </c>
      <c r="O177" s="849">
        <v>1394</v>
      </c>
      <c r="P177" s="849">
        <v>46466.590000000026</v>
      </c>
      <c r="Q177" s="837">
        <v>0.93745806145995947</v>
      </c>
      <c r="R177" s="850">
        <v>33.33327833572455</v>
      </c>
    </row>
    <row r="178" spans="1:18" ht="14.4" customHeight="1" x14ac:dyDescent="0.3">
      <c r="A178" s="831" t="s">
        <v>5661</v>
      </c>
      <c r="B178" s="832" t="s">
        <v>5662</v>
      </c>
      <c r="C178" s="832" t="s">
        <v>639</v>
      </c>
      <c r="D178" s="832" t="s">
        <v>5627</v>
      </c>
      <c r="E178" s="832" t="s">
        <v>5723</v>
      </c>
      <c r="F178" s="832" t="s">
        <v>5724</v>
      </c>
      <c r="G178" s="849">
        <v>0</v>
      </c>
      <c r="H178" s="849">
        <v>0</v>
      </c>
      <c r="I178" s="832"/>
      <c r="J178" s="832"/>
      <c r="K178" s="849">
        <v>1</v>
      </c>
      <c r="L178" s="849">
        <v>0</v>
      </c>
      <c r="M178" s="832"/>
      <c r="N178" s="832">
        <v>0</v>
      </c>
      <c r="O178" s="849"/>
      <c r="P178" s="849"/>
      <c r="Q178" s="837"/>
      <c r="R178" s="850"/>
    </row>
    <row r="179" spans="1:18" ht="14.4" customHeight="1" x14ac:dyDescent="0.3">
      <c r="A179" s="831" t="s">
        <v>5661</v>
      </c>
      <c r="B179" s="832" t="s">
        <v>5662</v>
      </c>
      <c r="C179" s="832" t="s">
        <v>639</v>
      </c>
      <c r="D179" s="832" t="s">
        <v>5627</v>
      </c>
      <c r="E179" s="832" t="s">
        <v>5725</v>
      </c>
      <c r="F179" s="832" t="s">
        <v>5726</v>
      </c>
      <c r="G179" s="849">
        <v>3</v>
      </c>
      <c r="H179" s="849">
        <v>108</v>
      </c>
      <c r="I179" s="832">
        <v>0.97297297297297303</v>
      </c>
      <c r="J179" s="832">
        <v>36</v>
      </c>
      <c r="K179" s="849">
        <v>3</v>
      </c>
      <c r="L179" s="849">
        <v>111</v>
      </c>
      <c r="M179" s="832">
        <v>1</v>
      </c>
      <c r="N179" s="832">
        <v>37</v>
      </c>
      <c r="O179" s="849">
        <v>18</v>
      </c>
      <c r="P179" s="849">
        <v>666</v>
      </c>
      <c r="Q179" s="837">
        <v>6</v>
      </c>
      <c r="R179" s="850">
        <v>37</v>
      </c>
    </row>
    <row r="180" spans="1:18" ht="14.4" customHeight="1" x14ac:dyDescent="0.3">
      <c r="A180" s="831" t="s">
        <v>5661</v>
      </c>
      <c r="B180" s="832" t="s">
        <v>5662</v>
      </c>
      <c r="C180" s="832" t="s">
        <v>639</v>
      </c>
      <c r="D180" s="832" t="s">
        <v>5627</v>
      </c>
      <c r="E180" s="832" t="s">
        <v>5641</v>
      </c>
      <c r="F180" s="832" t="s">
        <v>5642</v>
      </c>
      <c r="G180" s="849">
        <v>1</v>
      </c>
      <c r="H180" s="849">
        <v>31</v>
      </c>
      <c r="I180" s="832">
        <v>0.484375</v>
      </c>
      <c r="J180" s="832">
        <v>31</v>
      </c>
      <c r="K180" s="849">
        <v>2</v>
      </c>
      <c r="L180" s="849">
        <v>64</v>
      </c>
      <c r="M180" s="832">
        <v>1</v>
      </c>
      <c r="N180" s="832">
        <v>32</v>
      </c>
      <c r="O180" s="849">
        <v>2</v>
      </c>
      <c r="P180" s="849">
        <v>64</v>
      </c>
      <c r="Q180" s="837">
        <v>1</v>
      </c>
      <c r="R180" s="850">
        <v>32</v>
      </c>
    </row>
    <row r="181" spans="1:18" ht="14.4" customHeight="1" x14ac:dyDescent="0.3">
      <c r="A181" s="831" t="s">
        <v>5661</v>
      </c>
      <c r="B181" s="832" t="s">
        <v>5662</v>
      </c>
      <c r="C181" s="832" t="s">
        <v>639</v>
      </c>
      <c r="D181" s="832" t="s">
        <v>5627</v>
      </c>
      <c r="E181" s="832" t="s">
        <v>5729</v>
      </c>
      <c r="F181" s="832" t="s">
        <v>5730</v>
      </c>
      <c r="G181" s="849">
        <v>36</v>
      </c>
      <c r="H181" s="849">
        <v>0</v>
      </c>
      <c r="I181" s="832"/>
      <c r="J181" s="832">
        <v>0</v>
      </c>
      <c r="K181" s="849">
        <v>18</v>
      </c>
      <c r="L181" s="849">
        <v>0</v>
      </c>
      <c r="M181" s="832"/>
      <c r="N181" s="832">
        <v>0</v>
      </c>
      <c r="O181" s="849">
        <v>5</v>
      </c>
      <c r="P181" s="849">
        <v>0</v>
      </c>
      <c r="Q181" s="837"/>
      <c r="R181" s="850">
        <v>0</v>
      </c>
    </row>
    <row r="182" spans="1:18" ht="14.4" customHeight="1" x14ac:dyDescent="0.3">
      <c r="A182" s="831" t="s">
        <v>5661</v>
      </c>
      <c r="B182" s="832" t="s">
        <v>5662</v>
      </c>
      <c r="C182" s="832" t="s">
        <v>639</v>
      </c>
      <c r="D182" s="832" t="s">
        <v>5627</v>
      </c>
      <c r="E182" s="832" t="s">
        <v>5731</v>
      </c>
      <c r="F182" s="832" t="s">
        <v>5732</v>
      </c>
      <c r="G182" s="849">
        <v>170</v>
      </c>
      <c r="H182" s="849">
        <v>110160</v>
      </c>
      <c r="I182" s="832">
        <v>6.3143413963086097</v>
      </c>
      <c r="J182" s="832">
        <v>648</v>
      </c>
      <c r="K182" s="849">
        <v>26</v>
      </c>
      <c r="L182" s="849">
        <v>17446</v>
      </c>
      <c r="M182" s="832">
        <v>1</v>
      </c>
      <c r="N182" s="832">
        <v>671</v>
      </c>
      <c r="O182" s="849">
        <v>5</v>
      </c>
      <c r="P182" s="849">
        <v>3360</v>
      </c>
      <c r="Q182" s="837">
        <v>0.19259429095494671</v>
      </c>
      <c r="R182" s="850">
        <v>672</v>
      </c>
    </row>
    <row r="183" spans="1:18" ht="14.4" customHeight="1" x14ac:dyDescent="0.3">
      <c r="A183" s="831" t="s">
        <v>5661</v>
      </c>
      <c r="B183" s="832" t="s">
        <v>5662</v>
      </c>
      <c r="C183" s="832" t="s">
        <v>639</v>
      </c>
      <c r="D183" s="832" t="s">
        <v>5627</v>
      </c>
      <c r="E183" s="832" t="s">
        <v>5786</v>
      </c>
      <c r="F183" s="832" t="s">
        <v>5787</v>
      </c>
      <c r="G183" s="849">
        <v>2</v>
      </c>
      <c r="H183" s="849">
        <v>1186</v>
      </c>
      <c r="I183" s="832"/>
      <c r="J183" s="832">
        <v>593</v>
      </c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5661</v>
      </c>
      <c r="B184" s="832" t="s">
        <v>5662</v>
      </c>
      <c r="C184" s="832" t="s">
        <v>639</v>
      </c>
      <c r="D184" s="832" t="s">
        <v>5627</v>
      </c>
      <c r="E184" s="832" t="s">
        <v>5648</v>
      </c>
      <c r="F184" s="832" t="s">
        <v>5649</v>
      </c>
      <c r="G184" s="849">
        <v>3</v>
      </c>
      <c r="H184" s="849">
        <v>210</v>
      </c>
      <c r="I184" s="832">
        <v>2.8378378378378377</v>
      </c>
      <c r="J184" s="832">
        <v>70</v>
      </c>
      <c r="K184" s="849">
        <v>1</v>
      </c>
      <c r="L184" s="849">
        <v>74</v>
      </c>
      <c r="M184" s="832">
        <v>1</v>
      </c>
      <c r="N184" s="832">
        <v>74</v>
      </c>
      <c r="O184" s="849">
        <v>11</v>
      </c>
      <c r="P184" s="849">
        <v>814</v>
      </c>
      <c r="Q184" s="837">
        <v>11</v>
      </c>
      <c r="R184" s="850">
        <v>74</v>
      </c>
    </row>
    <row r="185" spans="1:18" ht="14.4" customHeight="1" x14ac:dyDescent="0.3">
      <c r="A185" s="831" t="s">
        <v>5661</v>
      </c>
      <c r="B185" s="832" t="s">
        <v>5662</v>
      </c>
      <c r="C185" s="832" t="s">
        <v>639</v>
      </c>
      <c r="D185" s="832" t="s">
        <v>5627</v>
      </c>
      <c r="E185" s="832" t="s">
        <v>5735</v>
      </c>
      <c r="F185" s="832" t="s">
        <v>5736</v>
      </c>
      <c r="G185" s="849">
        <v>4238</v>
      </c>
      <c r="H185" s="849">
        <v>1025596</v>
      </c>
      <c r="I185" s="832">
        <v>1.0458243342735183</v>
      </c>
      <c r="J185" s="832">
        <v>242</v>
      </c>
      <c r="K185" s="849">
        <v>3801</v>
      </c>
      <c r="L185" s="849">
        <v>980658</v>
      </c>
      <c r="M185" s="832">
        <v>1</v>
      </c>
      <c r="N185" s="832">
        <v>258</v>
      </c>
      <c r="O185" s="849">
        <v>4095</v>
      </c>
      <c r="P185" s="849">
        <v>1056510</v>
      </c>
      <c r="Q185" s="837">
        <v>1.0773480662983426</v>
      </c>
      <c r="R185" s="850">
        <v>258</v>
      </c>
    </row>
    <row r="186" spans="1:18" ht="14.4" customHeight="1" x14ac:dyDescent="0.3">
      <c r="A186" s="831" t="s">
        <v>5661</v>
      </c>
      <c r="B186" s="832" t="s">
        <v>5662</v>
      </c>
      <c r="C186" s="832" t="s">
        <v>639</v>
      </c>
      <c r="D186" s="832" t="s">
        <v>5627</v>
      </c>
      <c r="E186" s="832" t="s">
        <v>5743</v>
      </c>
      <c r="F186" s="832" t="s">
        <v>5744</v>
      </c>
      <c r="G186" s="849">
        <v>1</v>
      </c>
      <c r="H186" s="849">
        <v>57</v>
      </c>
      <c r="I186" s="832"/>
      <c r="J186" s="832">
        <v>57</v>
      </c>
      <c r="K186" s="849"/>
      <c r="L186" s="849"/>
      <c r="M186" s="832"/>
      <c r="N186" s="832"/>
      <c r="O186" s="849">
        <v>2</v>
      </c>
      <c r="P186" s="849">
        <v>118</v>
      </c>
      <c r="Q186" s="837"/>
      <c r="R186" s="850">
        <v>59</v>
      </c>
    </row>
    <row r="187" spans="1:18" ht="14.4" customHeight="1" x14ac:dyDescent="0.3">
      <c r="A187" s="831" t="s">
        <v>5661</v>
      </c>
      <c r="B187" s="832" t="s">
        <v>5662</v>
      </c>
      <c r="C187" s="832" t="s">
        <v>639</v>
      </c>
      <c r="D187" s="832" t="s">
        <v>5627</v>
      </c>
      <c r="E187" s="832" t="s">
        <v>5745</v>
      </c>
      <c r="F187" s="832" t="s">
        <v>5746</v>
      </c>
      <c r="G187" s="849">
        <v>1</v>
      </c>
      <c r="H187" s="849">
        <v>719</v>
      </c>
      <c r="I187" s="832"/>
      <c r="J187" s="832">
        <v>719</v>
      </c>
      <c r="K187" s="849"/>
      <c r="L187" s="849"/>
      <c r="M187" s="832"/>
      <c r="N187" s="832"/>
      <c r="O187" s="849">
        <v>1</v>
      </c>
      <c r="P187" s="849">
        <v>732</v>
      </c>
      <c r="Q187" s="837"/>
      <c r="R187" s="850">
        <v>732</v>
      </c>
    </row>
    <row r="188" spans="1:18" ht="14.4" customHeight="1" x14ac:dyDescent="0.3">
      <c r="A188" s="831" t="s">
        <v>5661</v>
      </c>
      <c r="B188" s="832" t="s">
        <v>5662</v>
      </c>
      <c r="C188" s="832" t="s">
        <v>639</v>
      </c>
      <c r="D188" s="832" t="s">
        <v>5627</v>
      </c>
      <c r="E188" s="832" t="s">
        <v>5751</v>
      </c>
      <c r="F188" s="832" t="s">
        <v>5752</v>
      </c>
      <c r="G188" s="849">
        <v>4855</v>
      </c>
      <c r="H188" s="849">
        <v>1165200</v>
      </c>
      <c r="I188" s="832">
        <v>0.97576825420220148</v>
      </c>
      <c r="J188" s="832">
        <v>240</v>
      </c>
      <c r="K188" s="849">
        <v>4894</v>
      </c>
      <c r="L188" s="849">
        <v>1194136</v>
      </c>
      <c r="M188" s="832">
        <v>1</v>
      </c>
      <c r="N188" s="832">
        <v>244</v>
      </c>
      <c r="O188" s="849">
        <v>5140</v>
      </c>
      <c r="P188" s="849">
        <v>1259300</v>
      </c>
      <c r="Q188" s="837">
        <v>1.0545699987271131</v>
      </c>
      <c r="R188" s="850">
        <v>245</v>
      </c>
    </row>
    <row r="189" spans="1:18" ht="14.4" customHeight="1" x14ac:dyDescent="0.3">
      <c r="A189" s="831" t="s">
        <v>5661</v>
      </c>
      <c r="B189" s="832" t="s">
        <v>5662</v>
      </c>
      <c r="C189" s="832" t="s">
        <v>639</v>
      </c>
      <c r="D189" s="832" t="s">
        <v>5627</v>
      </c>
      <c r="E189" s="832" t="s">
        <v>5753</v>
      </c>
      <c r="F189" s="832" t="s">
        <v>5754</v>
      </c>
      <c r="G189" s="849"/>
      <c r="H189" s="849"/>
      <c r="I189" s="832"/>
      <c r="J189" s="832"/>
      <c r="K189" s="849"/>
      <c r="L189" s="849"/>
      <c r="M189" s="832"/>
      <c r="N189" s="832"/>
      <c r="O189" s="849">
        <v>2</v>
      </c>
      <c r="P189" s="849">
        <v>228</v>
      </c>
      <c r="Q189" s="837"/>
      <c r="R189" s="850">
        <v>114</v>
      </c>
    </row>
    <row r="190" spans="1:18" ht="14.4" customHeight="1" x14ac:dyDescent="0.3">
      <c r="A190" s="831" t="s">
        <v>5661</v>
      </c>
      <c r="B190" s="832" t="s">
        <v>5662</v>
      </c>
      <c r="C190" s="832" t="s">
        <v>639</v>
      </c>
      <c r="D190" s="832" t="s">
        <v>5627</v>
      </c>
      <c r="E190" s="832" t="s">
        <v>5815</v>
      </c>
      <c r="F190" s="832" t="s">
        <v>5816</v>
      </c>
      <c r="G190" s="849"/>
      <c r="H190" s="849"/>
      <c r="I190" s="832"/>
      <c r="J190" s="832"/>
      <c r="K190" s="849">
        <v>1</v>
      </c>
      <c r="L190" s="849">
        <v>164</v>
      </c>
      <c r="M190" s="832">
        <v>1</v>
      </c>
      <c r="N190" s="832">
        <v>164</v>
      </c>
      <c r="O190" s="849"/>
      <c r="P190" s="849"/>
      <c r="Q190" s="837"/>
      <c r="R190" s="850"/>
    </row>
    <row r="191" spans="1:18" ht="14.4" customHeight="1" x14ac:dyDescent="0.3">
      <c r="A191" s="831" t="s">
        <v>5661</v>
      </c>
      <c r="B191" s="832" t="s">
        <v>5662</v>
      </c>
      <c r="C191" s="832" t="s">
        <v>639</v>
      </c>
      <c r="D191" s="832" t="s">
        <v>5627</v>
      </c>
      <c r="E191" s="832" t="s">
        <v>5757</v>
      </c>
      <c r="F191" s="832" t="s">
        <v>5758</v>
      </c>
      <c r="G191" s="849"/>
      <c r="H191" s="849"/>
      <c r="I191" s="832"/>
      <c r="J191" s="832"/>
      <c r="K191" s="849"/>
      <c r="L191" s="849"/>
      <c r="M191" s="832"/>
      <c r="N191" s="832"/>
      <c r="O191" s="849">
        <v>1</v>
      </c>
      <c r="P191" s="849">
        <v>37</v>
      </c>
      <c r="Q191" s="837"/>
      <c r="R191" s="850">
        <v>37</v>
      </c>
    </row>
    <row r="192" spans="1:18" ht="14.4" customHeight="1" x14ac:dyDescent="0.3">
      <c r="A192" s="831" t="s">
        <v>5661</v>
      </c>
      <c r="B192" s="832" t="s">
        <v>5662</v>
      </c>
      <c r="C192" s="832" t="s">
        <v>639</v>
      </c>
      <c r="D192" s="832" t="s">
        <v>5627</v>
      </c>
      <c r="E192" s="832" t="s">
        <v>5759</v>
      </c>
      <c r="F192" s="832" t="s">
        <v>5760</v>
      </c>
      <c r="G192" s="849">
        <v>3</v>
      </c>
      <c r="H192" s="849">
        <v>1047</v>
      </c>
      <c r="I192" s="832">
        <v>1.407258064516129</v>
      </c>
      <c r="J192" s="832">
        <v>349</v>
      </c>
      <c r="K192" s="849">
        <v>2</v>
      </c>
      <c r="L192" s="849">
        <v>744</v>
      </c>
      <c r="M192" s="832">
        <v>1</v>
      </c>
      <c r="N192" s="832">
        <v>372</v>
      </c>
      <c r="O192" s="849">
        <v>19</v>
      </c>
      <c r="P192" s="849">
        <v>7087</v>
      </c>
      <c r="Q192" s="837">
        <v>9.525537634408602</v>
      </c>
      <c r="R192" s="850">
        <v>373</v>
      </c>
    </row>
    <row r="193" spans="1:18" ht="14.4" customHeight="1" x14ac:dyDescent="0.3">
      <c r="A193" s="831" t="s">
        <v>5661</v>
      </c>
      <c r="B193" s="832" t="s">
        <v>5662</v>
      </c>
      <c r="C193" s="832" t="s">
        <v>639</v>
      </c>
      <c r="D193" s="832" t="s">
        <v>5627</v>
      </c>
      <c r="E193" s="832" t="s">
        <v>5761</v>
      </c>
      <c r="F193" s="832" t="s">
        <v>5762</v>
      </c>
      <c r="G193" s="849"/>
      <c r="H193" s="849"/>
      <c r="I193" s="832"/>
      <c r="J193" s="832"/>
      <c r="K193" s="849"/>
      <c r="L193" s="849"/>
      <c r="M193" s="832"/>
      <c r="N193" s="832"/>
      <c r="O193" s="849">
        <v>1</v>
      </c>
      <c r="P193" s="849">
        <v>298</v>
      </c>
      <c r="Q193" s="837"/>
      <c r="R193" s="850">
        <v>298</v>
      </c>
    </row>
    <row r="194" spans="1:18" ht="14.4" customHeight="1" x14ac:dyDescent="0.3">
      <c r="A194" s="831" t="s">
        <v>5661</v>
      </c>
      <c r="B194" s="832" t="s">
        <v>5662</v>
      </c>
      <c r="C194" s="832" t="s">
        <v>639</v>
      </c>
      <c r="D194" s="832" t="s">
        <v>5627</v>
      </c>
      <c r="E194" s="832" t="s">
        <v>5763</v>
      </c>
      <c r="F194" s="832" t="s">
        <v>5764</v>
      </c>
      <c r="G194" s="849"/>
      <c r="H194" s="849"/>
      <c r="I194" s="832"/>
      <c r="J194" s="832"/>
      <c r="K194" s="849"/>
      <c r="L194" s="849"/>
      <c r="M194" s="832"/>
      <c r="N194" s="832"/>
      <c r="O194" s="849">
        <v>1</v>
      </c>
      <c r="P194" s="849">
        <v>89</v>
      </c>
      <c r="Q194" s="837"/>
      <c r="R194" s="850">
        <v>89</v>
      </c>
    </row>
    <row r="195" spans="1:18" ht="14.4" customHeight="1" x14ac:dyDescent="0.3">
      <c r="A195" s="831" t="s">
        <v>5661</v>
      </c>
      <c r="B195" s="832" t="s">
        <v>5662</v>
      </c>
      <c r="C195" s="832" t="s">
        <v>639</v>
      </c>
      <c r="D195" s="832" t="s">
        <v>5627</v>
      </c>
      <c r="E195" s="832" t="s">
        <v>5769</v>
      </c>
      <c r="F195" s="832" t="s">
        <v>5770</v>
      </c>
      <c r="G195" s="849">
        <v>2</v>
      </c>
      <c r="H195" s="849">
        <v>576</v>
      </c>
      <c r="I195" s="832">
        <v>1.9459459459459461</v>
      </c>
      <c r="J195" s="832">
        <v>288</v>
      </c>
      <c r="K195" s="849">
        <v>1</v>
      </c>
      <c r="L195" s="849">
        <v>296</v>
      </c>
      <c r="M195" s="832">
        <v>1</v>
      </c>
      <c r="N195" s="832">
        <v>296</v>
      </c>
      <c r="O195" s="849"/>
      <c r="P195" s="849"/>
      <c r="Q195" s="837"/>
      <c r="R195" s="850"/>
    </row>
    <row r="196" spans="1:18" ht="14.4" customHeight="1" x14ac:dyDescent="0.3">
      <c r="A196" s="831" t="s">
        <v>5661</v>
      </c>
      <c r="B196" s="832" t="s">
        <v>5662</v>
      </c>
      <c r="C196" s="832" t="s">
        <v>639</v>
      </c>
      <c r="D196" s="832" t="s">
        <v>5627</v>
      </c>
      <c r="E196" s="832" t="s">
        <v>5771</v>
      </c>
      <c r="F196" s="832" t="s">
        <v>5772</v>
      </c>
      <c r="G196" s="849">
        <v>4</v>
      </c>
      <c r="H196" s="849">
        <v>2080</v>
      </c>
      <c r="I196" s="832">
        <v>0.13208865180669332</v>
      </c>
      <c r="J196" s="832">
        <v>520</v>
      </c>
      <c r="K196" s="849">
        <v>29</v>
      </c>
      <c r="L196" s="849">
        <v>15747</v>
      </c>
      <c r="M196" s="832">
        <v>1</v>
      </c>
      <c r="N196" s="832">
        <v>543</v>
      </c>
      <c r="O196" s="849">
        <v>6</v>
      </c>
      <c r="P196" s="849">
        <v>3264</v>
      </c>
      <c r="Q196" s="837">
        <v>0.20727757668127261</v>
      </c>
      <c r="R196" s="850">
        <v>544</v>
      </c>
    </row>
    <row r="197" spans="1:18" ht="14.4" customHeight="1" x14ac:dyDescent="0.3">
      <c r="A197" s="831" t="s">
        <v>5661</v>
      </c>
      <c r="B197" s="832" t="s">
        <v>5662</v>
      </c>
      <c r="C197" s="832" t="s">
        <v>639</v>
      </c>
      <c r="D197" s="832" t="s">
        <v>5627</v>
      </c>
      <c r="E197" s="832" t="s">
        <v>5817</v>
      </c>
      <c r="F197" s="832" t="s">
        <v>5818</v>
      </c>
      <c r="G197" s="849">
        <v>1</v>
      </c>
      <c r="H197" s="849">
        <v>201</v>
      </c>
      <c r="I197" s="832"/>
      <c r="J197" s="832">
        <v>201</v>
      </c>
      <c r="K197" s="849"/>
      <c r="L197" s="849"/>
      <c r="M197" s="832"/>
      <c r="N197" s="832"/>
      <c r="O197" s="849">
        <v>2</v>
      </c>
      <c r="P197" s="849">
        <v>420</v>
      </c>
      <c r="Q197" s="837"/>
      <c r="R197" s="850">
        <v>210</v>
      </c>
    </row>
    <row r="198" spans="1:18" ht="14.4" customHeight="1" x14ac:dyDescent="0.3">
      <c r="A198" s="831" t="s">
        <v>5661</v>
      </c>
      <c r="B198" s="832" t="s">
        <v>5662</v>
      </c>
      <c r="C198" s="832" t="s">
        <v>639</v>
      </c>
      <c r="D198" s="832" t="s">
        <v>5627</v>
      </c>
      <c r="E198" s="832" t="s">
        <v>5831</v>
      </c>
      <c r="F198" s="832" t="s">
        <v>5832</v>
      </c>
      <c r="G198" s="849">
        <v>1</v>
      </c>
      <c r="H198" s="849">
        <v>1130</v>
      </c>
      <c r="I198" s="832">
        <v>0.18693134822167079</v>
      </c>
      <c r="J198" s="832">
        <v>1130</v>
      </c>
      <c r="K198" s="849">
        <v>5</v>
      </c>
      <c r="L198" s="849">
        <v>6045</v>
      </c>
      <c r="M198" s="832">
        <v>1</v>
      </c>
      <c r="N198" s="832">
        <v>1209</v>
      </c>
      <c r="O198" s="849">
        <v>5</v>
      </c>
      <c r="P198" s="849">
        <v>6050</v>
      </c>
      <c r="Q198" s="837">
        <v>1.0008271298593878</v>
      </c>
      <c r="R198" s="850">
        <v>1210</v>
      </c>
    </row>
    <row r="199" spans="1:18" ht="14.4" customHeight="1" x14ac:dyDescent="0.3">
      <c r="A199" s="831" t="s">
        <v>5661</v>
      </c>
      <c r="B199" s="832" t="s">
        <v>5662</v>
      </c>
      <c r="C199" s="832" t="s">
        <v>639</v>
      </c>
      <c r="D199" s="832" t="s">
        <v>5627</v>
      </c>
      <c r="E199" s="832" t="s">
        <v>5775</v>
      </c>
      <c r="F199" s="832" t="s">
        <v>5776</v>
      </c>
      <c r="G199" s="849"/>
      <c r="H199" s="849"/>
      <c r="I199" s="832"/>
      <c r="J199" s="832"/>
      <c r="K199" s="849"/>
      <c r="L199" s="849"/>
      <c r="M199" s="832"/>
      <c r="N199" s="832"/>
      <c r="O199" s="849">
        <v>89</v>
      </c>
      <c r="P199" s="849">
        <v>3204</v>
      </c>
      <c r="Q199" s="837"/>
      <c r="R199" s="850">
        <v>36</v>
      </c>
    </row>
    <row r="200" spans="1:18" ht="14.4" customHeight="1" x14ac:dyDescent="0.3">
      <c r="A200" s="831" t="s">
        <v>5661</v>
      </c>
      <c r="B200" s="832" t="s">
        <v>5833</v>
      </c>
      <c r="C200" s="832" t="s">
        <v>624</v>
      </c>
      <c r="D200" s="832" t="s">
        <v>5627</v>
      </c>
      <c r="E200" s="832" t="s">
        <v>5646</v>
      </c>
      <c r="F200" s="832" t="s">
        <v>5647</v>
      </c>
      <c r="G200" s="849">
        <v>117</v>
      </c>
      <c r="H200" s="849">
        <v>4095</v>
      </c>
      <c r="I200" s="832">
        <v>0.95410065237651442</v>
      </c>
      <c r="J200" s="832">
        <v>35</v>
      </c>
      <c r="K200" s="849">
        <v>116</v>
      </c>
      <c r="L200" s="849">
        <v>4292</v>
      </c>
      <c r="M200" s="832">
        <v>1</v>
      </c>
      <c r="N200" s="832">
        <v>37</v>
      </c>
      <c r="O200" s="849">
        <v>55</v>
      </c>
      <c r="P200" s="849">
        <v>2035</v>
      </c>
      <c r="Q200" s="837">
        <v>0.47413793103448276</v>
      </c>
      <c r="R200" s="850">
        <v>37</v>
      </c>
    </row>
    <row r="201" spans="1:18" ht="14.4" customHeight="1" x14ac:dyDescent="0.3">
      <c r="A201" s="831" t="s">
        <v>5661</v>
      </c>
      <c r="B201" s="832" t="s">
        <v>5833</v>
      </c>
      <c r="C201" s="832" t="s">
        <v>624</v>
      </c>
      <c r="D201" s="832" t="s">
        <v>5627</v>
      </c>
      <c r="E201" s="832" t="s">
        <v>5693</v>
      </c>
      <c r="F201" s="832" t="s">
        <v>5694</v>
      </c>
      <c r="G201" s="849">
        <v>51</v>
      </c>
      <c r="H201" s="849">
        <v>11985</v>
      </c>
      <c r="I201" s="832">
        <v>9.5498007968127485</v>
      </c>
      <c r="J201" s="832">
        <v>235</v>
      </c>
      <c r="K201" s="849">
        <v>5</v>
      </c>
      <c r="L201" s="849">
        <v>1255</v>
      </c>
      <c r="M201" s="832">
        <v>1</v>
      </c>
      <c r="N201" s="832">
        <v>251</v>
      </c>
      <c r="O201" s="849"/>
      <c r="P201" s="849"/>
      <c r="Q201" s="837"/>
      <c r="R201" s="850"/>
    </row>
    <row r="202" spans="1:18" ht="14.4" customHeight="1" x14ac:dyDescent="0.3">
      <c r="A202" s="831" t="s">
        <v>5661</v>
      </c>
      <c r="B202" s="832" t="s">
        <v>5833</v>
      </c>
      <c r="C202" s="832" t="s">
        <v>624</v>
      </c>
      <c r="D202" s="832" t="s">
        <v>5627</v>
      </c>
      <c r="E202" s="832" t="s">
        <v>5703</v>
      </c>
      <c r="F202" s="832" t="s">
        <v>5704</v>
      </c>
      <c r="G202" s="849">
        <v>211</v>
      </c>
      <c r="H202" s="849">
        <v>64988</v>
      </c>
      <c r="I202" s="832">
        <v>1.013094718463553</v>
      </c>
      <c r="J202" s="832">
        <v>308</v>
      </c>
      <c r="K202" s="849">
        <v>203</v>
      </c>
      <c r="L202" s="849">
        <v>64148</v>
      </c>
      <c r="M202" s="832">
        <v>1</v>
      </c>
      <c r="N202" s="832">
        <v>316</v>
      </c>
      <c r="O202" s="849">
        <v>83</v>
      </c>
      <c r="P202" s="849">
        <v>26228</v>
      </c>
      <c r="Q202" s="837">
        <v>0.40886699507389163</v>
      </c>
      <c r="R202" s="850">
        <v>316</v>
      </c>
    </row>
    <row r="203" spans="1:18" ht="14.4" customHeight="1" x14ac:dyDescent="0.3">
      <c r="A203" s="831" t="s">
        <v>5661</v>
      </c>
      <c r="B203" s="832" t="s">
        <v>5833</v>
      </c>
      <c r="C203" s="832" t="s">
        <v>624</v>
      </c>
      <c r="D203" s="832" t="s">
        <v>5627</v>
      </c>
      <c r="E203" s="832" t="s">
        <v>5707</v>
      </c>
      <c r="F203" s="832" t="s">
        <v>5708</v>
      </c>
      <c r="G203" s="849">
        <v>200</v>
      </c>
      <c r="H203" s="849">
        <v>7000</v>
      </c>
      <c r="I203" s="832">
        <v>1.8181818181818181</v>
      </c>
      <c r="J203" s="832">
        <v>35</v>
      </c>
      <c r="K203" s="849">
        <v>110</v>
      </c>
      <c r="L203" s="849">
        <v>3850</v>
      </c>
      <c r="M203" s="832">
        <v>1</v>
      </c>
      <c r="N203" s="832">
        <v>35</v>
      </c>
      <c r="O203" s="849">
        <v>56</v>
      </c>
      <c r="P203" s="849">
        <v>1960</v>
      </c>
      <c r="Q203" s="837">
        <v>0.50909090909090904</v>
      </c>
      <c r="R203" s="850">
        <v>35</v>
      </c>
    </row>
    <row r="204" spans="1:18" ht="14.4" customHeight="1" x14ac:dyDescent="0.3">
      <c r="A204" s="831" t="s">
        <v>5661</v>
      </c>
      <c r="B204" s="832" t="s">
        <v>5833</v>
      </c>
      <c r="C204" s="832" t="s">
        <v>624</v>
      </c>
      <c r="D204" s="832" t="s">
        <v>5627</v>
      </c>
      <c r="E204" s="832" t="s">
        <v>5834</v>
      </c>
      <c r="F204" s="832" t="s">
        <v>5835</v>
      </c>
      <c r="G204" s="849">
        <v>254</v>
      </c>
      <c r="H204" s="849">
        <v>59690</v>
      </c>
      <c r="I204" s="832">
        <v>0.82286769875515242</v>
      </c>
      <c r="J204" s="832">
        <v>235</v>
      </c>
      <c r="K204" s="849">
        <v>289</v>
      </c>
      <c r="L204" s="849">
        <v>72539</v>
      </c>
      <c r="M204" s="832">
        <v>1</v>
      </c>
      <c r="N204" s="832">
        <v>251</v>
      </c>
      <c r="O204" s="849">
        <v>133</v>
      </c>
      <c r="P204" s="849">
        <v>33383</v>
      </c>
      <c r="Q204" s="837">
        <v>0.46020761245674741</v>
      </c>
      <c r="R204" s="850">
        <v>251</v>
      </c>
    </row>
    <row r="205" spans="1:18" ht="14.4" customHeight="1" x14ac:dyDescent="0.3">
      <c r="A205" s="831" t="s">
        <v>5661</v>
      </c>
      <c r="B205" s="832" t="s">
        <v>5833</v>
      </c>
      <c r="C205" s="832" t="s">
        <v>624</v>
      </c>
      <c r="D205" s="832" t="s">
        <v>5627</v>
      </c>
      <c r="E205" s="832" t="s">
        <v>5639</v>
      </c>
      <c r="F205" s="832" t="s">
        <v>5640</v>
      </c>
      <c r="G205" s="849">
        <v>56</v>
      </c>
      <c r="H205" s="849">
        <v>1099.99</v>
      </c>
      <c r="I205" s="832">
        <v>2.5384579881383704</v>
      </c>
      <c r="J205" s="832">
        <v>19.642678571428572</v>
      </c>
      <c r="K205" s="849">
        <v>13</v>
      </c>
      <c r="L205" s="849">
        <v>433.33</v>
      </c>
      <c r="M205" s="832">
        <v>1</v>
      </c>
      <c r="N205" s="832">
        <v>33.333076923076923</v>
      </c>
      <c r="O205" s="849">
        <v>1</v>
      </c>
      <c r="P205" s="849">
        <v>33.33</v>
      </c>
      <c r="Q205" s="837">
        <v>7.6915976276740586E-2</v>
      </c>
      <c r="R205" s="850">
        <v>33.33</v>
      </c>
    </row>
    <row r="206" spans="1:18" ht="14.4" customHeight="1" x14ac:dyDescent="0.3">
      <c r="A206" s="831" t="s">
        <v>5661</v>
      </c>
      <c r="B206" s="832" t="s">
        <v>5833</v>
      </c>
      <c r="C206" s="832" t="s">
        <v>624</v>
      </c>
      <c r="D206" s="832" t="s">
        <v>5627</v>
      </c>
      <c r="E206" s="832" t="s">
        <v>5836</v>
      </c>
      <c r="F206" s="832" t="s">
        <v>5837</v>
      </c>
      <c r="G206" s="849">
        <v>43</v>
      </c>
      <c r="H206" s="849">
        <v>4644</v>
      </c>
      <c r="I206" s="832">
        <v>0.57192118226600985</v>
      </c>
      <c r="J206" s="832">
        <v>108</v>
      </c>
      <c r="K206" s="849">
        <v>70</v>
      </c>
      <c r="L206" s="849">
        <v>8120</v>
      </c>
      <c r="M206" s="832">
        <v>1</v>
      </c>
      <c r="N206" s="832">
        <v>116</v>
      </c>
      <c r="O206" s="849">
        <v>42</v>
      </c>
      <c r="P206" s="849">
        <v>4872</v>
      </c>
      <c r="Q206" s="837">
        <v>0.6</v>
      </c>
      <c r="R206" s="850">
        <v>116</v>
      </c>
    </row>
    <row r="207" spans="1:18" ht="14.4" customHeight="1" x14ac:dyDescent="0.3">
      <c r="A207" s="831" t="s">
        <v>5661</v>
      </c>
      <c r="B207" s="832" t="s">
        <v>5833</v>
      </c>
      <c r="C207" s="832" t="s">
        <v>624</v>
      </c>
      <c r="D207" s="832" t="s">
        <v>5627</v>
      </c>
      <c r="E207" s="832" t="s">
        <v>5725</v>
      </c>
      <c r="F207" s="832" t="s">
        <v>5726</v>
      </c>
      <c r="G207" s="849">
        <v>1</v>
      </c>
      <c r="H207" s="849">
        <v>36</v>
      </c>
      <c r="I207" s="832"/>
      <c r="J207" s="832">
        <v>36</v>
      </c>
      <c r="K207" s="849"/>
      <c r="L207" s="849"/>
      <c r="M207" s="832"/>
      <c r="N207" s="832"/>
      <c r="O207" s="849">
        <v>0</v>
      </c>
      <c r="P207" s="849">
        <v>0</v>
      </c>
      <c r="Q207" s="837"/>
      <c r="R207" s="850"/>
    </row>
    <row r="208" spans="1:18" ht="14.4" customHeight="1" x14ac:dyDescent="0.3">
      <c r="A208" s="831" t="s">
        <v>5661</v>
      </c>
      <c r="B208" s="832" t="s">
        <v>5833</v>
      </c>
      <c r="C208" s="832" t="s">
        <v>624</v>
      </c>
      <c r="D208" s="832" t="s">
        <v>5627</v>
      </c>
      <c r="E208" s="832" t="s">
        <v>5733</v>
      </c>
      <c r="F208" s="832" t="s">
        <v>5734</v>
      </c>
      <c r="G208" s="849">
        <v>23</v>
      </c>
      <c r="H208" s="849">
        <v>4600</v>
      </c>
      <c r="I208" s="832">
        <v>7.666666666666667</v>
      </c>
      <c r="J208" s="832">
        <v>200</v>
      </c>
      <c r="K208" s="849">
        <v>3</v>
      </c>
      <c r="L208" s="849">
        <v>600</v>
      </c>
      <c r="M208" s="832">
        <v>1</v>
      </c>
      <c r="N208" s="832">
        <v>200</v>
      </c>
      <c r="O208" s="849"/>
      <c r="P208" s="849"/>
      <c r="Q208" s="837"/>
      <c r="R208" s="850"/>
    </row>
    <row r="209" spans="1:18" ht="14.4" customHeight="1" x14ac:dyDescent="0.3">
      <c r="A209" s="831" t="s">
        <v>5661</v>
      </c>
      <c r="B209" s="832" t="s">
        <v>5833</v>
      </c>
      <c r="C209" s="832" t="s">
        <v>624</v>
      </c>
      <c r="D209" s="832" t="s">
        <v>5627</v>
      </c>
      <c r="E209" s="832" t="s">
        <v>5648</v>
      </c>
      <c r="F209" s="832" t="s">
        <v>5649</v>
      </c>
      <c r="G209" s="849">
        <v>1</v>
      </c>
      <c r="H209" s="849">
        <v>70</v>
      </c>
      <c r="I209" s="832"/>
      <c r="J209" s="832">
        <v>70</v>
      </c>
      <c r="K209" s="849"/>
      <c r="L209" s="849"/>
      <c r="M209" s="832"/>
      <c r="N209" s="832"/>
      <c r="O209" s="849">
        <v>1</v>
      </c>
      <c r="P209" s="849">
        <v>74</v>
      </c>
      <c r="Q209" s="837"/>
      <c r="R209" s="850">
        <v>74</v>
      </c>
    </row>
    <row r="210" spans="1:18" ht="14.4" customHeight="1" x14ac:dyDescent="0.3">
      <c r="A210" s="831" t="s">
        <v>5661</v>
      </c>
      <c r="B210" s="832" t="s">
        <v>5833</v>
      </c>
      <c r="C210" s="832" t="s">
        <v>624</v>
      </c>
      <c r="D210" s="832" t="s">
        <v>5627</v>
      </c>
      <c r="E210" s="832" t="s">
        <v>5751</v>
      </c>
      <c r="F210" s="832" t="s">
        <v>5752</v>
      </c>
      <c r="G210" s="849">
        <v>2</v>
      </c>
      <c r="H210" s="849">
        <v>480</v>
      </c>
      <c r="I210" s="832"/>
      <c r="J210" s="832">
        <v>240</v>
      </c>
      <c r="K210" s="849"/>
      <c r="L210" s="849"/>
      <c r="M210" s="832"/>
      <c r="N210" s="832"/>
      <c r="O210" s="849"/>
      <c r="P210" s="849"/>
      <c r="Q210" s="837"/>
      <c r="R210" s="850"/>
    </row>
    <row r="211" spans="1:18" ht="14.4" customHeight="1" x14ac:dyDescent="0.3">
      <c r="A211" s="831" t="s">
        <v>5661</v>
      </c>
      <c r="B211" s="832" t="s">
        <v>5833</v>
      </c>
      <c r="C211" s="832" t="s">
        <v>624</v>
      </c>
      <c r="D211" s="832" t="s">
        <v>5627</v>
      </c>
      <c r="E211" s="832" t="s">
        <v>5755</v>
      </c>
      <c r="F211" s="832" t="s">
        <v>5756</v>
      </c>
      <c r="G211" s="849">
        <v>140</v>
      </c>
      <c r="H211" s="849">
        <v>17500</v>
      </c>
      <c r="I211" s="832">
        <v>1.4843087362171332</v>
      </c>
      <c r="J211" s="832">
        <v>125</v>
      </c>
      <c r="K211" s="849">
        <v>90</v>
      </c>
      <c r="L211" s="849">
        <v>11790</v>
      </c>
      <c r="M211" s="832">
        <v>1</v>
      </c>
      <c r="N211" s="832">
        <v>131</v>
      </c>
      <c r="O211" s="849">
        <v>26</v>
      </c>
      <c r="P211" s="849">
        <v>3406</v>
      </c>
      <c r="Q211" s="837">
        <v>0.28888888888888886</v>
      </c>
      <c r="R211" s="850">
        <v>131</v>
      </c>
    </row>
    <row r="212" spans="1:18" ht="14.4" customHeight="1" x14ac:dyDescent="0.3">
      <c r="A212" s="831" t="s">
        <v>5661</v>
      </c>
      <c r="B212" s="832" t="s">
        <v>5833</v>
      </c>
      <c r="C212" s="832" t="s">
        <v>624</v>
      </c>
      <c r="D212" s="832" t="s">
        <v>5627</v>
      </c>
      <c r="E212" s="832" t="s">
        <v>5838</v>
      </c>
      <c r="F212" s="832" t="s">
        <v>5839</v>
      </c>
      <c r="G212" s="849">
        <v>2</v>
      </c>
      <c r="H212" s="849">
        <v>338</v>
      </c>
      <c r="I212" s="832">
        <v>0.11361344537815125</v>
      </c>
      <c r="J212" s="832">
        <v>169</v>
      </c>
      <c r="K212" s="849">
        <v>17</v>
      </c>
      <c r="L212" s="849">
        <v>2975</v>
      </c>
      <c r="M212" s="832">
        <v>1</v>
      </c>
      <c r="N212" s="832">
        <v>175</v>
      </c>
      <c r="O212" s="849">
        <v>9</v>
      </c>
      <c r="P212" s="849">
        <v>1584</v>
      </c>
      <c r="Q212" s="837">
        <v>0.53243697478991592</v>
      </c>
      <c r="R212" s="850">
        <v>176</v>
      </c>
    </row>
    <row r="213" spans="1:18" ht="14.4" customHeight="1" x14ac:dyDescent="0.3">
      <c r="A213" s="831" t="s">
        <v>5661</v>
      </c>
      <c r="B213" s="832" t="s">
        <v>5840</v>
      </c>
      <c r="C213" s="832" t="s">
        <v>630</v>
      </c>
      <c r="D213" s="832" t="s">
        <v>5632</v>
      </c>
      <c r="E213" s="832" t="s">
        <v>5788</v>
      </c>
      <c r="F213" s="832" t="s">
        <v>3082</v>
      </c>
      <c r="G213" s="849">
        <v>93</v>
      </c>
      <c r="H213" s="849">
        <v>245123.08000000002</v>
      </c>
      <c r="I213" s="832">
        <v>0.74602873732814046</v>
      </c>
      <c r="J213" s="832">
        <v>2635.7320430107529</v>
      </c>
      <c r="K213" s="849">
        <v>144</v>
      </c>
      <c r="L213" s="849">
        <v>328570.56</v>
      </c>
      <c r="M213" s="832">
        <v>1</v>
      </c>
      <c r="N213" s="832">
        <v>2281.7399999999998</v>
      </c>
      <c r="O213" s="849">
        <v>169</v>
      </c>
      <c r="P213" s="849">
        <v>350567.05999999994</v>
      </c>
      <c r="Q213" s="837">
        <v>1.066946046535636</v>
      </c>
      <c r="R213" s="850">
        <v>2074.3613017751477</v>
      </c>
    </row>
    <row r="214" spans="1:18" ht="14.4" customHeight="1" x14ac:dyDescent="0.3">
      <c r="A214" s="831" t="s">
        <v>5661</v>
      </c>
      <c r="B214" s="832" t="s">
        <v>5840</v>
      </c>
      <c r="C214" s="832" t="s">
        <v>630</v>
      </c>
      <c r="D214" s="832" t="s">
        <v>5632</v>
      </c>
      <c r="E214" s="832" t="s">
        <v>5789</v>
      </c>
      <c r="F214" s="832" t="s">
        <v>2659</v>
      </c>
      <c r="G214" s="849">
        <v>18</v>
      </c>
      <c r="H214" s="849">
        <v>4193.82</v>
      </c>
      <c r="I214" s="832">
        <v>4.738545143189523E-2</v>
      </c>
      <c r="J214" s="832">
        <v>232.98999999999998</v>
      </c>
      <c r="K214" s="849">
        <v>306</v>
      </c>
      <c r="L214" s="849">
        <v>88504.38</v>
      </c>
      <c r="M214" s="832">
        <v>1</v>
      </c>
      <c r="N214" s="832">
        <v>289.23</v>
      </c>
      <c r="O214" s="849">
        <v>138</v>
      </c>
      <c r="P214" s="849">
        <v>39913.74</v>
      </c>
      <c r="Q214" s="837">
        <v>0.4509803921568627</v>
      </c>
      <c r="R214" s="850">
        <v>289.22999999999996</v>
      </c>
    </row>
    <row r="215" spans="1:18" ht="14.4" customHeight="1" x14ac:dyDescent="0.3">
      <c r="A215" s="831" t="s">
        <v>5661</v>
      </c>
      <c r="B215" s="832" t="s">
        <v>5840</v>
      </c>
      <c r="C215" s="832" t="s">
        <v>630</v>
      </c>
      <c r="D215" s="832" t="s">
        <v>5632</v>
      </c>
      <c r="E215" s="832" t="s">
        <v>5790</v>
      </c>
      <c r="F215" s="832" t="s">
        <v>2659</v>
      </c>
      <c r="G215" s="849">
        <v>4</v>
      </c>
      <c r="H215" s="849">
        <v>9319.4</v>
      </c>
      <c r="I215" s="832">
        <v>1.0393726781294996</v>
      </c>
      <c r="J215" s="832">
        <v>2329.85</v>
      </c>
      <c r="K215" s="849">
        <v>3.1</v>
      </c>
      <c r="L215" s="849">
        <v>8966.369999999999</v>
      </c>
      <c r="M215" s="832">
        <v>1</v>
      </c>
      <c r="N215" s="832">
        <v>2892.3774193548384</v>
      </c>
      <c r="O215" s="849"/>
      <c r="P215" s="849"/>
      <c r="Q215" s="837"/>
      <c r="R215" s="850"/>
    </row>
    <row r="216" spans="1:18" ht="14.4" customHeight="1" x14ac:dyDescent="0.3">
      <c r="A216" s="831" t="s">
        <v>5661</v>
      </c>
      <c r="B216" s="832" t="s">
        <v>5840</v>
      </c>
      <c r="C216" s="832" t="s">
        <v>630</v>
      </c>
      <c r="D216" s="832" t="s">
        <v>5632</v>
      </c>
      <c r="E216" s="832" t="s">
        <v>5791</v>
      </c>
      <c r="F216" s="832"/>
      <c r="G216" s="849">
        <v>83</v>
      </c>
      <c r="H216" s="849">
        <v>19338.169999999998</v>
      </c>
      <c r="I216" s="832">
        <v>0.70379865232004379</v>
      </c>
      <c r="J216" s="832">
        <v>232.98999999999998</v>
      </c>
      <c r="K216" s="849">
        <v>95</v>
      </c>
      <c r="L216" s="849">
        <v>27476.850000000006</v>
      </c>
      <c r="M216" s="832">
        <v>1</v>
      </c>
      <c r="N216" s="832">
        <v>289.23000000000008</v>
      </c>
      <c r="O216" s="849"/>
      <c r="P216" s="849"/>
      <c r="Q216" s="837"/>
      <c r="R216" s="850"/>
    </row>
    <row r="217" spans="1:18" ht="14.4" customHeight="1" x14ac:dyDescent="0.3">
      <c r="A217" s="831" t="s">
        <v>5661</v>
      </c>
      <c r="B217" s="832" t="s">
        <v>5840</v>
      </c>
      <c r="C217" s="832" t="s">
        <v>630</v>
      </c>
      <c r="D217" s="832" t="s">
        <v>5632</v>
      </c>
      <c r="E217" s="832" t="s">
        <v>5791</v>
      </c>
      <c r="F217" s="832" t="s">
        <v>3039</v>
      </c>
      <c r="G217" s="849">
        <v>7</v>
      </c>
      <c r="H217" s="849">
        <v>1630.93</v>
      </c>
      <c r="I217" s="832">
        <v>4.4752926352345498E-2</v>
      </c>
      <c r="J217" s="832">
        <v>232.99</v>
      </c>
      <c r="K217" s="849">
        <v>126</v>
      </c>
      <c r="L217" s="849">
        <v>36442.980000000003</v>
      </c>
      <c r="M217" s="832">
        <v>1</v>
      </c>
      <c r="N217" s="832">
        <v>289.23</v>
      </c>
      <c r="O217" s="849">
        <v>9</v>
      </c>
      <c r="P217" s="849">
        <v>2603.0700000000002</v>
      </c>
      <c r="Q217" s="837">
        <v>7.1428571428571425E-2</v>
      </c>
      <c r="R217" s="850">
        <v>289.23</v>
      </c>
    </row>
    <row r="218" spans="1:18" ht="14.4" customHeight="1" x14ac:dyDescent="0.3">
      <c r="A218" s="831" t="s">
        <v>5661</v>
      </c>
      <c r="B218" s="832" t="s">
        <v>5840</v>
      </c>
      <c r="C218" s="832" t="s">
        <v>630</v>
      </c>
      <c r="D218" s="832" t="s">
        <v>5632</v>
      </c>
      <c r="E218" s="832" t="s">
        <v>5792</v>
      </c>
      <c r="F218" s="832"/>
      <c r="G218" s="849">
        <v>1.6</v>
      </c>
      <c r="H218" s="849">
        <v>3727.76</v>
      </c>
      <c r="I218" s="832">
        <v>0.20787441970696074</v>
      </c>
      <c r="J218" s="832">
        <v>2329.85</v>
      </c>
      <c r="K218" s="849">
        <v>6.2</v>
      </c>
      <c r="L218" s="849">
        <v>17932.75</v>
      </c>
      <c r="M218" s="832">
        <v>1</v>
      </c>
      <c r="N218" s="832">
        <v>2892.3790322580644</v>
      </c>
      <c r="O218" s="849"/>
      <c r="P218" s="849"/>
      <c r="Q218" s="837"/>
      <c r="R218" s="850"/>
    </row>
    <row r="219" spans="1:18" ht="14.4" customHeight="1" x14ac:dyDescent="0.3">
      <c r="A219" s="831" t="s">
        <v>5661</v>
      </c>
      <c r="B219" s="832" t="s">
        <v>5840</v>
      </c>
      <c r="C219" s="832" t="s">
        <v>630</v>
      </c>
      <c r="D219" s="832" t="s">
        <v>5632</v>
      </c>
      <c r="E219" s="832" t="s">
        <v>5792</v>
      </c>
      <c r="F219" s="832" t="s">
        <v>3039</v>
      </c>
      <c r="G219" s="849">
        <v>1</v>
      </c>
      <c r="H219" s="849">
        <v>2329.85</v>
      </c>
      <c r="I219" s="832"/>
      <c r="J219" s="832">
        <v>2329.85</v>
      </c>
      <c r="K219" s="849"/>
      <c r="L219" s="849"/>
      <c r="M219" s="832"/>
      <c r="N219" s="832"/>
      <c r="O219" s="849">
        <v>1</v>
      </c>
      <c r="P219" s="849">
        <v>2892.38</v>
      </c>
      <c r="Q219" s="837"/>
      <c r="R219" s="850">
        <v>2892.38</v>
      </c>
    </row>
    <row r="220" spans="1:18" ht="14.4" customHeight="1" x14ac:dyDescent="0.3">
      <c r="A220" s="831" t="s">
        <v>5661</v>
      </c>
      <c r="B220" s="832" t="s">
        <v>5840</v>
      </c>
      <c r="C220" s="832" t="s">
        <v>630</v>
      </c>
      <c r="D220" s="832" t="s">
        <v>5632</v>
      </c>
      <c r="E220" s="832" t="s">
        <v>5841</v>
      </c>
      <c r="F220" s="832" t="s">
        <v>5842</v>
      </c>
      <c r="G220" s="849">
        <v>14</v>
      </c>
      <c r="H220" s="849">
        <v>4892.72</v>
      </c>
      <c r="I220" s="832"/>
      <c r="J220" s="832">
        <v>349.48</v>
      </c>
      <c r="K220" s="849"/>
      <c r="L220" s="849"/>
      <c r="M220" s="832"/>
      <c r="N220" s="832"/>
      <c r="O220" s="849"/>
      <c r="P220" s="849"/>
      <c r="Q220" s="837"/>
      <c r="R220" s="850"/>
    </row>
    <row r="221" spans="1:18" ht="14.4" customHeight="1" x14ac:dyDescent="0.3">
      <c r="A221" s="831" t="s">
        <v>5661</v>
      </c>
      <c r="B221" s="832" t="s">
        <v>5840</v>
      </c>
      <c r="C221" s="832" t="s">
        <v>630</v>
      </c>
      <c r="D221" s="832" t="s">
        <v>5632</v>
      </c>
      <c r="E221" s="832" t="s">
        <v>5843</v>
      </c>
      <c r="F221" s="832" t="s">
        <v>3090</v>
      </c>
      <c r="G221" s="849">
        <v>4</v>
      </c>
      <c r="H221" s="849">
        <v>931.96</v>
      </c>
      <c r="I221" s="832">
        <v>3.222210697368876</v>
      </c>
      <c r="J221" s="832">
        <v>232.99</v>
      </c>
      <c r="K221" s="849">
        <v>1</v>
      </c>
      <c r="L221" s="849">
        <v>289.23</v>
      </c>
      <c r="M221" s="832">
        <v>1</v>
      </c>
      <c r="N221" s="832">
        <v>289.23</v>
      </c>
      <c r="O221" s="849"/>
      <c r="P221" s="849"/>
      <c r="Q221" s="837"/>
      <c r="R221" s="850"/>
    </row>
    <row r="222" spans="1:18" ht="14.4" customHeight="1" x14ac:dyDescent="0.3">
      <c r="A222" s="831" t="s">
        <v>5661</v>
      </c>
      <c r="B222" s="832" t="s">
        <v>5840</v>
      </c>
      <c r="C222" s="832" t="s">
        <v>630</v>
      </c>
      <c r="D222" s="832" t="s">
        <v>5632</v>
      </c>
      <c r="E222" s="832" t="s">
        <v>5844</v>
      </c>
      <c r="F222" s="832" t="s">
        <v>3090</v>
      </c>
      <c r="G222" s="849">
        <v>23</v>
      </c>
      <c r="H222" s="849">
        <v>10717.310000000001</v>
      </c>
      <c r="I222" s="832">
        <v>9.2633366754252524</v>
      </c>
      <c r="J222" s="832">
        <v>465.97000000000008</v>
      </c>
      <c r="K222" s="849">
        <v>2</v>
      </c>
      <c r="L222" s="849">
        <v>1156.96</v>
      </c>
      <c r="M222" s="832">
        <v>1</v>
      </c>
      <c r="N222" s="832">
        <v>578.48</v>
      </c>
      <c r="O222" s="849"/>
      <c r="P222" s="849"/>
      <c r="Q222" s="837"/>
      <c r="R222" s="850"/>
    </row>
    <row r="223" spans="1:18" ht="14.4" customHeight="1" x14ac:dyDescent="0.3">
      <c r="A223" s="831" t="s">
        <v>5661</v>
      </c>
      <c r="B223" s="832" t="s">
        <v>5840</v>
      </c>
      <c r="C223" s="832" t="s">
        <v>630</v>
      </c>
      <c r="D223" s="832" t="s">
        <v>5632</v>
      </c>
      <c r="E223" s="832" t="s">
        <v>5845</v>
      </c>
      <c r="F223" s="832" t="s">
        <v>3090</v>
      </c>
      <c r="G223" s="849">
        <v>81</v>
      </c>
      <c r="H223" s="849">
        <v>113230.71000000002</v>
      </c>
      <c r="I223" s="832">
        <v>0.94560670189850082</v>
      </c>
      <c r="J223" s="832">
        <v>1397.9100000000003</v>
      </c>
      <c r="K223" s="849">
        <v>69</v>
      </c>
      <c r="L223" s="849">
        <v>119743.97999999998</v>
      </c>
      <c r="M223" s="832">
        <v>1</v>
      </c>
      <c r="N223" s="832">
        <v>1735.4199999999996</v>
      </c>
      <c r="O223" s="849">
        <v>24</v>
      </c>
      <c r="P223" s="849">
        <v>41650.080000000002</v>
      </c>
      <c r="Q223" s="837">
        <v>0.34782608695652178</v>
      </c>
      <c r="R223" s="850">
        <v>1735.42</v>
      </c>
    </row>
    <row r="224" spans="1:18" ht="14.4" customHeight="1" x14ac:dyDescent="0.3">
      <c r="A224" s="831" t="s">
        <v>5661</v>
      </c>
      <c r="B224" s="832" t="s">
        <v>5840</v>
      </c>
      <c r="C224" s="832" t="s">
        <v>630</v>
      </c>
      <c r="D224" s="832" t="s">
        <v>5632</v>
      </c>
      <c r="E224" s="832" t="s">
        <v>5846</v>
      </c>
      <c r="F224" s="832" t="s">
        <v>3090</v>
      </c>
      <c r="G224" s="849">
        <v>93</v>
      </c>
      <c r="H224" s="849">
        <v>260011.26000000004</v>
      </c>
      <c r="I224" s="832">
        <v>1.3142642854846609</v>
      </c>
      <c r="J224" s="832">
        <v>2795.8200000000006</v>
      </c>
      <c r="K224" s="849">
        <v>57</v>
      </c>
      <c r="L224" s="849">
        <v>197837.87999999998</v>
      </c>
      <c r="M224" s="832">
        <v>1</v>
      </c>
      <c r="N224" s="832">
        <v>3470.8399999999997</v>
      </c>
      <c r="O224" s="849">
        <v>79</v>
      </c>
      <c r="P224" s="849">
        <v>274196.36</v>
      </c>
      <c r="Q224" s="837">
        <v>1.3859649122807018</v>
      </c>
      <c r="R224" s="850">
        <v>3470.8399999999997</v>
      </c>
    </row>
    <row r="225" spans="1:18" ht="14.4" customHeight="1" x14ac:dyDescent="0.3">
      <c r="A225" s="831" t="s">
        <v>5661</v>
      </c>
      <c r="B225" s="832" t="s">
        <v>5840</v>
      </c>
      <c r="C225" s="832" t="s">
        <v>630</v>
      </c>
      <c r="D225" s="832" t="s">
        <v>5632</v>
      </c>
      <c r="E225" s="832" t="s">
        <v>5847</v>
      </c>
      <c r="F225" s="832" t="s">
        <v>2946</v>
      </c>
      <c r="G225" s="849"/>
      <c r="H225" s="849"/>
      <c r="I225" s="832"/>
      <c r="J225" s="832"/>
      <c r="K225" s="849"/>
      <c r="L225" s="849"/>
      <c r="M225" s="832"/>
      <c r="N225" s="832"/>
      <c r="O225" s="849">
        <v>116.6</v>
      </c>
      <c r="P225" s="849">
        <v>103267.95000000003</v>
      </c>
      <c r="Q225" s="837"/>
      <c r="R225" s="850">
        <v>885.65994854202427</v>
      </c>
    </row>
    <row r="226" spans="1:18" ht="14.4" customHeight="1" x14ac:dyDescent="0.3">
      <c r="A226" s="831" t="s">
        <v>5661</v>
      </c>
      <c r="B226" s="832" t="s">
        <v>5840</v>
      </c>
      <c r="C226" s="832" t="s">
        <v>630</v>
      </c>
      <c r="D226" s="832" t="s">
        <v>5632</v>
      </c>
      <c r="E226" s="832" t="s">
        <v>5663</v>
      </c>
      <c r="F226" s="832" t="s">
        <v>2592</v>
      </c>
      <c r="G226" s="849">
        <v>632</v>
      </c>
      <c r="H226" s="849">
        <v>572434</v>
      </c>
      <c r="I226" s="832">
        <v>1.5064650460339322</v>
      </c>
      <c r="J226" s="832">
        <v>905.75</v>
      </c>
      <c r="K226" s="849">
        <v>427</v>
      </c>
      <c r="L226" s="849">
        <v>379984.92</v>
      </c>
      <c r="M226" s="832">
        <v>1</v>
      </c>
      <c r="N226" s="832">
        <v>889.89442622950821</v>
      </c>
      <c r="O226" s="849">
        <v>376</v>
      </c>
      <c r="P226" s="849">
        <v>333008.16000000003</v>
      </c>
      <c r="Q226" s="837">
        <v>0.87637204129048085</v>
      </c>
      <c r="R226" s="850">
        <v>885.66000000000008</v>
      </c>
    </row>
    <row r="227" spans="1:18" ht="14.4" customHeight="1" x14ac:dyDescent="0.3">
      <c r="A227" s="831" t="s">
        <v>5661</v>
      </c>
      <c r="B227" s="832" t="s">
        <v>5840</v>
      </c>
      <c r="C227" s="832" t="s">
        <v>630</v>
      </c>
      <c r="D227" s="832" t="s">
        <v>5632</v>
      </c>
      <c r="E227" s="832" t="s">
        <v>5793</v>
      </c>
      <c r="F227" s="832" t="s">
        <v>2993</v>
      </c>
      <c r="G227" s="849">
        <v>343</v>
      </c>
      <c r="H227" s="849">
        <v>719226.41</v>
      </c>
      <c r="I227" s="832">
        <v>0.60457971144164013</v>
      </c>
      <c r="J227" s="832">
        <v>2096.87</v>
      </c>
      <c r="K227" s="849">
        <v>457</v>
      </c>
      <c r="L227" s="849">
        <v>1189630.4099999999</v>
      </c>
      <c r="M227" s="832">
        <v>1</v>
      </c>
      <c r="N227" s="832">
        <v>2603.1299999999997</v>
      </c>
      <c r="O227" s="849">
        <v>186</v>
      </c>
      <c r="P227" s="849">
        <v>484182.18000000011</v>
      </c>
      <c r="Q227" s="837">
        <v>0.40700218818380757</v>
      </c>
      <c r="R227" s="850">
        <v>2603.1300000000006</v>
      </c>
    </row>
    <row r="228" spans="1:18" ht="14.4" customHeight="1" x14ac:dyDescent="0.3">
      <c r="A228" s="831" t="s">
        <v>5661</v>
      </c>
      <c r="B228" s="832" t="s">
        <v>5840</v>
      </c>
      <c r="C228" s="832" t="s">
        <v>630</v>
      </c>
      <c r="D228" s="832" t="s">
        <v>5632</v>
      </c>
      <c r="E228" s="832" t="s">
        <v>5848</v>
      </c>
      <c r="F228" s="832" t="s">
        <v>3090</v>
      </c>
      <c r="G228" s="849">
        <v>98</v>
      </c>
      <c r="H228" s="849">
        <v>410985.54</v>
      </c>
      <c r="I228" s="832">
        <v>0.9287099426077734</v>
      </c>
      <c r="J228" s="832">
        <v>4193.7299999999996</v>
      </c>
      <c r="K228" s="849">
        <v>85</v>
      </c>
      <c r="L228" s="849">
        <v>442533.8000000001</v>
      </c>
      <c r="M228" s="832">
        <v>1</v>
      </c>
      <c r="N228" s="832">
        <v>5206.2800000000016</v>
      </c>
      <c r="O228" s="849">
        <v>83</v>
      </c>
      <c r="P228" s="849">
        <v>432121.24000000017</v>
      </c>
      <c r="Q228" s="837">
        <v>0.97647058823529431</v>
      </c>
      <c r="R228" s="850">
        <v>5206.2800000000016</v>
      </c>
    </row>
    <row r="229" spans="1:18" ht="14.4" customHeight="1" x14ac:dyDescent="0.3">
      <c r="A229" s="831" t="s">
        <v>5661</v>
      </c>
      <c r="B229" s="832" t="s">
        <v>5840</v>
      </c>
      <c r="C229" s="832" t="s">
        <v>630</v>
      </c>
      <c r="D229" s="832" t="s">
        <v>5632</v>
      </c>
      <c r="E229" s="832" t="s">
        <v>5849</v>
      </c>
      <c r="F229" s="832" t="s">
        <v>3085</v>
      </c>
      <c r="G229" s="849"/>
      <c r="H229" s="849"/>
      <c r="I229" s="832"/>
      <c r="J229" s="832"/>
      <c r="K229" s="849">
        <v>7.1400000000000006</v>
      </c>
      <c r="L229" s="849">
        <v>6082.05</v>
      </c>
      <c r="M229" s="832">
        <v>1</v>
      </c>
      <c r="N229" s="832">
        <v>851.82773109243692</v>
      </c>
      <c r="O229" s="849">
        <v>3</v>
      </c>
      <c r="P229" s="849">
        <v>2554.41</v>
      </c>
      <c r="Q229" s="837">
        <v>0.419991614669396</v>
      </c>
      <c r="R229" s="850">
        <v>851.46999999999991</v>
      </c>
    </row>
    <row r="230" spans="1:18" ht="14.4" customHeight="1" x14ac:dyDescent="0.3">
      <c r="A230" s="831" t="s">
        <v>5661</v>
      </c>
      <c r="B230" s="832" t="s">
        <v>5840</v>
      </c>
      <c r="C230" s="832" t="s">
        <v>630</v>
      </c>
      <c r="D230" s="832" t="s">
        <v>5632</v>
      </c>
      <c r="E230" s="832" t="s">
        <v>5798</v>
      </c>
      <c r="F230" s="832" t="s">
        <v>5799</v>
      </c>
      <c r="G230" s="849"/>
      <c r="H230" s="849"/>
      <c r="I230" s="832"/>
      <c r="J230" s="832"/>
      <c r="K230" s="849">
        <v>56</v>
      </c>
      <c r="L230" s="849">
        <v>291551.68</v>
      </c>
      <c r="M230" s="832">
        <v>1</v>
      </c>
      <c r="N230" s="832">
        <v>5206.28</v>
      </c>
      <c r="O230" s="849">
        <v>167</v>
      </c>
      <c r="P230" s="849">
        <v>869448.76000000013</v>
      </c>
      <c r="Q230" s="837">
        <v>2.9821428571428577</v>
      </c>
      <c r="R230" s="850">
        <v>5206.2800000000007</v>
      </c>
    </row>
    <row r="231" spans="1:18" ht="14.4" customHeight="1" x14ac:dyDescent="0.3">
      <c r="A231" s="831" t="s">
        <v>5661</v>
      </c>
      <c r="B231" s="832" t="s">
        <v>5840</v>
      </c>
      <c r="C231" s="832" t="s">
        <v>630</v>
      </c>
      <c r="D231" s="832" t="s">
        <v>5632</v>
      </c>
      <c r="E231" s="832" t="s">
        <v>5800</v>
      </c>
      <c r="F231" s="832" t="s">
        <v>2635</v>
      </c>
      <c r="G231" s="849">
        <v>39.700000000000003</v>
      </c>
      <c r="H231" s="849">
        <v>92494.920000000013</v>
      </c>
      <c r="I231" s="832">
        <v>1.7474816461841127</v>
      </c>
      <c r="J231" s="832">
        <v>2329.8468513853904</v>
      </c>
      <c r="K231" s="849">
        <v>18.3</v>
      </c>
      <c r="L231" s="849">
        <v>52930.409999999996</v>
      </c>
      <c r="M231" s="832">
        <v>1</v>
      </c>
      <c r="N231" s="832">
        <v>2892.3721311475406</v>
      </c>
      <c r="O231" s="849">
        <v>38.000000000000007</v>
      </c>
      <c r="P231" s="849">
        <v>109331.66</v>
      </c>
      <c r="Q231" s="837">
        <v>2.0655736466050425</v>
      </c>
      <c r="R231" s="850">
        <v>2877.1489473684205</v>
      </c>
    </row>
    <row r="232" spans="1:18" ht="14.4" customHeight="1" x14ac:dyDescent="0.3">
      <c r="A232" s="831" t="s">
        <v>5661</v>
      </c>
      <c r="B232" s="832" t="s">
        <v>5840</v>
      </c>
      <c r="C232" s="832" t="s">
        <v>630</v>
      </c>
      <c r="D232" s="832" t="s">
        <v>5632</v>
      </c>
      <c r="E232" s="832" t="s">
        <v>5850</v>
      </c>
      <c r="F232" s="832" t="s">
        <v>2635</v>
      </c>
      <c r="G232" s="849">
        <v>22.5</v>
      </c>
      <c r="H232" s="849">
        <v>26210.920000000002</v>
      </c>
      <c r="I232" s="832">
        <v>2.517240716980262</v>
      </c>
      <c r="J232" s="832">
        <v>1164.9297777777779</v>
      </c>
      <c r="K232" s="849">
        <v>7.2</v>
      </c>
      <c r="L232" s="849">
        <v>10412.560000000001</v>
      </c>
      <c r="M232" s="832">
        <v>1</v>
      </c>
      <c r="N232" s="832">
        <v>1446.1888888888891</v>
      </c>
      <c r="O232" s="849">
        <v>3</v>
      </c>
      <c r="P232" s="849">
        <v>4338.57</v>
      </c>
      <c r="Q232" s="837">
        <v>0.41666698679287312</v>
      </c>
      <c r="R232" s="850">
        <v>1446.1899999999998</v>
      </c>
    </row>
    <row r="233" spans="1:18" ht="14.4" customHeight="1" x14ac:dyDescent="0.3">
      <c r="A233" s="831" t="s">
        <v>5661</v>
      </c>
      <c r="B233" s="832" t="s">
        <v>5840</v>
      </c>
      <c r="C233" s="832" t="s">
        <v>630</v>
      </c>
      <c r="D233" s="832" t="s">
        <v>5632</v>
      </c>
      <c r="E233" s="832" t="s">
        <v>5851</v>
      </c>
      <c r="F233" s="832" t="s">
        <v>3102</v>
      </c>
      <c r="G233" s="849">
        <v>4</v>
      </c>
      <c r="H233" s="849">
        <v>19570.759999999998</v>
      </c>
      <c r="I233" s="832">
        <v>1.6110299819393841</v>
      </c>
      <c r="J233" s="832">
        <v>4892.6899999999996</v>
      </c>
      <c r="K233" s="849">
        <v>2</v>
      </c>
      <c r="L233" s="849">
        <v>12147.98</v>
      </c>
      <c r="M233" s="832">
        <v>1</v>
      </c>
      <c r="N233" s="832">
        <v>6073.99</v>
      </c>
      <c r="O233" s="849"/>
      <c r="P233" s="849"/>
      <c r="Q233" s="837"/>
      <c r="R233" s="850"/>
    </row>
    <row r="234" spans="1:18" ht="14.4" customHeight="1" x14ac:dyDescent="0.3">
      <c r="A234" s="831" t="s">
        <v>5661</v>
      </c>
      <c r="B234" s="832" t="s">
        <v>5840</v>
      </c>
      <c r="C234" s="832" t="s">
        <v>630</v>
      </c>
      <c r="D234" s="832" t="s">
        <v>5632</v>
      </c>
      <c r="E234" s="832" t="s">
        <v>5852</v>
      </c>
      <c r="F234" s="832" t="s">
        <v>3102</v>
      </c>
      <c r="G234" s="849">
        <v>3</v>
      </c>
      <c r="H234" s="849">
        <v>22017.119999999999</v>
      </c>
      <c r="I234" s="832">
        <v>0.4833095890892089</v>
      </c>
      <c r="J234" s="832">
        <v>7339.04</v>
      </c>
      <c r="K234" s="849">
        <v>5</v>
      </c>
      <c r="L234" s="849">
        <v>45554.899999999994</v>
      </c>
      <c r="M234" s="832">
        <v>1</v>
      </c>
      <c r="N234" s="832">
        <v>9110.98</v>
      </c>
      <c r="O234" s="849">
        <v>15</v>
      </c>
      <c r="P234" s="849">
        <v>136664.69999999998</v>
      </c>
      <c r="Q234" s="837">
        <v>3</v>
      </c>
      <c r="R234" s="850">
        <v>9110.98</v>
      </c>
    </row>
    <row r="235" spans="1:18" ht="14.4" customHeight="1" x14ac:dyDescent="0.3">
      <c r="A235" s="831" t="s">
        <v>5661</v>
      </c>
      <c r="B235" s="832" t="s">
        <v>5840</v>
      </c>
      <c r="C235" s="832" t="s">
        <v>630</v>
      </c>
      <c r="D235" s="832" t="s">
        <v>5632</v>
      </c>
      <c r="E235" s="832" t="s">
        <v>5853</v>
      </c>
      <c r="F235" s="832" t="s">
        <v>5854</v>
      </c>
      <c r="G235" s="849">
        <v>92</v>
      </c>
      <c r="H235" s="849">
        <v>128607.72</v>
      </c>
      <c r="I235" s="832"/>
      <c r="J235" s="832">
        <v>1397.91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5661</v>
      </c>
      <c r="B236" s="832" t="s">
        <v>5840</v>
      </c>
      <c r="C236" s="832" t="s">
        <v>630</v>
      </c>
      <c r="D236" s="832" t="s">
        <v>5632</v>
      </c>
      <c r="E236" s="832" t="s">
        <v>5855</v>
      </c>
      <c r="F236" s="832" t="s">
        <v>2635</v>
      </c>
      <c r="G236" s="849">
        <v>4</v>
      </c>
      <c r="H236" s="849">
        <v>7455.56</v>
      </c>
      <c r="I236" s="832">
        <v>0.29291593492293611</v>
      </c>
      <c r="J236" s="832">
        <v>1863.89</v>
      </c>
      <c r="K236" s="849">
        <v>11</v>
      </c>
      <c r="L236" s="849">
        <v>25452.9</v>
      </c>
      <c r="M236" s="832">
        <v>1</v>
      </c>
      <c r="N236" s="832">
        <v>2313.9</v>
      </c>
      <c r="O236" s="849">
        <v>10</v>
      </c>
      <c r="P236" s="849">
        <v>23139.000000000004</v>
      </c>
      <c r="Q236" s="837">
        <v>0.90909090909090917</v>
      </c>
      <c r="R236" s="850">
        <v>2313.9000000000005</v>
      </c>
    </row>
    <row r="237" spans="1:18" ht="14.4" customHeight="1" x14ac:dyDescent="0.3">
      <c r="A237" s="831" t="s">
        <v>5661</v>
      </c>
      <c r="B237" s="832" t="s">
        <v>5840</v>
      </c>
      <c r="C237" s="832" t="s">
        <v>630</v>
      </c>
      <c r="D237" s="832" t="s">
        <v>5632</v>
      </c>
      <c r="E237" s="832" t="s">
        <v>5856</v>
      </c>
      <c r="F237" s="832" t="s">
        <v>2635</v>
      </c>
      <c r="G237" s="849">
        <v>2</v>
      </c>
      <c r="H237" s="849">
        <v>7455.52</v>
      </c>
      <c r="I237" s="832">
        <v>0.17900322207336339</v>
      </c>
      <c r="J237" s="832">
        <v>3727.76</v>
      </c>
      <c r="K237" s="849">
        <v>9</v>
      </c>
      <c r="L237" s="849">
        <v>41650.200000000004</v>
      </c>
      <c r="M237" s="832">
        <v>1</v>
      </c>
      <c r="N237" s="832">
        <v>4627.8</v>
      </c>
      <c r="O237" s="849">
        <v>7</v>
      </c>
      <c r="P237" s="849">
        <v>32394.600000000002</v>
      </c>
      <c r="Q237" s="837">
        <v>0.77777777777777779</v>
      </c>
      <c r="R237" s="850">
        <v>4627.8</v>
      </c>
    </row>
    <row r="238" spans="1:18" ht="14.4" customHeight="1" x14ac:dyDescent="0.3">
      <c r="A238" s="831" t="s">
        <v>5661</v>
      </c>
      <c r="B238" s="832" t="s">
        <v>5840</v>
      </c>
      <c r="C238" s="832" t="s">
        <v>630</v>
      </c>
      <c r="D238" s="832" t="s">
        <v>5632</v>
      </c>
      <c r="E238" s="832" t="s">
        <v>5857</v>
      </c>
      <c r="F238" s="832" t="s">
        <v>5858</v>
      </c>
      <c r="G238" s="849"/>
      <c r="H238" s="849"/>
      <c r="I238" s="832"/>
      <c r="J238" s="832"/>
      <c r="K238" s="849"/>
      <c r="L238" s="849"/>
      <c r="M238" s="832"/>
      <c r="N238" s="832"/>
      <c r="O238" s="849">
        <v>1.6</v>
      </c>
      <c r="P238" s="849">
        <v>4627.8</v>
      </c>
      <c r="Q238" s="837"/>
      <c r="R238" s="850">
        <v>2892.375</v>
      </c>
    </row>
    <row r="239" spans="1:18" ht="14.4" customHeight="1" x14ac:dyDescent="0.3">
      <c r="A239" s="831" t="s">
        <v>5661</v>
      </c>
      <c r="B239" s="832" t="s">
        <v>5840</v>
      </c>
      <c r="C239" s="832" t="s">
        <v>630</v>
      </c>
      <c r="D239" s="832" t="s">
        <v>5632</v>
      </c>
      <c r="E239" s="832" t="s">
        <v>5859</v>
      </c>
      <c r="F239" s="832" t="s">
        <v>1503</v>
      </c>
      <c r="G239" s="849"/>
      <c r="H239" s="849"/>
      <c r="I239" s="832"/>
      <c r="J239" s="832"/>
      <c r="K239" s="849"/>
      <c r="L239" s="849"/>
      <c r="M239" s="832"/>
      <c r="N239" s="832"/>
      <c r="O239" s="849">
        <v>65</v>
      </c>
      <c r="P239" s="849">
        <v>84602.049999999988</v>
      </c>
      <c r="Q239" s="837"/>
      <c r="R239" s="850">
        <v>1301.5699999999997</v>
      </c>
    </row>
    <row r="240" spans="1:18" ht="14.4" customHeight="1" x14ac:dyDescent="0.3">
      <c r="A240" s="831" t="s">
        <v>5661</v>
      </c>
      <c r="B240" s="832" t="s">
        <v>5840</v>
      </c>
      <c r="C240" s="832" t="s">
        <v>630</v>
      </c>
      <c r="D240" s="832" t="s">
        <v>5632</v>
      </c>
      <c r="E240" s="832" t="s">
        <v>5860</v>
      </c>
      <c r="F240" s="832" t="s">
        <v>1503</v>
      </c>
      <c r="G240" s="849"/>
      <c r="H240" s="849"/>
      <c r="I240" s="832"/>
      <c r="J240" s="832"/>
      <c r="K240" s="849"/>
      <c r="L240" s="849"/>
      <c r="M240" s="832"/>
      <c r="N240" s="832"/>
      <c r="O240" s="849">
        <v>308</v>
      </c>
      <c r="P240" s="849">
        <v>267254.68</v>
      </c>
      <c r="Q240" s="837"/>
      <c r="R240" s="850">
        <v>867.70999999999992</v>
      </c>
    </row>
    <row r="241" spans="1:18" ht="14.4" customHeight="1" x14ac:dyDescent="0.3">
      <c r="A241" s="831" t="s">
        <v>5661</v>
      </c>
      <c r="B241" s="832" t="s">
        <v>5840</v>
      </c>
      <c r="C241" s="832" t="s">
        <v>630</v>
      </c>
      <c r="D241" s="832" t="s">
        <v>5632</v>
      </c>
      <c r="E241" s="832" t="s">
        <v>5861</v>
      </c>
      <c r="F241" s="832" t="s">
        <v>1503</v>
      </c>
      <c r="G241" s="849"/>
      <c r="H241" s="849"/>
      <c r="I241" s="832"/>
      <c r="J241" s="832"/>
      <c r="K241" s="849"/>
      <c r="L241" s="849"/>
      <c r="M241" s="832"/>
      <c r="N241" s="832"/>
      <c r="O241" s="849">
        <v>226</v>
      </c>
      <c r="P241" s="849">
        <v>98052.359999999986</v>
      </c>
      <c r="Q241" s="837"/>
      <c r="R241" s="850">
        <v>433.85999999999996</v>
      </c>
    </row>
    <row r="242" spans="1:18" ht="14.4" customHeight="1" x14ac:dyDescent="0.3">
      <c r="A242" s="831" t="s">
        <v>5661</v>
      </c>
      <c r="B242" s="832" t="s">
        <v>5840</v>
      </c>
      <c r="C242" s="832" t="s">
        <v>630</v>
      </c>
      <c r="D242" s="832" t="s">
        <v>5627</v>
      </c>
      <c r="E242" s="832" t="s">
        <v>5687</v>
      </c>
      <c r="F242" s="832" t="s">
        <v>5688</v>
      </c>
      <c r="G242" s="849">
        <v>9</v>
      </c>
      <c r="H242" s="849">
        <v>45</v>
      </c>
      <c r="I242" s="832"/>
      <c r="J242" s="832">
        <v>5</v>
      </c>
      <c r="K242" s="849"/>
      <c r="L242" s="849"/>
      <c r="M242" s="832"/>
      <c r="N242" s="832"/>
      <c r="O242" s="849"/>
      <c r="P242" s="849"/>
      <c r="Q242" s="837"/>
      <c r="R242" s="850"/>
    </row>
    <row r="243" spans="1:18" ht="14.4" customHeight="1" x14ac:dyDescent="0.3">
      <c r="A243" s="831" t="s">
        <v>5661</v>
      </c>
      <c r="B243" s="832" t="s">
        <v>5840</v>
      </c>
      <c r="C243" s="832" t="s">
        <v>630</v>
      </c>
      <c r="D243" s="832" t="s">
        <v>5627</v>
      </c>
      <c r="E243" s="832" t="s">
        <v>5689</v>
      </c>
      <c r="F243" s="832" t="s">
        <v>5690</v>
      </c>
      <c r="G243" s="849">
        <v>4</v>
      </c>
      <c r="H243" s="849">
        <v>20</v>
      </c>
      <c r="I243" s="832"/>
      <c r="J243" s="832">
        <v>5</v>
      </c>
      <c r="K243" s="849"/>
      <c r="L243" s="849"/>
      <c r="M243" s="832"/>
      <c r="N243" s="832"/>
      <c r="O243" s="849"/>
      <c r="P243" s="849"/>
      <c r="Q243" s="837"/>
      <c r="R243" s="850"/>
    </row>
    <row r="244" spans="1:18" ht="14.4" customHeight="1" x14ac:dyDescent="0.3">
      <c r="A244" s="831" t="s">
        <v>5661</v>
      </c>
      <c r="B244" s="832" t="s">
        <v>5840</v>
      </c>
      <c r="C244" s="832" t="s">
        <v>630</v>
      </c>
      <c r="D244" s="832" t="s">
        <v>5627</v>
      </c>
      <c r="E244" s="832" t="s">
        <v>5862</v>
      </c>
      <c r="F244" s="832" t="s">
        <v>5863</v>
      </c>
      <c r="G244" s="849">
        <v>19</v>
      </c>
      <c r="H244" s="849">
        <v>240540</v>
      </c>
      <c r="I244" s="832">
        <v>0.70370370370370372</v>
      </c>
      <c r="J244" s="832">
        <v>12660</v>
      </c>
      <c r="K244" s="849">
        <v>27</v>
      </c>
      <c r="L244" s="849">
        <v>341820</v>
      </c>
      <c r="M244" s="832">
        <v>1</v>
      </c>
      <c r="N244" s="832">
        <v>12660</v>
      </c>
      <c r="O244" s="849">
        <v>31</v>
      </c>
      <c r="P244" s="849">
        <v>392460</v>
      </c>
      <c r="Q244" s="837">
        <v>1.1481481481481481</v>
      </c>
      <c r="R244" s="850">
        <v>12660</v>
      </c>
    </row>
    <row r="245" spans="1:18" ht="14.4" customHeight="1" x14ac:dyDescent="0.3">
      <c r="A245" s="831" t="s">
        <v>5661</v>
      </c>
      <c r="B245" s="832" t="s">
        <v>5840</v>
      </c>
      <c r="C245" s="832" t="s">
        <v>630</v>
      </c>
      <c r="D245" s="832" t="s">
        <v>5627</v>
      </c>
      <c r="E245" s="832" t="s">
        <v>5864</v>
      </c>
      <c r="F245" s="832" t="s">
        <v>5865</v>
      </c>
      <c r="G245" s="849">
        <v>40</v>
      </c>
      <c r="H245" s="849">
        <v>1040000</v>
      </c>
      <c r="I245" s="832">
        <v>1.4285714285714286</v>
      </c>
      <c r="J245" s="832">
        <v>26000</v>
      </c>
      <c r="K245" s="849">
        <v>28</v>
      </c>
      <c r="L245" s="849">
        <v>728000</v>
      </c>
      <c r="M245" s="832">
        <v>1</v>
      </c>
      <c r="N245" s="832">
        <v>26000</v>
      </c>
      <c r="O245" s="849">
        <v>35</v>
      </c>
      <c r="P245" s="849">
        <v>910000</v>
      </c>
      <c r="Q245" s="837">
        <v>1.25</v>
      </c>
      <c r="R245" s="850">
        <v>26000</v>
      </c>
    </row>
    <row r="246" spans="1:18" ht="14.4" customHeight="1" x14ac:dyDescent="0.3">
      <c r="A246" s="831" t="s">
        <v>5661</v>
      </c>
      <c r="B246" s="832" t="s">
        <v>5840</v>
      </c>
      <c r="C246" s="832" t="s">
        <v>630</v>
      </c>
      <c r="D246" s="832" t="s">
        <v>5627</v>
      </c>
      <c r="E246" s="832" t="s">
        <v>5866</v>
      </c>
      <c r="F246" s="832" t="s">
        <v>5867</v>
      </c>
      <c r="G246" s="849">
        <v>173</v>
      </c>
      <c r="H246" s="849">
        <v>4498000</v>
      </c>
      <c r="I246" s="832">
        <v>0.83173076923076927</v>
      </c>
      <c r="J246" s="832">
        <v>26000</v>
      </c>
      <c r="K246" s="849">
        <v>208</v>
      </c>
      <c r="L246" s="849">
        <v>5408000</v>
      </c>
      <c r="M246" s="832">
        <v>1</v>
      </c>
      <c r="N246" s="832">
        <v>26000</v>
      </c>
      <c r="O246" s="849">
        <v>218</v>
      </c>
      <c r="P246" s="849">
        <v>5668000</v>
      </c>
      <c r="Q246" s="837">
        <v>1.0480769230769231</v>
      </c>
      <c r="R246" s="850">
        <v>26000</v>
      </c>
    </row>
    <row r="247" spans="1:18" ht="14.4" customHeight="1" x14ac:dyDescent="0.3">
      <c r="A247" s="831" t="s">
        <v>5661</v>
      </c>
      <c r="B247" s="832" t="s">
        <v>5840</v>
      </c>
      <c r="C247" s="832" t="s">
        <v>630</v>
      </c>
      <c r="D247" s="832" t="s">
        <v>5627</v>
      </c>
      <c r="E247" s="832" t="s">
        <v>5868</v>
      </c>
      <c r="F247" s="832" t="s">
        <v>5869</v>
      </c>
      <c r="G247" s="849">
        <v>244</v>
      </c>
      <c r="H247" s="849">
        <v>0</v>
      </c>
      <c r="I247" s="832"/>
      <c r="J247" s="832">
        <v>0</v>
      </c>
      <c r="K247" s="849">
        <v>268</v>
      </c>
      <c r="L247" s="849">
        <v>0</v>
      </c>
      <c r="M247" s="832"/>
      <c r="N247" s="832">
        <v>0</v>
      </c>
      <c r="O247" s="849">
        <v>297</v>
      </c>
      <c r="P247" s="849">
        <v>0</v>
      </c>
      <c r="Q247" s="837"/>
      <c r="R247" s="850">
        <v>0</v>
      </c>
    </row>
    <row r="248" spans="1:18" ht="14.4" customHeight="1" x14ac:dyDescent="0.3">
      <c r="A248" s="831" t="s">
        <v>5661</v>
      </c>
      <c r="B248" s="832" t="s">
        <v>5840</v>
      </c>
      <c r="C248" s="832" t="s">
        <v>630</v>
      </c>
      <c r="D248" s="832" t="s">
        <v>5627</v>
      </c>
      <c r="E248" s="832" t="s">
        <v>5811</v>
      </c>
      <c r="F248" s="832" t="s">
        <v>5812</v>
      </c>
      <c r="G248" s="849">
        <v>0</v>
      </c>
      <c r="H248" s="849">
        <v>0</v>
      </c>
      <c r="I248" s="832"/>
      <c r="J248" s="832"/>
      <c r="K248" s="849"/>
      <c r="L248" s="849"/>
      <c r="M248" s="832"/>
      <c r="N248" s="832"/>
      <c r="O248" s="849"/>
      <c r="P248" s="849"/>
      <c r="Q248" s="837"/>
      <c r="R248" s="850"/>
    </row>
    <row r="249" spans="1:18" ht="14.4" customHeight="1" x14ac:dyDescent="0.3">
      <c r="A249" s="831" t="s">
        <v>5661</v>
      </c>
      <c r="B249" s="832" t="s">
        <v>5840</v>
      </c>
      <c r="C249" s="832" t="s">
        <v>630</v>
      </c>
      <c r="D249" s="832" t="s">
        <v>5627</v>
      </c>
      <c r="E249" s="832" t="s">
        <v>5870</v>
      </c>
      <c r="F249" s="832" t="s">
        <v>5871</v>
      </c>
      <c r="G249" s="849">
        <v>8</v>
      </c>
      <c r="H249" s="849">
        <v>7920</v>
      </c>
      <c r="I249" s="832">
        <v>1.6</v>
      </c>
      <c r="J249" s="832">
        <v>990</v>
      </c>
      <c r="K249" s="849">
        <v>5</v>
      </c>
      <c r="L249" s="849">
        <v>4950</v>
      </c>
      <c r="M249" s="832">
        <v>1</v>
      </c>
      <c r="N249" s="832">
        <v>990</v>
      </c>
      <c r="O249" s="849">
        <v>2</v>
      </c>
      <c r="P249" s="849">
        <v>1980</v>
      </c>
      <c r="Q249" s="837">
        <v>0.4</v>
      </c>
      <c r="R249" s="850">
        <v>990</v>
      </c>
    </row>
    <row r="250" spans="1:18" ht="14.4" customHeight="1" x14ac:dyDescent="0.3">
      <c r="A250" s="831" t="s">
        <v>5872</v>
      </c>
      <c r="B250" s="832" t="s">
        <v>5873</v>
      </c>
      <c r="C250" s="832" t="s">
        <v>627</v>
      </c>
      <c r="D250" s="832" t="s">
        <v>5627</v>
      </c>
      <c r="E250" s="832" t="s">
        <v>5874</v>
      </c>
      <c r="F250" s="832" t="s">
        <v>5875</v>
      </c>
      <c r="G250" s="849">
        <v>2566</v>
      </c>
      <c r="H250" s="849">
        <v>2147742</v>
      </c>
      <c r="I250" s="832">
        <v>0.65697702873671515</v>
      </c>
      <c r="J250" s="832">
        <v>837</v>
      </c>
      <c r="K250" s="849">
        <v>3749</v>
      </c>
      <c r="L250" s="849">
        <v>3269128</v>
      </c>
      <c r="M250" s="832">
        <v>1</v>
      </c>
      <c r="N250" s="832">
        <v>872</v>
      </c>
      <c r="O250" s="849">
        <v>3622</v>
      </c>
      <c r="P250" s="849">
        <v>3162006</v>
      </c>
      <c r="Q250" s="837">
        <v>0.96723224052407863</v>
      </c>
      <c r="R250" s="850">
        <v>873</v>
      </c>
    </row>
    <row r="251" spans="1:18" ht="14.4" customHeight="1" x14ac:dyDescent="0.3">
      <c r="A251" s="831" t="s">
        <v>5872</v>
      </c>
      <c r="B251" s="832" t="s">
        <v>5876</v>
      </c>
      <c r="C251" s="832" t="s">
        <v>627</v>
      </c>
      <c r="D251" s="832" t="s">
        <v>5627</v>
      </c>
      <c r="E251" s="832" t="s">
        <v>5780</v>
      </c>
      <c r="F251" s="832" t="s">
        <v>5781</v>
      </c>
      <c r="G251" s="849"/>
      <c r="H251" s="849"/>
      <c r="I251" s="832"/>
      <c r="J251" s="832"/>
      <c r="K251" s="849"/>
      <c r="L251" s="849"/>
      <c r="M251" s="832"/>
      <c r="N251" s="832"/>
      <c r="O251" s="849">
        <v>0</v>
      </c>
      <c r="P251" s="849">
        <v>0</v>
      </c>
      <c r="Q251" s="837"/>
      <c r="R251" s="850"/>
    </row>
    <row r="252" spans="1:18" ht="14.4" customHeight="1" x14ac:dyDescent="0.3">
      <c r="A252" s="831" t="s">
        <v>5872</v>
      </c>
      <c r="B252" s="832" t="s">
        <v>5876</v>
      </c>
      <c r="C252" s="832" t="s">
        <v>627</v>
      </c>
      <c r="D252" s="832" t="s">
        <v>5627</v>
      </c>
      <c r="E252" s="832" t="s">
        <v>5731</v>
      </c>
      <c r="F252" s="832" t="s">
        <v>5732</v>
      </c>
      <c r="G252" s="849"/>
      <c r="H252" s="849"/>
      <c r="I252" s="832"/>
      <c r="J252" s="832"/>
      <c r="K252" s="849"/>
      <c r="L252" s="849"/>
      <c r="M252" s="832"/>
      <c r="N252" s="832"/>
      <c r="O252" s="849">
        <v>0</v>
      </c>
      <c r="P252" s="849">
        <v>0</v>
      </c>
      <c r="Q252" s="837"/>
      <c r="R252" s="850"/>
    </row>
    <row r="253" spans="1:18" ht="14.4" customHeight="1" x14ac:dyDescent="0.3">
      <c r="A253" s="831" t="s">
        <v>5872</v>
      </c>
      <c r="B253" s="832" t="s">
        <v>5876</v>
      </c>
      <c r="C253" s="832" t="s">
        <v>627</v>
      </c>
      <c r="D253" s="832" t="s">
        <v>5627</v>
      </c>
      <c r="E253" s="832" t="s">
        <v>5735</v>
      </c>
      <c r="F253" s="832" t="s">
        <v>5736</v>
      </c>
      <c r="G253" s="849"/>
      <c r="H253" s="849"/>
      <c r="I253" s="832"/>
      <c r="J253" s="832"/>
      <c r="K253" s="849"/>
      <c r="L253" s="849"/>
      <c r="M253" s="832"/>
      <c r="N253" s="832"/>
      <c r="O253" s="849">
        <v>0</v>
      </c>
      <c r="P253" s="849">
        <v>0</v>
      </c>
      <c r="Q253" s="837"/>
      <c r="R253" s="850"/>
    </row>
    <row r="254" spans="1:18" ht="14.4" customHeight="1" thickBot="1" x14ac:dyDescent="0.35">
      <c r="A254" s="839" t="s">
        <v>5877</v>
      </c>
      <c r="B254" s="840" t="s">
        <v>5878</v>
      </c>
      <c r="C254" s="840" t="s">
        <v>624</v>
      </c>
      <c r="D254" s="840" t="s">
        <v>5627</v>
      </c>
      <c r="E254" s="840" t="s">
        <v>5646</v>
      </c>
      <c r="F254" s="840" t="s">
        <v>5647</v>
      </c>
      <c r="G254" s="851"/>
      <c r="H254" s="851"/>
      <c r="I254" s="840"/>
      <c r="J254" s="840"/>
      <c r="K254" s="851">
        <v>1</v>
      </c>
      <c r="L254" s="851">
        <v>37</v>
      </c>
      <c r="M254" s="840">
        <v>1</v>
      </c>
      <c r="N254" s="840">
        <v>37</v>
      </c>
      <c r="O254" s="851"/>
      <c r="P254" s="851"/>
      <c r="Q254" s="845"/>
      <c r="R254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5880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94147.200000000012</v>
      </c>
      <c r="I3" s="208">
        <f t="shared" si="0"/>
        <v>31555305.089999989</v>
      </c>
      <c r="J3" s="78"/>
      <c r="K3" s="78"/>
      <c r="L3" s="208">
        <f t="shared" si="0"/>
        <v>95325.989999999976</v>
      </c>
      <c r="M3" s="208">
        <f t="shared" si="0"/>
        <v>36223900.249999985</v>
      </c>
      <c r="N3" s="78"/>
      <c r="O3" s="78"/>
      <c r="P3" s="208">
        <f t="shared" si="0"/>
        <v>93895.800000000017</v>
      </c>
      <c r="Q3" s="208">
        <f t="shared" si="0"/>
        <v>36390108.5</v>
      </c>
      <c r="R3" s="79">
        <f>IF(M3=0,0,Q3/M3)</f>
        <v>1.0045883587590769</v>
      </c>
      <c r="S3" s="209">
        <f>IF(P3=0,0,Q3/P3)</f>
        <v>387.55842646848947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5626</v>
      </c>
      <c r="C6" s="825" t="s">
        <v>624</v>
      </c>
      <c r="D6" s="825" t="s">
        <v>2060</v>
      </c>
      <c r="E6" s="825" t="s">
        <v>5627</v>
      </c>
      <c r="F6" s="825" t="s">
        <v>5628</v>
      </c>
      <c r="G6" s="825"/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131</v>
      </c>
      <c r="R6" s="830"/>
      <c r="S6" s="848">
        <v>131</v>
      </c>
    </row>
    <row r="7" spans="1:19" ht="14.4" customHeight="1" x14ac:dyDescent="0.3">
      <c r="A7" s="831"/>
      <c r="B7" s="832" t="s">
        <v>5626</v>
      </c>
      <c r="C7" s="832" t="s">
        <v>624</v>
      </c>
      <c r="D7" s="832" t="s">
        <v>2060</v>
      </c>
      <c r="E7" s="832" t="s">
        <v>5627</v>
      </c>
      <c r="F7" s="832" t="s">
        <v>5629</v>
      </c>
      <c r="G7" s="832"/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236</v>
      </c>
      <c r="R7" s="837"/>
      <c r="S7" s="850">
        <v>236</v>
      </c>
    </row>
    <row r="8" spans="1:19" ht="14.4" customHeight="1" x14ac:dyDescent="0.3">
      <c r="A8" s="831" t="s">
        <v>5630</v>
      </c>
      <c r="B8" s="832" t="s">
        <v>5631</v>
      </c>
      <c r="C8" s="832" t="s">
        <v>627</v>
      </c>
      <c r="D8" s="832" t="s">
        <v>5592</v>
      </c>
      <c r="E8" s="832" t="s">
        <v>5627</v>
      </c>
      <c r="F8" s="832" t="s">
        <v>5635</v>
      </c>
      <c r="G8" s="832" t="s">
        <v>5636</v>
      </c>
      <c r="H8" s="849">
        <v>1</v>
      </c>
      <c r="I8" s="849">
        <v>323</v>
      </c>
      <c r="J8" s="832"/>
      <c r="K8" s="832">
        <v>323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5630</v>
      </c>
      <c r="B9" s="832" t="s">
        <v>5631</v>
      </c>
      <c r="C9" s="832" t="s">
        <v>627</v>
      </c>
      <c r="D9" s="832" t="s">
        <v>5593</v>
      </c>
      <c r="E9" s="832" t="s">
        <v>5627</v>
      </c>
      <c r="F9" s="832" t="s">
        <v>5637</v>
      </c>
      <c r="G9" s="832" t="s">
        <v>5638</v>
      </c>
      <c r="H9" s="849">
        <v>1</v>
      </c>
      <c r="I9" s="849">
        <v>327</v>
      </c>
      <c r="J9" s="832">
        <v>0.46714285714285714</v>
      </c>
      <c r="K9" s="832">
        <v>327</v>
      </c>
      <c r="L9" s="849">
        <v>2</v>
      </c>
      <c r="M9" s="849">
        <v>700</v>
      </c>
      <c r="N9" s="832">
        <v>1</v>
      </c>
      <c r="O9" s="832">
        <v>350</v>
      </c>
      <c r="P9" s="849"/>
      <c r="Q9" s="849"/>
      <c r="R9" s="837"/>
      <c r="S9" s="850"/>
    </row>
    <row r="10" spans="1:19" ht="14.4" customHeight="1" x14ac:dyDescent="0.3">
      <c r="A10" s="831" t="s">
        <v>5630</v>
      </c>
      <c r="B10" s="832" t="s">
        <v>5631</v>
      </c>
      <c r="C10" s="832" t="s">
        <v>627</v>
      </c>
      <c r="D10" s="832" t="s">
        <v>5593</v>
      </c>
      <c r="E10" s="832" t="s">
        <v>5627</v>
      </c>
      <c r="F10" s="832" t="s">
        <v>5639</v>
      </c>
      <c r="G10" s="832" t="s">
        <v>5640</v>
      </c>
      <c r="H10" s="849">
        <v>1</v>
      </c>
      <c r="I10" s="849">
        <v>33.33</v>
      </c>
      <c r="J10" s="832">
        <v>0.5</v>
      </c>
      <c r="K10" s="832">
        <v>33.33</v>
      </c>
      <c r="L10" s="849">
        <v>2</v>
      </c>
      <c r="M10" s="849">
        <v>66.66</v>
      </c>
      <c r="N10" s="832">
        <v>1</v>
      </c>
      <c r="O10" s="832">
        <v>33.33</v>
      </c>
      <c r="P10" s="849"/>
      <c r="Q10" s="849"/>
      <c r="R10" s="837"/>
      <c r="S10" s="850"/>
    </row>
    <row r="11" spans="1:19" ht="14.4" customHeight="1" x14ac:dyDescent="0.3">
      <c r="A11" s="831" t="s">
        <v>5630</v>
      </c>
      <c r="B11" s="832" t="s">
        <v>5631</v>
      </c>
      <c r="C11" s="832" t="s">
        <v>627</v>
      </c>
      <c r="D11" s="832" t="s">
        <v>5594</v>
      </c>
      <c r="E11" s="832" t="s">
        <v>5627</v>
      </c>
      <c r="F11" s="832" t="s">
        <v>5635</v>
      </c>
      <c r="G11" s="832" t="s">
        <v>5636</v>
      </c>
      <c r="H11" s="849"/>
      <c r="I11" s="849"/>
      <c r="J11" s="832"/>
      <c r="K11" s="832"/>
      <c r="L11" s="849">
        <v>1</v>
      </c>
      <c r="M11" s="849">
        <v>346</v>
      </c>
      <c r="N11" s="832">
        <v>1</v>
      </c>
      <c r="O11" s="832">
        <v>346</v>
      </c>
      <c r="P11" s="849"/>
      <c r="Q11" s="849"/>
      <c r="R11" s="837"/>
      <c r="S11" s="850"/>
    </row>
    <row r="12" spans="1:19" ht="14.4" customHeight="1" x14ac:dyDescent="0.3">
      <c r="A12" s="831" t="s">
        <v>5630</v>
      </c>
      <c r="B12" s="832" t="s">
        <v>5631</v>
      </c>
      <c r="C12" s="832" t="s">
        <v>627</v>
      </c>
      <c r="D12" s="832" t="s">
        <v>5588</v>
      </c>
      <c r="E12" s="832" t="s">
        <v>5627</v>
      </c>
      <c r="F12" s="832" t="s">
        <v>5635</v>
      </c>
      <c r="G12" s="832" t="s">
        <v>5636</v>
      </c>
      <c r="H12" s="849">
        <v>7</v>
      </c>
      <c r="I12" s="849">
        <v>2261</v>
      </c>
      <c r="J12" s="832">
        <v>2.1782273603082851</v>
      </c>
      <c r="K12" s="832">
        <v>323</v>
      </c>
      <c r="L12" s="849">
        <v>3</v>
      </c>
      <c r="M12" s="849">
        <v>1038</v>
      </c>
      <c r="N12" s="832">
        <v>1</v>
      </c>
      <c r="O12" s="832">
        <v>346</v>
      </c>
      <c r="P12" s="849">
        <v>10</v>
      </c>
      <c r="Q12" s="849">
        <v>3470</v>
      </c>
      <c r="R12" s="837">
        <v>3.3429672447013488</v>
      </c>
      <c r="S12" s="850">
        <v>347</v>
      </c>
    </row>
    <row r="13" spans="1:19" ht="14.4" customHeight="1" x14ac:dyDescent="0.3">
      <c r="A13" s="831" t="s">
        <v>5630</v>
      </c>
      <c r="B13" s="832" t="s">
        <v>5631</v>
      </c>
      <c r="C13" s="832" t="s">
        <v>627</v>
      </c>
      <c r="D13" s="832" t="s">
        <v>5588</v>
      </c>
      <c r="E13" s="832" t="s">
        <v>5627</v>
      </c>
      <c r="F13" s="832" t="s">
        <v>5637</v>
      </c>
      <c r="G13" s="832" t="s">
        <v>5638</v>
      </c>
      <c r="H13" s="849">
        <v>17</v>
      </c>
      <c r="I13" s="849">
        <v>5559</v>
      </c>
      <c r="J13" s="832">
        <v>1.5882857142857143</v>
      </c>
      <c r="K13" s="832">
        <v>327</v>
      </c>
      <c r="L13" s="849">
        <v>10</v>
      </c>
      <c r="M13" s="849">
        <v>3500</v>
      </c>
      <c r="N13" s="832">
        <v>1</v>
      </c>
      <c r="O13" s="832">
        <v>350</v>
      </c>
      <c r="P13" s="849">
        <v>14</v>
      </c>
      <c r="Q13" s="849">
        <v>4914</v>
      </c>
      <c r="R13" s="837">
        <v>1.4039999999999999</v>
      </c>
      <c r="S13" s="850">
        <v>351</v>
      </c>
    </row>
    <row r="14" spans="1:19" ht="14.4" customHeight="1" x14ac:dyDescent="0.3">
      <c r="A14" s="831" t="s">
        <v>5630</v>
      </c>
      <c r="B14" s="832" t="s">
        <v>5631</v>
      </c>
      <c r="C14" s="832" t="s">
        <v>627</v>
      </c>
      <c r="D14" s="832" t="s">
        <v>5588</v>
      </c>
      <c r="E14" s="832" t="s">
        <v>5627</v>
      </c>
      <c r="F14" s="832" t="s">
        <v>5639</v>
      </c>
      <c r="G14" s="832" t="s">
        <v>5640</v>
      </c>
      <c r="H14" s="849">
        <v>284</v>
      </c>
      <c r="I14" s="849">
        <v>9333.33</v>
      </c>
      <c r="J14" s="832">
        <v>28.001110044401777</v>
      </c>
      <c r="K14" s="832">
        <v>32.863838028169013</v>
      </c>
      <c r="L14" s="849">
        <v>10</v>
      </c>
      <c r="M14" s="849">
        <v>333.32</v>
      </c>
      <c r="N14" s="832">
        <v>1</v>
      </c>
      <c r="O14" s="832">
        <v>33.332000000000001</v>
      </c>
      <c r="P14" s="849">
        <v>14</v>
      </c>
      <c r="Q14" s="849">
        <v>466.66</v>
      </c>
      <c r="R14" s="837">
        <v>1.4000360014400577</v>
      </c>
      <c r="S14" s="850">
        <v>33.332857142857144</v>
      </c>
    </row>
    <row r="15" spans="1:19" ht="14.4" customHeight="1" x14ac:dyDescent="0.3">
      <c r="A15" s="831" t="s">
        <v>5630</v>
      </c>
      <c r="B15" s="832" t="s">
        <v>5631</v>
      </c>
      <c r="C15" s="832" t="s">
        <v>627</v>
      </c>
      <c r="D15" s="832" t="s">
        <v>5597</v>
      </c>
      <c r="E15" s="832" t="s">
        <v>5627</v>
      </c>
      <c r="F15" s="832" t="s">
        <v>5635</v>
      </c>
      <c r="G15" s="832" t="s">
        <v>5636</v>
      </c>
      <c r="H15" s="849">
        <v>6</v>
      </c>
      <c r="I15" s="849">
        <v>1938</v>
      </c>
      <c r="J15" s="832">
        <v>2.800578034682081</v>
      </c>
      <c r="K15" s="832">
        <v>323</v>
      </c>
      <c r="L15" s="849">
        <v>2</v>
      </c>
      <c r="M15" s="849">
        <v>692</v>
      </c>
      <c r="N15" s="832">
        <v>1</v>
      </c>
      <c r="O15" s="832">
        <v>346</v>
      </c>
      <c r="P15" s="849"/>
      <c r="Q15" s="849"/>
      <c r="R15" s="837"/>
      <c r="S15" s="850"/>
    </row>
    <row r="16" spans="1:19" ht="14.4" customHeight="1" x14ac:dyDescent="0.3">
      <c r="A16" s="831" t="s">
        <v>5630</v>
      </c>
      <c r="B16" s="832" t="s">
        <v>5631</v>
      </c>
      <c r="C16" s="832" t="s">
        <v>627</v>
      </c>
      <c r="D16" s="832" t="s">
        <v>5597</v>
      </c>
      <c r="E16" s="832" t="s">
        <v>5627</v>
      </c>
      <c r="F16" s="832" t="s">
        <v>5637</v>
      </c>
      <c r="G16" s="832" t="s">
        <v>5638</v>
      </c>
      <c r="H16" s="849">
        <v>8</v>
      </c>
      <c r="I16" s="849">
        <v>2616</v>
      </c>
      <c r="J16" s="832">
        <v>1.0677551020408163</v>
      </c>
      <c r="K16" s="832">
        <v>327</v>
      </c>
      <c r="L16" s="849">
        <v>7</v>
      </c>
      <c r="M16" s="849">
        <v>2450</v>
      </c>
      <c r="N16" s="832">
        <v>1</v>
      </c>
      <c r="O16" s="832">
        <v>350</v>
      </c>
      <c r="P16" s="849">
        <v>1</v>
      </c>
      <c r="Q16" s="849">
        <v>351</v>
      </c>
      <c r="R16" s="837">
        <v>0.14326530612244898</v>
      </c>
      <c r="S16" s="850">
        <v>351</v>
      </c>
    </row>
    <row r="17" spans="1:19" ht="14.4" customHeight="1" x14ac:dyDescent="0.3">
      <c r="A17" s="831" t="s">
        <v>5630</v>
      </c>
      <c r="B17" s="832" t="s">
        <v>5631</v>
      </c>
      <c r="C17" s="832" t="s">
        <v>627</v>
      </c>
      <c r="D17" s="832" t="s">
        <v>5597</v>
      </c>
      <c r="E17" s="832" t="s">
        <v>5627</v>
      </c>
      <c r="F17" s="832" t="s">
        <v>5639</v>
      </c>
      <c r="G17" s="832" t="s">
        <v>5640</v>
      </c>
      <c r="H17" s="849">
        <v>7</v>
      </c>
      <c r="I17" s="849">
        <v>166.64999999999998</v>
      </c>
      <c r="J17" s="832">
        <v>0.71422448892127022</v>
      </c>
      <c r="K17" s="832">
        <v>23.807142857142853</v>
      </c>
      <c r="L17" s="849">
        <v>7</v>
      </c>
      <c r="M17" s="849">
        <v>233.32999999999998</v>
      </c>
      <c r="N17" s="832">
        <v>1</v>
      </c>
      <c r="O17" s="832">
        <v>33.332857142857144</v>
      </c>
      <c r="P17" s="849">
        <v>1</v>
      </c>
      <c r="Q17" s="849">
        <v>33.33</v>
      </c>
      <c r="R17" s="837">
        <v>0.14284489778425408</v>
      </c>
      <c r="S17" s="850">
        <v>33.33</v>
      </c>
    </row>
    <row r="18" spans="1:19" ht="14.4" customHeight="1" x14ac:dyDescent="0.3">
      <c r="A18" s="831" t="s">
        <v>5630</v>
      </c>
      <c r="B18" s="832" t="s">
        <v>5631</v>
      </c>
      <c r="C18" s="832" t="s">
        <v>627</v>
      </c>
      <c r="D18" s="832" t="s">
        <v>5600</v>
      </c>
      <c r="E18" s="832" t="s">
        <v>5627</v>
      </c>
      <c r="F18" s="832" t="s">
        <v>5635</v>
      </c>
      <c r="G18" s="832" t="s">
        <v>5636</v>
      </c>
      <c r="H18" s="849">
        <v>0</v>
      </c>
      <c r="I18" s="849">
        <v>0</v>
      </c>
      <c r="J18" s="832"/>
      <c r="K18" s="832"/>
      <c r="L18" s="849"/>
      <c r="M18" s="849"/>
      <c r="N18" s="832"/>
      <c r="O18" s="832"/>
      <c r="P18" s="849">
        <v>1</v>
      </c>
      <c r="Q18" s="849">
        <v>347</v>
      </c>
      <c r="R18" s="837"/>
      <c r="S18" s="850">
        <v>347</v>
      </c>
    </row>
    <row r="19" spans="1:19" ht="14.4" customHeight="1" x14ac:dyDescent="0.3">
      <c r="A19" s="831" t="s">
        <v>5630</v>
      </c>
      <c r="B19" s="832" t="s">
        <v>5631</v>
      </c>
      <c r="C19" s="832" t="s">
        <v>627</v>
      </c>
      <c r="D19" s="832" t="s">
        <v>5600</v>
      </c>
      <c r="E19" s="832" t="s">
        <v>5627</v>
      </c>
      <c r="F19" s="832" t="s">
        <v>5637</v>
      </c>
      <c r="G19" s="832" t="s">
        <v>5638</v>
      </c>
      <c r="H19" s="849"/>
      <c r="I19" s="849"/>
      <c r="J19" s="832"/>
      <c r="K19" s="832"/>
      <c r="L19" s="849"/>
      <c r="M19" s="849"/>
      <c r="N19" s="832"/>
      <c r="O19" s="832"/>
      <c r="P19" s="849">
        <v>5</v>
      </c>
      <c r="Q19" s="849">
        <v>1755</v>
      </c>
      <c r="R19" s="837"/>
      <c r="S19" s="850">
        <v>351</v>
      </c>
    </row>
    <row r="20" spans="1:19" ht="14.4" customHeight="1" x14ac:dyDescent="0.3">
      <c r="A20" s="831" t="s">
        <v>5630</v>
      </c>
      <c r="B20" s="832" t="s">
        <v>5631</v>
      </c>
      <c r="C20" s="832" t="s">
        <v>627</v>
      </c>
      <c r="D20" s="832" t="s">
        <v>5600</v>
      </c>
      <c r="E20" s="832" t="s">
        <v>5627</v>
      </c>
      <c r="F20" s="832" t="s">
        <v>5639</v>
      </c>
      <c r="G20" s="832" t="s">
        <v>5640</v>
      </c>
      <c r="H20" s="849"/>
      <c r="I20" s="849"/>
      <c r="J20" s="832"/>
      <c r="K20" s="832"/>
      <c r="L20" s="849"/>
      <c r="M20" s="849"/>
      <c r="N20" s="832"/>
      <c r="O20" s="832"/>
      <c r="P20" s="849">
        <v>5</v>
      </c>
      <c r="Q20" s="849">
        <v>166.67000000000002</v>
      </c>
      <c r="R20" s="837"/>
      <c r="S20" s="850">
        <v>33.334000000000003</v>
      </c>
    </row>
    <row r="21" spans="1:19" ht="14.4" customHeight="1" x14ac:dyDescent="0.3">
      <c r="A21" s="831" t="s">
        <v>5630</v>
      </c>
      <c r="B21" s="832" t="s">
        <v>5631</v>
      </c>
      <c r="C21" s="832" t="s">
        <v>627</v>
      </c>
      <c r="D21" s="832" t="s">
        <v>5607</v>
      </c>
      <c r="E21" s="832" t="s">
        <v>5627</v>
      </c>
      <c r="F21" s="832" t="s">
        <v>5637</v>
      </c>
      <c r="G21" s="832" t="s">
        <v>5638</v>
      </c>
      <c r="H21" s="849">
        <v>1</v>
      </c>
      <c r="I21" s="849">
        <v>327</v>
      </c>
      <c r="J21" s="832"/>
      <c r="K21" s="832">
        <v>327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5630</v>
      </c>
      <c r="B22" s="832" t="s">
        <v>5631</v>
      </c>
      <c r="C22" s="832" t="s">
        <v>627</v>
      </c>
      <c r="D22" s="832" t="s">
        <v>5607</v>
      </c>
      <c r="E22" s="832" t="s">
        <v>5627</v>
      </c>
      <c r="F22" s="832" t="s">
        <v>5639</v>
      </c>
      <c r="G22" s="832" t="s">
        <v>5640</v>
      </c>
      <c r="H22" s="849">
        <v>1</v>
      </c>
      <c r="I22" s="849">
        <v>33.33</v>
      </c>
      <c r="J22" s="832"/>
      <c r="K22" s="832">
        <v>33.33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5630</v>
      </c>
      <c r="B23" s="832" t="s">
        <v>5631</v>
      </c>
      <c r="C23" s="832" t="s">
        <v>627</v>
      </c>
      <c r="D23" s="832" t="s">
        <v>5608</v>
      </c>
      <c r="E23" s="832" t="s">
        <v>5627</v>
      </c>
      <c r="F23" s="832" t="s">
        <v>5635</v>
      </c>
      <c r="G23" s="832" t="s">
        <v>5636</v>
      </c>
      <c r="H23" s="849"/>
      <c r="I23" s="849"/>
      <c r="J23" s="832"/>
      <c r="K23" s="832"/>
      <c r="L23" s="849">
        <v>0</v>
      </c>
      <c r="M23" s="849">
        <v>0</v>
      </c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5630</v>
      </c>
      <c r="B24" s="832" t="s">
        <v>5631</v>
      </c>
      <c r="C24" s="832" t="s">
        <v>627</v>
      </c>
      <c r="D24" s="832" t="s">
        <v>5609</v>
      </c>
      <c r="E24" s="832" t="s">
        <v>5627</v>
      </c>
      <c r="F24" s="832" t="s">
        <v>5635</v>
      </c>
      <c r="G24" s="832" t="s">
        <v>5636</v>
      </c>
      <c r="H24" s="849"/>
      <c r="I24" s="849"/>
      <c r="J24" s="832"/>
      <c r="K24" s="832"/>
      <c r="L24" s="849">
        <v>2</v>
      </c>
      <c r="M24" s="849">
        <v>692</v>
      </c>
      <c r="N24" s="832">
        <v>1</v>
      </c>
      <c r="O24" s="832">
        <v>346</v>
      </c>
      <c r="P24" s="849"/>
      <c r="Q24" s="849"/>
      <c r="R24" s="837"/>
      <c r="S24" s="850"/>
    </row>
    <row r="25" spans="1:19" ht="14.4" customHeight="1" x14ac:dyDescent="0.3">
      <c r="A25" s="831" t="s">
        <v>5630</v>
      </c>
      <c r="B25" s="832" t="s">
        <v>5631</v>
      </c>
      <c r="C25" s="832" t="s">
        <v>627</v>
      </c>
      <c r="D25" s="832" t="s">
        <v>5610</v>
      </c>
      <c r="E25" s="832" t="s">
        <v>5627</v>
      </c>
      <c r="F25" s="832" t="s">
        <v>5635</v>
      </c>
      <c r="G25" s="832" t="s">
        <v>5636</v>
      </c>
      <c r="H25" s="849">
        <v>1</v>
      </c>
      <c r="I25" s="849">
        <v>323</v>
      </c>
      <c r="J25" s="832"/>
      <c r="K25" s="832">
        <v>323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5630</v>
      </c>
      <c r="B26" s="832" t="s">
        <v>5631</v>
      </c>
      <c r="C26" s="832" t="s">
        <v>627</v>
      </c>
      <c r="D26" s="832" t="s">
        <v>2082</v>
      </c>
      <c r="E26" s="832" t="s">
        <v>5627</v>
      </c>
      <c r="F26" s="832" t="s">
        <v>5635</v>
      </c>
      <c r="G26" s="832" t="s">
        <v>5636</v>
      </c>
      <c r="H26" s="849">
        <v>3855</v>
      </c>
      <c r="I26" s="849">
        <v>1245165</v>
      </c>
      <c r="J26" s="832">
        <v>0.98111853177930042</v>
      </c>
      <c r="K26" s="832">
        <v>323</v>
      </c>
      <c r="L26" s="849">
        <v>3668</v>
      </c>
      <c r="M26" s="849">
        <v>1269128</v>
      </c>
      <c r="N26" s="832">
        <v>1</v>
      </c>
      <c r="O26" s="832">
        <v>346</v>
      </c>
      <c r="P26" s="849">
        <v>334</v>
      </c>
      <c r="Q26" s="849">
        <v>115898</v>
      </c>
      <c r="R26" s="837">
        <v>9.1320969988842732E-2</v>
      </c>
      <c r="S26" s="850">
        <v>347</v>
      </c>
    </row>
    <row r="27" spans="1:19" ht="14.4" customHeight="1" x14ac:dyDescent="0.3">
      <c r="A27" s="831" t="s">
        <v>5630</v>
      </c>
      <c r="B27" s="832" t="s">
        <v>5631</v>
      </c>
      <c r="C27" s="832" t="s">
        <v>627</v>
      </c>
      <c r="D27" s="832" t="s">
        <v>2082</v>
      </c>
      <c r="E27" s="832" t="s">
        <v>5627</v>
      </c>
      <c r="F27" s="832" t="s">
        <v>5637</v>
      </c>
      <c r="G27" s="832" t="s">
        <v>5638</v>
      </c>
      <c r="H27" s="849">
        <v>4139</v>
      </c>
      <c r="I27" s="849">
        <v>1353453</v>
      </c>
      <c r="J27" s="832">
        <v>0.90753545445401818</v>
      </c>
      <c r="K27" s="832">
        <v>327</v>
      </c>
      <c r="L27" s="849">
        <v>4261</v>
      </c>
      <c r="M27" s="849">
        <v>1491350</v>
      </c>
      <c r="N27" s="832">
        <v>1</v>
      </c>
      <c r="O27" s="832">
        <v>350</v>
      </c>
      <c r="P27" s="849">
        <v>402</v>
      </c>
      <c r="Q27" s="849">
        <v>141102</v>
      </c>
      <c r="R27" s="837">
        <v>9.4613605122875241E-2</v>
      </c>
      <c r="S27" s="850">
        <v>351</v>
      </c>
    </row>
    <row r="28" spans="1:19" ht="14.4" customHeight="1" x14ac:dyDescent="0.3">
      <c r="A28" s="831" t="s">
        <v>5630</v>
      </c>
      <c r="B28" s="832" t="s">
        <v>5631</v>
      </c>
      <c r="C28" s="832" t="s">
        <v>627</v>
      </c>
      <c r="D28" s="832" t="s">
        <v>2082</v>
      </c>
      <c r="E28" s="832" t="s">
        <v>5627</v>
      </c>
      <c r="F28" s="832" t="s">
        <v>5639</v>
      </c>
      <c r="G28" s="832" t="s">
        <v>5640</v>
      </c>
      <c r="H28" s="849">
        <v>3152</v>
      </c>
      <c r="I28" s="849">
        <v>73633.34</v>
      </c>
      <c r="J28" s="832">
        <v>0.53499642855404272</v>
      </c>
      <c r="K28" s="832">
        <v>23.360831218274111</v>
      </c>
      <c r="L28" s="849">
        <v>4129</v>
      </c>
      <c r="M28" s="849">
        <v>137633.33000000002</v>
      </c>
      <c r="N28" s="832">
        <v>1</v>
      </c>
      <c r="O28" s="832">
        <v>33.333332526035363</v>
      </c>
      <c r="P28" s="849">
        <v>392</v>
      </c>
      <c r="Q28" s="849">
        <v>13066.67</v>
      </c>
      <c r="R28" s="837">
        <v>9.4938268223256669E-2</v>
      </c>
      <c r="S28" s="850">
        <v>33.333341836734697</v>
      </c>
    </row>
    <row r="29" spans="1:19" ht="14.4" customHeight="1" x14ac:dyDescent="0.3">
      <c r="A29" s="831" t="s">
        <v>5630</v>
      </c>
      <c r="B29" s="832" t="s">
        <v>5631</v>
      </c>
      <c r="C29" s="832" t="s">
        <v>627</v>
      </c>
      <c r="D29" s="832" t="s">
        <v>2082</v>
      </c>
      <c r="E29" s="832" t="s">
        <v>5627</v>
      </c>
      <c r="F29" s="832" t="s">
        <v>5643</v>
      </c>
      <c r="G29" s="832" t="s">
        <v>5644</v>
      </c>
      <c r="H29" s="849">
        <v>1</v>
      </c>
      <c r="I29" s="849">
        <v>1936</v>
      </c>
      <c r="J29" s="832"/>
      <c r="K29" s="832">
        <v>1936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5630</v>
      </c>
      <c r="B30" s="832" t="s">
        <v>5631</v>
      </c>
      <c r="C30" s="832" t="s">
        <v>627</v>
      </c>
      <c r="D30" s="832" t="s">
        <v>2085</v>
      </c>
      <c r="E30" s="832" t="s">
        <v>5627</v>
      </c>
      <c r="F30" s="832" t="s">
        <v>5637</v>
      </c>
      <c r="G30" s="832" t="s">
        <v>5638</v>
      </c>
      <c r="H30" s="849"/>
      <c r="I30" s="849"/>
      <c r="J30" s="832"/>
      <c r="K30" s="832"/>
      <c r="L30" s="849">
        <v>1</v>
      </c>
      <c r="M30" s="849">
        <v>350</v>
      </c>
      <c r="N30" s="832">
        <v>1</v>
      </c>
      <c r="O30" s="832">
        <v>350</v>
      </c>
      <c r="P30" s="849"/>
      <c r="Q30" s="849"/>
      <c r="R30" s="837"/>
      <c r="S30" s="850"/>
    </row>
    <row r="31" spans="1:19" ht="14.4" customHeight="1" x14ac:dyDescent="0.3">
      <c r="A31" s="831" t="s">
        <v>5630</v>
      </c>
      <c r="B31" s="832" t="s">
        <v>5631</v>
      </c>
      <c r="C31" s="832" t="s">
        <v>627</v>
      </c>
      <c r="D31" s="832" t="s">
        <v>2085</v>
      </c>
      <c r="E31" s="832" t="s">
        <v>5627</v>
      </c>
      <c r="F31" s="832" t="s">
        <v>5639</v>
      </c>
      <c r="G31" s="832" t="s">
        <v>5640</v>
      </c>
      <c r="H31" s="849"/>
      <c r="I31" s="849"/>
      <c r="J31" s="832"/>
      <c r="K31" s="832"/>
      <c r="L31" s="849">
        <v>1</v>
      </c>
      <c r="M31" s="849">
        <v>33.33</v>
      </c>
      <c r="N31" s="832">
        <v>1</v>
      </c>
      <c r="O31" s="832">
        <v>33.33</v>
      </c>
      <c r="P31" s="849"/>
      <c r="Q31" s="849"/>
      <c r="R31" s="837"/>
      <c r="S31" s="850"/>
    </row>
    <row r="32" spans="1:19" ht="14.4" customHeight="1" x14ac:dyDescent="0.3">
      <c r="A32" s="831" t="s">
        <v>5630</v>
      </c>
      <c r="B32" s="832" t="s">
        <v>5631</v>
      </c>
      <c r="C32" s="832" t="s">
        <v>627</v>
      </c>
      <c r="D32" s="832" t="s">
        <v>2087</v>
      </c>
      <c r="E32" s="832" t="s">
        <v>5627</v>
      </c>
      <c r="F32" s="832" t="s">
        <v>5635</v>
      </c>
      <c r="G32" s="832" t="s">
        <v>5636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347</v>
      </c>
      <c r="R32" s="837"/>
      <c r="S32" s="850">
        <v>347</v>
      </c>
    </row>
    <row r="33" spans="1:19" ht="14.4" customHeight="1" x14ac:dyDescent="0.3">
      <c r="A33" s="831" t="s">
        <v>5630</v>
      </c>
      <c r="B33" s="832" t="s">
        <v>5631</v>
      </c>
      <c r="C33" s="832" t="s">
        <v>627</v>
      </c>
      <c r="D33" s="832" t="s">
        <v>2088</v>
      </c>
      <c r="E33" s="832" t="s">
        <v>5627</v>
      </c>
      <c r="F33" s="832" t="s">
        <v>5635</v>
      </c>
      <c r="G33" s="832" t="s">
        <v>5636</v>
      </c>
      <c r="H33" s="849"/>
      <c r="I33" s="849"/>
      <c r="J33" s="832"/>
      <c r="K33" s="832"/>
      <c r="L33" s="849"/>
      <c r="M33" s="849"/>
      <c r="N33" s="832"/>
      <c r="O33" s="832"/>
      <c r="P33" s="849">
        <v>2619</v>
      </c>
      <c r="Q33" s="849">
        <v>908793</v>
      </c>
      <c r="R33" s="837"/>
      <c r="S33" s="850">
        <v>347</v>
      </c>
    </row>
    <row r="34" spans="1:19" ht="14.4" customHeight="1" x14ac:dyDescent="0.3">
      <c r="A34" s="831" t="s">
        <v>5630</v>
      </c>
      <c r="B34" s="832" t="s">
        <v>5631</v>
      </c>
      <c r="C34" s="832" t="s">
        <v>627</v>
      </c>
      <c r="D34" s="832" t="s">
        <v>2088</v>
      </c>
      <c r="E34" s="832" t="s">
        <v>5627</v>
      </c>
      <c r="F34" s="832" t="s">
        <v>5637</v>
      </c>
      <c r="G34" s="832" t="s">
        <v>5638</v>
      </c>
      <c r="H34" s="849"/>
      <c r="I34" s="849"/>
      <c r="J34" s="832"/>
      <c r="K34" s="832"/>
      <c r="L34" s="849"/>
      <c r="M34" s="849"/>
      <c r="N34" s="832"/>
      <c r="O34" s="832"/>
      <c r="P34" s="849">
        <v>3193</v>
      </c>
      <c r="Q34" s="849">
        <v>1120743</v>
      </c>
      <c r="R34" s="837"/>
      <c r="S34" s="850">
        <v>351</v>
      </c>
    </row>
    <row r="35" spans="1:19" ht="14.4" customHeight="1" x14ac:dyDescent="0.3">
      <c r="A35" s="831" t="s">
        <v>5630</v>
      </c>
      <c r="B35" s="832" t="s">
        <v>5631</v>
      </c>
      <c r="C35" s="832" t="s">
        <v>627</v>
      </c>
      <c r="D35" s="832" t="s">
        <v>2088</v>
      </c>
      <c r="E35" s="832" t="s">
        <v>5627</v>
      </c>
      <c r="F35" s="832" t="s">
        <v>5639</v>
      </c>
      <c r="G35" s="832" t="s">
        <v>5640</v>
      </c>
      <c r="H35" s="849"/>
      <c r="I35" s="849"/>
      <c r="J35" s="832"/>
      <c r="K35" s="832"/>
      <c r="L35" s="849"/>
      <c r="M35" s="849"/>
      <c r="N35" s="832"/>
      <c r="O35" s="832"/>
      <c r="P35" s="849">
        <v>2901</v>
      </c>
      <c r="Q35" s="849">
        <v>96699.99</v>
      </c>
      <c r="R35" s="837"/>
      <c r="S35" s="850">
        <v>33.333329886246126</v>
      </c>
    </row>
    <row r="36" spans="1:19" ht="14.4" customHeight="1" x14ac:dyDescent="0.3">
      <c r="A36" s="831" t="s">
        <v>5630</v>
      </c>
      <c r="B36" s="832" t="s">
        <v>5631</v>
      </c>
      <c r="C36" s="832" t="s">
        <v>627</v>
      </c>
      <c r="D36" s="832" t="s">
        <v>5617</v>
      </c>
      <c r="E36" s="832" t="s">
        <v>5627</v>
      </c>
      <c r="F36" s="832" t="s">
        <v>5637</v>
      </c>
      <c r="G36" s="832" t="s">
        <v>5638</v>
      </c>
      <c r="H36" s="849"/>
      <c r="I36" s="849"/>
      <c r="J36" s="832"/>
      <c r="K36" s="832"/>
      <c r="L36" s="849">
        <v>1</v>
      </c>
      <c r="M36" s="849">
        <v>350</v>
      </c>
      <c r="N36" s="832">
        <v>1</v>
      </c>
      <c r="O36" s="832">
        <v>350</v>
      </c>
      <c r="P36" s="849"/>
      <c r="Q36" s="849"/>
      <c r="R36" s="837"/>
      <c r="S36" s="850"/>
    </row>
    <row r="37" spans="1:19" ht="14.4" customHeight="1" x14ac:dyDescent="0.3">
      <c r="A37" s="831" t="s">
        <v>5630</v>
      </c>
      <c r="B37" s="832" t="s">
        <v>5631</v>
      </c>
      <c r="C37" s="832" t="s">
        <v>627</v>
      </c>
      <c r="D37" s="832" t="s">
        <v>5617</v>
      </c>
      <c r="E37" s="832" t="s">
        <v>5627</v>
      </c>
      <c r="F37" s="832" t="s">
        <v>5639</v>
      </c>
      <c r="G37" s="832" t="s">
        <v>5640</v>
      </c>
      <c r="H37" s="849"/>
      <c r="I37" s="849"/>
      <c r="J37" s="832"/>
      <c r="K37" s="832"/>
      <c r="L37" s="849">
        <v>1</v>
      </c>
      <c r="M37" s="849">
        <v>33.33</v>
      </c>
      <c r="N37" s="832">
        <v>1</v>
      </c>
      <c r="O37" s="832">
        <v>33.33</v>
      </c>
      <c r="P37" s="849"/>
      <c r="Q37" s="849"/>
      <c r="R37" s="837"/>
      <c r="S37" s="850"/>
    </row>
    <row r="38" spans="1:19" ht="14.4" customHeight="1" x14ac:dyDescent="0.3">
      <c r="A38" s="831" t="s">
        <v>5630</v>
      </c>
      <c r="B38" s="832" t="s">
        <v>5631</v>
      </c>
      <c r="C38" s="832" t="s">
        <v>627</v>
      </c>
      <c r="D38" s="832" t="s">
        <v>5618</v>
      </c>
      <c r="E38" s="832" t="s">
        <v>5627</v>
      </c>
      <c r="F38" s="832" t="s">
        <v>5635</v>
      </c>
      <c r="G38" s="832" t="s">
        <v>5636</v>
      </c>
      <c r="H38" s="849"/>
      <c r="I38" s="849"/>
      <c r="J38" s="832"/>
      <c r="K38" s="832"/>
      <c r="L38" s="849">
        <v>1</v>
      </c>
      <c r="M38" s="849">
        <v>346</v>
      </c>
      <c r="N38" s="832">
        <v>1</v>
      </c>
      <c r="O38" s="832">
        <v>346</v>
      </c>
      <c r="P38" s="849">
        <v>1</v>
      </c>
      <c r="Q38" s="849">
        <v>347</v>
      </c>
      <c r="R38" s="837">
        <v>1.0028901734104045</v>
      </c>
      <c r="S38" s="850">
        <v>347</v>
      </c>
    </row>
    <row r="39" spans="1:19" ht="14.4" customHeight="1" x14ac:dyDescent="0.3">
      <c r="A39" s="831" t="s">
        <v>5630</v>
      </c>
      <c r="B39" s="832" t="s">
        <v>5631</v>
      </c>
      <c r="C39" s="832" t="s">
        <v>627</v>
      </c>
      <c r="D39" s="832" t="s">
        <v>5619</v>
      </c>
      <c r="E39" s="832" t="s">
        <v>5627</v>
      </c>
      <c r="F39" s="832" t="s">
        <v>5637</v>
      </c>
      <c r="G39" s="832" t="s">
        <v>5638</v>
      </c>
      <c r="H39" s="849"/>
      <c r="I39" s="849"/>
      <c r="J39" s="832"/>
      <c r="K39" s="832"/>
      <c r="L39" s="849">
        <v>1</v>
      </c>
      <c r="M39" s="849">
        <v>350</v>
      </c>
      <c r="N39" s="832">
        <v>1</v>
      </c>
      <c r="O39" s="832">
        <v>350</v>
      </c>
      <c r="P39" s="849"/>
      <c r="Q39" s="849"/>
      <c r="R39" s="837"/>
      <c r="S39" s="850"/>
    </row>
    <row r="40" spans="1:19" ht="14.4" customHeight="1" x14ac:dyDescent="0.3">
      <c r="A40" s="831" t="s">
        <v>5630</v>
      </c>
      <c r="B40" s="832" t="s">
        <v>5631</v>
      </c>
      <c r="C40" s="832" t="s">
        <v>627</v>
      </c>
      <c r="D40" s="832" t="s">
        <v>5619</v>
      </c>
      <c r="E40" s="832" t="s">
        <v>5627</v>
      </c>
      <c r="F40" s="832" t="s">
        <v>5639</v>
      </c>
      <c r="G40" s="832" t="s">
        <v>5640</v>
      </c>
      <c r="H40" s="849"/>
      <c r="I40" s="849"/>
      <c r="J40" s="832"/>
      <c r="K40" s="832"/>
      <c r="L40" s="849">
        <v>1</v>
      </c>
      <c r="M40" s="849">
        <v>33.33</v>
      </c>
      <c r="N40" s="832">
        <v>1</v>
      </c>
      <c r="O40" s="832">
        <v>33.33</v>
      </c>
      <c r="P40" s="849"/>
      <c r="Q40" s="849"/>
      <c r="R40" s="837"/>
      <c r="S40" s="850"/>
    </row>
    <row r="41" spans="1:19" ht="14.4" customHeight="1" x14ac:dyDescent="0.3">
      <c r="A41" s="831" t="s">
        <v>5630</v>
      </c>
      <c r="B41" s="832" t="s">
        <v>5631</v>
      </c>
      <c r="C41" s="832" t="s">
        <v>627</v>
      </c>
      <c r="D41" s="832" t="s">
        <v>5620</v>
      </c>
      <c r="E41" s="832" t="s">
        <v>5627</v>
      </c>
      <c r="F41" s="832" t="s">
        <v>5637</v>
      </c>
      <c r="G41" s="832" t="s">
        <v>5638</v>
      </c>
      <c r="H41" s="849">
        <v>2</v>
      </c>
      <c r="I41" s="849">
        <v>654</v>
      </c>
      <c r="J41" s="832">
        <v>0.62285714285714289</v>
      </c>
      <c r="K41" s="832">
        <v>327</v>
      </c>
      <c r="L41" s="849">
        <v>3</v>
      </c>
      <c r="M41" s="849">
        <v>1050</v>
      </c>
      <c r="N41" s="832">
        <v>1</v>
      </c>
      <c r="O41" s="832">
        <v>350</v>
      </c>
      <c r="P41" s="849"/>
      <c r="Q41" s="849"/>
      <c r="R41" s="837"/>
      <c r="S41" s="850"/>
    </row>
    <row r="42" spans="1:19" ht="14.4" customHeight="1" x14ac:dyDescent="0.3">
      <c r="A42" s="831" t="s">
        <v>5630</v>
      </c>
      <c r="B42" s="832" t="s">
        <v>5631</v>
      </c>
      <c r="C42" s="832" t="s">
        <v>627</v>
      </c>
      <c r="D42" s="832" t="s">
        <v>5620</v>
      </c>
      <c r="E42" s="832" t="s">
        <v>5627</v>
      </c>
      <c r="F42" s="832" t="s">
        <v>5639</v>
      </c>
      <c r="G42" s="832" t="s">
        <v>5640</v>
      </c>
      <c r="H42" s="849">
        <v>2</v>
      </c>
      <c r="I42" s="849">
        <v>33.33</v>
      </c>
      <c r="J42" s="832">
        <v>0.33333333333333331</v>
      </c>
      <c r="K42" s="832">
        <v>16.664999999999999</v>
      </c>
      <c r="L42" s="849">
        <v>3</v>
      </c>
      <c r="M42" s="849">
        <v>99.99</v>
      </c>
      <c r="N42" s="832">
        <v>1</v>
      </c>
      <c r="O42" s="832">
        <v>33.33</v>
      </c>
      <c r="P42" s="849"/>
      <c r="Q42" s="849"/>
      <c r="R42" s="837"/>
      <c r="S42" s="850"/>
    </row>
    <row r="43" spans="1:19" ht="14.4" customHeight="1" x14ac:dyDescent="0.3">
      <c r="A43" s="831" t="s">
        <v>5630</v>
      </c>
      <c r="B43" s="832" t="s">
        <v>5631</v>
      </c>
      <c r="C43" s="832" t="s">
        <v>627</v>
      </c>
      <c r="D43" s="832" t="s">
        <v>5621</v>
      </c>
      <c r="E43" s="832" t="s">
        <v>5627</v>
      </c>
      <c r="F43" s="832" t="s">
        <v>5635</v>
      </c>
      <c r="G43" s="832" t="s">
        <v>5636</v>
      </c>
      <c r="H43" s="849">
        <v>1</v>
      </c>
      <c r="I43" s="849">
        <v>323</v>
      </c>
      <c r="J43" s="832"/>
      <c r="K43" s="832">
        <v>323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5630</v>
      </c>
      <c r="B44" s="832" t="s">
        <v>5631</v>
      </c>
      <c r="C44" s="832" t="s">
        <v>627</v>
      </c>
      <c r="D44" s="832" t="s">
        <v>5621</v>
      </c>
      <c r="E44" s="832" t="s">
        <v>5627</v>
      </c>
      <c r="F44" s="832" t="s">
        <v>5637</v>
      </c>
      <c r="G44" s="832" t="s">
        <v>5638</v>
      </c>
      <c r="H44" s="849"/>
      <c r="I44" s="849"/>
      <c r="J44" s="832"/>
      <c r="K44" s="832"/>
      <c r="L44" s="849">
        <v>1</v>
      </c>
      <c r="M44" s="849">
        <v>350</v>
      </c>
      <c r="N44" s="832">
        <v>1</v>
      </c>
      <c r="O44" s="832">
        <v>350</v>
      </c>
      <c r="P44" s="849"/>
      <c r="Q44" s="849"/>
      <c r="R44" s="837"/>
      <c r="S44" s="850"/>
    </row>
    <row r="45" spans="1:19" ht="14.4" customHeight="1" x14ac:dyDescent="0.3">
      <c r="A45" s="831" t="s">
        <v>5630</v>
      </c>
      <c r="B45" s="832" t="s">
        <v>5631</v>
      </c>
      <c r="C45" s="832" t="s">
        <v>627</v>
      </c>
      <c r="D45" s="832" t="s">
        <v>5621</v>
      </c>
      <c r="E45" s="832" t="s">
        <v>5627</v>
      </c>
      <c r="F45" s="832" t="s">
        <v>5639</v>
      </c>
      <c r="G45" s="832" t="s">
        <v>5640</v>
      </c>
      <c r="H45" s="849"/>
      <c r="I45" s="849"/>
      <c r="J45" s="832"/>
      <c r="K45" s="832"/>
      <c r="L45" s="849">
        <v>1</v>
      </c>
      <c r="M45" s="849">
        <v>33.33</v>
      </c>
      <c r="N45" s="832">
        <v>1</v>
      </c>
      <c r="O45" s="832">
        <v>33.33</v>
      </c>
      <c r="P45" s="849"/>
      <c r="Q45" s="849"/>
      <c r="R45" s="837"/>
      <c r="S45" s="850"/>
    </row>
    <row r="46" spans="1:19" ht="14.4" customHeight="1" x14ac:dyDescent="0.3">
      <c r="A46" s="831" t="s">
        <v>5630</v>
      </c>
      <c r="B46" s="832" t="s">
        <v>5631</v>
      </c>
      <c r="C46" s="832" t="s">
        <v>627</v>
      </c>
      <c r="D46" s="832" t="s">
        <v>5623</v>
      </c>
      <c r="E46" s="832" t="s">
        <v>5627</v>
      </c>
      <c r="F46" s="832" t="s">
        <v>5635</v>
      </c>
      <c r="G46" s="832" t="s">
        <v>5636</v>
      </c>
      <c r="H46" s="849">
        <v>1</v>
      </c>
      <c r="I46" s="849">
        <v>323</v>
      </c>
      <c r="J46" s="832">
        <v>0.93352601156069359</v>
      </c>
      <c r="K46" s="832">
        <v>323</v>
      </c>
      <c r="L46" s="849">
        <v>1</v>
      </c>
      <c r="M46" s="849">
        <v>346</v>
      </c>
      <c r="N46" s="832">
        <v>1</v>
      </c>
      <c r="O46" s="832">
        <v>346</v>
      </c>
      <c r="P46" s="849"/>
      <c r="Q46" s="849"/>
      <c r="R46" s="837"/>
      <c r="S46" s="850"/>
    </row>
    <row r="47" spans="1:19" ht="14.4" customHeight="1" x14ac:dyDescent="0.3">
      <c r="A47" s="831" t="s">
        <v>5630</v>
      </c>
      <c r="B47" s="832" t="s">
        <v>5631</v>
      </c>
      <c r="C47" s="832" t="s">
        <v>627</v>
      </c>
      <c r="D47" s="832" t="s">
        <v>5611</v>
      </c>
      <c r="E47" s="832" t="s">
        <v>5632</v>
      </c>
      <c r="F47" s="832" t="s">
        <v>5633</v>
      </c>
      <c r="G47" s="832" t="s">
        <v>5634</v>
      </c>
      <c r="H47" s="849">
        <v>1</v>
      </c>
      <c r="I47" s="849">
        <v>548.41999999999996</v>
      </c>
      <c r="J47" s="832"/>
      <c r="K47" s="832">
        <v>548.41999999999996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5630</v>
      </c>
      <c r="B48" s="832" t="s">
        <v>5631</v>
      </c>
      <c r="C48" s="832" t="s">
        <v>627</v>
      </c>
      <c r="D48" s="832" t="s">
        <v>5611</v>
      </c>
      <c r="E48" s="832" t="s">
        <v>5627</v>
      </c>
      <c r="F48" s="832" t="s">
        <v>5641</v>
      </c>
      <c r="G48" s="832" t="s">
        <v>5642</v>
      </c>
      <c r="H48" s="849">
        <v>1</v>
      </c>
      <c r="I48" s="849">
        <v>31</v>
      </c>
      <c r="J48" s="832"/>
      <c r="K48" s="832">
        <v>31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5630</v>
      </c>
      <c r="B49" s="832" t="s">
        <v>5645</v>
      </c>
      <c r="C49" s="832" t="s">
        <v>627</v>
      </c>
      <c r="D49" s="832" t="s">
        <v>5595</v>
      </c>
      <c r="E49" s="832" t="s">
        <v>5627</v>
      </c>
      <c r="F49" s="832" t="s">
        <v>5650</v>
      </c>
      <c r="G49" s="832" t="s">
        <v>5651</v>
      </c>
      <c r="H49" s="849">
        <v>555</v>
      </c>
      <c r="I49" s="849">
        <v>455100</v>
      </c>
      <c r="J49" s="832">
        <v>0.78127011757677511</v>
      </c>
      <c r="K49" s="832">
        <v>820</v>
      </c>
      <c r="L49" s="849">
        <v>691</v>
      </c>
      <c r="M49" s="849">
        <v>582513</v>
      </c>
      <c r="N49" s="832">
        <v>1</v>
      </c>
      <c r="O49" s="832">
        <v>843</v>
      </c>
      <c r="P49" s="849">
        <v>635</v>
      </c>
      <c r="Q49" s="849">
        <v>535940</v>
      </c>
      <c r="R49" s="837">
        <v>0.92004813626477011</v>
      </c>
      <c r="S49" s="850">
        <v>844</v>
      </c>
    </row>
    <row r="50" spans="1:19" ht="14.4" customHeight="1" x14ac:dyDescent="0.3">
      <c r="A50" s="831" t="s">
        <v>5630</v>
      </c>
      <c r="B50" s="832" t="s">
        <v>5645</v>
      </c>
      <c r="C50" s="832" t="s">
        <v>627</v>
      </c>
      <c r="D50" s="832" t="s">
        <v>5606</v>
      </c>
      <c r="E50" s="832" t="s">
        <v>5627</v>
      </c>
      <c r="F50" s="832" t="s">
        <v>5646</v>
      </c>
      <c r="G50" s="832" t="s">
        <v>5647</v>
      </c>
      <c r="H50" s="849"/>
      <c r="I50" s="849"/>
      <c r="J50" s="832"/>
      <c r="K50" s="832"/>
      <c r="L50" s="849">
        <v>2</v>
      </c>
      <c r="M50" s="849">
        <v>74</v>
      </c>
      <c r="N50" s="832">
        <v>1</v>
      </c>
      <c r="O50" s="832">
        <v>37</v>
      </c>
      <c r="P50" s="849">
        <v>4</v>
      </c>
      <c r="Q50" s="849">
        <v>148</v>
      </c>
      <c r="R50" s="837">
        <v>2</v>
      </c>
      <c r="S50" s="850">
        <v>37</v>
      </c>
    </row>
    <row r="51" spans="1:19" ht="14.4" customHeight="1" x14ac:dyDescent="0.3">
      <c r="A51" s="831" t="s">
        <v>5630</v>
      </c>
      <c r="B51" s="832" t="s">
        <v>5645</v>
      </c>
      <c r="C51" s="832" t="s">
        <v>627</v>
      </c>
      <c r="D51" s="832" t="s">
        <v>5606</v>
      </c>
      <c r="E51" s="832" t="s">
        <v>5627</v>
      </c>
      <c r="F51" s="832" t="s">
        <v>5648</v>
      </c>
      <c r="G51" s="832" t="s">
        <v>5649</v>
      </c>
      <c r="H51" s="849"/>
      <c r="I51" s="849"/>
      <c r="J51" s="832"/>
      <c r="K51" s="832"/>
      <c r="L51" s="849">
        <v>1</v>
      </c>
      <c r="M51" s="849">
        <v>74</v>
      </c>
      <c r="N51" s="832">
        <v>1</v>
      </c>
      <c r="O51" s="832">
        <v>74</v>
      </c>
      <c r="P51" s="849">
        <v>1</v>
      </c>
      <c r="Q51" s="849">
        <v>74</v>
      </c>
      <c r="R51" s="837">
        <v>1</v>
      </c>
      <c r="S51" s="850">
        <v>74</v>
      </c>
    </row>
    <row r="52" spans="1:19" ht="14.4" customHeight="1" x14ac:dyDescent="0.3">
      <c r="A52" s="831" t="s">
        <v>5630</v>
      </c>
      <c r="B52" s="832" t="s">
        <v>5645</v>
      </c>
      <c r="C52" s="832" t="s">
        <v>627</v>
      </c>
      <c r="D52" s="832" t="s">
        <v>5606</v>
      </c>
      <c r="E52" s="832" t="s">
        <v>5627</v>
      </c>
      <c r="F52" s="832" t="s">
        <v>5650</v>
      </c>
      <c r="G52" s="832" t="s">
        <v>5651</v>
      </c>
      <c r="H52" s="849">
        <v>536</v>
      </c>
      <c r="I52" s="849">
        <v>439520</v>
      </c>
      <c r="J52" s="832">
        <v>0.77012708708961275</v>
      </c>
      <c r="K52" s="832">
        <v>820</v>
      </c>
      <c r="L52" s="849">
        <v>677</v>
      </c>
      <c r="M52" s="849">
        <v>570711</v>
      </c>
      <c r="N52" s="832">
        <v>1</v>
      </c>
      <c r="O52" s="832">
        <v>843</v>
      </c>
      <c r="P52" s="849">
        <v>810</v>
      </c>
      <c r="Q52" s="849">
        <v>683640</v>
      </c>
      <c r="R52" s="837">
        <v>1.1978742305650321</v>
      </c>
      <c r="S52" s="850">
        <v>844</v>
      </c>
    </row>
    <row r="53" spans="1:19" ht="14.4" customHeight="1" x14ac:dyDescent="0.3">
      <c r="A53" s="831" t="s">
        <v>5630</v>
      </c>
      <c r="B53" s="832" t="s">
        <v>5652</v>
      </c>
      <c r="C53" s="832" t="s">
        <v>624</v>
      </c>
      <c r="D53" s="832" t="s">
        <v>2060</v>
      </c>
      <c r="E53" s="832" t="s">
        <v>5627</v>
      </c>
      <c r="F53" s="832" t="s">
        <v>5628</v>
      </c>
      <c r="G53" s="832"/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131</v>
      </c>
      <c r="R53" s="837"/>
      <c r="S53" s="850">
        <v>131</v>
      </c>
    </row>
    <row r="54" spans="1:19" ht="14.4" customHeight="1" x14ac:dyDescent="0.3">
      <c r="A54" s="831" t="s">
        <v>5630</v>
      </c>
      <c r="B54" s="832" t="s">
        <v>5652</v>
      </c>
      <c r="C54" s="832" t="s">
        <v>624</v>
      </c>
      <c r="D54" s="832" t="s">
        <v>2060</v>
      </c>
      <c r="E54" s="832" t="s">
        <v>5627</v>
      </c>
      <c r="F54" s="832" t="s">
        <v>5629</v>
      </c>
      <c r="G54" s="832"/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236</v>
      </c>
      <c r="R54" s="837"/>
      <c r="S54" s="850">
        <v>236</v>
      </c>
    </row>
    <row r="55" spans="1:19" ht="14.4" customHeight="1" x14ac:dyDescent="0.3">
      <c r="A55" s="831" t="s">
        <v>5630</v>
      </c>
      <c r="B55" s="832" t="s">
        <v>5653</v>
      </c>
      <c r="C55" s="832" t="s">
        <v>624</v>
      </c>
      <c r="D55" s="832" t="s">
        <v>2083</v>
      </c>
      <c r="E55" s="832" t="s">
        <v>5627</v>
      </c>
      <c r="F55" s="832" t="s">
        <v>5654</v>
      </c>
      <c r="G55" s="832" t="s">
        <v>5655</v>
      </c>
      <c r="H55" s="849"/>
      <c r="I55" s="849"/>
      <c r="J55" s="832"/>
      <c r="K55" s="832"/>
      <c r="L55" s="849">
        <v>1</v>
      </c>
      <c r="M55" s="849">
        <v>160</v>
      </c>
      <c r="N55" s="832">
        <v>1</v>
      </c>
      <c r="O55" s="832">
        <v>160</v>
      </c>
      <c r="P55" s="849"/>
      <c r="Q55" s="849"/>
      <c r="R55" s="837"/>
      <c r="S55" s="850"/>
    </row>
    <row r="56" spans="1:19" ht="14.4" customHeight="1" x14ac:dyDescent="0.3">
      <c r="A56" s="831" t="s">
        <v>5630</v>
      </c>
      <c r="B56" s="832" t="s">
        <v>5656</v>
      </c>
      <c r="C56" s="832" t="s">
        <v>624</v>
      </c>
      <c r="D56" s="832" t="s">
        <v>2062</v>
      </c>
      <c r="E56" s="832" t="s">
        <v>5627</v>
      </c>
      <c r="F56" s="832" t="s">
        <v>5657</v>
      </c>
      <c r="G56" s="832" t="s">
        <v>5658</v>
      </c>
      <c r="H56" s="849">
        <v>971</v>
      </c>
      <c r="I56" s="849">
        <v>313633</v>
      </c>
      <c r="J56" s="832">
        <v>1.0027143332139752</v>
      </c>
      <c r="K56" s="832">
        <v>323</v>
      </c>
      <c r="L56" s="849">
        <v>904</v>
      </c>
      <c r="M56" s="849">
        <v>312784</v>
      </c>
      <c r="N56" s="832">
        <v>1</v>
      </c>
      <c r="O56" s="832">
        <v>346</v>
      </c>
      <c r="P56" s="849">
        <v>735</v>
      </c>
      <c r="Q56" s="849">
        <v>255045</v>
      </c>
      <c r="R56" s="837">
        <v>0.81540296178832672</v>
      </c>
      <c r="S56" s="850">
        <v>347</v>
      </c>
    </row>
    <row r="57" spans="1:19" ht="14.4" customHeight="1" x14ac:dyDescent="0.3">
      <c r="A57" s="831" t="s">
        <v>5630</v>
      </c>
      <c r="B57" s="832" t="s">
        <v>5656</v>
      </c>
      <c r="C57" s="832" t="s">
        <v>624</v>
      </c>
      <c r="D57" s="832" t="s">
        <v>2062</v>
      </c>
      <c r="E57" s="832" t="s">
        <v>5627</v>
      </c>
      <c r="F57" s="832" t="s">
        <v>5659</v>
      </c>
      <c r="G57" s="832" t="s">
        <v>5660</v>
      </c>
      <c r="H57" s="849">
        <v>1</v>
      </c>
      <c r="I57" s="849">
        <v>323</v>
      </c>
      <c r="J57" s="832"/>
      <c r="K57" s="832">
        <v>323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5661</v>
      </c>
      <c r="B58" s="832" t="s">
        <v>5662</v>
      </c>
      <c r="C58" s="832" t="s">
        <v>624</v>
      </c>
      <c r="D58" s="832" t="s">
        <v>5588</v>
      </c>
      <c r="E58" s="832" t="s">
        <v>5632</v>
      </c>
      <c r="F58" s="832" t="s">
        <v>5664</v>
      </c>
      <c r="G58" s="832" t="s">
        <v>5634</v>
      </c>
      <c r="H58" s="849">
        <v>1</v>
      </c>
      <c r="I58" s="849">
        <v>1096.8499999999999</v>
      </c>
      <c r="J58" s="832"/>
      <c r="K58" s="832">
        <v>1096.8499999999999</v>
      </c>
      <c r="L58" s="849"/>
      <c r="M58" s="849"/>
      <c r="N58" s="832"/>
      <c r="O58" s="832"/>
      <c r="P58" s="849">
        <v>1</v>
      </c>
      <c r="Q58" s="849">
        <v>1096.8499999999999</v>
      </c>
      <c r="R58" s="837"/>
      <c r="S58" s="850">
        <v>1096.8499999999999</v>
      </c>
    </row>
    <row r="59" spans="1:19" ht="14.4" customHeight="1" x14ac:dyDescent="0.3">
      <c r="A59" s="831" t="s">
        <v>5661</v>
      </c>
      <c r="B59" s="832" t="s">
        <v>5662</v>
      </c>
      <c r="C59" s="832" t="s">
        <v>624</v>
      </c>
      <c r="D59" s="832" t="s">
        <v>5588</v>
      </c>
      <c r="E59" s="832" t="s">
        <v>5667</v>
      </c>
      <c r="F59" s="832" t="s">
        <v>5668</v>
      </c>
      <c r="G59" s="832" t="s">
        <v>5669</v>
      </c>
      <c r="H59" s="849"/>
      <c r="I59" s="849"/>
      <c r="J59" s="832"/>
      <c r="K59" s="832"/>
      <c r="L59" s="849">
        <v>1</v>
      </c>
      <c r="M59" s="849">
        <v>681.31</v>
      </c>
      <c r="N59" s="832">
        <v>1</v>
      </c>
      <c r="O59" s="832">
        <v>681.31</v>
      </c>
      <c r="P59" s="849"/>
      <c r="Q59" s="849"/>
      <c r="R59" s="837"/>
      <c r="S59" s="850"/>
    </row>
    <row r="60" spans="1:19" ht="14.4" customHeight="1" x14ac:dyDescent="0.3">
      <c r="A60" s="831" t="s">
        <v>5661</v>
      </c>
      <c r="B60" s="832" t="s">
        <v>5662</v>
      </c>
      <c r="C60" s="832" t="s">
        <v>624</v>
      </c>
      <c r="D60" s="832" t="s">
        <v>5588</v>
      </c>
      <c r="E60" s="832" t="s">
        <v>5667</v>
      </c>
      <c r="F60" s="832" t="s">
        <v>5672</v>
      </c>
      <c r="G60" s="832" t="s">
        <v>5673</v>
      </c>
      <c r="H60" s="849"/>
      <c r="I60" s="849"/>
      <c r="J60" s="832"/>
      <c r="K60" s="832"/>
      <c r="L60" s="849">
        <v>1</v>
      </c>
      <c r="M60" s="849">
        <v>1043</v>
      </c>
      <c r="N60" s="832">
        <v>1</v>
      </c>
      <c r="O60" s="832">
        <v>1043</v>
      </c>
      <c r="P60" s="849"/>
      <c r="Q60" s="849"/>
      <c r="R60" s="837"/>
      <c r="S60" s="850"/>
    </row>
    <row r="61" spans="1:19" ht="14.4" customHeight="1" x14ac:dyDescent="0.3">
      <c r="A61" s="831" t="s">
        <v>5661</v>
      </c>
      <c r="B61" s="832" t="s">
        <v>5662</v>
      </c>
      <c r="C61" s="832" t="s">
        <v>624</v>
      </c>
      <c r="D61" s="832" t="s">
        <v>5588</v>
      </c>
      <c r="E61" s="832" t="s">
        <v>5627</v>
      </c>
      <c r="F61" s="832" t="s">
        <v>5680</v>
      </c>
      <c r="G61" s="832" t="s">
        <v>5681</v>
      </c>
      <c r="H61" s="849">
        <v>1</v>
      </c>
      <c r="I61" s="849">
        <v>64</v>
      </c>
      <c r="J61" s="832">
        <v>0.96969696969696972</v>
      </c>
      <c r="K61" s="832">
        <v>64</v>
      </c>
      <c r="L61" s="849">
        <v>1</v>
      </c>
      <c r="M61" s="849">
        <v>66</v>
      </c>
      <c r="N61" s="832">
        <v>1</v>
      </c>
      <c r="O61" s="832">
        <v>66</v>
      </c>
      <c r="P61" s="849">
        <v>3</v>
      </c>
      <c r="Q61" s="849">
        <v>198</v>
      </c>
      <c r="R61" s="837">
        <v>3</v>
      </c>
      <c r="S61" s="850">
        <v>66</v>
      </c>
    </row>
    <row r="62" spans="1:19" ht="14.4" customHeight="1" x14ac:dyDescent="0.3">
      <c r="A62" s="831" t="s">
        <v>5661</v>
      </c>
      <c r="B62" s="832" t="s">
        <v>5662</v>
      </c>
      <c r="C62" s="832" t="s">
        <v>624</v>
      </c>
      <c r="D62" s="832" t="s">
        <v>5588</v>
      </c>
      <c r="E62" s="832" t="s">
        <v>5627</v>
      </c>
      <c r="F62" s="832" t="s">
        <v>5682</v>
      </c>
      <c r="G62" s="832" t="s">
        <v>5683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83</v>
      </c>
      <c r="R62" s="837"/>
      <c r="S62" s="850">
        <v>83</v>
      </c>
    </row>
    <row r="63" spans="1:19" ht="14.4" customHeight="1" x14ac:dyDescent="0.3">
      <c r="A63" s="831" t="s">
        <v>5661</v>
      </c>
      <c r="B63" s="832" t="s">
        <v>5662</v>
      </c>
      <c r="C63" s="832" t="s">
        <v>624</v>
      </c>
      <c r="D63" s="832" t="s">
        <v>5588</v>
      </c>
      <c r="E63" s="832" t="s">
        <v>5627</v>
      </c>
      <c r="F63" s="832" t="s">
        <v>5646</v>
      </c>
      <c r="G63" s="832" t="s">
        <v>5647</v>
      </c>
      <c r="H63" s="849">
        <v>78</v>
      </c>
      <c r="I63" s="849">
        <v>2730</v>
      </c>
      <c r="J63" s="832">
        <v>0.68318318318318316</v>
      </c>
      <c r="K63" s="832">
        <v>35</v>
      </c>
      <c r="L63" s="849">
        <v>108</v>
      </c>
      <c r="M63" s="849">
        <v>3996</v>
      </c>
      <c r="N63" s="832">
        <v>1</v>
      </c>
      <c r="O63" s="832">
        <v>37</v>
      </c>
      <c r="P63" s="849">
        <v>84</v>
      </c>
      <c r="Q63" s="849">
        <v>3108</v>
      </c>
      <c r="R63" s="837">
        <v>0.77777777777777779</v>
      </c>
      <c r="S63" s="850">
        <v>37</v>
      </c>
    </row>
    <row r="64" spans="1:19" ht="14.4" customHeight="1" x14ac:dyDescent="0.3">
      <c r="A64" s="831" t="s">
        <v>5661</v>
      </c>
      <c r="B64" s="832" t="s">
        <v>5662</v>
      </c>
      <c r="C64" s="832" t="s">
        <v>624</v>
      </c>
      <c r="D64" s="832" t="s">
        <v>5588</v>
      </c>
      <c r="E64" s="832" t="s">
        <v>5627</v>
      </c>
      <c r="F64" s="832" t="s">
        <v>5684</v>
      </c>
      <c r="G64" s="832" t="s">
        <v>5685</v>
      </c>
      <c r="H64" s="849">
        <v>2</v>
      </c>
      <c r="I64" s="849">
        <v>20</v>
      </c>
      <c r="J64" s="832"/>
      <c r="K64" s="832">
        <v>10</v>
      </c>
      <c r="L64" s="849"/>
      <c r="M64" s="849"/>
      <c r="N64" s="832"/>
      <c r="O64" s="832"/>
      <c r="P64" s="849">
        <v>3</v>
      </c>
      <c r="Q64" s="849">
        <v>30</v>
      </c>
      <c r="R64" s="837"/>
      <c r="S64" s="850">
        <v>10</v>
      </c>
    </row>
    <row r="65" spans="1:19" ht="14.4" customHeight="1" x14ac:dyDescent="0.3">
      <c r="A65" s="831" t="s">
        <v>5661</v>
      </c>
      <c r="B65" s="832" t="s">
        <v>5662</v>
      </c>
      <c r="C65" s="832" t="s">
        <v>624</v>
      </c>
      <c r="D65" s="832" t="s">
        <v>5588</v>
      </c>
      <c r="E65" s="832" t="s">
        <v>5627</v>
      </c>
      <c r="F65" s="832" t="s">
        <v>5687</v>
      </c>
      <c r="G65" s="832" t="s">
        <v>5688</v>
      </c>
      <c r="H65" s="849">
        <v>56</v>
      </c>
      <c r="I65" s="849">
        <v>280</v>
      </c>
      <c r="J65" s="832">
        <v>1.5135135135135136</v>
      </c>
      <c r="K65" s="832">
        <v>5</v>
      </c>
      <c r="L65" s="849">
        <v>37</v>
      </c>
      <c r="M65" s="849">
        <v>185</v>
      </c>
      <c r="N65" s="832">
        <v>1</v>
      </c>
      <c r="O65" s="832">
        <v>5</v>
      </c>
      <c r="P65" s="849">
        <v>37</v>
      </c>
      <c r="Q65" s="849">
        <v>185</v>
      </c>
      <c r="R65" s="837">
        <v>1</v>
      </c>
      <c r="S65" s="850">
        <v>5</v>
      </c>
    </row>
    <row r="66" spans="1:19" ht="14.4" customHeight="1" x14ac:dyDescent="0.3">
      <c r="A66" s="831" t="s">
        <v>5661</v>
      </c>
      <c r="B66" s="832" t="s">
        <v>5662</v>
      </c>
      <c r="C66" s="832" t="s">
        <v>624</v>
      </c>
      <c r="D66" s="832" t="s">
        <v>5588</v>
      </c>
      <c r="E66" s="832" t="s">
        <v>5627</v>
      </c>
      <c r="F66" s="832" t="s">
        <v>5689</v>
      </c>
      <c r="G66" s="832" t="s">
        <v>5690</v>
      </c>
      <c r="H66" s="849">
        <v>70</v>
      </c>
      <c r="I66" s="849">
        <v>350</v>
      </c>
      <c r="J66" s="832">
        <v>1.1666666666666667</v>
      </c>
      <c r="K66" s="832">
        <v>5</v>
      </c>
      <c r="L66" s="849">
        <v>60</v>
      </c>
      <c r="M66" s="849">
        <v>300</v>
      </c>
      <c r="N66" s="832">
        <v>1</v>
      </c>
      <c r="O66" s="832">
        <v>5</v>
      </c>
      <c r="P66" s="849">
        <v>53</v>
      </c>
      <c r="Q66" s="849">
        <v>265</v>
      </c>
      <c r="R66" s="837">
        <v>0.8833333333333333</v>
      </c>
      <c r="S66" s="850">
        <v>5</v>
      </c>
    </row>
    <row r="67" spans="1:19" ht="14.4" customHeight="1" x14ac:dyDescent="0.3">
      <c r="A67" s="831" t="s">
        <v>5661</v>
      </c>
      <c r="B67" s="832" t="s">
        <v>5662</v>
      </c>
      <c r="C67" s="832" t="s">
        <v>624</v>
      </c>
      <c r="D67" s="832" t="s">
        <v>5588</v>
      </c>
      <c r="E67" s="832" t="s">
        <v>5627</v>
      </c>
      <c r="F67" s="832" t="s">
        <v>5691</v>
      </c>
      <c r="G67" s="832" t="s">
        <v>5692</v>
      </c>
      <c r="H67" s="849">
        <v>3</v>
      </c>
      <c r="I67" s="849">
        <v>564</v>
      </c>
      <c r="J67" s="832"/>
      <c r="K67" s="832">
        <v>188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5661</v>
      </c>
      <c r="B68" s="832" t="s">
        <v>5662</v>
      </c>
      <c r="C68" s="832" t="s">
        <v>624</v>
      </c>
      <c r="D68" s="832" t="s">
        <v>5588</v>
      </c>
      <c r="E68" s="832" t="s">
        <v>5627</v>
      </c>
      <c r="F68" s="832" t="s">
        <v>5693</v>
      </c>
      <c r="G68" s="832" t="s">
        <v>5694</v>
      </c>
      <c r="H68" s="849">
        <v>56</v>
      </c>
      <c r="I68" s="849">
        <v>13160</v>
      </c>
      <c r="J68" s="832">
        <v>0.27025916950753687</v>
      </c>
      <c r="K68" s="832">
        <v>235</v>
      </c>
      <c r="L68" s="849">
        <v>194</v>
      </c>
      <c r="M68" s="849">
        <v>48694</v>
      </c>
      <c r="N68" s="832">
        <v>1</v>
      </c>
      <c r="O68" s="832">
        <v>251</v>
      </c>
      <c r="P68" s="849">
        <v>143</v>
      </c>
      <c r="Q68" s="849">
        <v>35893</v>
      </c>
      <c r="R68" s="837">
        <v>0.73711340206185572</v>
      </c>
      <c r="S68" s="850">
        <v>251</v>
      </c>
    </row>
    <row r="69" spans="1:19" ht="14.4" customHeight="1" x14ac:dyDescent="0.3">
      <c r="A69" s="831" t="s">
        <v>5661</v>
      </c>
      <c r="B69" s="832" t="s">
        <v>5662</v>
      </c>
      <c r="C69" s="832" t="s">
        <v>624</v>
      </c>
      <c r="D69" s="832" t="s">
        <v>5588</v>
      </c>
      <c r="E69" s="832" t="s">
        <v>5627</v>
      </c>
      <c r="F69" s="832" t="s">
        <v>5695</v>
      </c>
      <c r="G69" s="832" t="s">
        <v>5696</v>
      </c>
      <c r="H69" s="849">
        <v>5</v>
      </c>
      <c r="I69" s="849">
        <v>590</v>
      </c>
      <c r="J69" s="832"/>
      <c r="K69" s="832">
        <v>118</v>
      </c>
      <c r="L69" s="849"/>
      <c r="M69" s="849"/>
      <c r="N69" s="832"/>
      <c r="O69" s="832"/>
      <c r="P69" s="849">
        <v>16</v>
      </c>
      <c r="Q69" s="849">
        <v>2016</v>
      </c>
      <c r="R69" s="837"/>
      <c r="S69" s="850">
        <v>126</v>
      </c>
    </row>
    <row r="70" spans="1:19" ht="14.4" customHeight="1" x14ac:dyDescent="0.3">
      <c r="A70" s="831" t="s">
        <v>5661</v>
      </c>
      <c r="B70" s="832" t="s">
        <v>5662</v>
      </c>
      <c r="C70" s="832" t="s">
        <v>624</v>
      </c>
      <c r="D70" s="832" t="s">
        <v>5588</v>
      </c>
      <c r="E70" s="832" t="s">
        <v>5627</v>
      </c>
      <c r="F70" s="832" t="s">
        <v>5697</v>
      </c>
      <c r="G70" s="832" t="s">
        <v>5698</v>
      </c>
      <c r="H70" s="849">
        <v>1</v>
      </c>
      <c r="I70" s="849">
        <v>372</v>
      </c>
      <c r="J70" s="832"/>
      <c r="K70" s="832">
        <v>372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5661</v>
      </c>
      <c r="B71" s="832" t="s">
        <v>5662</v>
      </c>
      <c r="C71" s="832" t="s">
        <v>624</v>
      </c>
      <c r="D71" s="832" t="s">
        <v>5588</v>
      </c>
      <c r="E71" s="832" t="s">
        <v>5627</v>
      </c>
      <c r="F71" s="832" t="s">
        <v>5699</v>
      </c>
      <c r="G71" s="832" t="s">
        <v>5700</v>
      </c>
      <c r="H71" s="849">
        <v>10</v>
      </c>
      <c r="I71" s="849">
        <v>4470</v>
      </c>
      <c r="J71" s="832">
        <v>9.5106382978723403</v>
      </c>
      <c r="K71" s="832">
        <v>447</v>
      </c>
      <c r="L71" s="849">
        <v>1</v>
      </c>
      <c r="M71" s="849">
        <v>470</v>
      </c>
      <c r="N71" s="832">
        <v>1</v>
      </c>
      <c r="O71" s="832">
        <v>470</v>
      </c>
      <c r="P71" s="849">
        <v>3</v>
      </c>
      <c r="Q71" s="849">
        <v>1413</v>
      </c>
      <c r="R71" s="837">
        <v>3.0063829787234044</v>
      </c>
      <c r="S71" s="850">
        <v>471</v>
      </c>
    </row>
    <row r="72" spans="1:19" ht="14.4" customHeight="1" x14ac:dyDescent="0.3">
      <c r="A72" s="831" t="s">
        <v>5661</v>
      </c>
      <c r="B72" s="832" t="s">
        <v>5662</v>
      </c>
      <c r="C72" s="832" t="s">
        <v>624</v>
      </c>
      <c r="D72" s="832" t="s">
        <v>5588</v>
      </c>
      <c r="E72" s="832" t="s">
        <v>5627</v>
      </c>
      <c r="F72" s="832" t="s">
        <v>5703</v>
      </c>
      <c r="G72" s="832" t="s">
        <v>5704</v>
      </c>
      <c r="H72" s="849">
        <v>44</v>
      </c>
      <c r="I72" s="849">
        <v>13552</v>
      </c>
      <c r="J72" s="832">
        <v>0.25680284999621011</v>
      </c>
      <c r="K72" s="832">
        <v>308</v>
      </c>
      <c r="L72" s="849">
        <v>167</v>
      </c>
      <c r="M72" s="849">
        <v>52772</v>
      </c>
      <c r="N72" s="832">
        <v>1</v>
      </c>
      <c r="O72" s="832">
        <v>316</v>
      </c>
      <c r="P72" s="849">
        <v>118</v>
      </c>
      <c r="Q72" s="849">
        <v>37288</v>
      </c>
      <c r="R72" s="837">
        <v>0.70658682634730541</v>
      </c>
      <c r="S72" s="850">
        <v>316</v>
      </c>
    </row>
    <row r="73" spans="1:19" ht="14.4" customHeight="1" x14ac:dyDescent="0.3">
      <c r="A73" s="831" t="s">
        <v>5661</v>
      </c>
      <c r="B73" s="832" t="s">
        <v>5662</v>
      </c>
      <c r="C73" s="832" t="s">
        <v>624</v>
      </c>
      <c r="D73" s="832" t="s">
        <v>5588</v>
      </c>
      <c r="E73" s="832" t="s">
        <v>5627</v>
      </c>
      <c r="F73" s="832" t="s">
        <v>5707</v>
      </c>
      <c r="G73" s="832" t="s">
        <v>5708</v>
      </c>
      <c r="H73" s="849">
        <v>14</v>
      </c>
      <c r="I73" s="849">
        <v>490</v>
      </c>
      <c r="J73" s="832">
        <v>3.5</v>
      </c>
      <c r="K73" s="832">
        <v>35</v>
      </c>
      <c r="L73" s="849">
        <v>4</v>
      </c>
      <c r="M73" s="849">
        <v>140</v>
      </c>
      <c r="N73" s="832">
        <v>1</v>
      </c>
      <c r="O73" s="832">
        <v>35</v>
      </c>
      <c r="P73" s="849">
        <v>9</v>
      </c>
      <c r="Q73" s="849">
        <v>315</v>
      </c>
      <c r="R73" s="837">
        <v>2.25</v>
      </c>
      <c r="S73" s="850">
        <v>35</v>
      </c>
    </row>
    <row r="74" spans="1:19" ht="14.4" customHeight="1" x14ac:dyDescent="0.3">
      <c r="A74" s="831" t="s">
        <v>5661</v>
      </c>
      <c r="B74" s="832" t="s">
        <v>5662</v>
      </c>
      <c r="C74" s="832" t="s">
        <v>624</v>
      </c>
      <c r="D74" s="832" t="s">
        <v>5588</v>
      </c>
      <c r="E74" s="832" t="s">
        <v>5627</v>
      </c>
      <c r="F74" s="832" t="s">
        <v>5711</v>
      </c>
      <c r="G74" s="832"/>
      <c r="H74" s="849">
        <v>1</v>
      </c>
      <c r="I74" s="849">
        <v>90</v>
      </c>
      <c r="J74" s="832"/>
      <c r="K74" s="832">
        <v>90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5661</v>
      </c>
      <c r="B75" s="832" t="s">
        <v>5662</v>
      </c>
      <c r="C75" s="832" t="s">
        <v>624</v>
      </c>
      <c r="D75" s="832" t="s">
        <v>5588</v>
      </c>
      <c r="E75" s="832" t="s">
        <v>5627</v>
      </c>
      <c r="F75" s="832" t="s">
        <v>5719</v>
      </c>
      <c r="G75" s="832" t="s">
        <v>5720</v>
      </c>
      <c r="H75" s="849"/>
      <c r="I75" s="849"/>
      <c r="J75" s="832"/>
      <c r="K75" s="832"/>
      <c r="L75" s="849">
        <v>1</v>
      </c>
      <c r="M75" s="849">
        <v>815</v>
      </c>
      <c r="N75" s="832">
        <v>1</v>
      </c>
      <c r="O75" s="832">
        <v>815</v>
      </c>
      <c r="P75" s="849"/>
      <c r="Q75" s="849"/>
      <c r="R75" s="837"/>
      <c r="S75" s="850"/>
    </row>
    <row r="76" spans="1:19" ht="14.4" customHeight="1" x14ac:dyDescent="0.3">
      <c r="A76" s="831" t="s">
        <v>5661</v>
      </c>
      <c r="B76" s="832" t="s">
        <v>5662</v>
      </c>
      <c r="C76" s="832" t="s">
        <v>624</v>
      </c>
      <c r="D76" s="832" t="s">
        <v>5588</v>
      </c>
      <c r="E76" s="832" t="s">
        <v>5627</v>
      </c>
      <c r="F76" s="832" t="s">
        <v>5639</v>
      </c>
      <c r="G76" s="832" t="s">
        <v>5640</v>
      </c>
      <c r="H76" s="849">
        <v>2350</v>
      </c>
      <c r="I76" s="849">
        <v>30566.530000000006</v>
      </c>
      <c r="J76" s="832">
        <v>6.4125811628712004</v>
      </c>
      <c r="K76" s="832">
        <v>13.007034042553194</v>
      </c>
      <c r="L76" s="849">
        <v>143</v>
      </c>
      <c r="M76" s="849">
        <v>4766.6499999999996</v>
      </c>
      <c r="N76" s="832">
        <v>1</v>
      </c>
      <c r="O76" s="832">
        <v>33.333216783216784</v>
      </c>
      <c r="P76" s="849">
        <v>126</v>
      </c>
      <c r="Q76" s="849">
        <v>4200</v>
      </c>
      <c r="R76" s="837">
        <v>0.881121961964902</v>
      </c>
      <c r="S76" s="850">
        <v>33.333333333333336</v>
      </c>
    </row>
    <row r="77" spans="1:19" ht="14.4" customHeight="1" x14ac:dyDescent="0.3">
      <c r="A77" s="831" t="s">
        <v>5661</v>
      </c>
      <c r="B77" s="832" t="s">
        <v>5662</v>
      </c>
      <c r="C77" s="832" t="s">
        <v>624</v>
      </c>
      <c r="D77" s="832" t="s">
        <v>5588</v>
      </c>
      <c r="E77" s="832" t="s">
        <v>5627</v>
      </c>
      <c r="F77" s="832" t="s">
        <v>5725</v>
      </c>
      <c r="G77" s="832" t="s">
        <v>5726</v>
      </c>
      <c r="H77" s="849">
        <v>656</v>
      </c>
      <c r="I77" s="849">
        <v>23616</v>
      </c>
      <c r="J77" s="832">
        <v>1.3755824790307549</v>
      </c>
      <c r="K77" s="832">
        <v>36</v>
      </c>
      <c r="L77" s="849">
        <v>464</v>
      </c>
      <c r="M77" s="849">
        <v>17168</v>
      </c>
      <c r="N77" s="832">
        <v>1</v>
      </c>
      <c r="O77" s="832">
        <v>37</v>
      </c>
      <c r="P77" s="849">
        <v>651</v>
      </c>
      <c r="Q77" s="849">
        <v>24087</v>
      </c>
      <c r="R77" s="837">
        <v>1.4030172413793103</v>
      </c>
      <c r="S77" s="850">
        <v>37</v>
      </c>
    </row>
    <row r="78" spans="1:19" ht="14.4" customHeight="1" x14ac:dyDescent="0.3">
      <c r="A78" s="831" t="s">
        <v>5661</v>
      </c>
      <c r="B78" s="832" t="s">
        <v>5662</v>
      </c>
      <c r="C78" s="832" t="s">
        <v>624</v>
      </c>
      <c r="D78" s="832" t="s">
        <v>5588</v>
      </c>
      <c r="E78" s="832" t="s">
        <v>5627</v>
      </c>
      <c r="F78" s="832" t="s">
        <v>5641</v>
      </c>
      <c r="G78" s="832" t="s">
        <v>5642</v>
      </c>
      <c r="H78" s="849">
        <v>248</v>
      </c>
      <c r="I78" s="849">
        <v>7688</v>
      </c>
      <c r="J78" s="832">
        <v>1.133254716981132</v>
      </c>
      <c r="K78" s="832">
        <v>31</v>
      </c>
      <c r="L78" s="849">
        <v>212</v>
      </c>
      <c r="M78" s="849">
        <v>6784</v>
      </c>
      <c r="N78" s="832">
        <v>1</v>
      </c>
      <c r="O78" s="832">
        <v>32</v>
      </c>
      <c r="P78" s="849">
        <v>247</v>
      </c>
      <c r="Q78" s="849">
        <v>7904</v>
      </c>
      <c r="R78" s="837">
        <v>1.1650943396226414</v>
      </c>
      <c r="S78" s="850">
        <v>32</v>
      </c>
    </row>
    <row r="79" spans="1:19" ht="14.4" customHeight="1" x14ac:dyDescent="0.3">
      <c r="A79" s="831" t="s">
        <v>5661</v>
      </c>
      <c r="B79" s="832" t="s">
        <v>5662</v>
      </c>
      <c r="C79" s="832" t="s">
        <v>624</v>
      </c>
      <c r="D79" s="832" t="s">
        <v>5588</v>
      </c>
      <c r="E79" s="832" t="s">
        <v>5627</v>
      </c>
      <c r="F79" s="832" t="s">
        <v>5729</v>
      </c>
      <c r="G79" s="832" t="s">
        <v>5730</v>
      </c>
      <c r="H79" s="849">
        <v>13</v>
      </c>
      <c r="I79" s="849">
        <v>0</v>
      </c>
      <c r="J79" s="832"/>
      <c r="K79" s="832">
        <v>0</v>
      </c>
      <c r="L79" s="849">
        <v>46</v>
      </c>
      <c r="M79" s="849">
        <v>0</v>
      </c>
      <c r="N79" s="832"/>
      <c r="O79" s="832">
        <v>0</v>
      </c>
      <c r="P79" s="849">
        <v>27</v>
      </c>
      <c r="Q79" s="849">
        <v>0</v>
      </c>
      <c r="R79" s="837"/>
      <c r="S79" s="850">
        <v>0</v>
      </c>
    </row>
    <row r="80" spans="1:19" ht="14.4" customHeight="1" x14ac:dyDescent="0.3">
      <c r="A80" s="831" t="s">
        <v>5661</v>
      </c>
      <c r="B80" s="832" t="s">
        <v>5662</v>
      </c>
      <c r="C80" s="832" t="s">
        <v>624</v>
      </c>
      <c r="D80" s="832" t="s">
        <v>5588</v>
      </c>
      <c r="E80" s="832" t="s">
        <v>5627</v>
      </c>
      <c r="F80" s="832" t="s">
        <v>5733</v>
      </c>
      <c r="G80" s="832" t="s">
        <v>5734</v>
      </c>
      <c r="H80" s="849">
        <v>2</v>
      </c>
      <c r="I80" s="849">
        <v>400</v>
      </c>
      <c r="J80" s="832">
        <v>3.3898305084745763E-2</v>
      </c>
      <c r="K80" s="832">
        <v>200</v>
      </c>
      <c r="L80" s="849">
        <v>59</v>
      </c>
      <c r="M80" s="849">
        <v>11800</v>
      </c>
      <c r="N80" s="832">
        <v>1</v>
      </c>
      <c r="O80" s="832">
        <v>200</v>
      </c>
      <c r="P80" s="849">
        <v>29</v>
      </c>
      <c r="Q80" s="849">
        <v>5800</v>
      </c>
      <c r="R80" s="837">
        <v>0.49152542372881358</v>
      </c>
      <c r="S80" s="850">
        <v>200</v>
      </c>
    </row>
    <row r="81" spans="1:19" ht="14.4" customHeight="1" x14ac:dyDescent="0.3">
      <c r="A81" s="831" t="s">
        <v>5661</v>
      </c>
      <c r="B81" s="832" t="s">
        <v>5662</v>
      </c>
      <c r="C81" s="832" t="s">
        <v>624</v>
      </c>
      <c r="D81" s="832" t="s">
        <v>5588</v>
      </c>
      <c r="E81" s="832" t="s">
        <v>5627</v>
      </c>
      <c r="F81" s="832" t="s">
        <v>5648</v>
      </c>
      <c r="G81" s="832" t="s">
        <v>5649</v>
      </c>
      <c r="H81" s="849">
        <v>3</v>
      </c>
      <c r="I81" s="849">
        <v>210</v>
      </c>
      <c r="J81" s="832">
        <v>1.4189189189189189</v>
      </c>
      <c r="K81" s="832">
        <v>70</v>
      </c>
      <c r="L81" s="849">
        <v>2</v>
      </c>
      <c r="M81" s="849">
        <v>148</v>
      </c>
      <c r="N81" s="832">
        <v>1</v>
      </c>
      <c r="O81" s="832">
        <v>74</v>
      </c>
      <c r="P81" s="849">
        <v>3</v>
      </c>
      <c r="Q81" s="849">
        <v>222</v>
      </c>
      <c r="R81" s="837">
        <v>1.5</v>
      </c>
      <c r="S81" s="850">
        <v>74</v>
      </c>
    </row>
    <row r="82" spans="1:19" ht="14.4" customHeight="1" x14ac:dyDescent="0.3">
      <c r="A82" s="831" t="s">
        <v>5661</v>
      </c>
      <c r="B82" s="832" t="s">
        <v>5662</v>
      </c>
      <c r="C82" s="832" t="s">
        <v>624</v>
      </c>
      <c r="D82" s="832" t="s">
        <v>5588</v>
      </c>
      <c r="E82" s="832" t="s">
        <v>5627</v>
      </c>
      <c r="F82" s="832" t="s">
        <v>5735</v>
      </c>
      <c r="G82" s="832" t="s">
        <v>5736</v>
      </c>
      <c r="H82" s="849">
        <v>7</v>
      </c>
      <c r="I82" s="849">
        <v>1694</v>
      </c>
      <c r="J82" s="832">
        <v>1.6414728682170543</v>
      </c>
      <c r="K82" s="832">
        <v>242</v>
      </c>
      <c r="L82" s="849">
        <v>4</v>
      </c>
      <c r="M82" s="849">
        <v>1032</v>
      </c>
      <c r="N82" s="832">
        <v>1</v>
      </c>
      <c r="O82" s="832">
        <v>258</v>
      </c>
      <c r="P82" s="849">
        <v>12</v>
      </c>
      <c r="Q82" s="849">
        <v>3096</v>
      </c>
      <c r="R82" s="837">
        <v>3</v>
      </c>
      <c r="S82" s="850">
        <v>258</v>
      </c>
    </row>
    <row r="83" spans="1:19" ht="14.4" customHeight="1" x14ac:dyDescent="0.3">
      <c r="A83" s="831" t="s">
        <v>5661</v>
      </c>
      <c r="B83" s="832" t="s">
        <v>5662</v>
      </c>
      <c r="C83" s="832" t="s">
        <v>624</v>
      </c>
      <c r="D83" s="832" t="s">
        <v>5588</v>
      </c>
      <c r="E83" s="832" t="s">
        <v>5627</v>
      </c>
      <c r="F83" s="832" t="s">
        <v>5737</v>
      </c>
      <c r="G83" s="832" t="s">
        <v>5738</v>
      </c>
      <c r="H83" s="849">
        <v>2</v>
      </c>
      <c r="I83" s="849">
        <v>114</v>
      </c>
      <c r="J83" s="832"/>
      <c r="K83" s="832">
        <v>57</v>
      </c>
      <c r="L83" s="849"/>
      <c r="M83" s="849"/>
      <c r="N83" s="832"/>
      <c r="O83" s="832"/>
      <c r="P83" s="849">
        <v>0</v>
      </c>
      <c r="Q83" s="849">
        <v>0</v>
      </c>
      <c r="R83" s="837"/>
      <c r="S83" s="850"/>
    </row>
    <row r="84" spans="1:19" ht="14.4" customHeight="1" x14ac:dyDescent="0.3">
      <c r="A84" s="831" t="s">
        <v>5661</v>
      </c>
      <c r="B84" s="832" t="s">
        <v>5662</v>
      </c>
      <c r="C84" s="832" t="s">
        <v>624</v>
      </c>
      <c r="D84" s="832" t="s">
        <v>5588</v>
      </c>
      <c r="E84" s="832" t="s">
        <v>5627</v>
      </c>
      <c r="F84" s="832" t="s">
        <v>5741</v>
      </c>
      <c r="G84" s="832" t="s">
        <v>5742</v>
      </c>
      <c r="H84" s="849"/>
      <c r="I84" s="849"/>
      <c r="J84" s="832"/>
      <c r="K84" s="832"/>
      <c r="L84" s="849">
        <v>1</v>
      </c>
      <c r="M84" s="849">
        <v>123</v>
      </c>
      <c r="N84" s="832">
        <v>1</v>
      </c>
      <c r="O84" s="832">
        <v>123</v>
      </c>
      <c r="P84" s="849"/>
      <c r="Q84" s="849"/>
      <c r="R84" s="837"/>
      <c r="S84" s="850"/>
    </row>
    <row r="85" spans="1:19" ht="14.4" customHeight="1" x14ac:dyDescent="0.3">
      <c r="A85" s="831" t="s">
        <v>5661</v>
      </c>
      <c r="B85" s="832" t="s">
        <v>5662</v>
      </c>
      <c r="C85" s="832" t="s">
        <v>624</v>
      </c>
      <c r="D85" s="832" t="s">
        <v>5588</v>
      </c>
      <c r="E85" s="832" t="s">
        <v>5627</v>
      </c>
      <c r="F85" s="832" t="s">
        <v>5743</v>
      </c>
      <c r="G85" s="832" t="s">
        <v>5744</v>
      </c>
      <c r="H85" s="849">
        <v>159</v>
      </c>
      <c r="I85" s="849">
        <v>9063</v>
      </c>
      <c r="J85" s="832">
        <v>3.938722294654498</v>
      </c>
      <c r="K85" s="832">
        <v>57</v>
      </c>
      <c r="L85" s="849">
        <v>39</v>
      </c>
      <c r="M85" s="849">
        <v>2301</v>
      </c>
      <c r="N85" s="832">
        <v>1</v>
      </c>
      <c r="O85" s="832">
        <v>59</v>
      </c>
      <c r="P85" s="849">
        <v>92</v>
      </c>
      <c r="Q85" s="849">
        <v>5428</v>
      </c>
      <c r="R85" s="837">
        <v>2.358974358974359</v>
      </c>
      <c r="S85" s="850">
        <v>59</v>
      </c>
    </row>
    <row r="86" spans="1:19" ht="14.4" customHeight="1" x14ac:dyDescent="0.3">
      <c r="A86" s="831" t="s">
        <v>5661</v>
      </c>
      <c r="B86" s="832" t="s">
        <v>5662</v>
      </c>
      <c r="C86" s="832" t="s">
        <v>624</v>
      </c>
      <c r="D86" s="832" t="s">
        <v>5588</v>
      </c>
      <c r="E86" s="832" t="s">
        <v>5627</v>
      </c>
      <c r="F86" s="832" t="s">
        <v>5749</v>
      </c>
      <c r="G86" s="832" t="s">
        <v>5750</v>
      </c>
      <c r="H86" s="849"/>
      <c r="I86" s="849"/>
      <c r="J86" s="832"/>
      <c r="K86" s="832"/>
      <c r="L86" s="849">
        <v>1</v>
      </c>
      <c r="M86" s="849">
        <v>321</v>
      </c>
      <c r="N86" s="832">
        <v>1</v>
      </c>
      <c r="O86" s="832">
        <v>321</v>
      </c>
      <c r="P86" s="849"/>
      <c r="Q86" s="849"/>
      <c r="R86" s="837"/>
      <c r="S86" s="850"/>
    </row>
    <row r="87" spans="1:19" ht="14.4" customHeight="1" x14ac:dyDescent="0.3">
      <c r="A87" s="831" t="s">
        <v>5661</v>
      </c>
      <c r="B87" s="832" t="s">
        <v>5662</v>
      </c>
      <c r="C87" s="832" t="s">
        <v>624</v>
      </c>
      <c r="D87" s="832" t="s">
        <v>5588</v>
      </c>
      <c r="E87" s="832" t="s">
        <v>5627</v>
      </c>
      <c r="F87" s="832" t="s">
        <v>5751</v>
      </c>
      <c r="G87" s="832" t="s">
        <v>5752</v>
      </c>
      <c r="H87" s="849">
        <v>1</v>
      </c>
      <c r="I87" s="849">
        <v>240</v>
      </c>
      <c r="J87" s="832">
        <v>0.10928961748633879</v>
      </c>
      <c r="K87" s="832">
        <v>240</v>
      </c>
      <c r="L87" s="849">
        <v>9</v>
      </c>
      <c r="M87" s="849">
        <v>2196</v>
      </c>
      <c r="N87" s="832">
        <v>1</v>
      </c>
      <c r="O87" s="832">
        <v>244</v>
      </c>
      <c r="P87" s="849">
        <v>20</v>
      </c>
      <c r="Q87" s="849">
        <v>4900</v>
      </c>
      <c r="R87" s="837">
        <v>2.231329690346084</v>
      </c>
      <c r="S87" s="850">
        <v>245</v>
      </c>
    </row>
    <row r="88" spans="1:19" ht="14.4" customHeight="1" x14ac:dyDescent="0.3">
      <c r="A88" s="831" t="s">
        <v>5661</v>
      </c>
      <c r="B88" s="832" t="s">
        <v>5662</v>
      </c>
      <c r="C88" s="832" t="s">
        <v>624</v>
      </c>
      <c r="D88" s="832" t="s">
        <v>5588</v>
      </c>
      <c r="E88" s="832" t="s">
        <v>5627</v>
      </c>
      <c r="F88" s="832" t="s">
        <v>5654</v>
      </c>
      <c r="G88" s="832" t="s">
        <v>5655</v>
      </c>
      <c r="H88" s="849"/>
      <c r="I88" s="849"/>
      <c r="J88" s="832"/>
      <c r="K88" s="832"/>
      <c r="L88" s="849">
        <v>1</v>
      </c>
      <c r="M88" s="849">
        <v>160</v>
      </c>
      <c r="N88" s="832">
        <v>1</v>
      </c>
      <c r="O88" s="832">
        <v>160</v>
      </c>
      <c r="P88" s="849"/>
      <c r="Q88" s="849"/>
      <c r="R88" s="837"/>
      <c r="S88" s="850"/>
    </row>
    <row r="89" spans="1:19" ht="14.4" customHeight="1" x14ac:dyDescent="0.3">
      <c r="A89" s="831" t="s">
        <v>5661</v>
      </c>
      <c r="B89" s="832" t="s">
        <v>5662</v>
      </c>
      <c r="C89" s="832" t="s">
        <v>624</v>
      </c>
      <c r="D89" s="832" t="s">
        <v>5588</v>
      </c>
      <c r="E89" s="832" t="s">
        <v>5627</v>
      </c>
      <c r="F89" s="832" t="s">
        <v>5757</v>
      </c>
      <c r="G89" s="832" t="s">
        <v>5758</v>
      </c>
      <c r="H89" s="849">
        <v>28</v>
      </c>
      <c r="I89" s="849">
        <v>1008</v>
      </c>
      <c r="J89" s="832">
        <v>0.46971109040074555</v>
      </c>
      <c r="K89" s="832">
        <v>36</v>
      </c>
      <c r="L89" s="849">
        <v>58</v>
      </c>
      <c r="M89" s="849">
        <v>2146</v>
      </c>
      <c r="N89" s="832">
        <v>1</v>
      </c>
      <c r="O89" s="832">
        <v>37</v>
      </c>
      <c r="P89" s="849">
        <v>57</v>
      </c>
      <c r="Q89" s="849">
        <v>2109</v>
      </c>
      <c r="R89" s="837">
        <v>0.98275862068965514</v>
      </c>
      <c r="S89" s="850">
        <v>37</v>
      </c>
    </row>
    <row r="90" spans="1:19" ht="14.4" customHeight="1" x14ac:dyDescent="0.3">
      <c r="A90" s="831" t="s">
        <v>5661</v>
      </c>
      <c r="B90" s="832" t="s">
        <v>5662</v>
      </c>
      <c r="C90" s="832" t="s">
        <v>624</v>
      </c>
      <c r="D90" s="832" t="s">
        <v>5588</v>
      </c>
      <c r="E90" s="832" t="s">
        <v>5627</v>
      </c>
      <c r="F90" s="832" t="s">
        <v>5759</v>
      </c>
      <c r="G90" s="832" t="s">
        <v>5760</v>
      </c>
      <c r="H90" s="849">
        <v>1</v>
      </c>
      <c r="I90" s="849">
        <v>349</v>
      </c>
      <c r="J90" s="832">
        <v>0.46908602150537637</v>
      </c>
      <c r="K90" s="832">
        <v>349</v>
      </c>
      <c r="L90" s="849">
        <v>2</v>
      </c>
      <c r="M90" s="849">
        <v>744</v>
      </c>
      <c r="N90" s="832">
        <v>1</v>
      </c>
      <c r="O90" s="832">
        <v>372</v>
      </c>
      <c r="P90" s="849"/>
      <c r="Q90" s="849"/>
      <c r="R90" s="837"/>
      <c r="S90" s="850"/>
    </row>
    <row r="91" spans="1:19" ht="14.4" customHeight="1" x14ac:dyDescent="0.3">
      <c r="A91" s="831" t="s">
        <v>5661</v>
      </c>
      <c r="B91" s="832" t="s">
        <v>5662</v>
      </c>
      <c r="C91" s="832" t="s">
        <v>624</v>
      </c>
      <c r="D91" s="832" t="s">
        <v>5588</v>
      </c>
      <c r="E91" s="832" t="s">
        <v>5627</v>
      </c>
      <c r="F91" s="832" t="s">
        <v>5765</v>
      </c>
      <c r="G91" s="832" t="s">
        <v>5766</v>
      </c>
      <c r="H91" s="849"/>
      <c r="I91" s="849"/>
      <c r="J91" s="832"/>
      <c r="K91" s="832"/>
      <c r="L91" s="849">
        <v>1</v>
      </c>
      <c r="M91" s="849">
        <v>793</v>
      </c>
      <c r="N91" s="832">
        <v>1</v>
      </c>
      <c r="O91" s="832">
        <v>793</v>
      </c>
      <c r="P91" s="849"/>
      <c r="Q91" s="849"/>
      <c r="R91" s="837"/>
      <c r="S91" s="850"/>
    </row>
    <row r="92" spans="1:19" ht="14.4" customHeight="1" x14ac:dyDescent="0.3">
      <c r="A92" s="831" t="s">
        <v>5661</v>
      </c>
      <c r="B92" s="832" t="s">
        <v>5662</v>
      </c>
      <c r="C92" s="832" t="s">
        <v>624</v>
      </c>
      <c r="D92" s="832" t="s">
        <v>5588</v>
      </c>
      <c r="E92" s="832" t="s">
        <v>5627</v>
      </c>
      <c r="F92" s="832" t="s">
        <v>5771</v>
      </c>
      <c r="G92" s="832" t="s">
        <v>5772</v>
      </c>
      <c r="H92" s="849">
        <v>2</v>
      </c>
      <c r="I92" s="849">
        <v>1040</v>
      </c>
      <c r="J92" s="832">
        <v>1.9152854511970534</v>
      </c>
      <c r="K92" s="832">
        <v>520</v>
      </c>
      <c r="L92" s="849">
        <v>1</v>
      </c>
      <c r="M92" s="849">
        <v>543</v>
      </c>
      <c r="N92" s="832">
        <v>1</v>
      </c>
      <c r="O92" s="832">
        <v>543</v>
      </c>
      <c r="P92" s="849">
        <v>1</v>
      </c>
      <c r="Q92" s="849">
        <v>544</v>
      </c>
      <c r="R92" s="837">
        <v>1.0018416206261511</v>
      </c>
      <c r="S92" s="850">
        <v>544</v>
      </c>
    </row>
    <row r="93" spans="1:19" ht="14.4" customHeight="1" x14ac:dyDescent="0.3">
      <c r="A93" s="831" t="s">
        <v>5661</v>
      </c>
      <c r="B93" s="832" t="s">
        <v>5662</v>
      </c>
      <c r="C93" s="832" t="s">
        <v>624</v>
      </c>
      <c r="D93" s="832" t="s">
        <v>5588</v>
      </c>
      <c r="E93" s="832" t="s">
        <v>5627</v>
      </c>
      <c r="F93" s="832" t="s">
        <v>5773</v>
      </c>
      <c r="G93" s="832" t="s">
        <v>5774</v>
      </c>
      <c r="H93" s="849"/>
      <c r="I93" s="849"/>
      <c r="J93" s="832"/>
      <c r="K93" s="832"/>
      <c r="L93" s="849"/>
      <c r="M93" s="849"/>
      <c r="N93" s="832"/>
      <c r="O93" s="832"/>
      <c r="P93" s="849">
        <v>2</v>
      </c>
      <c r="Q93" s="849">
        <v>112</v>
      </c>
      <c r="R93" s="837"/>
      <c r="S93" s="850">
        <v>56</v>
      </c>
    </row>
    <row r="94" spans="1:19" ht="14.4" customHeight="1" x14ac:dyDescent="0.3">
      <c r="A94" s="831" t="s">
        <v>5661</v>
      </c>
      <c r="B94" s="832" t="s">
        <v>5662</v>
      </c>
      <c r="C94" s="832" t="s">
        <v>624</v>
      </c>
      <c r="D94" s="832" t="s">
        <v>5588</v>
      </c>
      <c r="E94" s="832" t="s">
        <v>5627</v>
      </c>
      <c r="F94" s="832" t="s">
        <v>5775</v>
      </c>
      <c r="G94" s="832" t="s">
        <v>5776</v>
      </c>
      <c r="H94" s="849"/>
      <c r="I94" s="849"/>
      <c r="J94" s="832"/>
      <c r="K94" s="832"/>
      <c r="L94" s="849"/>
      <c r="M94" s="849"/>
      <c r="N94" s="832"/>
      <c r="O94" s="832"/>
      <c r="P94" s="849">
        <v>3</v>
      </c>
      <c r="Q94" s="849">
        <v>108</v>
      </c>
      <c r="R94" s="837"/>
      <c r="S94" s="850">
        <v>36</v>
      </c>
    </row>
    <row r="95" spans="1:19" ht="14.4" customHeight="1" x14ac:dyDescent="0.3">
      <c r="A95" s="831" t="s">
        <v>5661</v>
      </c>
      <c r="B95" s="832" t="s">
        <v>5662</v>
      </c>
      <c r="C95" s="832" t="s">
        <v>624</v>
      </c>
      <c r="D95" s="832" t="s">
        <v>2057</v>
      </c>
      <c r="E95" s="832" t="s">
        <v>5627</v>
      </c>
      <c r="F95" s="832" t="s">
        <v>5646</v>
      </c>
      <c r="G95" s="832" t="s">
        <v>5647</v>
      </c>
      <c r="H95" s="849">
        <v>26</v>
      </c>
      <c r="I95" s="849">
        <v>910</v>
      </c>
      <c r="J95" s="832">
        <v>1.0247747747747749</v>
      </c>
      <c r="K95" s="832">
        <v>35</v>
      </c>
      <c r="L95" s="849">
        <v>24</v>
      </c>
      <c r="M95" s="849">
        <v>888</v>
      </c>
      <c r="N95" s="832">
        <v>1</v>
      </c>
      <c r="O95" s="832">
        <v>37</v>
      </c>
      <c r="P95" s="849">
        <v>17</v>
      </c>
      <c r="Q95" s="849">
        <v>629</v>
      </c>
      <c r="R95" s="837">
        <v>0.70833333333333337</v>
      </c>
      <c r="S95" s="850">
        <v>37</v>
      </c>
    </row>
    <row r="96" spans="1:19" ht="14.4" customHeight="1" x14ac:dyDescent="0.3">
      <c r="A96" s="831" t="s">
        <v>5661</v>
      </c>
      <c r="B96" s="832" t="s">
        <v>5662</v>
      </c>
      <c r="C96" s="832" t="s">
        <v>624</v>
      </c>
      <c r="D96" s="832" t="s">
        <v>2057</v>
      </c>
      <c r="E96" s="832" t="s">
        <v>5627</v>
      </c>
      <c r="F96" s="832" t="s">
        <v>5684</v>
      </c>
      <c r="G96" s="832" t="s">
        <v>5685</v>
      </c>
      <c r="H96" s="849"/>
      <c r="I96" s="849"/>
      <c r="J96" s="832"/>
      <c r="K96" s="832"/>
      <c r="L96" s="849"/>
      <c r="M96" s="849"/>
      <c r="N96" s="832"/>
      <c r="O96" s="832"/>
      <c r="P96" s="849">
        <v>20</v>
      </c>
      <c r="Q96" s="849">
        <v>200</v>
      </c>
      <c r="R96" s="837"/>
      <c r="S96" s="850">
        <v>10</v>
      </c>
    </row>
    <row r="97" spans="1:19" ht="14.4" customHeight="1" x14ac:dyDescent="0.3">
      <c r="A97" s="831" t="s">
        <v>5661</v>
      </c>
      <c r="B97" s="832" t="s">
        <v>5662</v>
      </c>
      <c r="C97" s="832" t="s">
        <v>624</v>
      </c>
      <c r="D97" s="832" t="s">
        <v>2057</v>
      </c>
      <c r="E97" s="832" t="s">
        <v>5627</v>
      </c>
      <c r="F97" s="832" t="s">
        <v>5693</v>
      </c>
      <c r="G97" s="832" t="s">
        <v>5694</v>
      </c>
      <c r="H97" s="849">
        <v>7</v>
      </c>
      <c r="I97" s="849">
        <v>1645</v>
      </c>
      <c r="J97" s="832">
        <v>0.21845949535192563</v>
      </c>
      <c r="K97" s="832">
        <v>235</v>
      </c>
      <c r="L97" s="849">
        <v>30</v>
      </c>
      <c r="M97" s="849">
        <v>7530</v>
      </c>
      <c r="N97" s="832">
        <v>1</v>
      </c>
      <c r="O97" s="832">
        <v>251</v>
      </c>
      <c r="P97" s="849">
        <v>6</v>
      </c>
      <c r="Q97" s="849">
        <v>1506</v>
      </c>
      <c r="R97" s="837">
        <v>0.2</v>
      </c>
      <c r="S97" s="850">
        <v>251</v>
      </c>
    </row>
    <row r="98" spans="1:19" ht="14.4" customHeight="1" x14ac:dyDescent="0.3">
      <c r="A98" s="831" t="s">
        <v>5661</v>
      </c>
      <c r="B98" s="832" t="s">
        <v>5662</v>
      </c>
      <c r="C98" s="832" t="s">
        <v>624</v>
      </c>
      <c r="D98" s="832" t="s">
        <v>2057</v>
      </c>
      <c r="E98" s="832" t="s">
        <v>5627</v>
      </c>
      <c r="F98" s="832" t="s">
        <v>5695</v>
      </c>
      <c r="G98" s="832" t="s">
        <v>5696</v>
      </c>
      <c r="H98" s="849"/>
      <c r="I98" s="849"/>
      <c r="J98" s="832"/>
      <c r="K98" s="832"/>
      <c r="L98" s="849">
        <v>2</v>
      </c>
      <c r="M98" s="849">
        <v>252</v>
      </c>
      <c r="N98" s="832">
        <v>1</v>
      </c>
      <c r="O98" s="832">
        <v>126</v>
      </c>
      <c r="P98" s="849"/>
      <c r="Q98" s="849"/>
      <c r="R98" s="837"/>
      <c r="S98" s="850"/>
    </row>
    <row r="99" spans="1:19" ht="14.4" customHeight="1" x14ac:dyDescent="0.3">
      <c r="A99" s="831" t="s">
        <v>5661</v>
      </c>
      <c r="B99" s="832" t="s">
        <v>5662</v>
      </c>
      <c r="C99" s="832" t="s">
        <v>624</v>
      </c>
      <c r="D99" s="832" t="s">
        <v>2057</v>
      </c>
      <c r="E99" s="832" t="s">
        <v>5627</v>
      </c>
      <c r="F99" s="832" t="s">
        <v>5703</v>
      </c>
      <c r="G99" s="832" t="s">
        <v>5704</v>
      </c>
      <c r="H99" s="849">
        <v>7</v>
      </c>
      <c r="I99" s="849">
        <v>2156</v>
      </c>
      <c r="J99" s="832">
        <v>0.21321202531645569</v>
      </c>
      <c r="K99" s="832">
        <v>308</v>
      </c>
      <c r="L99" s="849">
        <v>32</v>
      </c>
      <c r="M99" s="849">
        <v>10112</v>
      </c>
      <c r="N99" s="832">
        <v>1</v>
      </c>
      <c r="O99" s="832">
        <v>316</v>
      </c>
      <c r="P99" s="849">
        <v>6</v>
      </c>
      <c r="Q99" s="849">
        <v>1896</v>
      </c>
      <c r="R99" s="837">
        <v>0.1875</v>
      </c>
      <c r="S99" s="850">
        <v>316</v>
      </c>
    </row>
    <row r="100" spans="1:19" ht="14.4" customHeight="1" x14ac:dyDescent="0.3">
      <c r="A100" s="831" t="s">
        <v>5661</v>
      </c>
      <c r="B100" s="832" t="s">
        <v>5662</v>
      </c>
      <c r="C100" s="832" t="s">
        <v>624</v>
      </c>
      <c r="D100" s="832" t="s">
        <v>2057</v>
      </c>
      <c r="E100" s="832" t="s">
        <v>5627</v>
      </c>
      <c r="F100" s="832" t="s">
        <v>5707</v>
      </c>
      <c r="G100" s="832" t="s">
        <v>5708</v>
      </c>
      <c r="H100" s="849">
        <v>2</v>
      </c>
      <c r="I100" s="849">
        <v>70</v>
      </c>
      <c r="J100" s="832">
        <v>2</v>
      </c>
      <c r="K100" s="832">
        <v>35</v>
      </c>
      <c r="L100" s="849">
        <v>1</v>
      </c>
      <c r="M100" s="849">
        <v>35</v>
      </c>
      <c r="N100" s="832">
        <v>1</v>
      </c>
      <c r="O100" s="832">
        <v>35</v>
      </c>
      <c r="P100" s="849">
        <v>1</v>
      </c>
      <c r="Q100" s="849">
        <v>35</v>
      </c>
      <c r="R100" s="837">
        <v>1</v>
      </c>
      <c r="S100" s="850">
        <v>35</v>
      </c>
    </row>
    <row r="101" spans="1:19" ht="14.4" customHeight="1" x14ac:dyDescent="0.3">
      <c r="A101" s="831" t="s">
        <v>5661</v>
      </c>
      <c r="B101" s="832" t="s">
        <v>5662</v>
      </c>
      <c r="C101" s="832" t="s">
        <v>624</v>
      </c>
      <c r="D101" s="832" t="s">
        <v>2057</v>
      </c>
      <c r="E101" s="832" t="s">
        <v>5627</v>
      </c>
      <c r="F101" s="832" t="s">
        <v>5639</v>
      </c>
      <c r="G101" s="832" t="s">
        <v>5640</v>
      </c>
      <c r="H101" s="849">
        <v>5</v>
      </c>
      <c r="I101" s="849">
        <v>99.99</v>
      </c>
      <c r="J101" s="832">
        <v>9.374121088256801E-2</v>
      </c>
      <c r="K101" s="832">
        <v>19.997999999999998</v>
      </c>
      <c r="L101" s="849">
        <v>32</v>
      </c>
      <c r="M101" s="849">
        <v>1066.6600000000001</v>
      </c>
      <c r="N101" s="832">
        <v>1</v>
      </c>
      <c r="O101" s="832">
        <v>33.333125000000003</v>
      </c>
      <c r="P101" s="849">
        <v>6</v>
      </c>
      <c r="Q101" s="849">
        <v>199.99</v>
      </c>
      <c r="R101" s="837">
        <v>0.18749179682373016</v>
      </c>
      <c r="S101" s="850">
        <v>33.331666666666671</v>
      </c>
    </row>
    <row r="102" spans="1:19" ht="14.4" customHeight="1" x14ac:dyDescent="0.3">
      <c r="A102" s="831" t="s">
        <v>5661</v>
      </c>
      <c r="B102" s="832" t="s">
        <v>5662</v>
      </c>
      <c r="C102" s="832" t="s">
        <v>624</v>
      </c>
      <c r="D102" s="832" t="s">
        <v>2057</v>
      </c>
      <c r="E102" s="832" t="s">
        <v>5627</v>
      </c>
      <c r="F102" s="832" t="s">
        <v>5735</v>
      </c>
      <c r="G102" s="832" t="s">
        <v>5736</v>
      </c>
      <c r="H102" s="849"/>
      <c r="I102" s="849"/>
      <c r="J102" s="832"/>
      <c r="K102" s="832"/>
      <c r="L102" s="849"/>
      <c r="M102" s="849"/>
      <c r="N102" s="832"/>
      <c r="O102" s="832"/>
      <c r="P102" s="849">
        <v>22</v>
      </c>
      <c r="Q102" s="849">
        <v>5676</v>
      </c>
      <c r="R102" s="837"/>
      <c r="S102" s="850">
        <v>258</v>
      </c>
    </row>
    <row r="103" spans="1:19" ht="14.4" customHeight="1" x14ac:dyDescent="0.3">
      <c r="A103" s="831" t="s">
        <v>5661</v>
      </c>
      <c r="B103" s="832" t="s">
        <v>5662</v>
      </c>
      <c r="C103" s="832" t="s">
        <v>624</v>
      </c>
      <c r="D103" s="832" t="s">
        <v>2057</v>
      </c>
      <c r="E103" s="832" t="s">
        <v>5627</v>
      </c>
      <c r="F103" s="832" t="s">
        <v>5743</v>
      </c>
      <c r="G103" s="832" t="s">
        <v>5744</v>
      </c>
      <c r="H103" s="849"/>
      <c r="I103" s="849"/>
      <c r="J103" s="832"/>
      <c r="K103" s="832"/>
      <c r="L103" s="849">
        <v>1</v>
      </c>
      <c r="M103" s="849">
        <v>59</v>
      </c>
      <c r="N103" s="832">
        <v>1</v>
      </c>
      <c r="O103" s="832">
        <v>59</v>
      </c>
      <c r="P103" s="849">
        <v>2</v>
      </c>
      <c r="Q103" s="849">
        <v>118</v>
      </c>
      <c r="R103" s="837">
        <v>2</v>
      </c>
      <c r="S103" s="850">
        <v>59</v>
      </c>
    </row>
    <row r="104" spans="1:19" ht="14.4" customHeight="1" x14ac:dyDescent="0.3">
      <c r="A104" s="831" t="s">
        <v>5661</v>
      </c>
      <c r="B104" s="832" t="s">
        <v>5662</v>
      </c>
      <c r="C104" s="832" t="s">
        <v>624</v>
      </c>
      <c r="D104" s="832" t="s">
        <v>2057</v>
      </c>
      <c r="E104" s="832" t="s">
        <v>5627</v>
      </c>
      <c r="F104" s="832" t="s">
        <v>5751</v>
      </c>
      <c r="G104" s="832" t="s">
        <v>5752</v>
      </c>
      <c r="H104" s="849"/>
      <c r="I104" s="849"/>
      <c r="J104" s="832"/>
      <c r="K104" s="832"/>
      <c r="L104" s="849"/>
      <c r="M104" s="849"/>
      <c r="N104" s="832"/>
      <c r="O104" s="832"/>
      <c r="P104" s="849">
        <v>2</v>
      </c>
      <c r="Q104" s="849">
        <v>490</v>
      </c>
      <c r="R104" s="837"/>
      <c r="S104" s="850">
        <v>245</v>
      </c>
    </row>
    <row r="105" spans="1:19" ht="14.4" customHeight="1" x14ac:dyDescent="0.3">
      <c r="A105" s="831" t="s">
        <v>5661</v>
      </c>
      <c r="B105" s="832" t="s">
        <v>5662</v>
      </c>
      <c r="C105" s="832" t="s">
        <v>624</v>
      </c>
      <c r="D105" s="832" t="s">
        <v>2057</v>
      </c>
      <c r="E105" s="832" t="s">
        <v>5627</v>
      </c>
      <c r="F105" s="832" t="s">
        <v>5759</v>
      </c>
      <c r="G105" s="832" t="s">
        <v>5760</v>
      </c>
      <c r="H105" s="849"/>
      <c r="I105" s="849"/>
      <c r="J105" s="832"/>
      <c r="K105" s="832"/>
      <c r="L105" s="849">
        <v>1</v>
      </c>
      <c r="M105" s="849">
        <v>372</v>
      </c>
      <c r="N105" s="832">
        <v>1</v>
      </c>
      <c r="O105" s="832">
        <v>372</v>
      </c>
      <c r="P105" s="849"/>
      <c r="Q105" s="849"/>
      <c r="R105" s="837"/>
      <c r="S105" s="850"/>
    </row>
    <row r="106" spans="1:19" ht="14.4" customHeight="1" x14ac:dyDescent="0.3">
      <c r="A106" s="831" t="s">
        <v>5661</v>
      </c>
      <c r="B106" s="832" t="s">
        <v>5662</v>
      </c>
      <c r="C106" s="832" t="s">
        <v>624</v>
      </c>
      <c r="D106" s="832" t="s">
        <v>2058</v>
      </c>
      <c r="E106" s="832" t="s">
        <v>5632</v>
      </c>
      <c r="F106" s="832" t="s">
        <v>5633</v>
      </c>
      <c r="G106" s="832" t="s">
        <v>5634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548.41999999999996</v>
      </c>
      <c r="R106" s="837"/>
      <c r="S106" s="850">
        <v>548.41999999999996</v>
      </c>
    </row>
    <row r="107" spans="1:19" ht="14.4" customHeight="1" x14ac:dyDescent="0.3">
      <c r="A107" s="831" t="s">
        <v>5661</v>
      </c>
      <c r="B107" s="832" t="s">
        <v>5662</v>
      </c>
      <c r="C107" s="832" t="s">
        <v>624</v>
      </c>
      <c r="D107" s="832" t="s">
        <v>2058</v>
      </c>
      <c r="E107" s="832" t="s">
        <v>5627</v>
      </c>
      <c r="F107" s="832" t="s">
        <v>5646</v>
      </c>
      <c r="G107" s="832" t="s">
        <v>5647</v>
      </c>
      <c r="H107" s="849">
        <v>1</v>
      </c>
      <c r="I107" s="849">
        <v>35</v>
      </c>
      <c r="J107" s="832">
        <v>0.47297297297297297</v>
      </c>
      <c r="K107" s="832">
        <v>35</v>
      </c>
      <c r="L107" s="849">
        <v>2</v>
      </c>
      <c r="M107" s="849">
        <v>74</v>
      </c>
      <c r="N107" s="832">
        <v>1</v>
      </c>
      <c r="O107" s="832">
        <v>37</v>
      </c>
      <c r="P107" s="849">
        <v>5</v>
      </c>
      <c r="Q107" s="849">
        <v>185</v>
      </c>
      <c r="R107" s="837">
        <v>2.5</v>
      </c>
      <c r="S107" s="850">
        <v>37</v>
      </c>
    </row>
    <row r="108" spans="1:19" ht="14.4" customHeight="1" x14ac:dyDescent="0.3">
      <c r="A108" s="831" t="s">
        <v>5661</v>
      </c>
      <c r="B108" s="832" t="s">
        <v>5662</v>
      </c>
      <c r="C108" s="832" t="s">
        <v>624</v>
      </c>
      <c r="D108" s="832" t="s">
        <v>2058</v>
      </c>
      <c r="E108" s="832" t="s">
        <v>5627</v>
      </c>
      <c r="F108" s="832" t="s">
        <v>5693</v>
      </c>
      <c r="G108" s="832" t="s">
        <v>5694</v>
      </c>
      <c r="H108" s="849">
        <v>74</v>
      </c>
      <c r="I108" s="849">
        <v>17390</v>
      </c>
      <c r="J108" s="832">
        <v>0.86603585657370519</v>
      </c>
      <c r="K108" s="832">
        <v>235</v>
      </c>
      <c r="L108" s="849">
        <v>80</v>
      </c>
      <c r="M108" s="849">
        <v>20080</v>
      </c>
      <c r="N108" s="832">
        <v>1</v>
      </c>
      <c r="O108" s="832">
        <v>251</v>
      </c>
      <c r="P108" s="849">
        <v>172</v>
      </c>
      <c r="Q108" s="849">
        <v>43172</v>
      </c>
      <c r="R108" s="837">
        <v>2.15</v>
      </c>
      <c r="S108" s="850">
        <v>251</v>
      </c>
    </row>
    <row r="109" spans="1:19" ht="14.4" customHeight="1" x14ac:dyDescent="0.3">
      <c r="A109" s="831" t="s">
        <v>5661</v>
      </c>
      <c r="B109" s="832" t="s">
        <v>5662</v>
      </c>
      <c r="C109" s="832" t="s">
        <v>624</v>
      </c>
      <c r="D109" s="832" t="s">
        <v>2058</v>
      </c>
      <c r="E109" s="832" t="s">
        <v>5627</v>
      </c>
      <c r="F109" s="832" t="s">
        <v>5703</v>
      </c>
      <c r="G109" s="832" t="s">
        <v>5704</v>
      </c>
      <c r="H109" s="849">
        <v>50</v>
      </c>
      <c r="I109" s="849">
        <v>15400</v>
      </c>
      <c r="J109" s="832">
        <v>0.60165650882950461</v>
      </c>
      <c r="K109" s="832">
        <v>308</v>
      </c>
      <c r="L109" s="849">
        <v>81</v>
      </c>
      <c r="M109" s="849">
        <v>25596</v>
      </c>
      <c r="N109" s="832">
        <v>1</v>
      </c>
      <c r="O109" s="832">
        <v>316</v>
      </c>
      <c r="P109" s="849">
        <v>164</v>
      </c>
      <c r="Q109" s="849">
        <v>51824</v>
      </c>
      <c r="R109" s="837">
        <v>2.0246913580246915</v>
      </c>
      <c r="S109" s="850">
        <v>316</v>
      </c>
    </row>
    <row r="110" spans="1:19" ht="14.4" customHeight="1" x14ac:dyDescent="0.3">
      <c r="A110" s="831" t="s">
        <v>5661</v>
      </c>
      <c r="B110" s="832" t="s">
        <v>5662</v>
      </c>
      <c r="C110" s="832" t="s">
        <v>624</v>
      </c>
      <c r="D110" s="832" t="s">
        <v>2058</v>
      </c>
      <c r="E110" s="832" t="s">
        <v>5627</v>
      </c>
      <c r="F110" s="832" t="s">
        <v>5707</v>
      </c>
      <c r="G110" s="832" t="s">
        <v>5708</v>
      </c>
      <c r="H110" s="849"/>
      <c r="I110" s="849"/>
      <c r="J110" s="832"/>
      <c r="K110" s="832"/>
      <c r="L110" s="849"/>
      <c r="M110" s="849"/>
      <c r="N110" s="832"/>
      <c r="O110" s="832"/>
      <c r="P110" s="849">
        <v>5</v>
      </c>
      <c r="Q110" s="849">
        <v>175</v>
      </c>
      <c r="R110" s="837"/>
      <c r="S110" s="850">
        <v>35</v>
      </c>
    </row>
    <row r="111" spans="1:19" ht="14.4" customHeight="1" x14ac:dyDescent="0.3">
      <c r="A111" s="831" t="s">
        <v>5661</v>
      </c>
      <c r="B111" s="832" t="s">
        <v>5662</v>
      </c>
      <c r="C111" s="832" t="s">
        <v>624</v>
      </c>
      <c r="D111" s="832" t="s">
        <v>2058</v>
      </c>
      <c r="E111" s="832" t="s">
        <v>5627</v>
      </c>
      <c r="F111" s="832" t="s">
        <v>5639</v>
      </c>
      <c r="G111" s="832" t="s">
        <v>5640</v>
      </c>
      <c r="H111" s="849">
        <v>29</v>
      </c>
      <c r="I111" s="849">
        <v>566.66</v>
      </c>
      <c r="J111" s="832">
        <v>0.60713137763301683</v>
      </c>
      <c r="K111" s="832">
        <v>19.54</v>
      </c>
      <c r="L111" s="849">
        <v>28</v>
      </c>
      <c r="M111" s="849">
        <v>933.34000000000015</v>
      </c>
      <c r="N111" s="832">
        <v>1</v>
      </c>
      <c r="O111" s="832">
        <v>33.333571428571432</v>
      </c>
      <c r="P111" s="849">
        <v>77</v>
      </c>
      <c r="Q111" s="849">
        <v>2566.67</v>
      </c>
      <c r="R111" s="837">
        <v>2.7499839286862233</v>
      </c>
      <c r="S111" s="850">
        <v>33.333376623376623</v>
      </c>
    </row>
    <row r="112" spans="1:19" ht="14.4" customHeight="1" x14ac:dyDescent="0.3">
      <c r="A112" s="831" t="s">
        <v>5661</v>
      </c>
      <c r="B112" s="832" t="s">
        <v>5662</v>
      </c>
      <c r="C112" s="832" t="s">
        <v>624</v>
      </c>
      <c r="D112" s="832" t="s">
        <v>2058</v>
      </c>
      <c r="E112" s="832" t="s">
        <v>5627</v>
      </c>
      <c r="F112" s="832" t="s">
        <v>5725</v>
      </c>
      <c r="G112" s="832" t="s">
        <v>5726</v>
      </c>
      <c r="H112" s="849"/>
      <c r="I112" s="849"/>
      <c r="J112" s="832"/>
      <c r="K112" s="832"/>
      <c r="L112" s="849">
        <v>3</v>
      </c>
      <c r="M112" s="849">
        <v>111</v>
      </c>
      <c r="N112" s="832">
        <v>1</v>
      </c>
      <c r="O112" s="832">
        <v>37</v>
      </c>
      <c r="P112" s="849">
        <v>2</v>
      </c>
      <c r="Q112" s="849">
        <v>74</v>
      </c>
      <c r="R112" s="837">
        <v>0.66666666666666663</v>
      </c>
      <c r="S112" s="850">
        <v>37</v>
      </c>
    </row>
    <row r="113" spans="1:19" ht="14.4" customHeight="1" x14ac:dyDescent="0.3">
      <c r="A113" s="831" t="s">
        <v>5661</v>
      </c>
      <c r="B113" s="832" t="s">
        <v>5662</v>
      </c>
      <c r="C113" s="832" t="s">
        <v>624</v>
      </c>
      <c r="D113" s="832" t="s">
        <v>2058</v>
      </c>
      <c r="E113" s="832" t="s">
        <v>5627</v>
      </c>
      <c r="F113" s="832" t="s">
        <v>5641</v>
      </c>
      <c r="G113" s="832" t="s">
        <v>5642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32</v>
      </c>
      <c r="R113" s="837"/>
      <c r="S113" s="850">
        <v>32</v>
      </c>
    </row>
    <row r="114" spans="1:19" ht="14.4" customHeight="1" x14ac:dyDescent="0.3">
      <c r="A114" s="831" t="s">
        <v>5661</v>
      </c>
      <c r="B114" s="832" t="s">
        <v>5662</v>
      </c>
      <c r="C114" s="832" t="s">
        <v>624</v>
      </c>
      <c r="D114" s="832" t="s">
        <v>2058</v>
      </c>
      <c r="E114" s="832" t="s">
        <v>5627</v>
      </c>
      <c r="F114" s="832" t="s">
        <v>5729</v>
      </c>
      <c r="G114" s="832" t="s">
        <v>5730</v>
      </c>
      <c r="H114" s="849">
        <v>32</v>
      </c>
      <c r="I114" s="849">
        <v>0</v>
      </c>
      <c r="J114" s="832"/>
      <c r="K114" s="832">
        <v>0</v>
      </c>
      <c r="L114" s="849">
        <v>51</v>
      </c>
      <c r="M114" s="849">
        <v>0</v>
      </c>
      <c r="N114" s="832"/>
      <c r="O114" s="832">
        <v>0</v>
      </c>
      <c r="P114" s="849">
        <v>73</v>
      </c>
      <c r="Q114" s="849">
        <v>0</v>
      </c>
      <c r="R114" s="837"/>
      <c r="S114" s="850">
        <v>0</v>
      </c>
    </row>
    <row r="115" spans="1:19" ht="14.4" customHeight="1" x14ac:dyDescent="0.3">
      <c r="A115" s="831" t="s">
        <v>5661</v>
      </c>
      <c r="B115" s="832" t="s">
        <v>5662</v>
      </c>
      <c r="C115" s="832" t="s">
        <v>624</v>
      </c>
      <c r="D115" s="832" t="s">
        <v>2058</v>
      </c>
      <c r="E115" s="832" t="s">
        <v>5627</v>
      </c>
      <c r="F115" s="832" t="s">
        <v>5731</v>
      </c>
      <c r="G115" s="832" t="s">
        <v>5732</v>
      </c>
      <c r="H115" s="849">
        <v>1</v>
      </c>
      <c r="I115" s="849">
        <v>648</v>
      </c>
      <c r="J115" s="832"/>
      <c r="K115" s="832">
        <v>648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5661</v>
      </c>
      <c r="B116" s="832" t="s">
        <v>5662</v>
      </c>
      <c r="C116" s="832" t="s">
        <v>624</v>
      </c>
      <c r="D116" s="832" t="s">
        <v>2058</v>
      </c>
      <c r="E116" s="832" t="s">
        <v>5627</v>
      </c>
      <c r="F116" s="832" t="s">
        <v>5733</v>
      </c>
      <c r="G116" s="832" t="s">
        <v>5734</v>
      </c>
      <c r="H116" s="849">
        <v>33</v>
      </c>
      <c r="I116" s="849">
        <v>6600</v>
      </c>
      <c r="J116" s="832">
        <v>0.6</v>
      </c>
      <c r="K116" s="832">
        <v>200</v>
      </c>
      <c r="L116" s="849">
        <v>55</v>
      </c>
      <c r="M116" s="849">
        <v>11000</v>
      </c>
      <c r="N116" s="832">
        <v>1</v>
      </c>
      <c r="O116" s="832">
        <v>200</v>
      </c>
      <c r="P116" s="849">
        <v>141</v>
      </c>
      <c r="Q116" s="849">
        <v>28200</v>
      </c>
      <c r="R116" s="837">
        <v>2.5636363636363635</v>
      </c>
      <c r="S116" s="850">
        <v>200</v>
      </c>
    </row>
    <row r="117" spans="1:19" ht="14.4" customHeight="1" x14ac:dyDescent="0.3">
      <c r="A117" s="831" t="s">
        <v>5661</v>
      </c>
      <c r="B117" s="832" t="s">
        <v>5662</v>
      </c>
      <c r="C117" s="832" t="s">
        <v>624</v>
      </c>
      <c r="D117" s="832" t="s">
        <v>2058</v>
      </c>
      <c r="E117" s="832" t="s">
        <v>5627</v>
      </c>
      <c r="F117" s="832" t="s">
        <v>5743</v>
      </c>
      <c r="G117" s="832" t="s">
        <v>5744</v>
      </c>
      <c r="H117" s="849"/>
      <c r="I117" s="849"/>
      <c r="J117" s="832"/>
      <c r="K117" s="832"/>
      <c r="L117" s="849"/>
      <c r="M117" s="849"/>
      <c r="N117" s="832"/>
      <c r="O117" s="832"/>
      <c r="P117" s="849">
        <v>1</v>
      </c>
      <c r="Q117" s="849">
        <v>59</v>
      </c>
      <c r="R117" s="837"/>
      <c r="S117" s="850">
        <v>59</v>
      </c>
    </row>
    <row r="118" spans="1:19" ht="14.4" customHeight="1" x14ac:dyDescent="0.3">
      <c r="A118" s="831" t="s">
        <v>5661</v>
      </c>
      <c r="B118" s="832" t="s">
        <v>5662</v>
      </c>
      <c r="C118" s="832" t="s">
        <v>624</v>
      </c>
      <c r="D118" s="832" t="s">
        <v>2058</v>
      </c>
      <c r="E118" s="832" t="s">
        <v>5627</v>
      </c>
      <c r="F118" s="832" t="s">
        <v>5751</v>
      </c>
      <c r="G118" s="832" t="s">
        <v>5752</v>
      </c>
      <c r="H118" s="849">
        <v>12</v>
      </c>
      <c r="I118" s="849">
        <v>2880</v>
      </c>
      <c r="J118" s="832">
        <v>1.180327868852459</v>
      </c>
      <c r="K118" s="832">
        <v>240</v>
      </c>
      <c r="L118" s="849">
        <v>10</v>
      </c>
      <c r="M118" s="849">
        <v>2440</v>
      </c>
      <c r="N118" s="832">
        <v>1</v>
      </c>
      <c r="O118" s="832">
        <v>244</v>
      </c>
      <c r="P118" s="849">
        <v>8</v>
      </c>
      <c r="Q118" s="849">
        <v>1960</v>
      </c>
      <c r="R118" s="837">
        <v>0.80327868852459017</v>
      </c>
      <c r="S118" s="850">
        <v>245</v>
      </c>
    </row>
    <row r="119" spans="1:19" ht="14.4" customHeight="1" x14ac:dyDescent="0.3">
      <c r="A119" s="831" t="s">
        <v>5661</v>
      </c>
      <c r="B119" s="832" t="s">
        <v>5662</v>
      </c>
      <c r="C119" s="832" t="s">
        <v>624</v>
      </c>
      <c r="D119" s="832" t="s">
        <v>2058</v>
      </c>
      <c r="E119" s="832" t="s">
        <v>5627</v>
      </c>
      <c r="F119" s="832" t="s">
        <v>5753</v>
      </c>
      <c r="G119" s="832" t="s">
        <v>5754</v>
      </c>
      <c r="H119" s="849"/>
      <c r="I119" s="849"/>
      <c r="J119" s="832"/>
      <c r="K119" s="832"/>
      <c r="L119" s="849">
        <v>1</v>
      </c>
      <c r="M119" s="849">
        <v>114</v>
      </c>
      <c r="N119" s="832">
        <v>1</v>
      </c>
      <c r="O119" s="832">
        <v>114</v>
      </c>
      <c r="P119" s="849"/>
      <c r="Q119" s="849"/>
      <c r="R119" s="837"/>
      <c r="S119" s="850"/>
    </row>
    <row r="120" spans="1:19" ht="14.4" customHeight="1" x14ac:dyDescent="0.3">
      <c r="A120" s="831" t="s">
        <v>5661</v>
      </c>
      <c r="B120" s="832" t="s">
        <v>5662</v>
      </c>
      <c r="C120" s="832" t="s">
        <v>624</v>
      </c>
      <c r="D120" s="832" t="s">
        <v>2059</v>
      </c>
      <c r="E120" s="832" t="s">
        <v>5627</v>
      </c>
      <c r="F120" s="832" t="s">
        <v>5646</v>
      </c>
      <c r="G120" s="832" t="s">
        <v>5647</v>
      </c>
      <c r="H120" s="849">
        <v>69</v>
      </c>
      <c r="I120" s="849">
        <v>2415</v>
      </c>
      <c r="J120" s="832">
        <v>1.019847972972973</v>
      </c>
      <c r="K120" s="832">
        <v>35</v>
      </c>
      <c r="L120" s="849">
        <v>64</v>
      </c>
      <c r="M120" s="849">
        <v>2368</v>
      </c>
      <c r="N120" s="832">
        <v>1</v>
      </c>
      <c r="O120" s="832">
        <v>37</v>
      </c>
      <c r="P120" s="849">
        <v>71</v>
      </c>
      <c r="Q120" s="849">
        <v>2627</v>
      </c>
      <c r="R120" s="837">
        <v>1.109375</v>
      </c>
      <c r="S120" s="850">
        <v>37</v>
      </c>
    </row>
    <row r="121" spans="1:19" ht="14.4" customHeight="1" x14ac:dyDescent="0.3">
      <c r="A121" s="831" t="s">
        <v>5661</v>
      </c>
      <c r="B121" s="832" t="s">
        <v>5662</v>
      </c>
      <c r="C121" s="832" t="s">
        <v>624</v>
      </c>
      <c r="D121" s="832" t="s">
        <v>2059</v>
      </c>
      <c r="E121" s="832" t="s">
        <v>5627</v>
      </c>
      <c r="F121" s="832" t="s">
        <v>5684</v>
      </c>
      <c r="G121" s="832" t="s">
        <v>5685</v>
      </c>
      <c r="H121" s="849">
        <v>38</v>
      </c>
      <c r="I121" s="849">
        <v>380</v>
      </c>
      <c r="J121" s="832">
        <v>0.84444444444444444</v>
      </c>
      <c r="K121" s="832">
        <v>10</v>
      </c>
      <c r="L121" s="849">
        <v>45</v>
      </c>
      <c r="M121" s="849">
        <v>450</v>
      </c>
      <c r="N121" s="832">
        <v>1</v>
      </c>
      <c r="O121" s="832">
        <v>10</v>
      </c>
      <c r="P121" s="849">
        <v>20</v>
      </c>
      <c r="Q121" s="849">
        <v>200</v>
      </c>
      <c r="R121" s="837">
        <v>0.44444444444444442</v>
      </c>
      <c r="S121" s="850">
        <v>10</v>
      </c>
    </row>
    <row r="122" spans="1:19" ht="14.4" customHeight="1" x14ac:dyDescent="0.3">
      <c r="A122" s="831" t="s">
        <v>5661</v>
      </c>
      <c r="B122" s="832" t="s">
        <v>5662</v>
      </c>
      <c r="C122" s="832" t="s">
        <v>624</v>
      </c>
      <c r="D122" s="832" t="s">
        <v>2059</v>
      </c>
      <c r="E122" s="832" t="s">
        <v>5627</v>
      </c>
      <c r="F122" s="832" t="s">
        <v>5684</v>
      </c>
      <c r="G122" s="832" t="s">
        <v>5686</v>
      </c>
      <c r="H122" s="849">
        <v>3</v>
      </c>
      <c r="I122" s="849">
        <v>30</v>
      </c>
      <c r="J122" s="832">
        <v>1.5</v>
      </c>
      <c r="K122" s="832">
        <v>10</v>
      </c>
      <c r="L122" s="849">
        <v>2</v>
      </c>
      <c r="M122" s="849">
        <v>20</v>
      </c>
      <c r="N122" s="832">
        <v>1</v>
      </c>
      <c r="O122" s="832">
        <v>10</v>
      </c>
      <c r="P122" s="849">
        <v>4</v>
      </c>
      <c r="Q122" s="849">
        <v>40</v>
      </c>
      <c r="R122" s="837">
        <v>2</v>
      </c>
      <c r="S122" s="850">
        <v>10</v>
      </c>
    </row>
    <row r="123" spans="1:19" ht="14.4" customHeight="1" x14ac:dyDescent="0.3">
      <c r="A123" s="831" t="s">
        <v>5661</v>
      </c>
      <c r="B123" s="832" t="s">
        <v>5662</v>
      </c>
      <c r="C123" s="832" t="s">
        <v>624</v>
      </c>
      <c r="D123" s="832" t="s">
        <v>2059</v>
      </c>
      <c r="E123" s="832" t="s">
        <v>5627</v>
      </c>
      <c r="F123" s="832" t="s">
        <v>5693</v>
      </c>
      <c r="G123" s="832" t="s">
        <v>5694</v>
      </c>
      <c r="H123" s="849">
        <v>210</v>
      </c>
      <c r="I123" s="849">
        <v>49350</v>
      </c>
      <c r="J123" s="832">
        <v>0.93181775268593869</v>
      </c>
      <c r="K123" s="832">
        <v>235</v>
      </c>
      <c r="L123" s="849">
        <v>211</v>
      </c>
      <c r="M123" s="849">
        <v>52961</v>
      </c>
      <c r="N123" s="832">
        <v>1</v>
      </c>
      <c r="O123" s="832">
        <v>251</v>
      </c>
      <c r="P123" s="849">
        <v>223</v>
      </c>
      <c r="Q123" s="849">
        <v>55973</v>
      </c>
      <c r="R123" s="837">
        <v>1.0568720379146919</v>
      </c>
      <c r="S123" s="850">
        <v>251</v>
      </c>
    </row>
    <row r="124" spans="1:19" ht="14.4" customHeight="1" x14ac:dyDescent="0.3">
      <c r="A124" s="831" t="s">
        <v>5661</v>
      </c>
      <c r="B124" s="832" t="s">
        <v>5662</v>
      </c>
      <c r="C124" s="832" t="s">
        <v>624</v>
      </c>
      <c r="D124" s="832" t="s">
        <v>2059</v>
      </c>
      <c r="E124" s="832" t="s">
        <v>5627</v>
      </c>
      <c r="F124" s="832" t="s">
        <v>5695</v>
      </c>
      <c r="G124" s="832" t="s">
        <v>5696</v>
      </c>
      <c r="H124" s="849">
        <v>7</v>
      </c>
      <c r="I124" s="849">
        <v>826</v>
      </c>
      <c r="J124" s="832">
        <v>0.18209876543209877</v>
      </c>
      <c r="K124" s="832">
        <v>118</v>
      </c>
      <c r="L124" s="849">
        <v>36</v>
      </c>
      <c r="M124" s="849">
        <v>4536</v>
      </c>
      <c r="N124" s="832">
        <v>1</v>
      </c>
      <c r="O124" s="832">
        <v>126</v>
      </c>
      <c r="P124" s="849">
        <v>22</v>
      </c>
      <c r="Q124" s="849">
        <v>2772</v>
      </c>
      <c r="R124" s="837">
        <v>0.61111111111111116</v>
      </c>
      <c r="S124" s="850">
        <v>126</v>
      </c>
    </row>
    <row r="125" spans="1:19" ht="14.4" customHeight="1" x14ac:dyDescent="0.3">
      <c r="A125" s="831" t="s">
        <v>5661</v>
      </c>
      <c r="B125" s="832" t="s">
        <v>5662</v>
      </c>
      <c r="C125" s="832" t="s">
        <v>624</v>
      </c>
      <c r="D125" s="832" t="s">
        <v>2059</v>
      </c>
      <c r="E125" s="832" t="s">
        <v>5627</v>
      </c>
      <c r="F125" s="832" t="s">
        <v>5697</v>
      </c>
      <c r="G125" s="832" t="s">
        <v>5698</v>
      </c>
      <c r="H125" s="849">
        <v>4</v>
      </c>
      <c r="I125" s="849">
        <v>1488</v>
      </c>
      <c r="J125" s="832">
        <v>3.7670886075949368</v>
      </c>
      <c r="K125" s="832">
        <v>372</v>
      </c>
      <c r="L125" s="849">
        <v>1</v>
      </c>
      <c r="M125" s="849">
        <v>395</v>
      </c>
      <c r="N125" s="832">
        <v>1</v>
      </c>
      <c r="O125" s="832">
        <v>395</v>
      </c>
      <c r="P125" s="849"/>
      <c r="Q125" s="849"/>
      <c r="R125" s="837"/>
      <c r="S125" s="850"/>
    </row>
    <row r="126" spans="1:19" ht="14.4" customHeight="1" x14ac:dyDescent="0.3">
      <c r="A126" s="831" t="s">
        <v>5661</v>
      </c>
      <c r="B126" s="832" t="s">
        <v>5662</v>
      </c>
      <c r="C126" s="832" t="s">
        <v>624</v>
      </c>
      <c r="D126" s="832" t="s">
        <v>2059</v>
      </c>
      <c r="E126" s="832" t="s">
        <v>5627</v>
      </c>
      <c r="F126" s="832" t="s">
        <v>5699</v>
      </c>
      <c r="G126" s="832" t="s">
        <v>5700</v>
      </c>
      <c r="H126" s="849"/>
      <c r="I126" s="849"/>
      <c r="J126" s="832"/>
      <c r="K126" s="832"/>
      <c r="L126" s="849"/>
      <c r="M126" s="849"/>
      <c r="N126" s="832"/>
      <c r="O126" s="832"/>
      <c r="P126" s="849">
        <v>5</v>
      </c>
      <c r="Q126" s="849">
        <v>2355</v>
      </c>
      <c r="R126" s="837"/>
      <c r="S126" s="850">
        <v>471</v>
      </c>
    </row>
    <row r="127" spans="1:19" ht="14.4" customHeight="1" x14ac:dyDescent="0.3">
      <c r="A127" s="831" t="s">
        <v>5661</v>
      </c>
      <c r="B127" s="832" t="s">
        <v>5662</v>
      </c>
      <c r="C127" s="832" t="s">
        <v>624</v>
      </c>
      <c r="D127" s="832" t="s">
        <v>2059</v>
      </c>
      <c r="E127" s="832" t="s">
        <v>5627</v>
      </c>
      <c r="F127" s="832" t="s">
        <v>5701</v>
      </c>
      <c r="G127" s="832" t="s">
        <v>5702</v>
      </c>
      <c r="H127" s="849">
        <v>6</v>
      </c>
      <c r="I127" s="849">
        <v>1728</v>
      </c>
      <c r="J127" s="832">
        <v>1.9459459459459461</v>
      </c>
      <c r="K127" s="832">
        <v>288</v>
      </c>
      <c r="L127" s="849">
        <v>3</v>
      </c>
      <c r="M127" s="849">
        <v>888</v>
      </c>
      <c r="N127" s="832">
        <v>1</v>
      </c>
      <c r="O127" s="832">
        <v>296</v>
      </c>
      <c r="P127" s="849">
        <v>3</v>
      </c>
      <c r="Q127" s="849">
        <v>888</v>
      </c>
      <c r="R127" s="837">
        <v>1</v>
      </c>
      <c r="S127" s="850">
        <v>296</v>
      </c>
    </row>
    <row r="128" spans="1:19" ht="14.4" customHeight="1" x14ac:dyDescent="0.3">
      <c r="A128" s="831" t="s">
        <v>5661</v>
      </c>
      <c r="B128" s="832" t="s">
        <v>5662</v>
      </c>
      <c r="C128" s="832" t="s">
        <v>624</v>
      </c>
      <c r="D128" s="832" t="s">
        <v>2059</v>
      </c>
      <c r="E128" s="832" t="s">
        <v>5627</v>
      </c>
      <c r="F128" s="832" t="s">
        <v>5703</v>
      </c>
      <c r="G128" s="832" t="s">
        <v>5704</v>
      </c>
      <c r="H128" s="849">
        <v>261</v>
      </c>
      <c r="I128" s="849">
        <v>80388</v>
      </c>
      <c r="J128" s="832">
        <v>0.94569667309773653</v>
      </c>
      <c r="K128" s="832">
        <v>308</v>
      </c>
      <c r="L128" s="849">
        <v>269</v>
      </c>
      <c r="M128" s="849">
        <v>85004</v>
      </c>
      <c r="N128" s="832">
        <v>1</v>
      </c>
      <c r="O128" s="832">
        <v>316</v>
      </c>
      <c r="P128" s="849">
        <v>258</v>
      </c>
      <c r="Q128" s="849">
        <v>81528</v>
      </c>
      <c r="R128" s="837">
        <v>0.95910780669144979</v>
      </c>
      <c r="S128" s="850">
        <v>316</v>
      </c>
    </row>
    <row r="129" spans="1:19" ht="14.4" customHeight="1" x14ac:dyDescent="0.3">
      <c r="A129" s="831" t="s">
        <v>5661</v>
      </c>
      <c r="B129" s="832" t="s">
        <v>5662</v>
      </c>
      <c r="C129" s="832" t="s">
        <v>624</v>
      </c>
      <c r="D129" s="832" t="s">
        <v>2059</v>
      </c>
      <c r="E129" s="832" t="s">
        <v>5627</v>
      </c>
      <c r="F129" s="832" t="s">
        <v>5705</v>
      </c>
      <c r="G129" s="832" t="s">
        <v>5706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704</v>
      </c>
      <c r="R129" s="837"/>
      <c r="S129" s="850">
        <v>704</v>
      </c>
    </row>
    <row r="130" spans="1:19" ht="14.4" customHeight="1" x14ac:dyDescent="0.3">
      <c r="A130" s="831" t="s">
        <v>5661</v>
      </c>
      <c r="B130" s="832" t="s">
        <v>5662</v>
      </c>
      <c r="C130" s="832" t="s">
        <v>624</v>
      </c>
      <c r="D130" s="832" t="s">
        <v>2059</v>
      </c>
      <c r="E130" s="832" t="s">
        <v>5627</v>
      </c>
      <c r="F130" s="832" t="s">
        <v>5707</v>
      </c>
      <c r="G130" s="832" t="s">
        <v>5708</v>
      </c>
      <c r="H130" s="849">
        <v>24</v>
      </c>
      <c r="I130" s="849">
        <v>840</v>
      </c>
      <c r="J130" s="832">
        <v>0.8</v>
      </c>
      <c r="K130" s="832">
        <v>35</v>
      </c>
      <c r="L130" s="849">
        <v>30</v>
      </c>
      <c r="M130" s="849">
        <v>1050</v>
      </c>
      <c r="N130" s="832">
        <v>1</v>
      </c>
      <c r="O130" s="832">
        <v>35</v>
      </c>
      <c r="P130" s="849">
        <v>32</v>
      </c>
      <c r="Q130" s="849">
        <v>1120</v>
      </c>
      <c r="R130" s="837">
        <v>1.0666666666666667</v>
      </c>
      <c r="S130" s="850">
        <v>35</v>
      </c>
    </row>
    <row r="131" spans="1:19" ht="14.4" customHeight="1" x14ac:dyDescent="0.3">
      <c r="A131" s="831" t="s">
        <v>5661</v>
      </c>
      <c r="B131" s="832" t="s">
        <v>5662</v>
      </c>
      <c r="C131" s="832" t="s">
        <v>624</v>
      </c>
      <c r="D131" s="832" t="s">
        <v>2059</v>
      </c>
      <c r="E131" s="832" t="s">
        <v>5627</v>
      </c>
      <c r="F131" s="832" t="s">
        <v>5709</v>
      </c>
      <c r="G131" s="832" t="s">
        <v>5710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188</v>
      </c>
      <c r="R131" s="837"/>
      <c r="S131" s="850">
        <v>188</v>
      </c>
    </row>
    <row r="132" spans="1:19" ht="14.4" customHeight="1" x14ac:dyDescent="0.3">
      <c r="A132" s="831" t="s">
        <v>5661</v>
      </c>
      <c r="B132" s="832" t="s">
        <v>5662</v>
      </c>
      <c r="C132" s="832" t="s">
        <v>624</v>
      </c>
      <c r="D132" s="832" t="s">
        <v>2059</v>
      </c>
      <c r="E132" s="832" t="s">
        <v>5627</v>
      </c>
      <c r="F132" s="832" t="s">
        <v>5711</v>
      </c>
      <c r="G132" s="832" t="s">
        <v>5712</v>
      </c>
      <c r="H132" s="849">
        <v>1</v>
      </c>
      <c r="I132" s="849">
        <v>90</v>
      </c>
      <c r="J132" s="832">
        <v>0.95744680851063835</v>
      </c>
      <c r="K132" s="832">
        <v>90</v>
      </c>
      <c r="L132" s="849">
        <v>1</v>
      </c>
      <c r="M132" s="849">
        <v>94</v>
      </c>
      <c r="N132" s="832">
        <v>1</v>
      </c>
      <c r="O132" s="832">
        <v>94</v>
      </c>
      <c r="P132" s="849"/>
      <c r="Q132" s="849"/>
      <c r="R132" s="837"/>
      <c r="S132" s="850"/>
    </row>
    <row r="133" spans="1:19" ht="14.4" customHeight="1" x14ac:dyDescent="0.3">
      <c r="A133" s="831" t="s">
        <v>5661</v>
      </c>
      <c r="B133" s="832" t="s">
        <v>5662</v>
      </c>
      <c r="C133" s="832" t="s">
        <v>624</v>
      </c>
      <c r="D133" s="832" t="s">
        <v>2059</v>
      </c>
      <c r="E133" s="832" t="s">
        <v>5627</v>
      </c>
      <c r="F133" s="832" t="s">
        <v>5711</v>
      </c>
      <c r="G133" s="832"/>
      <c r="H133" s="849">
        <v>1</v>
      </c>
      <c r="I133" s="849">
        <v>90</v>
      </c>
      <c r="J133" s="832"/>
      <c r="K133" s="832">
        <v>90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5661</v>
      </c>
      <c r="B134" s="832" t="s">
        <v>5662</v>
      </c>
      <c r="C134" s="832" t="s">
        <v>624</v>
      </c>
      <c r="D134" s="832" t="s">
        <v>2059</v>
      </c>
      <c r="E134" s="832" t="s">
        <v>5627</v>
      </c>
      <c r="F134" s="832" t="s">
        <v>5713</v>
      </c>
      <c r="G134" s="832" t="s">
        <v>5714</v>
      </c>
      <c r="H134" s="849"/>
      <c r="I134" s="849"/>
      <c r="J134" s="832"/>
      <c r="K134" s="832"/>
      <c r="L134" s="849">
        <v>1</v>
      </c>
      <c r="M134" s="849">
        <v>49</v>
      </c>
      <c r="N134" s="832">
        <v>1</v>
      </c>
      <c r="O134" s="832">
        <v>49</v>
      </c>
      <c r="P134" s="849">
        <v>1</v>
      </c>
      <c r="Q134" s="849">
        <v>49</v>
      </c>
      <c r="R134" s="837">
        <v>1</v>
      </c>
      <c r="S134" s="850">
        <v>49</v>
      </c>
    </row>
    <row r="135" spans="1:19" ht="14.4" customHeight="1" x14ac:dyDescent="0.3">
      <c r="A135" s="831" t="s">
        <v>5661</v>
      </c>
      <c r="B135" s="832" t="s">
        <v>5662</v>
      </c>
      <c r="C135" s="832" t="s">
        <v>624</v>
      </c>
      <c r="D135" s="832" t="s">
        <v>2059</v>
      </c>
      <c r="E135" s="832" t="s">
        <v>5627</v>
      </c>
      <c r="F135" s="832" t="s">
        <v>5715</v>
      </c>
      <c r="G135" s="832" t="s">
        <v>5716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238</v>
      </c>
      <c r="R135" s="837"/>
      <c r="S135" s="850">
        <v>238</v>
      </c>
    </row>
    <row r="136" spans="1:19" ht="14.4" customHeight="1" x14ac:dyDescent="0.3">
      <c r="A136" s="831" t="s">
        <v>5661</v>
      </c>
      <c r="B136" s="832" t="s">
        <v>5662</v>
      </c>
      <c r="C136" s="832" t="s">
        <v>624</v>
      </c>
      <c r="D136" s="832" t="s">
        <v>2059</v>
      </c>
      <c r="E136" s="832" t="s">
        <v>5627</v>
      </c>
      <c r="F136" s="832" t="s">
        <v>5639</v>
      </c>
      <c r="G136" s="832" t="s">
        <v>5640</v>
      </c>
      <c r="H136" s="849">
        <v>108</v>
      </c>
      <c r="I136" s="849">
        <v>2666.62</v>
      </c>
      <c r="J136" s="832">
        <v>0.35555217775075532</v>
      </c>
      <c r="K136" s="832">
        <v>24.690925925925924</v>
      </c>
      <c r="L136" s="849">
        <v>225</v>
      </c>
      <c r="M136" s="849">
        <v>7499.94</v>
      </c>
      <c r="N136" s="832">
        <v>1</v>
      </c>
      <c r="O136" s="832">
        <v>33.333066666666667</v>
      </c>
      <c r="P136" s="849">
        <v>208</v>
      </c>
      <c r="Q136" s="849">
        <v>6933.2099999999973</v>
      </c>
      <c r="R136" s="837">
        <v>0.92443539548316356</v>
      </c>
      <c r="S136" s="850">
        <v>33.33274038461537</v>
      </c>
    </row>
    <row r="137" spans="1:19" ht="14.4" customHeight="1" x14ac:dyDescent="0.3">
      <c r="A137" s="831" t="s">
        <v>5661</v>
      </c>
      <c r="B137" s="832" t="s">
        <v>5662</v>
      </c>
      <c r="C137" s="832" t="s">
        <v>624</v>
      </c>
      <c r="D137" s="832" t="s">
        <v>2059</v>
      </c>
      <c r="E137" s="832" t="s">
        <v>5627</v>
      </c>
      <c r="F137" s="832" t="s">
        <v>5729</v>
      </c>
      <c r="G137" s="832" t="s">
        <v>5730</v>
      </c>
      <c r="H137" s="849">
        <v>12</v>
      </c>
      <c r="I137" s="849">
        <v>0</v>
      </c>
      <c r="J137" s="832"/>
      <c r="K137" s="832">
        <v>0</v>
      </c>
      <c r="L137" s="849">
        <v>18</v>
      </c>
      <c r="M137" s="849">
        <v>0</v>
      </c>
      <c r="N137" s="832"/>
      <c r="O137" s="832">
        <v>0</v>
      </c>
      <c r="P137" s="849">
        <v>13</v>
      </c>
      <c r="Q137" s="849">
        <v>0</v>
      </c>
      <c r="R137" s="837"/>
      <c r="S137" s="850">
        <v>0</v>
      </c>
    </row>
    <row r="138" spans="1:19" ht="14.4" customHeight="1" x14ac:dyDescent="0.3">
      <c r="A138" s="831" t="s">
        <v>5661</v>
      </c>
      <c r="B138" s="832" t="s">
        <v>5662</v>
      </c>
      <c r="C138" s="832" t="s">
        <v>624</v>
      </c>
      <c r="D138" s="832" t="s">
        <v>2059</v>
      </c>
      <c r="E138" s="832" t="s">
        <v>5627</v>
      </c>
      <c r="F138" s="832" t="s">
        <v>5733</v>
      </c>
      <c r="G138" s="832" t="s">
        <v>5734</v>
      </c>
      <c r="H138" s="849">
        <v>12</v>
      </c>
      <c r="I138" s="849">
        <v>2400</v>
      </c>
      <c r="J138" s="832">
        <v>0.66666666666666663</v>
      </c>
      <c r="K138" s="832">
        <v>200</v>
      </c>
      <c r="L138" s="849">
        <v>18</v>
      </c>
      <c r="M138" s="849">
        <v>3600</v>
      </c>
      <c r="N138" s="832">
        <v>1</v>
      </c>
      <c r="O138" s="832">
        <v>200</v>
      </c>
      <c r="P138" s="849">
        <v>17</v>
      </c>
      <c r="Q138" s="849">
        <v>3400</v>
      </c>
      <c r="R138" s="837">
        <v>0.94444444444444442</v>
      </c>
      <c r="S138" s="850">
        <v>200</v>
      </c>
    </row>
    <row r="139" spans="1:19" ht="14.4" customHeight="1" x14ac:dyDescent="0.3">
      <c r="A139" s="831" t="s">
        <v>5661</v>
      </c>
      <c r="B139" s="832" t="s">
        <v>5662</v>
      </c>
      <c r="C139" s="832" t="s">
        <v>624</v>
      </c>
      <c r="D139" s="832" t="s">
        <v>2059</v>
      </c>
      <c r="E139" s="832" t="s">
        <v>5627</v>
      </c>
      <c r="F139" s="832" t="s">
        <v>5735</v>
      </c>
      <c r="G139" s="832" t="s">
        <v>5736</v>
      </c>
      <c r="H139" s="849">
        <v>39</v>
      </c>
      <c r="I139" s="849">
        <v>9438</v>
      </c>
      <c r="J139" s="832">
        <v>0.73162790697674418</v>
      </c>
      <c r="K139" s="832">
        <v>242</v>
      </c>
      <c r="L139" s="849">
        <v>50</v>
      </c>
      <c r="M139" s="849">
        <v>12900</v>
      </c>
      <c r="N139" s="832">
        <v>1</v>
      </c>
      <c r="O139" s="832">
        <v>258</v>
      </c>
      <c r="P139" s="849">
        <v>27</v>
      </c>
      <c r="Q139" s="849">
        <v>6966</v>
      </c>
      <c r="R139" s="837">
        <v>0.54</v>
      </c>
      <c r="S139" s="850">
        <v>258</v>
      </c>
    </row>
    <row r="140" spans="1:19" ht="14.4" customHeight="1" x14ac:dyDescent="0.3">
      <c r="A140" s="831" t="s">
        <v>5661</v>
      </c>
      <c r="B140" s="832" t="s">
        <v>5662</v>
      </c>
      <c r="C140" s="832" t="s">
        <v>624</v>
      </c>
      <c r="D140" s="832" t="s">
        <v>2059</v>
      </c>
      <c r="E140" s="832" t="s">
        <v>5627</v>
      </c>
      <c r="F140" s="832" t="s">
        <v>5745</v>
      </c>
      <c r="G140" s="832" t="s">
        <v>5746</v>
      </c>
      <c r="H140" s="849"/>
      <c r="I140" s="849"/>
      <c r="J140" s="832"/>
      <c r="K140" s="832"/>
      <c r="L140" s="849">
        <v>1</v>
      </c>
      <c r="M140" s="849">
        <v>732</v>
      </c>
      <c r="N140" s="832">
        <v>1</v>
      </c>
      <c r="O140" s="832">
        <v>732</v>
      </c>
      <c r="P140" s="849"/>
      <c r="Q140" s="849"/>
      <c r="R140" s="837"/>
      <c r="S140" s="850"/>
    </row>
    <row r="141" spans="1:19" ht="14.4" customHeight="1" x14ac:dyDescent="0.3">
      <c r="A141" s="831" t="s">
        <v>5661</v>
      </c>
      <c r="B141" s="832" t="s">
        <v>5662</v>
      </c>
      <c r="C141" s="832" t="s">
        <v>624</v>
      </c>
      <c r="D141" s="832" t="s">
        <v>2059</v>
      </c>
      <c r="E141" s="832" t="s">
        <v>5627</v>
      </c>
      <c r="F141" s="832" t="s">
        <v>5747</v>
      </c>
      <c r="G141" s="832" t="s">
        <v>5748</v>
      </c>
      <c r="H141" s="849"/>
      <c r="I141" s="849"/>
      <c r="J141" s="832"/>
      <c r="K141" s="832"/>
      <c r="L141" s="849">
        <v>4</v>
      </c>
      <c r="M141" s="849">
        <v>488</v>
      </c>
      <c r="N141" s="832">
        <v>1</v>
      </c>
      <c r="O141" s="832">
        <v>122</v>
      </c>
      <c r="P141" s="849">
        <v>8</v>
      </c>
      <c r="Q141" s="849">
        <v>928</v>
      </c>
      <c r="R141" s="837">
        <v>1.901639344262295</v>
      </c>
      <c r="S141" s="850">
        <v>116</v>
      </c>
    </row>
    <row r="142" spans="1:19" ht="14.4" customHeight="1" x14ac:dyDescent="0.3">
      <c r="A142" s="831" t="s">
        <v>5661</v>
      </c>
      <c r="B142" s="832" t="s">
        <v>5662</v>
      </c>
      <c r="C142" s="832" t="s">
        <v>624</v>
      </c>
      <c r="D142" s="832" t="s">
        <v>2059</v>
      </c>
      <c r="E142" s="832" t="s">
        <v>5627</v>
      </c>
      <c r="F142" s="832" t="s">
        <v>5751</v>
      </c>
      <c r="G142" s="832" t="s">
        <v>5752</v>
      </c>
      <c r="H142" s="849">
        <v>2</v>
      </c>
      <c r="I142" s="849">
        <v>480</v>
      </c>
      <c r="J142" s="832">
        <v>0.24590163934426229</v>
      </c>
      <c r="K142" s="832">
        <v>240</v>
      </c>
      <c r="L142" s="849">
        <v>8</v>
      </c>
      <c r="M142" s="849">
        <v>1952</v>
      </c>
      <c r="N142" s="832">
        <v>1</v>
      </c>
      <c r="O142" s="832">
        <v>244</v>
      </c>
      <c r="P142" s="849">
        <v>13</v>
      </c>
      <c r="Q142" s="849">
        <v>3185</v>
      </c>
      <c r="R142" s="837">
        <v>1.6316598360655739</v>
      </c>
      <c r="S142" s="850">
        <v>245</v>
      </c>
    </row>
    <row r="143" spans="1:19" ht="14.4" customHeight="1" x14ac:dyDescent="0.3">
      <c r="A143" s="831" t="s">
        <v>5661</v>
      </c>
      <c r="B143" s="832" t="s">
        <v>5662</v>
      </c>
      <c r="C143" s="832" t="s">
        <v>624</v>
      </c>
      <c r="D143" s="832" t="s">
        <v>2059</v>
      </c>
      <c r="E143" s="832" t="s">
        <v>5627</v>
      </c>
      <c r="F143" s="832" t="s">
        <v>5753</v>
      </c>
      <c r="G143" s="832" t="s">
        <v>5754</v>
      </c>
      <c r="H143" s="849"/>
      <c r="I143" s="849"/>
      <c r="J143" s="832"/>
      <c r="K143" s="832"/>
      <c r="L143" s="849">
        <v>1</v>
      </c>
      <c r="M143" s="849">
        <v>114</v>
      </c>
      <c r="N143" s="832">
        <v>1</v>
      </c>
      <c r="O143" s="832">
        <v>114</v>
      </c>
      <c r="P143" s="849">
        <v>1</v>
      </c>
      <c r="Q143" s="849">
        <v>114</v>
      </c>
      <c r="R143" s="837">
        <v>1</v>
      </c>
      <c r="S143" s="850">
        <v>114</v>
      </c>
    </row>
    <row r="144" spans="1:19" ht="14.4" customHeight="1" x14ac:dyDescent="0.3">
      <c r="A144" s="831" t="s">
        <v>5661</v>
      </c>
      <c r="B144" s="832" t="s">
        <v>5662</v>
      </c>
      <c r="C144" s="832" t="s">
        <v>624</v>
      </c>
      <c r="D144" s="832" t="s">
        <v>2059</v>
      </c>
      <c r="E144" s="832" t="s">
        <v>5627</v>
      </c>
      <c r="F144" s="832" t="s">
        <v>5759</v>
      </c>
      <c r="G144" s="832" t="s">
        <v>5760</v>
      </c>
      <c r="H144" s="849">
        <v>1</v>
      </c>
      <c r="I144" s="849">
        <v>349</v>
      </c>
      <c r="J144" s="832">
        <v>0.46908602150537637</v>
      </c>
      <c r="K144" s="832">
        <v>349</v>
      </c>
      <c r="L144" s="849">
        <v>2</v>
      </c>
      <c r="M144" s="849">
        <v>744</v>
      </c>
      <c r="N144" s="832">
        <v>1</v>
      </c>
      <c r="O144" s="832">
        <v>372</v>
      </c>
      <c r="P144" s="849"/>
      <c r="Q144" s="849"/>
      <c r="R144" s="837"/>
      <c r="S144" s="850"/>
    </row>
    <row r="145" spans="1:19" ht="14.4" customHeight="1" x14ac:dyDescent="0.3">
      <c r="A145" s="831" t="s">
        <v>5661</v>
      </c>
      <c r="B145" s="832" t="s">
        <v>5662</v>
      </c>
      <c r="C145" s="832" t="s">
        <v>624</v>
      </c>
      <c r="D145" s="832" t="s">
        <v>2059</v>
      </c>
      <c r="E145" s="832" t="s">
        <v>5627</v>
      </c>
      <c r="F145" s="832" t="s">
        <v>5761</v>
      </c>
      <c r="G145" s="832" t="s">
        <v>5762</v>
      </c>
      <c r="H145" s="849">
        <v>1</v>
      </c>
      <c r="I145" s="849">
        <v>289</v>
      </c>
      <c r="J145" s="832"/>
      <c r="K145" s="832">
        <v>289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5661</v>
      </c>
      <c r="B146" s="832" t="s">
        <v>5662</v>
      </c>
      <c r="C146" s="832" t="s">
        <v>624</v>
      </c>
      <c r="D146" s="832" t="s">
        <v>2059</v>
      </c>
      <c r="E146" s="832" t="s">
        <v>5627</v>
      </c>
      <c r="F146" s="832" t="s">
        <v>5769</v>
      </c>
      <c r="G146" s="832" t="s">
        <v>5770</v>
      </c>
      <c r="H146" s="849">
        <v>3</v>
      </c>
      <c r="I146" s="849">
        <v>864</v>
      </c>
      <c r="J146" s="832">
        <v>2.9189189189189189</v>
      </c>
      <c r="K146" s="832">
        <v>288</v>
      </c>
      <c r="L146" s="849">
        <v>1</v>
      </c>
      <c r="M146" s="849">
        <v>296</v>
      </c>
      <c r="N146" s="832">
        <v>1</v>
      </c>
      <c r="O146" s="832">
        <v>296</v>
      </c>
      <c r="P146" s="849">
        <v>2</v>
      </c>
      <c r="Q146" s="849">
        <v>592</v>
      </c>
      <c r="R146" s="837">
        <v>2</v>
      </c>
      <c r="S146" s="850">
        <v>296</v>
      </c>
    </row>
    <row r="147" spans="1:19" ht="14.4" customHeight="1" x14ac:dyDescent="0.3">
      <c r="A147" s="831" t="s">
        <v>5661</v>
      </c>
      <c r="B147" s="832" t="s">
        <v>5662</v>
      </c>
      <c r="C147" s="832" t="s">
        <v>624</v>
      </c>
      <c r="D147" s="832" t="s">
        <v>2059</v>
      </c>
      <c r="E147" s="832" t="s">
        <v>5627</v>
      </c>
      <c r="F147" s="832" t="s">
        <v>5771</v>
      </c>
      <c r="G147" s="832" t="s">
        <v>5772</v>
      </c>
      <c r="H147" s="849">
        <v>47</v>
      </c>
      <c r="I147" s="849">
        <v>24440</v>
      </c>
      <c r="J147" s="832">
        <v>1.0716478119793036</v>
      </c>
      <c r="K147" s="832">
        <v>520</v>
      </c>
      <c r="L147" s="849">
        <v>42</v>
      </c>
      <c r="M147" s="849">
        <v>22806</v>
      </c>
      <c r="N147" s="832">
        <v>1</v>
      </c>
      <c r="O147" s="832">
        <v>543</v>
      </c>
      <c r="P147" s="849">
        <v>39</v>
      </c>
      <c r="Q147" s="849">
        <v>21216</v>
      </c>
      <c r="R147" s="837">
        <v>0.93028150486714023</v>
      </c>
      <c r="S147" s="850">
        <v>544</v>
      </c>
    </row>
    <row r="148" spans="1:19" ht="14.4" customHeight="1" x14ac:dyDescent="0.3">
      <c r="A148" s="831" t="s">
        <v>5661</v>
      </c>
      <c r="B148" s="832" t="s">
        <v>5662</v>
      </c>
      <c r="C148" s="832" t="s">
        <v>624</v>
      </c>
      <c r="D148" s="832" t="s">
        <v>5596</v>
      </c>
      <c r="E148" s="832" t="s">
        <v>5627</v>
      </c>
      <c r="F148" s="832" t="s">
        <v>5693</v>
      </c>
      <c r="G148" s="832" t="s">
        <v>5694</v>
      </c>
      <c r="H148" s="849">
        <v>11</v>
      </c>
      <c r="I148" s="849">
        <v>2585</v>
      </c>
      <c r="J148" s="832">
        <v>3.4329349269588314</v>
      </c>
      <c r="K148" s="832">
        <v>235</v>
      </c>
      <c r="L148" s="849">
        <v>3</v>
      </c>
      <c r="M148" s="849">
        <v>753</v>
      </c>
      <c r="N148" s="832">
        <v>1</v>
      </c>
      <c r="O148" s="832">
        <v>251</v>
      </c>
      <c r="P148" s="849"/>
      <c r="Q148" s="849"/>
      <c r="R148" s="837"/>
      <c r="S148" s="850"/>
    </row>
    <row r="149" spans="1:19" ht="14.4" customHeight="1" x14ac:dyDescent="0.3">
      <c r="A149" s="831" t="s">
        <v>5661</v>
      </c>
      <c r="B149" s="832" t="s">
        <v>5662</v>
      </c>
      <c r="C149" s="832" t="s">
        <v>624</v>
      </c>
      <c r="D149" s="832" t="s">
        <v>5596</v>
      </c>
      <c r="E149" s="832" t="s">
        <v>5627</v>
      </c>
      <c r="F149" s="832" t="s">
        <v>5703</v>
      </c>
      <c r="G149" s="832" t="s">
        <v>5704</v>
      </c>
      <c r="H149" s="849">
        <v>10</v>
      </c>
      <c r="I149" s="849">
        <v>3080</v>
      </c>
      <c r="J149" s="832">
        <v>9.7468354430379751</v>
      </c>
      <c r="K149" s="832">
        <v>308</v>
      </c>
      <c r="L149" s="849">
        <v>1</v>
      </c>
      <c r="M149" s="849">
        <v>316</v>
      </c>
      <c r="N149" s="832">
        <v>1</v>
      </c>
      <c r="O149" s="832">
        <v>316</v>
      </c>
      <c r="P149" s="849"/>
      <c r="Q149" s="849"/>
      <c r="R149" s="837"/>
      <c r="S149" s="850"/>
    </row>
    <row r="150" spans="1:19" ht="14.4" customHeight="1" x14ac:dyDescent="0.3">
      <c r="A150" s="831" t="s">
        <v>5661</v>
      </c>
      <c r="B150" s="832" t="s">
        <v>5662</v>
      </c>
      <c r="C150" s="832" t="s">
        <v>624</v>
      </c>
      <c r="D150" s="832" t="s">
        <v>5596</v>
      </c>
      <c r="E150" s="832" t="s">
        <v>5627</v>
      </c>
      <c r="F150" s="832" t="s">
        <v>5639</v>
      </c>
      <c r="G150" s="832" t="s">
        <v>5640</v>
      </c>
      <c r="H150" s="849">
        <v>1</v>
      </c>
      <c r="I150" s="849">
        <v>33.33</v>
      </c>
      <c r="J150" s="832">
        <v>0.5</v>
      </c>
      <c r="K150" s="832">
        <v>33.33</v>
      </c>
      <c r="L150" s="849">
        <v>2</v>
      </c>
      <c r="M150" s="849">
        <v>66.66</v>
      </c>
      <c r="N150" s="832">
        <v>1</v>
      </c>
      <c r="O150" s="832">
        <v>33.33</v>
      </c>
      <c r="P150" s="849"/>
      <c r="Q150" s="849"/>
      <c r="R150" s="837"/>
      <c r="S150" s="850"/>
    </row>
    <row r="151" spans="1:19" ht="14.4" customHeight="1" x14ac:dyDescent="0.3">
      <c r="A151" s="831" t="s">
        <v>5661</v>
      </c>
      <c r="B151" s="832" t="s">
        <v>5662</v>
      </c>
      <c r="C151" s="832" t="s">
        <v>624</v>
      </c>
      <c r="D151" s="832" t="s">
        <v>5596</v>
      </c>
      <c r="E151" s="832" t="s">
        <v>5627</v>
      </c>
      <c r="F151" s="832" t="s">
        <v>5729</v>
      </c>
      <c r="G151" s="832" t="s">
        <v>5730</v>
      </c>
      <c r="H151" s="849">
        <v>8</v>
      </c>
      <c r="I151" s="849">
        <v>0</v>
      </c>
      <c r="J151" s="832"/>
      <c r="K151" s="832">
        <v>0</v>
      </c>
      <c r="L151" s="849">
        <v>1</v>
      </c>
      <c r="M151" s="849">
        <v>0</v>
      </c>
      <c r="N151" s="832"/>
      <c r="O151" s="832">
        <v>0</v>
      </c>
      <c r="P151" s="849"/>
      <c r="Q151" s="849"/>
      <c r="R151" s="837"/>
      <c r="S151" s="850"/>
    </row>
    <row r="152" spans="1:19" ht="14.4" customHeight="1" x14ac:dyDescent="0.3">
      <c r="A152" s="831" t="s">
        <v>5661</v>
      </c>
      <c r="B152" s="832" t="s">
        <v>5662</v>
      </c>
      <c r="C152" s="832" t="s">
        <v>624</v>
      </c>
      <c r="D152" s="832" t="s">
        <v>5596</v>
      </c>
      <c r="E152" s="832" t="s">
        <v>5627</v>
      </c>
      <c r="F152" s="832" t="s">
        <v>5733</v>
      </c>
      <c r="G152" s="832" t="s">
        <v>5734</v>
      </c>
      <c r="H152" s="849">
        <v>8</v>
      </c>
      <c r="I152" s="849">
        <v>1600</v>
      </c>
      <c r="J152" s="832">
        <v>8</v>
      </c>
      <c r="K152" s="832">
        <v>200</v>
      </c>
      <c r="L152" s="849">
        <v>1</v>
      </c>
      <c r="M152" s="849">
        <v>200</v>
      </c>
      <c r="N152" s="832">
        <v>1</v>
      </c>
      <c r="O152" s="832">
        <v>200</v>
      </c>
      <c r="P152" s="849"/>
      <c r="Q152" s="849"/>
      <c r="R152" s="837"/>
      <c r="S152" s="850"/>
    </row>
    <row r="153" spans="1:19" ht="14.4" customHeight="1" x14ac:dyDescent="0.3">
      <c r="A153" s="831" t="s">
        <v>5661</v>
      </c>
      <c r="B153" s="832" t="s">
        <v>5662</v>
      </c>
      <c r="C153" s="832" t="s">
        <v>624</v>
      </c>
      <c r="D153" s="832" t="s">
        <v>5596</v>
      </c>
      <c r="E153" s="832" t="s">
        <v>5627</v>
      </c>
      <c r="F153" s="832" t="s">
        <v>5751</v>
      </c>
      <c r="G153" s="832" t="s">
        <v>5752</v>
      </c>
      <c r="H153" s="849">
        <v>1</v>
      </c>
      <c r="I153" s="849">
        <v>240</v>
      </c>
      <c r="J153" s="832">
        <v>0.98360655737704916</v>
      </c>
      <c r="K153" s="832">
        <v>240</v>
      </c>
      <c r="L153" s="849">
        <v>1</v>
      </c>
      <c r="M153" s="849">
        <v>244</v>
      </c>
      <c r="N153" s="832">
        <v>1</v>
      </c>
      <c r="O153" s="832">
        <v>244</v>
      </c>
      <c r="P153" s="849"/>
      <c r="Q153" s="849"/>
      <c r="R153" s="837"/>
      <c r="S153" s="850"/>
    </row>
    <row r="154" spans="1:19" ht="14.4" customHeight="1" x14ac:dyDescent="0.3">
      <c r="A154" s="831" t="s">
        <v>5661</v>
      </c>
      <c r="B154" s="832" t="s">
        <v>5662</v>
      </c>
      <c r="C154" s="832" t="s">
        <v>624</v>
      </c>
      <c r="D154" s="832" t="s">
        <v>2060</v>
      </c>
      <c r="E154" s="832" t="s">
        <v>5667</v>
      </c>
      <c r="F154" s="832" t="s">
        <v>5668</v>
      </c>
      <c r="G154" s="832" t="s">
        <v>5669</v>
      </c>
      <c r="H154" s="849">
        <v>7</v>
      </c>
      <c r="I154" s="849">
        <v>4769.17</v>
      </c>
      <c r="J154" s="832">
        <v>0.53846153846153855</v>
      </c>
      <c r="K154" s="832">
        <v>681.31000000000006</v>
      </c>
      <c r="L154" s="849">
        <v>13</v>
      </c>
      <c r="M154" s="849">
        <v>8857.0299999999988</v>
      </c>
      <c r="N154" s="832">
        <v>1</v>
      </c>
      <c r="O154" s="832">
        <v>681.31</v>
      </c>
      <c r="P154" s="849">
        <v>28</v>
      </c>
      <c r="Q154" s="849">
        <v>19076.68</v>
      </c>
      <c r="R154" s="837">
        <v>2.1538461538461542</v>
      </c>
      <c r="S154" s="850">
        <v>681.31000000000006</v>
      </c>
    </row>
    <row r="155" spans="1:19" ht="14.4" customHeight="1" x14ac:dyDescent="0.3">
      <c r="A155" s="831" t="s">
        <v>5661</v>
      </c>
      <c r="B155" s="832" t="s">
        <v>5662</v>
      </c>
      <c r="C155" s="832" t="s">
        <v>624</v>
      </c>
      <c r="D155" s="832" t="s">
        <v>2060</v>
      </c>
      <c r="E155" s="832" t="s">
        <v>5667</v>
      </c>
      <c r="F155" s="832" t="s">
        <v>5670</v>
      </c>
      <c r="G155" s="832" t="s">
        <v>5671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7254</v>
      </c>
      <c r="R155" s="837"/>
      <c r="S155" s="850">
        <v>7254</v>
      </c>
    </row>
    <row r="156" spans="1:19" ht="14.4" customHeight="1" x14ac:dyDescent="0.3">
      <c r="A156" s="831" t="s">
        <v>5661</v>
      </c>
      <c r="B156" s="832" t="s">
        <v>5662</v>
      </c>
      <c r="C156" s="832" t="s">
        <v>624</v>
      </c>
      <c r="D156" s="832" t="s">
        <v>2060</v>
      </c>
      <c r="E156" s="832" t="s">
        <v>5667</v>
      </c>
      <c r="F156" s="832" t="s">
        <v>5672</v>
      </c>
      <c r="G156" s="832" t="s">
        <v>5673</v>
      </c>
      <c r="H156" s="849">
        <v>8</v>
      </c>
      <c r="I156" s="849">
        <v>8344</v>
      </c>
      <c r="J156" s="832">
        <v>0.66666666666666663</v>
      </c>
      <c r="K156" s="832">
        <v>1043</v>
      </c>
      <c r="L156" s="849">
        <v>12</v>
      </c>
      <c r="M156" s="849">
        <v>12516</v>
      </c>
      <c r="N156" s="832">
        <v>1</v>
      </c>
      <c r="O156" s="832">
        <v>1043</v>
      </c>
      <c r="P156" s="849">
        <v>14</v>
      </c>
      <c r="Q156" s="849">
        <v>14602</v>
      </c>
      <c r="R156" s="837">
        <v>1.1666666666666667</v>
      </c>
      <c r="S156" s="850">
        <v>1043</v>
      </c>
    </row>
    <row r="157" spans="1:19" ht="14.4" customHeight="1" x14ac:dyDescent="0.3">
      <c r="A157" s="831" t="s">
        <v>5661</v>
      </c>
      <c r="B157" s="832" t="s">
        <v>5662</v>
      </c>
      <c r="C157" s="832" t="s">
        <v>624</v>
      </c>
      <c r="D157" s="832" t="s">
        <v>2060</v>
      </c>
      <c r="E157" s="832" t="s">
        <v>5667</v>
      </c>
      <c r="F157" s="832" t="s">
        <v>5674</v>
      </c>
      <c r="G157" s="832" t="s">
        <v>5675</v>
      </c>
      <c r="H157" s="849">
        <v>1</v>
      </c>
      <c r="I157" s="849">
        <v>2316.27</v>
      </c>
      <c r="J157" s="832">
        <v>1</v>
      </c>
      <c r="K157" s="832">
        <v>2316.27</v>
      </c>
      <c r="L157" s="849">
        <v>1</v>
      </c>
      <c r="M157" s="849">
        <v>2316.27</v>
      </c>
      <c r="N157" s="832">
        <v>1</v>
      </c>
      <c r="O157" s="832">
        <v>2316.27</v>
      </c>
      <c r="P157" s="849"/>
      <c r="Q157" s="849"/>
      <c r="R157" s="837"/>
      <c r="S157" s="850"/>
    </row>
    <row r="158" spans="1:19" ht="14.4" customHeight="1" x14ac:dyDescent="0.3">
      <c r="A158" s="831" t="s">
        <v>5661</v>
      </c>
      <c r="B158" s="832" t="s">
        <v>5662</v>
      </c>
      <c r="C158" s="832" t="s">
        <v>624</v>
      </c>
      <c r="D158" s="832" t="s">
        <v>2060</v>
      </c>
      <c r="E158" s="832" t="s">
        <v>5667</v>
      </c>
      <c r="F158" s="832" t="s">
        <v>5676</v>
      </c>
      <c r="G158" s="832" t="s">
        <v>5677</v>
      </c>
      <c r="H158" s="849"/>
      <c r="I158" s="849"/>
      <c r="J158" s="832"/>
      <c r="K158" s="832"/>
      <c r="L158" s="849">
        <v>1</v>
      </c>
      <c r="M158" s="849">
        <v>1820.17</v>
      </c>
      <c r="N158" s="832">
        <v>1</v>
      </c>
      <c r="O158" s="832">
        <v>1820.17</v>
      </c>
      <c r="P158" s="849"/>
      <c r="Q158" s="849"/>
      <c r="R158" s="837"/>
      <c r="S158" s="850"/>
    </row>
    <row r="159" spans="1:19" ht="14.4" customHeight="1" x14ac:dyDescent="0.3">
      <c r="A159" s="831" t="s">
        <v>5661</v>
      </c>
      <c r="B159" s="832" t="s">
        <v>5662</v>
      </c>
      <c r="C159" s="832" t="s">
        <v>624</v>
      </c>
      <c r="D159" s="832" t="s">
        <v>2060</v>
      </c>
      <c r="E159" s="832" t="s">
        <v>5667</v>
      </c>
      <c r="F159" s="832" t="s">
        <v>5678</v>
      </c>
      <c r="G159" s="832" t="s">
        <v>5679</v>
      </c>
      <c r="H159" s="849"/>
      <c r="I159" s="849"/>
      <c r="J159" s="832"/>
      <c r="K159" s="832"/>
      <c r="L159" s="849">
        <v>1</v>
      </c>
      <c r="M159" s="849">
        <v>114</v>
      </c>
      <c r="N159" s="832">
        <v>1</v>
      </c>
      <c r="O159" s="832">
        <v>114</v>
      </c>
      <c r="P159" s="849"/>
      <c r="Q159" s="849"/>
      <c r="R159" s="837"/>
      <c r="S159" s="850"/>
    </row>
    <row r="160" spans="1:19" ht="14.4" customHeight="1" x14ac:dyDescent="0.3">
      <c r="A160" s="831" t="s">
        <v>5661</v>
      </c>
      <c r="B160" s="832" t="s">
        <v>5662</v>
      </c>
      <c r="C160" s="832" t="s">
        <v>624</v>
      </c>
      <c r="D160" s="832" t="s">
        <v>2060</v>
      </c>
      <c r="E160" s="832" t="s">
        <v>5627</v>
      </c>
      <c r="F160" s="832" t="s">
        <v>5646</v>
      </c>
      <c r="G160" s="832" t="s">
        <v>5647</v>
      </c>
      <c r="H160" s="849">
        <v>72</v>
      </c>
      <c r="I160" s="849">
        <v>2520</v>
      </c>
      <c r="J160" s="832">
        <v>0.95926912828321276</v>
      </c>
      <c r="K160" s="832">
        <v>35</v>
      </c>
      <c r="L160" s="849">
        <v>71</v>
      </c>
      <c r="M160" s="849">
        <v>2627</v>
      </c>
      <c r="N160" s="832">
        <v>1</v>
      </c>
      <c r="O160" s="832">
        <v>37</v>
      </c>
      <c r="P160" s="849">
        <v>174</v>
      </c>
      <c r="Q160" s="849">
        <v>6438</v>
      </c>
      <c r="R160" s="837">
        <v>2.4507042253521125</v>
      </c>
      <c r="S160" s="850">
        <v>37</v>
      </c>
    </row>
    <row r="161" spans="1:19" ht="14.4" customHeight="1" x14ac:dyDescent="0.3">
      <c r="A161" s="831" t="s">
        <v>5661</v>
      </c>
      <c r="B161" s="832" t="s">
        <v>5662</v>
      </c>
      <c r="C161" s="832" t="s">
        <v>624</v>
      </c>
      <c r="D161" s="832" t="s">
        <v>2060</v>
      </c>
      <c r="E161" s="832" t="s">
        <v>5627</v>
      </c>
      <c r="F161" s="832" t="s">
        <v>5693</v>
      </c>
      <c r="G161" s="832" t="s">
        <v>5694</v>
      </c>
      <c r="H161" s="849">
        <v>153</v>
      </c>
      <c r="I161" s="849">
        <v>35955</v>
      </c>
      <c r="J161" s="832">
        <v>0.78277055711579913</v>
      </c>
      <c r="K161" s="832">
        <v>235</v>
      </c>
      <c r="L161" s="849">
        <v>183</v>
      </c>
      <c r="M161" s="849">
        <v>45933</v>
      </c>
      <c r="N161" s="832">
        <v>1</v>
      </c>
      <c r="O161" s="832">
        <v>251</v>
      </c>
      <c r="P161" s="849">
        <v>537</v>
      </c>
      <c r="Q161" s="849">
        <v>134787</v>
      </c>
      <c r="R161" s="837">
        <v>2.9344262295081966</v>
      </c>
      <c r="S161" s="850">
        <v>251</v>
      </c>
    </row>
    <row r="162" spans="1:19" ht="14.4" customHeight="1" x14ac:dyDescent="0.3">
      <c r="A162" s="831" t="s">
        <v>5661</v>
      </c>
      <c r="B162" s="832" t="s">
        <v>5662</v>
      </c>
      <c r="C162" s="832" t="s">
        <v>624</v>
      </c>
      <c r="D162" s="832" t="s">
        <v>2060</v>
      </c>
      <c r="E162" s="832" t="s">
        <v>5627</v>
      </c>
      <c r="F162" s="832" t="s">
        <v>5699</v>
      </c>
      <c r="G162" s="832" t="s">
        <v>5700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471</v>
      </c>
      <c r="R162" s="837"/>
      <c r="S162" s="850">
        <v>471</v>
      </c>
    </row>
    <row r="163" spans="1:19" ht="14.4" customHeight="1" x14ac:dyDescent="0.3">
      <c r="A163" s="831" t="s">
        <v>5661</v>
      </c>
      <c r="B163" s="832" t="s">
        <v>5662</v>
      </c>
      <c r="C163" s="832" t="s">
        <v>624</v>
      </c>
      <c r="D163" s="832" t="s">
        <v>2060</v>
      </c>
      <c r="E163" s="832" t="s">
        <v>5627</v>
      </c>
      <c r="F163" s="832" t="s">
        <v>5703</v>
      </c>
      <c r="G163" s="832" t="s">
        <v>5704</v>
      </c>
      <c r="H163" s="849">
        <v>125</v>
      </c>
      <c r="I163" s="849">
        <v>38500</v>
      </c>
      <c r="J163" s="832">
        <v>0.81223628691983119</v>
      </c>
      <c r="K163" s="832">
        <v>308</v>
      </c>
      <c r="L163" s="849">
        <v>150</v>
      </c>
      <c r="M163" s="849">
        <v>47400</v>
      </c>
      <c r="N163" s="832">
        <v>1</v>
      </c>
      <c r="O163" s="832">
        <v>316</v>
      </c>
      <c r="P163" s="849">
        <v>420</v>
      </c>
      <c r="Q163" s="849">
        <v>132720</v>
      </c>
      <c r="R163" s="837">
        <v>2.8</v>
      </c>
      <c r="S163" s="850">
        <v>316</v>
      </c>
    </row>
    <row r="164" spans="1:19" ht="14.4" customHeight="1" x14ac:dyDescent="0.3">
      <c r="A164" s="831" t="s">
        <v>5661</v>
      </c>
      <c r="B164" s="832" t="s">
        <v>5662</v>
      </c>
      <c r="C164" s="832" t="s">
        <v>624</v>
      </c>
      <c r="D164" s="832" t="s">
        <v>2060</v>
      </c>
      <c r="E164" s="832" t="s">
        <v>5627</v>
      </c>
      <c r="F164" s="832" t="s">
        <v>5707</v>
      </c>
      <c r="G164" s="832" t="s">
        <v>5708</v>
      </c>
      <c r="H164" s="849">
        <v>2</v>
      </c>
      <c r="I164" s="849">
        <v>70</v>
      </c>
      <c r="J164" s="832"/>
      <c r="K164" s="832">
        <v>35</v>
      </c>
      <c r="L164" s="849"/>
      <c r="M164" s="849"/>
      <c r="N164" s="832"/>
      <c r="O164" s="832"/>
      <c r="P164" s="849">
        <v>2</v>
      </c>
      <c r="Q164" s="849">
        <v>70</v>
      </c>
      <c r="R164" s="837"/>
      <c r="S164" s="850">
        <v>35</v>
      </c>
    </row>
    <row r="165" spans="1:19" ht="14.4" customHeight="1" x14ac:dyDescent="0.3">
      <c r="A165" s="831" t="s">
        <v>5661</v>
      </c>
      <c r="B165" s="832" t="s">
        <v>5662</v>
      </c>
      <c r="C165" s="832" t="s">
        <v>624</v>
      </c>
      <c r="D165" s="832" t="s">
        <v>2060</v>
      </c>
      <c r="E165" s="832" t="s">
        <v>5627</v>
      </c>
      <c r="F165" s="832" t="s">
        <v>5719</v>
      </c>
      <c r="G165" s="832" t="s">
        <v>5720</v>
      </c>
      <c r="H165" s="849">
        <v>8</v>
      </c>
      <c r="I165" s="849">
        <v>6424</v>
      </c>
      <c r="J165" s="832">
        <v>0.52548057259713699</v>
      </c>
      <c r="K165" s="832">
        <v>803</v>
      </c>
      <c r="L165" s="849">
        <v>15</v>
      </c>
      <c r="M165" s="849">
        <v>12225</v>
      </c>
      <c r="N165" s="832">
        <v>1</v>
      </c>
      <c r="O165" s="832">
        <v>815</v>
      </c>
      <c r="P165" s="849">
        <v>29</v>
      </c>
      <c r="Q165" s="849">
        <v>23664</v>
      </c>
      <c r="R165" s="837">
        <v>1.9357055214723926</v>
      </c>
      <c r="S165" s="850">
        <v>816</v>
      </c>
    </row>
    <row r="166" spans="1:19" ht="14.4" customHeight="1" x14ac:dyDescent="0.3">
      <c r="A166" s="831" t="s">
        <v>5661</v>
      </c>
      <c r="B166" s="832" t="s">
        <v>5662</v>
      </c>
      <c r="C166" s="832" t="s">
        <v>624</v>
      </c>
      <c r="D166" s="832" t="s">
        <v>2060</v>
      </c>
      <c r="E166" s="832" t="s">
        <v>5627</v>
      </c>
      <c r="F166" s="832" t="s">
        <v>5721</v>
      </c>
      <c r="G166" s="832" t="s">
        <v>5722</v>
      </c>
      <c r="H166" s="849">
        <v>1</v>
      </c>
      <c r="I166" s="849">
        <v>0</v>
      </c>
      <c r="J166" s="832"/>
      <c r="K166" s="832">
        <v>0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5661</v>
      </c>
      <c r="B167" s="832" t="s">
        <v>5662</v>
      </c>
      <c r="C167" s="832" t="s">
        <v>624</v>
      </c>
      <c r="D167" s="832" t="s">
        <v>2060</v>
      </c>
      <c r="E167" s="832" t="s">
        <v>5627</v>
      </c>
      <c r="F167" s="832" t="s">
        <v>5639</v>
      </c>
      <c r="G167" s="832" t="s">
        <v>5640</v>
      </c>
      <c r="H167" s="849">
        <v>75</v>
      </c>
      <c r="I167" s="849">
        <v>1366.67</v>
      </c>
      <c r="J167" s="832">
        <v>0.26114730009382175</v>
      </c>
      <c r="K167" s="832">
        <v>18.222266666666666</v>
      </c>
      <c r="L167" s="849">
        <v>157</v>
      </c>
      <c r="M167" s="849">
        <v>5233.33</v>
      </c>
      <c r="N167" s="832">
        <v>1</v>
      </c>
      <c r="O167" s="832">
        <v>33.333312101910828</v>
      </c>
      <c r="P167" s="849">
        <v>476</v>
      </c>
      <c r="Q167" s="849">
        <v>15866.64</v>
      </c>
      <c r="R167" s="837">
        <v>3.0318439693273689</v>
      </c>
      <c r="S167" s="850">
        <v>33.333277310924366</v>
      </c>
    </row>
    <row r="168" spans="1:19" ht="14.4" customHeight="1" x14ac:dyDescent="0.3">
      <c r="A168" s="831" t="s">
        <v>5661</v>
      </c>
      <c r="B168" s="832" t="s">
        <v>5662</v>
      </c>
      <c r="C168" s="832" t="s">
        <v>624</v>
      </c>
      <c r="D168" s="832" t="s">
        <v>2060</v>
      </c>
      <c r="E168" s="832" t="s">
        <v>5627</v>
      </c>
      <c r="F168" s="832" t="s">
        <v>5725</v>
      </c>
      <c r="G168" s="832" t="s">
        <v>5726</v>
      </c>
      <c r="H168" s="849"/>
      <c r="I168" s="849"/>
      <c r="J168" s="832"/>
      <c r="K168" s="832"/>
      <c r="L168" s="849"/>
      <c r="M168" s="849"/>
      <c r="N168" s="832"/>
      <c r="O168" s="832"/>
      <c r="P168" s="849">
        <v>2</v>
      </c>
      <c r="Q168" s="849">
        <v>74</v>
      </c>
      <c r="R168" s="837"/>
      <c r="S168" s="850">
        <v>37</v>
      </c>
    </row>
    <row r="169" spans="1:19" ht="14.4" customHeight="1" x14ac:dyDescent="0.3">
      <c r="A169" s="831" t="s">
        <v>5661</v>
      </c>
      <c r="B169" s="832" t="s">
        <v>5662</v>
      </c>
      <c r="C169" s="832" t="s">
        <v>624</v>
      </c>
      <c r="D169" s="832" t="s">
        <v>2060</v>
      </c>
      <c r="E169" s="832" t="s">
        <v>5627</v>
      </c>
      <c r="F169" s="832" t="s">
        <v>5727</v>
      </c>
      <c r="G169" s="832" t="s">
        <v>5728</v>
      </c>
      <c r="H169" s="849">
        <v>1</v>
      </c>
      <c r="I169" s="849">
        <v>82</v>
      </c>
      <c r="J169" s="832"/>
      <c r="K169" s="832">
        <v>82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5661</v>
      </c>
      <c r="B170" s="832" t="s">
        <v>5662</v>
      </c>
      <c r="C170" s="832" t="s">
        <v>624</v>
      </c>
      <c r="D170" s="832" t="s">
        <v>2060</v>
      </c>
      <c r="E170" s="832" t="s">
        <v>5627</v>
      </c>
      <c r="F170" s="832" t="s">
        <v>5729</v>
      </c>
      <c r="G170" s="832" t="s">
        <v>5730</v>
      </c>
      <c r="H170" s="849">
        <v>40</v>
      </c>
      <c r="I170" s="849">
        <v>0</v>
      </c>
      <c r="J170" s="832"/>
      <c r="K170" s="832">
        <v>0</v>
      </c>
      <c r="L170" s="849">
        <v>19</v>
      </c>
      <c r="M170" s="849">
        <v>0</v>
      </c>
      <c r="N170" s="832"/>
      <c r="O170" s="832">
        <v>0</v>
      </c>
      <c r="P170" s="849">
        <v>24</v>
      </c>
      <c r="Q170" s="849">
        <v>0</v>
      </c>
      <c r="R170" s="837"/>
      <c r="S170" s="850">
        <v>0</v>
      </c>
    </row>
    <row r="171" spans="1:19" ht="14.4" customHeight="1" x14ac:dyDescent="0.3">
      <c r="A171" s="831" t="s">
        <v>5661</v>
      </c>
      <c r="B171" s="832" t="s">
        <v>5662</v>
      </c>
      <c r="C171" s="832" t="s">
        <v>624</v>
      </c>
      <c r="D171" s="832" t="s">
        <v>2060</v>
      </c>
      <c r="E171" s="832" t="s">
        <v>5627</v>
      </c>
      <c r="F171" s="832" t="s">
        <v>5733</v>
      </c>
      <c r="G171" s="832" t="s">
        <v>5734</v>
      </c>
      <c r="H171" s="849">
        <v>12</v>
      </c>
      <c r="I171" s="849">
        <v>2400</v>
      </c>
      <c r="J171" s="832">
        <v>12</v>
      </c>
      <c r="K171" s="832">
        <v>200</v>
      </c>
      <c r="L171" s="849">
        <v>1</v>
      </c>
      <c r="M171" s="849">
        <v>200</v>
      </c>
      <c r="N171" s="832">
        <v>1</v>
      </c>
      <c r="O171" s="832">
        <v>200</v>
      </c>
      <c r="P171" s="849">
        <v>8</v>
      </c>
      <c r="Q171" s="849">
        <v>1600</v>
      </c>
      <c r="R171" s="837">
        <v>8</v>
      </c>
      <c r="S171" s="850">
        <v>200</v>
      </c>
    </row>
    <row r="172" spans="1:19" ht="14.4" customHeight="1" x14ac:dyDescent="0.3">
      <c r="A172" s="831" t="s">
        <v>5661</v>
      </c>
      <c r="B172" s="832" t="s">
        <v>5662</v>
      </c>
      <c r="C172" s="832" t="s">
        <v>624</v>
      </c>
      <c r="D172" s="832" t="s">
        <v>2060</v>
      </c>
      <c r="E172" s="832" t="s">
        <v>5627</v>
      </c>
      <c r="F172" s="832" t="s">
        <v>5648</v>
      </c>
      <c r="G172" s="832" t="s">
        <v>5649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74</v>
      </c>
      <c r="R172" s="837"/>
      <c r="S172" s="850">
        <v>74</v>
      </c>
    </row>
    <row r="173" spans="1:19" ht="14.4" customHeight="1" x14ac:dyDescent="0.3">
      <c r="A173" s="831" t="s">
        <v>5661</v>
      </c>
      <c r="B173" s="832" t="s">
        <v>5662</v>
      </c>
      <c r="C173" s="832" t="s">
        <v>624</v>
      </c>
      <c r="D173" s="832" t="s">
        <v>2060</v>
      </c>
      <c r="E173" s="832" t="s">
        <v>5627</v>
      </c>
      <c r="F173" s="832" t="s">
        <v>5735</v>
      </c>
      <c r="G173" s="832" t="s">
        <v>5736</v>
      </c>
      <c r="H173" s="849">
        <v>1</v>
      </c>
      <c r="I173" s="849">
        <v>242</v>
      </c>
      <c r="J173" s="832"/>
      <c r="K173" s="832">
        <v>242</v>
      </c>
      <c r="L173" s="849"/>
      <c r="M173" s="849"/>
      <c r="N173" s="832"/>
      <c r="O173" s="832"/>
      <c r="P173" s="849">
        <v>2</v>
      </c>
      <c r="Q173" s="849">
        <v>516</v>
      </c>
      <c r="R173" s="837"/>
      <c r="S173" s="850">
        <v>258</v>
      </c>
    </row>
    <row r="174" spans="1:19" ht="14.4" customHeight="1" x14ac:dyDescent="0.3">
      <c r="A174" s="831" t="s">
        <v>5661</v>
      </c>
      <c r="B174" s="832" t="s">
        <v>5662</v>
      </c>
      <c r="C174" s="832" t="s">
        <v>624</v>
      </c>
      <c r="D174" s="832" t="s">
        <v>2060</v>
      </c>
      <c r="E174" s="832" t="s">
        <v>5627</v>
      </c>
      <c r="F174" s="832" t="s">
        <v>5743</v>
      </c>
      <c r="G174" s="832" t="s">
        <v>5744</v>
      </c>
      <c r="H174" s="849">
        <v>1</v>
      </c>
      <c r="I174" s="849">
        <v>57</v>
      </c>
      <c r="J174" s="832"/>
      <c r="K174" s="832">
        <v>57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5661</v>
      </c>
      <c r="B175" s="832" t="s">
        <v>5662</v>
      </c>
      <c r="C175" s="832" t="s">
        <v>624</v>
      </c>
      <c r="D175" s="832" t="s">
        <v>2060</v>
      </c>
      <c r="E175" s="832" t="s">
        <v>5627</v>
      </c>
      <c r="F175" s="832" t="s">
        <v>5751</v>
      </c>
      <c r="G175" s="832" t="s">
        <v>5752</v>
      </c>
      <c r="H175" s="849">
        <v>3</v>
      </c>
      <c r="I175" s="849">
        <v>720</v>
      </c>
      <c r="J175" s="832">
        <v>0.5901639344262295</v>
      </c>
      <c r="K175" s="832">
        <v>240</v>
      </c>
      <c r="L175" s="849">
        <v>5</v>
      </c>
      <c r="M175" s="849">
        <v>1220</v>
      </c>
      <c r="N175" s="832">
        <v>1</v>
      </c>
      <c r="O175" s="832">
        <v>244</v>
      </c>
      <c r="P175" s="849">
        <v>4</v>
      </c>
      <c r="Q175" s="849">
        <v>980</v>
      </c>
      <c r="R175" s="837">
        <v>0.80327868852459017</v>
      </c>
      <c r="S175" s="850">
        <v>245</v>
      </c>
    </row>
    <row r="176" spans="1:19" ht="14.4" customHeight="1" x14ac:dyDescent="0.3">
      <c r="A176" s="831" t="s">
        <v>5661</v>
      </c>
      <c r="B176" s="832" t="s">
        <v>5662</v>
      </c>
      <c r="C176" s="832" t="s">
        <v>624</v>
      </c>
      <c r="D176" s="832" t="s">
        <v>2060</v>
      </c>
      <c r="E176" s="832" t="s">
        <v>5627</v>
      </c>
      <c r="F176" s="832" t="s">
        <v>5654</v>
      </c>
      <c r="G176" s="832" t="s">
        <v>5655</v>
      </c>
      <c r="H176" s="849">
        <v>8</v>
      </c>
      <c r="I176" s="849">
        <v>1232</v>
      </c>
      <c r="J176" s="832">
        <v>0.51333333333333331</v>
      </c>
      <c r="K176" s="832">
        <v>154</v>
      </c>
      <c r="L176" s="849">
        <v>15</v>
      </c>
      <c r="M176" s="849">
        <v>2400</v>
      </c>
      <c r="N176" s="832">
        <v>1</v>
      </c>
      <c r="O176" s="832">
        <v>160</v>
      </c>
      <c r="P176" s="849">
        <v>31</v>
      </c>
      <c r="Q176" s="849">
        <v>4960</v>
      </c>
      <c r="R176" s="837">
        <v>2.0666666666666669</v>
      </c>
      <c r="S176" s="850">
        <v>160</v>
      </c>
    </row>
    <row r="177" spans="1:19" ht="14.4" customHeight="1" x14ac:dyDescent="0.3">
      <c r="A177" s="831" t="s">
        <v>5661</v>
      </c>
      <c r="B177" s="832" t="s">
        <v>5662</v>
      </c>
      <c r="C177" s="832" t="s">
        <v>624</v>
      </c>
      <c r="D177" s="832" t="s">
        <v>2060</v>
      </c>
      <c r="E177" s="832" t="s">
        <v>5627</v>
      </c>
      <c r="F177" s="832" t="s">
        <v>5759</v>
      </c>
      <c r="G177" s="832" t="s">
        <v>5760</v>
      </c>
      <c r="H177" s="849"/>
      <c r="I177" s="849"/>
      <c r="J177" s="832"/>
      <c r="K177" s="832"/>
      <c r="L177" s="849"/>
      <c r="M177" s="849"/>
      <c r="N177" s="832"/>
      <c r="O177" s="832"/>
      <c r="P177" s="849">
        <v>6</v>
      </c>
      <c r="Q177" s="849">
        <v>2238</v>
      </c>
      <c r="R177" s="837"/>
      <c r="S177" s="850">
        <v>373</v>
      </c>
    </row>
    <row r="178" spans="1:19" ht="14.4" customHeight="1" x14ac:dyDescent="0.3">
      <c r="A178" s="831" t="s">
        <v>5661</v>
      </c>
      <c r="B178" s="832" t="s">
        <v>5662</v>
      </c>
      <c r="C178" s="832" t="s">
        <v>624</v>
      </c>
      <c r="D178" s="832" t="s">
        <v>2060</v>
      </c>
      <c r="E178" s="832" t="s">
        <v>5627</v>
      </c>
      <c r="F178" s="832" t="s">
        <v>5765</v>
      </c>
      <c r="G178" s="832" t="s">
        <v>5766</v>
      </c>
      <c r="H178" s="849">
        <v>8</v>
      </c>
      <c r="I178" s="849">
        <v>6248</v>
      </c>
      <c r="J178" s="832">
        <v>0.6060723639538268</v>
      </c>
      <c r="K178" s="832">
        <v>781</v>
      </c>
      <c r="L178" s="849">
        <v>13</v>
      </c>
      <c r="M178" s="849">
        <v>10309</v>
      </c>
      <c r="N178" s="832">
        <v>1</v>
      </c>
      <c r="O178" s="832">
        <v>793</v>
      </c>
      <c r="P178" s="849">
        <v>8</v>
      </c>
      <c r="Q178" s="849">
        <v>6352</v>
      </c>
      <c r="R178" s="837">
        <v>0.6161606363371811</v>
      </c>
      <c r="S178" s="850">
        <v>794</v>
      </c>
    </row>
    <row r="179" spans="1:19" ht="14.4" customHeight="1" x14ac:dyDescent="0.3">
      <c r="A179" s="831" t="s">
        <v>5661</v>
      </c>
      <c r="B179" s="832" t="s">
        <v>5662</v>
      </c>
      <c r="C179" s="832" t="s">
        <v>624</v>
      </c>
      <c r="D179" s="832" t="s">
        <v>2060</v>
      </c>
      <c r="E179" s="832" t="s">
        <v>5627</v>
      </c>
      <c r="F179" s="832" t="s">
        <v>5771</v>
      </c>
      <c r="G179" s="832" t="s">
        <v>5772</v>
      </c>
      <c r="H179" s="849">
        <v>1</v>
      </c>
      <c r="I179" s="849">
        <v>520</v>
      </c>
      <c r="J179" s="832"/>
      <c r="K179" s="832">
        <v>520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5661</v>
      </c>
      <c r="B180" s="832" t="s">
        <v>5662</v>
      </c>
      <c r="C180" s="832" t="s">
        <v>624</v>
      </c>
      <c r="D180" s="832" t="s">
        <v>2060</v>
      </c>
      <c r="E180" s="832" t="s">
        <v>5627</v>
      </c>
      <c r="F180" s="832" t="s">
        <v>5628</v>
      </c>
      <c r="G180" s="832"/>
      <c r="H180" s="849"/>
      <c r="I180" s="849"/>
      <c r="J180" s="832"/>
      <c r="K180" s="832"/>
      <c r="L180" s="849"/>
      <c r="M180" s="849"/>
      <c r="N180" s="832"/>
      <c r="O180" s="832"/>
      <c r="P180" s="849">
        <v>189</v>
      </c>
      <c r="Q180" s="849">
        <v>24759</v>
      </c>
      <c r="R180" s="837"/>
      <c r="S180" s="850">
        <v>131</v>
      </c>
    </row>
    <row r="181" spans="1:19" ht="14.4" customHeight="1" x14ac:dyDescent="0.3">
      <c r="A181" s="831" t="s">
        <v>5661</v>
      </c>
      <c r="B181" s="832" t="s">
        <v>5662</v>
      </c>
      <c r="C181" s="832" t="s">
        <v>624</v>
      </c>
      <c r="D181" s="832" t="s">
        <v>2060</v>
      </c>
      <c r="E181" s="832" t="s">
        <v>5627</v>
      </c>
      <c r="F181" s="832" t="s">
        <v>5628</v>
      </c>
      <c r="G181" s="832" t="s">
        <v>5777</v>
      </c>
      <c r="H181" s="849"/>
      <c r="I181" s="849"/>
      <c r="J181" s="832"/>
      <c r="K181" s="832"/>
      <c r="L181" s="849"/>
      <c r="M181" s="849"/>
      <c r="N181" s="832"/>
      <c r="O181" s="832"/>
      <c r="P181" s="849">
        <v>135</v>
      </c>
      <c r="Q181" s="849">
        <v>17685</v>
      </c>
      <c r="R181" s="837"/>
      <c r="S181" s="850">
        <v>131</v>
      </c>
    </row>
    <row r="182" spans="1:19" ht="14.4" customHeight="1" x14ac:dyDescent="0.3">
      <c r="A182" s="831" t="s">
        <v>5661</v>
      </c>
      <c r="B182" s="832" t="s">
        <v>5662</v>
      </c>
      <c r="C182" s="832" t="s">
        <v>624</v>
      </c>
      <c r="D182" s="832" t="s">
        <v>2060</v>
      </c>
      <c r="E182" s="832" t="s">
        <v>5627</v>
      </c>
      <c r="F182" s="832" t="s">
        <v>5629</v>
      </c>
      <c r="G182" s="832"/>
      <c r="H182" s="849"/>
      <c r="I182" s="849"/>
      <c r="J182" s="832"/>
      <c r="K182" s="832"/>
      <c r="L182" s="849"/>
      <c r="M182" s="849"/>
      <c r="N182" s="832"/>
      <c r="O182" s="832"/>
      <c r="P182" s="849">
        <v>168</v>
      </c>
      <c r="Q182" s="849">
        <v>39648</v>
      </c>
      <c r="R182" s="837"/>
      <c r="S182" s="850">
        <v>236</v>
      </c>
    </row>
    <row r="183" spans="1:19" ht="14.4" customHeight="1" x14ac:dyDescent="0.3">
      <c r="A183" s="831" t="s">
        <v>5661</v>
      </c>
      <c r="B183" s="832" t="s">
        <v>5662</v>
      </c>
      <c r="C183" s="832" t="s">
        <v>624</v>
      </c>
      <c r="D183" s="832" t="s">
        <v>2060</v>
      </c>
      <c r="E183" s="832" t="s">
        <v>5627</v>
      </c>
      <c r="F183" s="832" t="s">
        <v>5629</v>
      </c>
      <c r="G183" s="832" t="s">
        <v>5778</v>
      </c>
      <c r="H183" s="849"/>
      <c r="I183" s="849"/>
      <c r="J183" s="832"/>
      <c r="K183" s="832"/>
      <c r="L183" s="849"/>
      <c r="M183" s="849"/>
      <c r="N183" s="832"/>
      <c r="O183" s="832"/>
      <c r="P183" s="849">
        <v>100</v>
      </c>
      <c r="Q183" s="849">
        <v>23600</v>
      </c>
      <c r="R183" s="837"/>
      <c r="S183" s="850">
        <v>236</v>
      </c>
    </row>
    <row r="184" spans="1:19" ht="14.4" customHeight="1" x14ac:dyDescent="0.3">
      <c r="A184" s="831" t="s">
        <v>5661</v>
      </c>
      <c r="B184" s="832" t="s">
        <v>5662</v>
      </c>
      <c r="C184" s="832" t="s">
        <v>624</v>
      </c>
      <c r="D184" s="832" t="s">
        <v>2061</v>
      </c>
      <c r="E184" s="832" t="s">
        <v>5667</v>
      </c>
      <c r="F184" s="832" t="s">
        <v>5668</v>
      </c>
      <c r="G184" s="832" t="s">
        <v>5669</v>
      </c>
      <c r="H184" s="849">
        <v>3</v>
      </c>
      <c r="I184" s="849">
        <v>2043.9299999999998</v>
      </c>
      <c r="J184" s="832"/>
      <c r="K184" s="832">
        <v>681.31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5661</v>
      </c>
      <c r="B185" s="832" t="s">
        <v>5662</v>
      </c>
      <c r="C185" s="832" t="s">
        <v>624</v>
      </c>
      <c r="D185" s="832" t="s">
        <v>2061</v>
      </c>
      <c r="E185" s="832" t="s">
        <v>5667</v>
      </c>
      <c r="F185" s="832" t="s">
        <v>5672</v>
      </c>
      <c r="G185" s="832" t="s">
        <v>5673</v>
      </c>
      <c r="H185" s="849">
        <v>3</v>
      </c>
      <c r="I185" s="849">
        <v>3129</v>
      </c>
      <c r="J185" s="832"/>
      <c r="K185" s="832">
        <v>1043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5661</v>
      </c>
      <c r="B186" s="832" t="s">
        <v>5662</v>
      </c>
      <c r="C186" s="832" t="s">
        <v>624</v>
      </c>
      <c r="D186" s="832" t="s">
        <v>2061</v>
      </c>
      <c r="E186" s="832" t="s">
        <v>5627</v>
      </c>
      <c r="F186" s="832" t="s">
        <v>5646</v>
      </c>
      <c r="G186" s="832" t="s">
        <v>5647</v>
      </c>
      <c r="H186" s="849">
        <v>43</v>
      </c>
      <c r="I186" s="849">
        <v>1505</v>
      </c>
      <c r="J186" s="832">
        <v>1.4026095060577819</v>
      </c>
      <c r="K186" s="832">
        <v>35</v>
      </c>
      <c r="L186" s="849">
        <v>29</v>
      </c>
      <c r="M186" s="849">
        <v>1073</v>
      </c>
      <c r="N186" s="832">
        <v>1</v>
      </c>
      <c r="O186" s="832">
        <v>37</v>
      </c>
      <c r="P186" s="849">
        <v>45</v>
      </c>
      <c r="Q186" s="849">
        <v>1665</v>
      </c>
      <c r="R186" s="837">
        <v>1.5517241379310345</v>
      </c>
      <c r="S186" s="850">
        <v>37</v>
      </c>
    </row>
    <row r="187" spans="1:19" ht="14.4" customHeight="1" x14ac:dyDescent="0.3">
      <c r="A187" s="831" t="s">
        <v>5661</v>
      </c>
      <c r="B187" s="832" t="s">
        <v>5662</v>
      </c>
      <c r="C187" s="832" t="s">
        <v>624</v>
      </c>
      <c r="D187" s="832" t="s">
        <v>2061</v>
      </c>
      <c r="E187" s="832" t="s">
        <v>5627</v>
      </c>
      <c r="F187" s="832" t="s">
        <v>5693</v>
      </c>
      <c r="G187" s="832" t="s">
        <v>5694</v>
      </c>
      <c r="H187" s="849">
        <v>36</v>
      </c>
      <c r="I187" s="849">
        <v>8460</v>
      </c>
      <c r="J187" s="832">
        <v>0.5712742251333649</v>
      </c>
      <c r="K187" s="832">
        <v>235</v>
      </c>
      <c r="L187" s="849">
        <v>59</v>
      </c>
      <c r="M187" s="849">
        <v>14809</v>
      </c>
      <c r="N187" s="832">
        <v>1</v>
      </c>
      <c r="O187" s="832">
        <v>251</v>
      </c>
      <c r="P187" s="849">
        <v>141</v>
      </c>
      <c r="Q187" s="849">
        <v>35391</v>
      </c>
      <c r="R187" s="837">
        <v>2.3898305084745761</v>
      </c>
      <c r="S187" s="850">
        <v>251</v>
      </c>
    </row>
    <row r="188" spans="1:19" ht="14.4" customHeight="1" x14ac:dyDescent="0.3">
      <c r="A188" s="831" t="s">
        <v>5661</v>
      </c>
      <c r="B188" s="832" t="s">
        <v>5662</v>
      </c>
      <c r="C188" s="832" t="s">
        <v>624</v>
      </c>
      <c r="D188" s="832" t="s">
        <v>2061</v>
      </c>
      <c r="E188" s="832" t="s">
        <v>5627</v>
      </c>
      <c r="F188" s="832" t="s">
        <v>5703</v>
      </c>
      <c r="G188" s="832" t="s">
        <v>5704</v>
      </c>
      <c r="H188" s="849">
        <v>31</v>
      </c>
      <c r="I188" s="849">
        <v>9548</v>
      </c>
      <c r="J188" s="832">
        <v>0.6166365280289331</v>
      </c>
      <c r="K188" s="832">
        <v>308</v>
      </c>
      <c r="L188" s="849">
        <v>49</v>
      </c>
      <c r="M188" s="849">
        <v>15484</v>
      </c>
      <c r="N188" s="832">
        <v>1</v>
      </c>
      <c r="O188" s="832">
        <v>316</v>
      </c>
      <c r="P188" s="849">
        <v>121</v>
      </c>
      <c r="Q188" s="849">
        <v>38236</v>
      </c>
      <c r="R188" s="837">
        <v>2.4693877551020407</v>
      </c>
      <c r="S188" s="850">
        <v>316</v>
      </c>
    </row>
    <row r="189" spans="1:19" ht="14.4" customHeight="1" x14ac:dyDescent="0.3">
      <c r="A189" s="831" t="s">
        <v>5661</v>
      </c>
      <c r="B189" s="832" t="s">
        <v>5662</v>
      </c>
      <c r="C189" s="832" t="s">
        <v>624</v>
      </c>
      <c r="D189" s="832" t="s">
        <v>2061</v>
      </c>
      <c r="E189" s="832" t="s">
        <v>5627</v>
      </c>
      <c r="F189" s="832" t="s">
        <v>5707</v>
      </c>
      <c r="G189" s="832" t="s">
        <v>5708</v>
      </c>
      <c r="H189" s="849">
        <v>1</v>
      </c>
      <c r="I189" s="849">
        <v>35</v>
      </c>
      <c r="J189" s="832"/>
      <c r="K189" s="832">
        <v>35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5661</v>
      </c>
      <c r="B190" s="832" t="s">
        <v>5662</v>
      </c>
      <c r="C190" s="832" t="s">
        <v>624</v>
      </c>
      <c r="D190" s="832" t="s">
        <v>2061</v>
      </c>
      <c r="E190" s="832" t="s">
        <v>5627</v>
      </c>
      <c r="F190" s="832" t="s">
        <v>5713</v>
      </c>
      <c r="G190" s="832" t="s">
        <v>5714</v>
      </c>
      <c r="H190" s="849"/>
      <c r="I190" s="849"/>
      <c r="J190" s="832"/>
      <c r="K190" s="832"/>
      <c r="L190" s="849"/>
      <c r="M190" s="849"/>
      <c r="N190" s="832"/>
      <c r="O190" s="832"/>
      <c r="P190" s="849">
        <v>2</v>
      </c>
      <c r="Q190" s="849">
        <v>98</v>
      </c>
      <c r="R190" s="837"/>
      <c r="S190" s="850">
        <v>49</v>
      </c>
    </row>
    <row r="191" spans="1:19" ht="14.4" customHeight="1" x14ac:dyDescent="0.3">
      <c r="A191" s="831" t="s">
        <v>5661</v>
      </c>
      <c r="B191" s="832" t="s">
        <v>5662</v>
      </c>
      <c r="C191" s="832" t="s">
        <v>624</v>
      </c>
      <c r="D191" s="832" t="s">
        <v>2061</v>
      </c>
      <c r="E191" s="832" t="s">
        <v>5627</v>
      </c>
      <c r="F191" s="832" t="s">
        <v>5719</v>
      </c>
      <c r="G191" s="832" t="s">
        <v>5720</v>
      </c>
      <c r="H191" s="849">
        <v>3</v>
      </c>
      <c r="I191" s="849">
        <v>2409</v>
      </c>
      <c r="J191" s="832"/>
      <c r="K191" s="832">
        <v>803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5661</v>
      </c>
      <c r="B192" s="832" t="s">
        <v>5662</v>
      </c>
      <c r="C192" s="832" t="s">
        <v>624</v>
      </c>
      <c r="D192" s="832" t="s">
        <v>2061</v>
      </c>
      <c r="E192" s="832" t="s">
        <v>5627</v>
      </c>
      <c r="F192" s="832" t="s">
        <v>5639</v>
      </c>
      <c r="G192" s="832" t="s">
        <v>5640</v>
      </c>
      <c r="H192" s="849">
        <v>18</v>
      </c>
      <c r="I192" s="849">
        <v>266.65999999999997</v>
      </c>
      <c r="J192" s="832">
        <v>0.18604229312161188</v>
      </c>
      <c r="K192" s="832">
        <v>14.814444444444442</v>
      </c>
      <c r="L192" s="849">
        <v>43</v>
      </c>
      <c r="M192" s="849">
        <v>1433.33</v>
      </c>
      <c r="N192" s="832">
        <v>1</v>
      </c>
      <c r="O192" s="832">
        <v>33.333255813953485</v>
      </c>
      <c r="P192" s="849">
        <v>74</v>
      </c>
      <c r="Q192" s="849">
        <v>2466.67</v>
      </c>
      <c r="R192" s="837">
        <v>1.7209365603175824</v>
      </c>
      <c r="S192" s="850">
        <v>33.333378378378377</v>
      </c>
    </row>
    <row r="193" spans="1:19" ht="14.4" customHeight="1" x14ac:dyDescent="0.3">
      <c r="A193" s="831" t="s">
        <v>5661</v>
      </c>
      <c r="B193" s="832" t="s">
        <v>5662</v>
      </c>
      <c r="C193" s="832" t="s">
        <v>624</v>
      </c>
      <c r="D193" s="832" t="s">
        <v>2061</v>
      </c>
      <c r="E193" s="832" t="s">
        <v>5627</v>
      </c>
      <c r="F193" s="832" t="s">
        <v>5725</v>
      </c>
      <c r="G193" s="832" t="s">
        <v>5726</v>
      </c>
      <c r="H193" s="849"/>
      <c r="I193" s="849"/>
      <c r="J193" s="832"/>
      <c r="K193" s="832"/>
      <c r="L193" s="849"/>
      <c r="M193" s="849"/>
      <c r="N193" s="832"/>
      <c r="O193" s="832"/>
      <c r="P193" s="849">
        <v>10</v>
      </c>
      <c r="Q193" s="849">
        <v>370</v>
      </c>
      <c r="R193" s="837"/>
      <c r="S193" s="850">
        <v>37</v>
      </c>
    </row>
    <row r="194" spans="1:19" ht="14.4" customHeight="1" x14ac:dyDescent="0.3">
      <c r="A194" s="831" t="s">
        <v>5661</v>
      </c>
      <c r="B194" s="832" t="s">
        <v>5662</v>
      </c>
      <c r="C194" s="832" t="s">
        <v>624</v>
      </c>
      <c r="D194" s="832" t="s">
        <v>2061</v>
      </c>
      <c r="E194" s="832" t="s">
        <v>5627</v>
      </c>
      <c r="F194" s="832" t="s">
        <v>5641</v>
      </c>
      <c r="G194" s="832" t="s">
        <v>5642</v>
      </c>
      <c r="H194" s="849"/>
      <c r="I194" s="849"/>
      <c r="J194" s="832"/>
      <c r="K194" s="832"/>
      <c r="L194" s="849"/>
      <c r="M194" s="849"/>
      <c r="N194" s="832"/>
      <c r="O194" s="832"/>
      <c r="P194" s="849">
        <v>5</v>
      </c>
      <c r="Q194" s="849">
        <v>160</v>
      </c>
      <c r="R194" s="837"/>
      <c r="S194" s="850">
        <v>32</v>
      </c>
    </row>
    <row r="195" spans="1:19" ht="14.4" customHeight="1" x14ac:dyDescent="0.3">
      <c r="A195" s="831" t="s">
        <v>5661</v>
      </c>
      <c r="B195" s="832" t="s">
        <v>5662</v>
      </c>
      <c r="C195" s="832" t="s">
        <v>624</v>
      </c>
      <c r="D195" s="832" t="s">
        <v>2061</v>
      </c>
      <c r="E195" s="832" t="s">
        <v>5627</v>
      </c>
      <c r="F195" s="832" t="s">
        <v>5729</v>
      </c>
      <c r="G195" s="832" t="s">
        <v>5730</v>
      </c>
      <c r="H195" s="849">
        <v>10</v>
      </c>
      <c r="I195" s="849">
        <v>0</v>
      </c>
      <c r="J195" s="832"/>
      <c r="K195" s="832">
        <v>0</v>
      </c>
      <c r="L195" s="849">
        <v>15</v>
      </c>
      <c r="M195" s="849">
        <v>0</v>
      </c>
      <c r="N195" s="832"/>
      <c r="O195" s="832">
        <v>0</v>
      </c>
      <c r="P195" s="849">
        <v>41</v>
      </c>
      <c r="Q195" s="849">
        <v>0</v>
      </c>
      <c r="R195" s="837"/>
      <c r="S195" s="850">
        <v>0</v>
      </c>
    </row>
    <row r="196" spans="1:19" ht="14.4" customHeight="1" x14ac:dyDescent="0.3">
      <c r="A196" s="831" t="s">
        <v>5661</v>
      </c>
      <c r="B196" s="832" t="s">
        <v>5662</v>
      </c>
      <c r="C196" s="832" t="s">
        <v>624</v>
      </c>
      <c r="D196" s="832" t="s">
        <v>2061</v>
      </c>
      <c r="E196" s="832" t="s">
        <v>5627</v>
      </c>
      <c r="F196" s="832" t="s">
        <v>5731</v>
      </c>
      <c r="G196" s="832" t="s">
        <v>5732</v>
      </c>
      <c r="H196" s="849">
        <v>1</v>
      </c>
      <c r="I196" s="849">
        <v>648</v>
      </c>
      <c r="J196" s="832"/>
      <c r="K196" s="832">
        <v>648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5661</v>
      </c>
      <c r="B197" s="832" t="s">
        <v>5662</v>
      </c>
      <c r="C197" s="832" t="s">
        <v>624</v>
      </c>
      <c r="D197" s="832" t="s">
        <v>2061</v>
      </c>
      <c r="E197" s="832" t="s">
        <v>5627</v>
      </c>
      <c r="F197" s="832" t="s">
        <v>5733</v>
      </c>
      <c r="G197" s="832" t="s">
        <v>5734</v>
      </c>
      <c r="H197" s="849">
        <v>18</v>
      </c>
      <c r="I197" s="849">
        <v>3600</v>
      </c>
      <c r="J197" s="832">
        <v>0.9</v>
      </c>
      <c r="K197" s="832">
        <v>200</v>
      </c>
      <c r="L197" s="849">
        <v>20</v>
      </c>
      <c r="M197" s="849">
        <v>4000</v>
      </c>
      <c r="N197" s="832">
        <v>1</v>
      </c>
      <c r="O197" s="832">
        <v>200</v>
      </c>
      <c r="P197" s="849">
        <v>80</v>
      </c>
      <c r="Q197" s="849">
        <v>16000</v>
      </c>
      <c r="R197" s="837">
        <v>4</v>
      </c>
      <c r="S197" s="850">
        <v>200</v>
      </c>
    </row>
    <row r="198" spans="1:19" ht="14.4" customHeight="1" x14ac:dyDescent="0.3">
      <c r="A198" s="831" t="s">
        <v>5661</v>
      </c>
      <c r="B198" s="832" t="s">
        <v>5662</v>
      </c>
      <c r="C198" s="832" t="s">
        <v>624</v>
      </c>
      <c r="D198" s="832" t="s">
        <v>2061</v>
      </c>
      <c r="E198" s="832" t="s">
        <v>5627</v>
      </c>
      <c r="F198" s="832" t="s">
        <v>5648</v>
      </c>
      <c r="G198" s="832" t="s">
        <v>5649</v>
      </c>
      <c r="H198" s="849"/>
      <c r="I198" s="849"/>
      <c r="J198" s="832"/>
      <c r="K198" s="832"/>
      <c r="L198" s="849">
        <v>5</v>
      </c>
      <c r="M198" s="849">
        <v>370</v>
      </c>
      <c r="N198" s="832">
        <v>1</v>
      </c>
      <c r="O198" s="832">
        <v>74</v>
      </c>
      <c r="P198" s="849">
        <v>4</v>
      </c>
      <c r="Q198" s="849">
        <v>296</v>
      </c>
      <c r="R198" s="837">
        <v>0.8</v>
      </c>
      <c r="S198" s="850">
        <v>74</v>
      </c>
    </row>
    <row r="199" spans="1:19" ht="14.4" customHeight="1" x14ac:dyDescent="0.3">
      <c r="A199" s="831" t="s">
        <v>5661</v>
      </c>
      <c r="B199" s="832" t="s">
        <v>5662</v>
      </c>
      <c r="C199" s="832" t="s">
        <v>624</v>
      </c>
      <c r="D199" s="832" t="s">
        <v>2061</v>
      </c>
      <c r="E199" s="832" t="s">
        <v>5627</v>
      </c>
      <c r="F199" s="832" t="s">
        <v>5737</v>
      </c>
      <c r="G199" s="832" t="s">
        <v>5738</v>
      </c>
      <c r="H199" s="849">
        <v>1</v>
      </c>
      <c r="I199" s="849">
        <v>57</v>
      </c>
      <c r="J199" s="832"/>
      <c r="K199" s="832">
        <v>57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5661</v>
      </c>
      <c r="B200" s="832" t="s">
        <v>5662</v>
      </c>
      <c r="C200" s="832" t="s">
        <v>624</v>
      </c>
      <c r="D200" s="832" t="s">
        <v>2061</v>
      </c>
      <c r="E200" s="832" t="s">
        <v>5627</v>
      </c>
      <c r="F200" s="832" t="s">
        <v>5743</v>
      </c>
      <c r="G200" s="832" t="s">
        <v>5744</v>
      </c>
      <c r="H200" s="849"/>
      <c r="I200" s="849"/>
      <c r="J200" s="832"/>
      <c r="K200" s="832"/>
      <c r="L200" s="849">
        <v>1</v>
      </c>
      <c r="M200" s="849">
        <v>59</v>
      </c>
      <c r="N200" s="832">
        <v>1</v>
      </c>
      <c r="O200" s="832">
        <v>59</v>
      </c>
      <c r="P200" s="849">
        <v>1</v>
      </c>
      <c r="Q200" s="849">
        <v>59</v>
      </c>
      <c r="R200" s="837">
        <v>1</v>
      </c>
      <c r="S200" s="850">
        <v>59</v>
      </c>
    </row>
    <row r="201" spans="1:19" ht="14.4" customHeight="1" x14ac:dyDescent="0.3">
      <c r="A201" s="831" t="s">
        <v>5661</v>
      </c>
      <c r="B201" s="832" t="s">
        <v>5662</v>
      </c>
      <c r="C201" s="832" t="s">
        <v>624</v>
      </c>
      <c r="D201" s="832" t="s">
        <v>2061</v>
      </c>
      <c r="E201" s="832" t="s">
        <v>5627</v>
      </c>
      <c r="F201" s="832" t="s">
        <v>5751</v>
      </c>
      <c r="G201" s="832" t="s">
        <v>5752</v>
      </c>
      <c r="H201" s="849">
        <v>8</v>
      </c>
      <c r="I201" s="849">
        <v>1920</v>
      </c>
      <c r="J201" s="832">
        <v>0.56206088992974235</v>
      </c>
      <c r="K201" s="832">
        <v>240</v>
      </c>
      <c r="L201" s="849">
        <v>14</v>
      </c>
      <c r="M201" s="849">
        <v>3416</v>
      </c>
      <c r="N201" s="832">
        <v>1</v>
      </c>
      <c r="O201" s="832">
        <v>244</v>
      </c>
      <c r="P201" s="849">
        <v>22</v>
      </c>
      <c r="Q201" s="849">
        <v>5390</v>
      </c>
      <c r="R201" s="837">
        <v>1.5778688524590163</v>
      </c>
      <c r="S201" s="850">
        <v>245</v>
      </c>
    </row>
    <row r="202" spans="1:19" ht="14.4" customHeight="1" x14ac:dyDescent="0.3">
      <c r="A202" s="831" t="s">
        <v>5661</v>
      </c>
      <c r="B202" s="832" t="s">
        <v>5662</v>
      </c>
      <c r="C202" s="832" t="s">
        <v>624</v>
      </c>
      <c r="D202" s="832" t="s">
        <v>2061</v>
      </c>
      <c r="E202" s="832" t="s">
        <v>5627</v>
      </c>
      <c r="F202" s="832" t="s">
        <v>5654</v>
      </c>
      <c r="G202" s="832" t="s">
        <v>5655</v>
      </c>
      <c r="H202" s="849">
        <v>3</v>
      </c>
      <c r="I202" s="849">
        <v>462</v>
      </c>
      <c r="J202" s="832"/>
      <c r="K202" s="832">
        <v>154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5661</v>
      </c>
      <c r="B203" s="832" t="s">
        <v>5662</v>
      </c>
      <c r="C203" s="832" t="s">
        <v>624</v>
      </c>
      <c r="D203" s="832" t="s">
        <v>2061</v>
      </c>
      <c r="E203" s="832" t="s">
        <v>5627</v>
      </c>
      <c r="F203" s="832" t="s">
        <v>5757</v>
      </c>
      <c r="G203" s="832" t="s">
        <v>5758</v>
      </c>
      <c r="H203" s="849"/>
      <c r="I203" s="849"/>
      <c r="J203" s="832"/>
      <c r="K203" s="832"/>
      <c r="L203" s="849"/>
      <c r="M203" s="849"/>
      <c r="N203" s="832"/>
      <c r="O203" s="832"/>
      <c r="P203" s="849">
        <v>1</v>
      </c>
      <c r="Q203" s="849">
        <v>37</v>
      </c>
      <c r="R203" s="837"/>
      <c r="S203" s="850">
        <v>37</v>
      </c>
    </row>
    <row r="204" spans="1:19" ht="14.4" customHeight="1" x14ac:dyDescent="0.3">
      <c r="A204" s="831" t="s">
        <v>5661</v>
      </c>
      <c r="B204" s="832" t="s">
        <v>5662</v>
      </c>
      <c r="C204" s="832" t="s">
        <v>624</v>
      </c>
      <c r="D204" s="832" t="s">
        <v>2061</v>
      </c>
      <c r="E204" s="832" t="s">
        <v>5627</v>
      </c>
      <c r="F204" s="832" t="s">
        <v>5761</v>
      </c>
      <c r="G204" s="832" t="s">
        <v>5762</v>
      </c>
      <c r="H204" s="849"/>
      <c r="I204" s="849"/>
      <c r="J204" s="832"/>
      <c r="K204" s="832"/>
      <c r="L204" s="849">
        <v>2</v>
      </c>
      <c r="M204" s="849">
        <v>594</v>
      </c>
      <c r="N204" s="832">
        <v>1</v>
      </c>
      <c r="O204" s="832">
        <v>297</v>
      </c>
      <c r="P204" s="849">
        <v>1</v>
      </c>
      <c r="Q204" s="849">
        <v>298</v>
      </c>
      <c r="R204" s="837">
        <v>0.50168350168350173</v>
      </c>
      <c r="S204" s="850">
        <v>298</v>
      </c>
    </row>
    <row r="205" spans="1:19" ht="14.4" customHeight="1" x14ac:dyDescent="0.3">
      <c r="A205" s="831" t="s">
        <v>5661</v>
      </c>
      <c r="B205" s="832" t="s">
        <v>5662</v>
      </c>
      <c r="C205" s="832" t="s">
        <v>624</v>
      </c>
      <c r="D205" s="832" t="s">
        <v>2061</v>
      </c>
      <c r="E205" s="832" t="s">
        <v>5627</v>
      </c>
      <c r="F205" s="832" t="s">
        <v>5765</v>
      </c>
      <c r="G205" s="832" t="s">
        <v>5766</v>
      </c>
      <c r="H205" s="849">
        <v>3</v>
      </c>
      <c r="I205" s="849">
        <v>2343</v>
      </c>
      <c r="J205" s="832"/>
      <c r="K205" s="832">
        <v>781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5661</v>
      </c>
      <c r="B206" s="832" t="s">
        <v>5662</v>
      </c>
      <c r="C206" s="832" t="s">
        <v>624</v>
      </c>
      <c r="D206" s="832" t="s">
        <v>2062</v>
      </c>
      <c r="E206" s="832" t="s">
        <v>5632</v>
      </c>
      <c r="F206" s="832" t="s">
        <v>5633</v>
      </c>
      <c r="G206" s="832" t="s">
        <v>5634</v>
      </c>
      <c r="H206" s="849"/>
      <c r="I206" s="849"/>
      <c r="J206" s="832"/>
      <c r="K206" s="832"/>
      <c r="L206" s="849">
        <v>1</v>
      </c>
      <c r="M206" s="849">
        <v>548.41999999999996</v>
      </c>
      <c r="N206" s="832">
        <v>1</v>
      </c>
      <c r="O206" s="832">
        <v>548.41999999999996</v>
      </c>
      <c r="P206" s="849"/>
      <c r="Q206" s="849"/>
      <c r="R206" s="837"/>
      <c r="S206" s="850"/>
    </row>
    <row r="207" spans="1:19" ht="14.4" customHeight="1" x14ac:dyDescent="0.3">
      <c r="A207" s="831" t="s">
        <v>5661</v>
      </c>
      <c r="B207" s="832" t="s">
        <v>5662</v>
      </c>
      <c r="C207" s="832" t="s">
        <v>624</v>
      </c>
      <c r="D207" s="832" t="s">
        <v>2062</v>
      </c>
      <c r="E207" s="832" t="s">
        <v>5632</v>
      </c>
      <c r="F207" s="832" t="s">
        <v>5664</v>
      </c>
      <c r="G207" s="832" t="s">
        <v>5634</v>
      </c>
      <c r="H207" s="849">
        <v>9</v>
      </c>
      <c r="I207" s="849">
        <v>9871.65</v>
      </c>
      <c r="J207" s="832">
        <v>1</v>
      </c>
      <c r="K207" s="832">
        <v>1096.8499999999999</v>
      </c>
      <c r="L207" s="849">
        <v>9</v>
      </c>
      <c r="M207" s="849">
        <v>9871.65</v>
      </c>
      <c r="N207" s="832">
        <v>1</v>
      </c>
      <c r="O207" s="832">
        <v>1096.8499999999999</v>
      </c>
      <c r="P207" s="849">
        <v>4</v>
      </c>
      <c r="Q207" s="849">
        <v>4387.3999999999996</v>
      </c>
      <c r="R207" s="837">
        <v>0.44444444444444442</v>
      </c>
      <c r="S207" s="850">
        <v>1096.8499999999999</v>
      </c>
    </row>
    <row r="208" spans="1:19" ht="14.4" customHeight="1" x14ac:dyDescent="0.3">
      <c r="A208" s="831" t="s">
        <v>5661</v>
      </c>
      <c r="B208" s="832" t="s">
        <v>5662</v>
      </c>
      <c r="C208" s="832" t="s">
        <v>624</v>
      </c>
      <c r="D208" s="832" t="s">
        <v>2062</v>
      </c>
      <c r="E208" s="832" t="s">
        <v>5632</v>
      </c>
      <c r="F208" s="832" t="s">
        <v>5665</v>
      </c>
      <c r="G208" s="832" t="s">
        <v>5666</v>
      </c>
      <c r="H208" s="849"/>
      <c r="I208" s="849"/>
      <c r="J208" s="832"/>
      <c r="K208" s="832"/>
      <c r="L208" s="849"/>
      <c r="M208" s="849"/>
      <c r="N208" s="832"/>
      <c r="O208" s="832"/>
      <c r="P208" s="849">
        <v>1</v>
      </c>
      <c r="Q208" s="849">
        <v>1316.22</v>
      </c>
      <c r="R208" s="837"/>
      <c r="S208" s="850">
        <v>1316.22</v>
      </c>
    </row>
    <row r="209" spans="1:19" ht="14.4" customHeight="1" x14ac:dyDescent="0.3">
      <c r="A209" s="831" t="s">
        <v>5661</v>
      </c>
      <c r="B209" s="832" t="s">
        <v>5662</v>
      </c>
      <c r="C209" s="832" t="s">
        <v>624</v>
      </c>
      <c r="D209" s="832" t="s">
        <v>2062</v>
      </c>
      <c r="E209" s="832" t="s">
        <v>5627</v>
      </c>
      <c r="F209" s="832" t="s">
        <v>5680</v>
      </c>
      <c r="G209" s="832" t="s">
        <v>5681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66</v>
      </c>
      <c r="R209" s="837"/>
      <c r="S209" s="850">
        <v>66</v>
      </c>
    </row>
    <row r="210" spans="1:19" ht="14.4" customHeight="1" x14ac:dyDescent="0.3">
      <c r="A210" s="831" t="s">
        <v>5661</v>
      </c>
      <c r="B210" s="832" t="s">
        <v>5662</v>
      </c>
      <c r="C210" s="832" t="s">
        <v>624</v>
      </c>
      <c r="D210" s="832" t="s">
        <v>2062</v>
      </c>
      <c r="E210" s="832" t="s">
        <v>5627</v>
      </c>
      <c r="F210" s="832" t="s">
        <v>5646</v>
      </c>
      <c r="G210" s="832" t="s">
        <v>5647</v>
      </c>
      <c r="H210" s="849">
        <v>46</v>
      </c>
      <c r="I210" s="849">
        <v>1610</v>
      </c>
      <c r="J210" s="832">
        <v>3.9557739557739557</v>
      </c>
      <c r="K210" s="832">
        <v>35</v>
      </c>
      <c r="L210" s="849">
        <v>11</v>
      </c>
      <c r="M210" s="849">
        <v>407</v>
      </c>
      <c r="N210" s="832">
        <v>1</v>
      </c>
      <c r="O210" s="832">
        <v>37</v>
      </c>
      <c r="P210" s="849">
        <v>14</v>
      </c>
      <c r="Q210" s="849">
        <v>518</v>
      </c>
      <c r="R210" s="837">
        <v>1.2727272727272727</v>
      </c>
      <c r="S210" s="850">
        <v>37</v>
      </c>
    </row>
    <row r="211" spans="1:19" ht="14.4" customHeight="1" x14ac:dyDescent="0.3">
      <c r="A211" s="831" t="s">
        <v>5661</v>
      </c>
      <c r="B211" s="832" t="s">
        <v>5662</v>
      </c>
      <c r="C211" s="832" t="s">
        <v>624</v>
      </c>
      <c r="D211" s="832" t="s">
        <v>2062</v>
      </c>
      <c r="E211" s="832" t="s">
        <v>5627</v>
      </c>
      <c r="F211" s="832" t="s">
        <v>5684</v>
      </c>
      <c r="G211" s="832" t="s">
        <v>5685</v>
      </c>
      <c r="H211" s="849">
        <v>693</v>
      </c>
      <c r="I211" s="849">
        <v>6930</v>
      </c>
      <c r="J211" s="832">
        <v>0.80208333333333337</v>
      </c>
      <c r="K211" s="832">
        <v>10</v>
      </c>
      <c r="L211" s="849">
        <v>864</v>
      </c>
      <c r="M211" s="849">
        <v>8640</v>
      </c>
      <c r="N211" s="832">
        <v>1</v>
      </c>
      <c r="O211" s="832">
        <v>10</v>
      </c>
      <c r="P211" s="849">
        <v>723</v>
      </c>
      <c r="Q211" s="849">
        <v>7230</v>
      </c>
      <c r="R211" s="837">
        <v>0.83680555555555558</v>
      </c>
      <c r="S211" s="850">
        <v>10</v>
      </c>
    </row>
    <row r="212" spans="1:19" ht="14.4" customHeight="1" x14ac:dyDescent="0.3">
      <c r="A212" s="831" t="s">
        <v>5661</v>
      </c>
      <c r="B212" s="832" t="s">
        <v>5662</v>
      </c>
      <c r="C212" s="832" t="s">
        <v>624</v>
      </c>
      <c r="D212" s="832" t="s">
        <v>2062</v>
      </c>
      <c r="E212" s="832" t="s">
        <v>5627</v>
      </c>
      <c r="F212" s="832" t="s">
        <v>5684</v>
      </c>
      <c r="G212" s="832" t="s">
        <v>5686</v>
      </c>
      <c r="H212" s="849">
        <v>98</v>
      </c>
      <c r="I212" s="849">
        <v>980</v>
      </c>
      <c r="J212" s="832">
        <v>1.53125</v>
      </c>
      <c r="K212" s="832">
        <v>10</v>
      </c>
      <c r="L212" s="849">
        <v>64</v>
      </c>
      <c r="M212" s="849">
        <v>640</v>
      </c>
      <c r="N212" s="832">
        <v>1</v>
      </c>
      <c r="O212" s="832">
        <v>10</v>
      </c>
      <c r="P212" s="849">
        <v>62</v>
      </c>
      <c r="Q212" s="849">
        <v>620</v>
      </c>
      <c r="R212" s="837">
        <v>0.96875</v>
      </c>
      <c r="S212" s="850">
        <v>10</v>
      </c>
    </row>
    <row r="213" spans="1:19" ht="14.4" customHeight="1" x14ac:dyDescent="0.3">
      <c r="A213" s="831" t="s">
        <v>5661</v>
      </c>
      <c r="B213" s="832" t="s">
        <v>5662</v>
      </c>
      <c r="C213" s="832" t="s">
        <v>624</v>
      </c>
      <c r="D213" s="832" t="s">
        <v>2062</v>
      </c>
      <c r="E213" s="832" t="s">
        <v>5627</v>
      </c>
      <c r="F213" s="832" t="s">
        <v>5693</v>
      </c>
      <c r="G213" s="832" t="s">
        <v>5694</v>
      </c>
      <c r="H213" s="849">
        <v>71</v>
      </c>
      <c r="I213" s="849">
        <v>16685</v>
      </c>
      <c r="J213" s="832">
        <v>0.63917407293901318</v>
      </c>
      <c r="K213" s="832">
        <v>235</v>
      </c>
      <c r="L213" s="849">
        <v>104</v>
      </c>
      <c r="M213" s="849">
        <v>26104</v>
      </c>
      <c r="N213" s="832">
        <v>1</v>
      </c>
      <c r="O213" s="832">
        <v>251</v>
      </c>
      <c r="P213" s="849">
        <v>121</v>
      </c>
      <c r="Q213" s="849">
        <v>30371</v>
      </c>
      <c r="R213" s="837">
        <v>1.1634615384615385</v>
      </c>
      <c r="S213" s="850">
        <v>251</v>
      </c>
    </row>
    <row r="214" spans="1:19" ht="14.4" customHeight="1" x14ac:dyDescent="0.3">
      <c r="A214" s="831" t="s">
        <v>5661</v>
      </c>
      <c r="B214" s="832" t="s">
        <v>5662</v>
      </c>
      <c r="C214" s="832" t="s">
        <v>624</v>
      </c>
      <c r="D214" s="832" t="s">
        <v>2062</v>
      </c>
      <c r="E214" s="832" t="s">
        <v>5627</v>
      </c>
      <c r="F214" s="832" t="s">
        <v>5703</v>
      </c>
      <c r="G214" s="832" t="s">
        <v>5704</v>
      </c>
      <c r="H214" s="849">
        <v>307</v>
      </c>
      <c r="I214" s="849">
        <v>94556</v>
      </c>
      <c r="J214" s="832">
        <v>0.73701440419030995</v>
      </c>
      <c r="K214" s="832">
        <v>308</v>
      </c>
      <c r="L214" s="849">
        <v>406</v>
      </c>
      <c r="M214" s="849">
        <v>128296</v>
      </c>
      <c r="N214" s="832">
        <v>1</v>
      </c>
      <c r="O214" s="832">
        <v>316</v>
      </c>
      <c r="P214" s="849">
        <v>504</v>
      </c>
      <c r="Q214" s="849">
        <v>159264</v>
      </c>
      <c r="R214" s="837">
        <v>1.2413793103448276</v>
      </c>
      <c r="S214" s="850">
        <v>316</v>
      </c>
    </row>
    <row r="215" spans="1:19" ht="14.4" customHeight="1" x14ac:dyDescent="0.3">
      <c r="A215" s="831" t="s">
        <v>5661</v>
      </c>
      <c r="B215" s="832" t="s">
        <v>5662</v>
      </c>
      <c r="C215" s="832" t="s">
        <v>624</v>
      </c>
      <c r="D215" s="832" t="s">
        <v>2062</v>
      </c>
      <c r="E215" s="832" t="s">
        <v>5627</v>
      </c>
      <c r="F215" s="832" t="s">
        <v>5707</v>
      </c>
      <c r="G215" s="832" t="s">
        <v>5708</v>
      </c>
      <c r="H215" s="849"/>
      <c r="I215" s="849"/>
      <c r="J215" s="832"/>
      <c r="K215" s="832"/>
      <c r="L215" s="849"/>
      <c r="M215" s="849"/>
      <c r="N215" s="832"/>
      <c r="O215" s="832"/>
      <c r="P215" s="849">
        <v>5</v>
      </c>
      <c r="Q215" s="849">
        <v>175</v>
      </c>
      <c r="R215" s="837"/>
      <c r="S215" s="850">
        <v>35</v>
      </c>
    </row>
    <row r="216" spans="1:19" ht="14.4" customHeight="1" x14ac:dyDescent="0.3">
      <c r="A216" s="831" t="s">
        <v>5661</v>
      </c>
      <c r="B216" s="832" t="s">
        <v>5662</v>
      </c>
      <c r="C216" s="832" t="s">
        <v>624</v>
      </c>
      <c r="D216" s="832" t="s">
        <v>2062</v>
      </c>
      <c r="E216" s="832" t="s">
        <v>5627</v>
      </c>
      <c r="F216" s="832" t="s">
        <v>5639</v>
      </c>
      <c r="G216" s="832" t="s">
        <v>5640</v>
      </c>
      <c r="H216" s="849">
        <v>23</v>
      </c>
      <c r="I216" s="849">
        <v>399.98999999999995</v>
      </c>
      <c r="J216" s="832">
        <v>0.25531548207959653</v>
      </c>
      <c r="K216" s="832">
        <v>17.39086956521739</v>
      </c>
      <c r="L216" s="849">
        <v>47</v>
      </c>
      <c r="M216" s="849">
        <v>1566.65</v>
      </c>
      <c r="N216" s="832">
        <v>1</v>
      </c>
      <c r="O216" s="832">
        <v>33.33297872340426</v>
      </c>
      <c r="P216" s="849">
        <v>59</v>
      </c>
      <c r="Q216" s="849">
        <v>1966.68</v>
      </c>
      <c r="R216" s="837">
        <v>1.2553410142661092</v>
      </c>
      <c r="S216" s="850">
        <v>33.333559322033899</v>
      </c>
    </row>
    <row r="217" spans="1:19" ht="14.4" customHeight="1" x14ac:dyDescent="0.3">
      <c r="A217" s="831" t="s">
        <v>5661</v>
      </c>
      <c r="B217" s="832" t="s">
        <v>5662</v>
      </c>
      <c r="C217" s="832" t="s">
        <v>624</v>
      </c>
      <c r="D217" s="832" t="s">
        <v>2062</v>
      </c>
      <c r="E217" s="832" t="s">
        <v>5627</v>
      </c>
      <c r="F217" s="832" t="s">
        <v>5725</v>
      </c>
      <c r="G217" s="832" t="s">
        <v>5726</v>
      </c>
      <c r="H217" s="849"/>
      <c r="I217" s="849"/>
      <c r="J217" s="832"/>
      <c r="K217" s="832"/>
      <c r="L217" s="849"/>
      <c r="M217" s="849"/>
      <c r="N217" s="832"/>
      <c r="O217" s="832"/>
      <c r="P217" s="849">
        <v>5</v>
      </c>
      <c r="Q217" s="849">
        <v>185</v>
      </c>
      <c r="R217" s="837"/>
      <c r="S217" s="850">
        <v>37</v>
      </c>
    </row>
    <row r="218" spans="1:19" ht="14.4" customHeight="1" x14ac:dyDescent="0.3">
      <c r="A218" s="831" t="s">
        <v>5661</v>
      </c>
      <c r="B218" s="832" t="s">
        <v>5662</v>
      </c>
      <c r="C218" s="832" t="s">
        <v>624</v>
      </c>
      <c r="D218" s="832" t="s">
        <v>2062</v>
      </c>
      <c r="E218" s="832" t="s">
        <v>5627</v>
      </c>
      <c r="F218" s="832" t="s">
        <v>5641</v>
      </c>
      <c r="G218" s="832" t="s">
        <v>5642</v>
      </c>
      <c r="H218" s="849">
        <v>7</v>
      </c>
      <c r="I218" s="849">
        <v>217</v>
      </c>
      <c r="J218" s="832">
        <v>0.67812499999999998</v>
      </c>
      <c r="K218" s="832">
        <v>31</v>
      </c>
      <c r="L218" s="849">
        <v>10</v>
      </c>
      <c r="M218" s="849">
        <v>320</v>
      </c>
      <c r="N218" s="832">
        <v>1</v>
      </c>
      <c r="O218" s="832">
        <v>32</v>
      </c>
      <c r="P218" s="849">
        <v>9</v>
      </c>
      <c r="Q218" s="849">
        <v>288</v>
      </c>
      <c r="R218" s="837">
        <v>0.9</v>
      </c>
      <c r="S218" s="850">
        <v>32</v>
      </c>
    </row>
    <row r="219" spans="1:19" ht="14.4" customHeight="1" x14ac:dyDescent="0.3">
      <c r="A219" s="831" t="s">
        <v>5661</v>
      </c>
      <c r="B219" s="832" t="s">
        <v>5662</v>
      </c>
      <c r="C219" s="832" t="s">
        <v>624</v>
      </c>
      <c r="D219" s="832" t="s">
        <v>2062</v>
      </c>
      <c r="E219" s="832" t="s">
        <v>5627</v>
      </c>
      <c r="F219" s="832" t="s">
        <v>5729</v>
      </c>
      <c r="G219" s="832" t="s">
        <v>5730</v>
      </c>
      <c r="H219" s="849">
        <v>38</v>
      </c>
      <c r="I219" s="849">
        <v>0</v>
      </c>
      <c r="J219" s="832"/>
      <c r="K219" s="832">
        <v>0</v>
      </c>
      <c r="L219" s="849">
        <v>49</v>
      </c>
      <c r="M219" s="849">
        <v>0</v>
      </c>
      <c r="N219" s="832"/>
      <c r="O219" s="832">
        <v>0</v>
      </c>
      <c r="P219" s="849">
        <v>41</v>
      </c>
      <c r="Q219" s="849">
        <v>0</v>
      </c>
      <c r="R219" s="837"/>
      <c r="S219" s="850">
        <v>0</v>
      </c>
    </row>
    <row r="220" spans="1:19" ht="14.4" customHeight="1" x14ac:dyDescent="0.3">
      <c r="A220" s="831" t="s">
        <v>5661</v>
      </c>
      <c r="B220" s="832" t="s">
        <v>5662</v>
      </c>
      <c r="C220" s="832" t="s">
        <v>624</v>
      </c>
      <c r="D220" s="832" t="s">
        <v>2062</v>
      </c>
      <c r="E220" s="832" t="s">
        <v>5627</v>
      </c>
      <c r="F220" s="832" t="s">
        <v>5733</v>
      </c>
      <c r="G220" s="832" t="s">
        <v>5734</v>
      </c>
      <c r="H220" s="849">
        <v>57</v>
      </c>
      <c r="I220" s="849">
        <v>11400</v>
      </c>
      <c r="J220" s="832">
        <v>0.71250000000000002</v>
      </c>
      <c r="K220" s="832">
        <v>200</v>
      </c>
      <c r="L220" s="849">
        <v>80</v>
      </c>
      <c r="M220" s="849">
        <v>16000</v>
      </c>
      <c r="N220" s="832">
        <v>1</v>
      </c>
      <c r="O220" s="832">
        <v>200</v>
      </c>
      <c r="P220" s="849">
        <v>77</v>
      </c>
      <c r="Q220" s="849">
        <v>15400</v>
      </c>
      <c r="R220" s="837">
        <v>0.96250000000000002</v>
      </c>
      <c r="S220" s="850">
        <v>200</v>
      </c>
    </row>
    <row r="221" spans="1:19" ht="14.4" customHeight="1" x14ac:dyDescent="0.3">
      <c r="A221" s="831" t="s">
        <v>5661</v>
      </c>
      <c r="B221" s="832" t="s">
        <v>5662</v>
      </c>
      <c r="C221" s="832" t="s">
        <v>624</v>
      </c>
      <c r="D221" s="832" t="s">
        <v>2062</v>
      </c>
      <c r="E221" s="832" t="s">
        <v>5627</v>
      </c>
      <c r="F221" s="832" t="s">
        <v>5648</v>
      </c>
      <c r="G221" s="832" t="s">
        <v>5649</v>
      </c>
      <c r="H221" s="849">
        <v>65</v>
      </c>
      <c r="I221" s="849">
        <v>4550</v>
      </c>
      <c r="J221" s="832">
        <v>1.336662749706228</v>
      </c>
      <c r="K221" s="832">
        <v>70</v>
      </c>
      <c r="L221" s="849">
        <v>46</v>
      </c>
      <c r="M221" s="849">
        <v>3404</v>
      </c>
      <c r="N221" s="832">
        <v>1</v>
      </c>
      <c r="O221" s="832">
        <v>74</v>
      </c>
      <c r="P221" s="849">
        <v>12</v>
      </c>
      <c r="Q221" s="849">
        <v>888</v>
      </c>
      <c r="R221" s="837">
        <v>0.2608695652173913</v>
      </c>
      <c r="S221" s="850">
        <v>74</v>
      </c>
    </row>
    <row r="222" spans="1:19" ht="14.4" customHeight="1" x14ac:dyDescent="0.3">
      <c r="A222" s="831" t="s">
        <v>5661</v>
      </c>
      <c r="B222" s="832" t="s">
        <v>5662</v>
      </c>
      <c r="C222" s="832" t="s">
        <v>624</v>
      </c>
      <c r="D222" s="832" t="s">
        <v>2062</v>
      </c>
      <c r="E222" s="832" t="s">
        <v>5627</v>
      </c>
      <c r="F222" s="832" t="s">
        <v>5735</v>
      </c>
      <c r="G222" s="832" t="s">
        <v>5736</v>
      </c>
      <c r="H222" s="849">
        <v>809</v>
      </c>
      <c r="I222" s="849">
        <v>195778</v>
      </c>
      <c r="J222" s="832">
        <v>0.81594565307993661</v>
      </c>
      <c r="K222" s="832">
        <v>242</v>
      </c>
      <c r="L222" s="849">
        <v>930</v>
      </c>
      <c r="M222" s="849">
        <v>239940</v>
      </c>
      <c r="N222" s="832">
        <v>1</v>
      </c>
      <c r="O222" s="832">
        <v>258</v>
      </c>
      <c r="P222" s="849">
        <v>785</v>
      </c>
      <c r="Q222" s="849">
        <v>202530</v>
      </c>
      <c r="R222" s="837">
        <v>0.84408602150537637</v>
      </c>
      <c r="S222" s="850">
        <v>258</v>
      </c>
    </row>
    <row r="223" spans="1:19" ht="14.4" customHeight="1" x14ac:dyDescent="0.3">
      <c r="A223" s="831" t="s">
        <v>5661</v>
      </c>
      <c r="B223" s="832" t="s">
        <v>5662</v>
      </c>
      <c r="C223" s="832" t="s">
        <v>624</v>
      </c>
      <c r="D223" s="832" t="s">
        <v>2062</v>
      </c>
      <c r="E223" s="832" t="s">
        <v>5627</v>
      </c>
      <c r="F223" s="832" t="s">
        <v>5743</v>
      </c>
      <c r="G223" s="832" t="s">
        <v>5744</v>
      </c>
      <c r="H223" s="849">
        <v>2</v>
      </c>
      <c r="I223" s="849">
        <v>114</v>
      </c>
      <c r="J223" s="832">
        <v>0.38644067796610171</v>
      </c>
      <c r="K223" s="832">
        <v>57</v>
      </c>
      <c r="L223" s="849">
        <v>5</v>
      </c>
      <c r="M223" s="849">
        <v>295</v>
      </c>
      <c r="N223" s="832">
        <v>1</v>
      </c>
      <c r="O223" s="832">
        <v>59</v>
      </c>
      <c r="P223" s="849">
        <v>18</v>
      </c>
      <c r="Q223" s="849">
        <v>1062</v>
      </c>
      <c r="R223" s="837">
        <v>3.6</v>
      </c>
      <c r="S223" s="850">
        <v>59</v>
      </c>
    </row>
    <row r="224" spans="1:19" ht="14.4" customHeight="1" x14ac:dyDescent="0.3">
      <c r="A224" s="831" t="s">
        <v>5661</v>
      </c>
      <c r="B224" s="832" t="s">
        <v>5662</v>
      </c>
      <c r="C224" s="832" t="s">
        <v>624</v>
      </c>
      <c r="D224" s="832" t="s">
        <v>2062</v>
      </c>
      <c r="E224" s="832" t="s">
        <v>5627</v>
      </c>
      <c r="F224" s="832" t="s">
        <v>5751</v>
      </c>
      <c r="G224" s="832" t="s">
        <v>5752</v>
      </c>
      <c r="H224" s="849">
        <v>22</v>
      </c>
      <c r="I224" s="849">
        <v>5280</v>
      </c>
      <c r="J224" s="832">
        <v>0.6980433632998414</v>
      </c>
      <c r="K224" s="832">
        <v>240</v>
      </c>
      <c r="L224" s="849">
        <v>31</v>
      </c>
      <c r="M224" s="849">
        <v>7564</v>
      </c>
      <c r="N224" s="832">
        <v>1</v>
      </c>
      <c r="O224" s="832">
        <v>244</v>
      </c>
      <c r="P224" s="849">
        <v>33</v>
      </c>
      <c r="Q224" s="849">
        <v>8085</v>
      </c>
      <c r="R224" s="837">
        <v>1.068878900052882</v>
      </c>
      <c r="S224" s="850">
        <v>245</v>
      </c>
    </row>
    <row r="225" spans="1:19" ht="14.4" customHeight="1" x14ac:dyDescent="0.3">
      <c r="A225" s="831" t="s">
        <v>5661</v>
      </c>
      <c r="B225" s="832" t="s">
        <v>5662</v>
      </c>
      <c r="C225" s="832" t="s">
        <v>624</v>
      </c>
      <c r="D225" s="832" t="s">
        <v>2062</v>
      </c>
      <c r="E225" s="832" t="s">
        <v>5627</v>
      </c>
      <c r="F225" s="832" t="s">
        <v>5769</v>
      </c>
      <c r="G225" s="832" t="s">
        <v>5770</v>
      </c>
      <c r="H225" s="849"/>
      <c r="I225" s="849"/>
      <c r="J225" s="832"/>
      <c r="K225" s="832"/>
      <c r="L225" s="849">
        <v>1</v>
      </c>
      <c r="M225" s="849">
        <v>296</v>
      </c>
      <c r="N225" s="832">
        <v>1</v>
      </c>
      <c r="O225" s="832">
        <v>296</v>
      </c>
      <c r="P225" s="849"/>
      <c r="Q225" s="849"/>
      <c r="R225" s="837"/>
      <c r="S225" s="850"/>
    </row>
    <row r="226" spans="1:19" ht="14.4" customHeight="1" x14ac:dyDescent="0.3">
      <c r="A226" s="831" t="s">
        <v>5661</v>
      </c>
      <c r="B226" s="832" t="s">
        <v>5662</v>
      </c>
      <c r="C226" s="832" t="s">
        <v>624</v>
      </c>
      <c r="D226" s="832" t="s">
        <v>2062</v>
      </c>
      <c r="E226" s="832" t="s">
        <v>5627</v>
      </c>
      <c r="F226" s="832" t="s">
        <v>5771</v>
      </c>
      <c r="G226" s="832" t="s">
        <v>5772</v>
      </c>
      <c r="H226" s="849">
        <v>1</v>
      </c>
      <c r="I226" s="849">
        <v>520</v>
      </c>
      <c r="J226" s="832"/>
      <c r="K226" s="832">
        <v>520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5661</v>
      </c>
      <c r="B227" s="832" t="s">
        <v>5662</v>
      </c>
      <c r="C227" s="832" t="s">
        <v>624</v>
      </c>
      <c r="D227" s="832" t="s">
        <v>2063</v>
      </c>
      <c r="E227" s="832" t="s">
        <v>5632</v>
      </c>
      <c r="F227" s="832" t="s">
        <v>5664</v>
      </c>
      <c r="G227" s="832" t="s">
        <v>5634</v>
      </c>
      <c r="H227" s="849">
        <v>3</v>
      </c>
      <c r="I227" s="849">
        <v>3290.5499999999997</v>
      </c>
      <c r="J227" s="832">
        <v>3</v>
      </c>
      <c r="K227" s="832">
        <v>1096.8499999999999</v>
      </c>
      <c r="L227" s="849">
        <v>1</v>
      </c>
      <c r="M227" s="849">
        <v>1096.8499999999999</v>
      </c>
      <c r="N227" s="832">
        <v>1</v>
      </c>
      <c r="O227" s="832">
        <v>1096.8499999999999</v>
      </c>
      <c r="P227" s="849"/>
      <c r="Q227" s="849"/>
      <c r="R227" s="837"/>
      <c r="S227" s="850"/>
    </row>
    <row r="228" spans="1:19" ht="14.4" customHeight="1" x14ac:dyDescent="0.3">
      <c r="A228" s="831" t="s">
        <v>5661</v>
      </c>
      <c r="B228" s="832" t="s">
        <v>5662</v>
      </c>
      <c r="C228" s="832" t="s">
        <v>624</v>
      </c>
      <c r="D228" s="832" t="s">
        <v>2063</v>
      </c>
      <c r="E228" s="832" t="s">
        <v>5627</v>
      </c>
      <c r="F228" s="832" t="s">
        <v>5646</v>
      </c>
      <c r="G228" s="832" t="s">
        <v>5647</v>
      </c>
      <c r="H228" s="849"/>
      <c r="I228" s="849"/>
      <c r="J228" s="832"/>
      <c r="K228" s="832"/>
      <c r="L228" s="849">
        <v>1</v>
      </c>
      <c r="M228" s="849">
        <v>37</v>
      </c>
      <c r="N228" s="832">
        <v>1</v>
      </c>
      <c r="O228" s="832">
        <v>37</v>
      </c>
      <c r="P228" s="849"/>
      <c r="Q228" s="849"/>
      <c r="R228" s="837"/>
      <c r="S228" s="850"/>
    </row>
    <row r="229" spans="1:19" ht="14.4" customHeight="1" x14ac:dyDescent="0.3">
      <c r="A229" s="831" t="s">
        <v>5661</v>
      </c>
      <c r="B229" s="832" t="s">
        <v>5662</v>
      </c>
      <c r="C229" s="832" t="s">
        <v>624</v>
      </c>
      <c r="D229" s="832" t="s">
        <v>2063</v>
      </c>
      <c r="E229" s="832" t="s">
        <v>5627</v>
      </c>
      <c r="F229" s="832" t="s">
        <v>5684</v>
      </c>
      <c r="G229" s="832" t="s">
        <v>5685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10</v>
      </c>
      <c r="R229" s="837"/>
      <c r="S229" s="850">
        <v>10</v>
      </c>
    </row>
    <row r="230" spans="1:19" ht="14.4" customHeight="1" x14ac:dyDescent="0.3">
      <c r="A230" s="831" t="s">
        <v>5661</v>
      </c>
      <c r="B230" s="832" t="s">
        <v>5662</v>
      </c>
      <c r="C230" s="832" t="s">
        <v>624</v>
      </c>
      <c r="D230" s="832" t="s">
        <v>2063</v>
      </c>
      <c r="E230" s="832" t="s">
        <v>5627</v>
      </c>
      <c r="F230" s="832" t="s">
        <v>5693</v>
      </c>
      <c r="G230" s="832" t="s">
        <v>5694</v>
      </c>
      <c r="H230" s="849">
        <v>45</v>
      </c>
      <c r="I230" s="849">
        <v>10575</v>
      </c>
      <c r="J230" s="832">
        <v>0.48990086166960067</v>
      </c>
      <c r="K230" s="832">
        <v>235</v>
      </c>
      <c r="L230" s="849">
        <v>86</v>
      </c>
      <c r="M230" s="849">
        <v>21586</v>
      </c>
      <c r="N230" s="832">
        <v>1</v>
      </c>
      <c r="O230" s="832">
        <v>251</v>
      </c>
      <c r="P230" s="849">
        <v>136</v>
      </c>
      <c r="Q230" s="849">
        <v>34136</v>
      </c>
      <c r="R230" s="837">
        <v>1.5813953488372092</v>
      </c>
      <c r="S230" s="850">
        <v>251</v>
      </c>
    </row>
    <row r="231" spans="1:19" ht="14.4" customHeight="1" x14ac:dyDescent="0.3">
      <c r="A231" s="831" t="s">
        <v>5661</v>
      </c>
      <c r="B231" s="832" t="s">
        <v>5662</v>
      </c>
      <c r="C231" s="832" t="s">
        <v>624</v>
      </c>
      <c r="D231" s="832" t="s">
        <v>2063</v>
      </c>
      <c r="E231" s="832" t="s">
        <v>5627</v>
      </c>
      <c r="F231" s="832" t="s">
        <v>5695</v>
      </c>
      <c r="G231" s="832" t="s">
        <v>5696</v>
      </c>
      <c r="H231" s="849">
        <v>7</v>
      </c>
      <c r="I231" s="849">
        <v>826</v>
      </c>
      <c r="J231" s="832">
        <v>1.0925925925925926</v>
      </c>
      <c r="K231" s="832">
        <v>118</v>
      </c>
      <c r="L231" s="849">
        <v>6</v>
      </c>
      <c r="M231" s="849">
        <v>756</v>
      </c>
      <c r="N231" s="832">
        <v>1</v>
      </c>
      <c r="O231" s="832">
        <v>126</v>
      </c>
      <c r="P231" s="849">
        <v>31</v>
      </c>
      <c r="Q231" s="849">
        <v>3906</v>
      </c>
      <c r="R231" s="837">
        <v>5.166666666666667</v>
      </c>
      <c r="S231" s="850">
        <v>126</v>
      </c>
    </row>
    <row r="232" spans="1:19" ht="14.4" customHeight="1" x14ac:dyDescent="0.3">
      <c r="A232" s="831" t="s">
        <v>5661</v>
      </c>
      <c r="B232" s="832" t="s">
        <v>5662</v>
      </c>
      <c r="C232" s="832" t="s">
        <v>624</v>
      </c>
      <c r="D232" s="832" t="s">
        <v>2063</v>
      </c>
      <c r="E232" s="832" t="s">
        <v>5627</v>
      </c>
      <c r="F232" s="832" t="s">
        <v>5701</v>
      </c>
      <c r="G232" s="832" t="s">
        <v>5702</v>
      </c>
      <c r="H232" s="849"/>
      <c r="I232" s="849"/>
      <c r="J232" s="832"/>
      <c r="K232" s="832"/>
      <c r="L232" s="849">
        <v>1</v>
      </c>
      <c r="M232" s="849">
        <v>296</v>
      </c>
      <c r="N232" s="832">
        <v>1</v>
      </c>
      <c r="O232" s="832">
        <v>296</v>
      </c>
      <c r="P232" s="849"/>
      <c r="Q232" s="849"/>
      <c r="R232" s="837"/>
      <c r="S232" s="850"/>
    </row>
    <row r="233" spans="1:19" ht="14.4" customHeight="1" x14ac:dyDescent="0.3">
      <c r="A233" s="831" t="s">
        <v>5661</v>
      </c>
      <c r="B233" s="832" t="s">
        <v>5662</v>
      </c>
      <c r="C233" s="832" t="s">
        <v>624</v>
      </c>
      <c r="D233" s="832" t="s">
        <v>2063</v>
      </c>
      <c r="E233" s="832" t="s">
        <v>5627</v>
      </c>
      <c r="F233" s="832" t="s">
        <v>5703</v>
      </c>
      <c r="G233" s="832" t="s">
        <v>5704</v>
      </c>
      <c r="H233" s="849">
        <v>52</v>
      </c>
      <c r="I233" s="849">
        <v>16016</v>
      </c>
      <c r="J233" s="832">
        <v>0.54498434735266099</v>
      </c>
      <c r="K233" s="832">
        <v>308</v>
      </c>
      <c r="L233" s="849">
        <v>93</v>
      </c>
      <c r="M233" s="849">
        <v>29388</v>
      </c>
      <c r="N233" s="832">
        <v>1</v>
      </c>
      <c r="O233" s="832">
        <v>316</v>
      </c>
      <c r="P233" s="849">
        <v>137</v>
      </c>
      <c r="Q233" s="849">
        <v>43292</v>
      </c>
      <c r="R233" s="837">
        <v>1.4731182795698925</v>
      </c>
      <c r="S233" s="850">
        <v>316</v>
      </c>
    </row>
    <row r="234" spans="1:19" ht="14.4" customHeight="1" x14ac:dyDescent="0.3">
      <c r="A234" s="831" t="s">
        <v>5661</v>
      </c>
      <c r="B234" s="832" t="s">
        <v>5662</v>
      </c>
      <c r="C234" s="832" t="s">
        <v>624</v>
      </c>
      <c r="D234" s="832" t="s">
        <v>2063</v>
      </c>
      <c r="E234" s="832" t="s">
        <v>5627</v>
      </c>
      <c r="F234" s="832" t="s">
        <v>5711</v>
      </c>
      <c r="G234" s="832" t="s">
        <v>5712</v>
      </c>
      <c r="H234" s="849">
        <v>1</v>
      </c>
      <c r="I234" s="849">
        <v>90</v>
      </c>
      <c r="J234" s="832"/>
      <c r="K234" s="832">
        <v>90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5661</v>
      </c>
      <c r="B235" s="832" t="s">
        <v>5662</v>
      </c>
      <c r="C235" s="832" t="s">
        <v>624</v>
      </c>
      <c r="D235" s="832" t="s">
        <v>2063</v>
      </c>
      <c r="E235" s="832" t="s">
        <v>5627</v>
      </c>
      <c r="F235" s="832" t="s">
        <v>5713</v>
      </c>
      <c r="G235" s="832" t="s">
        <v>5714</v>
      </c>
      <c r="H235" s="849"/>
      <c r="I235" s="849"/>
      <c r="J235" s="832"/>
      <c r="K235" s="832"/>
      <c r="L235" s="849">
        <v>1</v>
      </c>
      <c r="M235" s="849">
        <v>49</v>
      </c>
      <c r="N235" s="832">
        <v>1</v>
      </c>
      <c r="O235" s="832">
        <v>49</v>
      </c>
      <c r="P235" s="849"/>
      <c r="Q235" s="849"/>
      <c r="R235" s="837"/>
      <c r="S235" s="850"/>
    </row>
    <row r="236" spans="1:19" ht="14.4" customHeight="1" x14ac:dyDescent="0.3">
      <c r="A236" s="831" t="s">
        <v>5661</v>
      </c>
      <c r="B236" s="832" t="s">
        <v>5662</v>
      </c>
      <c r="C236" s="832" t="s">
        <v>624</v>
      </c>
      <c r="D236" s="832" t="s">
        <v>2063</v>
      </c>
      <c r="E236" s="832" t="s">
        <v>5627</v>
      </c>
      <c r="F236" s="832" t="s">
        <v>5639</v>
      </c>
      <c r="G236" s="832" t="s">
        <v>5640</v>
      </c>
      <c r="H236" s="849">
        <v>36</v>
      </c>
      <c r="I236" s="849">
        <v>933.33</v>
      </c>
      <c r="J236" s="832">
        <v>0.54902087659339172</v>
      </c>
      <c r="K236" s="832">
        <v>25.925833333333333</v>
      </c>
      <c r="L236" s="849">
        <v>51</v>
      </c>
      <c r="M236" s="849">
        <v>1699.9900000000002</v>
      </c>
      <c r="N236" s="832">
        <v>1</v>
      </c>
      <c r="O236" s="832">
        <v>33.333137254901963</v>
      </c>
      <c r="P236" s="849">
        <v>101</v>
      </c>
      <c r="Q236" s="849">
        <v>3366.6499999999996</v>
      </c>
      <c r="R236" s="837">
        <v>1.9803940023176603</v>
      </c>
      <c r="S236" s="850">
        <v>33.333168316831681</v>
      </c>
    </row>
    <row r="237" spans="1:19" ht="14.4" customHeight="1" x14ac:dyDescent="0.3">
      <c r="A237" s="831" t="s">
        <v>5661</v>
      </c>
      <c r="B237" s="832" t="s">
        <v>5662</v>
      </c>
      <c r="C237" s="832" t="s">
        <v>624</v>
      </c>
      <c r="D237" s="832" t="s">
        <v>2063</v>
      </c>
      <c r="E237" s="832" t="s">
        <v>5627</v>
      </c>
      <c r="F237" s="832" t="s">
        <v>5725</v>
      </c>
      <c r="G237" s="832" t="s">
        <v>5726</v>
      </c>
      <c r="H237" s="849">
        <v>1</v>
      </c>
      <c r="I237" s="849">
        <v>36</v>
      </c>
      <c r="J237" s="832"/>
      <c r="K237" s="832">
        <v>36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5661</v>
      </c>
      <c r="B238" s="832" t="s">
        <v>5662</v>
      </c>
      <c r="C238" s="832" t="s">
        <v>624</v>
      </c>
      <c r="D238" s="832" t="s">
        <v>2063</v>
      </c>
      <c r="E238" s="832" t="s">
        <v>5627</v>
      </c>
      <c r="F238" s="832" t="s">
        <v>5641</v>
      </c>
      <c r="G238" s="832" t="s">
        <v>5642</v>
      </c>
      <c r="H238" s="849">
        <v>2</v>
      </c>
      <c r="I238" s="849">
        <v>62</v>
      </c>
      <c r="J238" s="832">
        <v>1.9375</v>
      </c>
      <c r="K238" s="832">
        <v>31</v>
      </c>
      <c r="L238" s="849">
        <v>1</v>
      </c>
      <c r="M238" s="849">
        <v>32</v>
      </c>
      <c r="N238" s="832">
        <v>1</v>
      </c>
      <c r="O238" s="832">
        <v>32</v>
      </c>
      <c r="P238" s="849">
        <v>3</v>
      </c>
      <c r="Q238" s="849">
        <v>96</v>
      </c>
      <c r="R238" s="837">
        <v>3</v>
      </c>
      <c r="S238" s="850">
        <v>32</v>
      </c>
    </row>
    <row r="239" spans="1:19" ht="14.4" customHeight="1" x14ac:dyDescent="0.3">
      <c r="A239" s="831" t="s">
        <v>5661</v>
      </c>
      <c r="B239" s="832" t="s">
        <v>5662</v>
      </c>
      <c r="C239" s="832" t="s">
        <v>624</v>
      </c>
      <c r="D239" s="832" t="s">
        <v>2063</v>
      </c>
      <c r="E239" s="832" t="s">
        <v>5627</v>
      </c>
      <c r="F239" s="832" t="s">
        <v>5729</v>
      </c>
      <c r="G239" s="832" t="s">
        <v>5730</v>
      </c>
      <c r="H239" s="849">
        <v>24</v>
      </c>
      <c r="I239" s="849">
        <v>0</v>
      </c>
      <c r="J239" s="832"/>
      <c r="K239" s="832">
        <v>0</v>
      </c>
      <c r="L239" s="849">
        <v>43</v>
      </c>
      <c r="M239" s="849">
        <v>0</v>
      </c>
      <c r="N239" s="832"/>
      <c r="O239" s="832">
        <v>0</v>
      </c>
      <c r="P239" s="849">
        <v>41</v>
      </c>
      <c r="Q239" s="849">
        <v>0</v>
      </c>
      <c r="R239" s="837"/>
      <c r="S239" s="850">
        <v>0</v>
      </c>
    </row>
    <row r="240" spans="1:19" ht="14.4" customHeight="1" x14ac:dyDescent="0.3">
      <c r="A240" s="831" t="s">
        <v>5661</v>
      </c>
      <c r="B240" s="832" t="s">
        <v>5662</v>
      </c>
      <c r="C240" s="832" t="s">
        <v>624</v>
      </c>
      <c r="D240" s="832" t="s">
        <v>2063</v>
      </c>
      <c r="E240" s="832" t="s">
        <v>5627</v>
      </c>
      <c r="F240" s="832" t="s">
        <v>5733</v>
      </c>
      <c r="G240" s="832" t="s">
        <v>5734</v>
      </c>
      <c r="H240" s="849">
        <v>9</v>
      </c>
      <c r="I240" s="849">
        <v>1800</v>
      </c>
      <c r="J240" s="832">
        <v>0.23684210526315788</v>
      </c>
      <c r="K240" s="832">
        <v>200</v>
      </c>
      <c r="L240" s="849">
        <v>38</v>
      </c>
      <c r="M240" s="849">
        <v>7600</v>
      </c>
      <c r="N240" s="832">
        <v>1</v>
      </c>
      <c r="O240" s="832">
        <v>200</v>
      </c>
      <c r="P240" s="849">
        <v>46</v>
      </c>
      <c r="Q240" s="849">
        <v>9200</v>
      </c>
      <c r="R240" s="837">
        <v>1.2105263157894737</v>
      </c>
      <c r="S240" s="850">
        <v>200</v>
      </c>
    </row>
    <row r="241" spans="1:19" ht="14.4" customHeight="1" x14ac:dyDescent="0.3">
      <c r="A241" s="831" t="s">
        <v>5661</v>
      </c>
      <c r="B241" s="832" t="s">
        <v>5662</v>
      </c>
      <c r="C241" s="832" t="s">
        <v>624</v>
      </c>
      <c r="D241" s="832" t="s">
        <v>2063</v>
      </c>
      <c r="E241" s="832" t="s">
        <v>5627</v>
      </c>
      <c r="F241" s="832" t="s">
        <v>5648</v>
      </c>
      <c r="G241" s="832" t="s">
        <v>5649</v>
      </c>
      <c r="H241" s="849"/>
      <c r="I241" s="849"/>
      <c r="J241" s="832"/>
      <c r="K241" s="832"/>
      <c r="L241" s="849"/>
      <c r="M241" s="849"/>
      <c r="N241" s="832"/>
      <c r="O241" s="832"/>
      <c r="P241" s="849">
        <v>2</v>
      </c>
      <c r="Q241" s="849">
        <v>148</v>
      </c>
      <c r="R241" s="837"/>
      <c r="S241" s="850">
        <v>74</v>
      </c>
    </row>
    <row r="242" spans="1:19" ht="14.4" customHeight="1" x14ac:dyDescent="0.3">
      <c r="A242" s="831" t="s">
        <v>5661</v>
      </c>
      <c r="B242" s="832" t="s">
        <v>5662</v>
      </c>
      <c r="C242" s="832" t="s">
        <v>624</v>
      </c>
      <c r="D242" s="832" t="s">
        <v>2063</v>
      </c>
      <c r="E242" s="832" t="s">
        <v>5627</v>
      </c>
      <c r="F242" s="832" t="s">
        <v>5735</v>
      </c>
      <c r="G242" s="832" t="s">
        <v>5736</v>
      </c>
      <c r="H242" s="849">
        <v>12</v>
      </c>
      <c r="I242" s="849">
        <v>2904</v>
      </c>
      <c r="J242" s="832">
        <v>0.86583184257602863</v>
      </c>
      <c r="K242" s="832">
        <v>242</v>
      </c>
      <c r="L242" s="849">
        <v>13</v>
      </c>
      <c r="M242" s="849">
        <v>3354</v>
      </c>
      <c r="N242" s="832">
        <v>1</v>
      </c>
      <c r="O242" s="832">
        <v>258</v>
      </c>
      <c r="P242" s="849">
        <v>8</v>
      </c>
      <c r="Q242" s="849">
        <v>2064</v>
      </c>
      <c r="R242" s="837">
        <v>0.61538461538461542</v>
      </c>
      <c r="S242" s="850">
        <v>258</v>
      </c>
    </row>
    <row r="243" spans="1:19" ht="14.4" customHeight="1" x14ac:dyDescent="0.3">
      <c r="A243" s="831" t="s">
        <v>5661</v>
      </c>
      <c r="B243" s="832" t="s">
        <v>5662</v>
      </c>
      <c r="C243" s="832" t="s">
        <v>624</v>
      </c>
      <c r="D243" s="832" t="s">
        <v>2063</v>
      </c>
      <c r="E243" s="832" t="s">
        <v>5627</v>
      </c>
      <c r="F243" s="832" t="s">
        <v>5751</v>
      </c>
      <c r="G243" s="832" t="s">
        <v>5752</v>
      </c>
      <c r="H243" s="849"/>
      <c r="I243" s="849"/>
      <c r="J243" s="832"/>
      <c r="K243" s="832"/>
      <c r="L243" s="849">
        <v>1</v>
      </c>
      <c r="M243" s="849">
        <v>244</v>
      </c>
      <c r="N243" s="832">
        <v>1</v>
      </c>
      <c r="O243" s="832">
        <v>244</v>
      </c>
      <c r="P243" s="849">
        <v>1</v>
      </c>
      <c r="Q243" s="849">
        <v>245</v>
      </c>
      <c r="R243" s="837">
        <v>1.0040983606557377</v>
      </c>
      <c r="S243" s="850">
        <v>245</v>
      </c>
    </row>
    <row r="244" spans="1:19" ht="14.4" customHeight="1" x14ac:dyDescent="0.3">
      <c r="A244" s="831" t="s">
        <v>5661</v>
      </c>
      <c r="B244" s="832" t="s">
        <v>5662</v>
      </c>
      <c r="C244" s="832" t="s">
        <v>624</v>
      </c>
      <c r="D244" s="832" t="s">
        <v>2063</v>
      </c>
      <c r="E244" s="832" t="s">
        <v>5627</v>
      </c>
      <c r="F244" s="832" t="s">
        <v>5769</v>
      </c>
      <c r="G244" s="832" t="s">
        <v>5770</v>
      </c>
      <c r="H244" s="849"/>
      <c r="I244" s="849"/>
      <c r="J244" s="832"/>
      <c r="K244" s="832"/>
      <c r="L244" s="849">
        <v>1</v>
      </c>
      <c r="M244" s="849">
        <v>296</v>
      </c>
      <c r="N244" s="832">
        <v>1</v>
      </c>
      <c r="O244" s="832">
        <v>296</v>
      </c>
      <c r="P244" s="849"/>
      <c r="Q244" s="849"/>
      <c r="R244" s="837"/>
      <c r="S244" s="850"/>
    </row>
    <row r="245" spans="1:19" ht="14.4" customHeight="1" x14ac:dyDescent="0.3">
      <c r="A245" s="831" t="s">
        <v>5661</v>
      </c>
      <c r="B245" s="832" t="s">
        <v>5662</v>
      </c>
      <c r="C245" s="832" t="s">
        <v>624</v>
      </c>
      <c r="D245" s="832" t="s">
        <v>2063</v>
      </c>
      <c r="E245" s="832" t="s">
        <v>5627</v>
      </c>
      <c r="F245" s="832" t="s">
        <v>5771</v>
      </c>
      <c r="G245" s="832" t="s">
        <v>5772</v>
      </c>
      <c r="H245" s="849">
        <v>19</v>
      </c>
      <c r="I245" s="849">
        <v>9880</v>
      </c>
      <c r="J245" s="832">
        <v>1.8195211786372008</v>
      </c>
      <c r="K245" s="832">
        <v>520</v>
      </c>
      <c r="L245" s="849">
        <v>10</v>
      </c>
      <c r="M245" s="849">
        <v>5430</v>
      </c>
      <c r="N245" s="832">
        <v>1</v>
      </c>
      <c r="O245" s="832">
        <v>543</v>
      </c>
      <c r="P245" s="849">
        <v>16</v>
      </c>
      <c r="Q245" s="849">
        <v>8704</v>
      </c>
      <c r="R245" s="837">
        <v>1.6029465930018416</v>
      </c>
      <c r="S245" s="850">
        <v>544</v>
      </c>
    </row>
    <row r="246" spans="1:19" ht="14.4" customHeight="1" x14ac:dyDescent="0.3">
      <c r="A246" s="831" t="s">
        <v>5661</v>
      </c>
      <c r="B246" s="832" t="s">
        <v>5662</v>
      </c>
      <c r="C246" s="832" t="s">
        <v>624</v>
      </c>
      <c r="D246" s="832" t="s">
        <v>2065</v>
      </c>
      <c r="E246" s="832" t="s">
        <v>5627</v>
      </c>
      <c r="F246" s="832" t="s">
        <v>5646</v>
      </c>
      <c r="G246" s="832" t="s">
        <v>5647</v>
      </c>
      <c r="H246" s="849">
        <v>1</v>
      </c>
      <c r="I246" s="849">
        <v>35</v>
      </c>
      <c r="J246" s="832"/>
      <c r="K246" s="832">
        <v>35</v>
      </c>
      <c r="L246" s="849"/>
      <c r="M246" s="849"/>
      <c r="N246" s="832"/>
      <c r="O246" s="832"/>
      <c r="P246" s="849">
        <v>11</v>
      </c>
      <c r="Q246" s="849">
        <v>407</v>
      </c>
      <c r="R246" s="837"/>
      <c r="S246" s="850">
        <v>37</v>
      </c>
    </row>
    <row r="247" spans="1:19" ht="14.4" customHeight="1" x14ac:dyDescent="0.3">
      <c r="A247" s="831" t="s">
        <v>5661</v>
      </c>
      <c r="B247" s="832" t="s">
        <v>5662</v>
      </c>
      <c r="C247" s="832" t="s">
        <v>624</v>
      </c>
      <c r="D247" s="832" t="s">
        <v>2065</v>
      </c>
      <c r="E247" s="832" t="s">
        <v>5627</v>
      </c>
      <c r="F247" s="832" t="s">
        <v>5693</v>
      </c>
      <c r="G247" s="832" t="s">
        <v>5694</v>
      </c>
      <c r="H247" s="849">
        <v>85</v>
      </c>
      <c r="I247" s="849">
        <v>19975</v>
      </c>
      <c r="J247" s="832">
        <v>1.9895418326693226</v>
      </c>
      <c r="K247" s="832">
        <v>235</v>
      </c>
      <c r="L247" s="849">
        <v>40</v>
      </c>
      <c r="M247" s="849">
        <v>10040</v>
      </c>
      <c r="N247" s="832">
        <v>1</v>
      </c>
      <c r="O247" s="832">
        <v>251</v>
      </c>
      <c r="P247" s="849">
        <v>132</v>
      </c>
      <c r="Q247" s="849">
        <v>33132</v>
      </c>
      <c r="R247" s="837">
        <v>3.3</v>
      </c>
      <c r="S247" s="850">
        <v>251</v>
      </c>
    </row>
    <row r="248" spans="1:19" ht="14.4" customHeight="1" x14ac:dyDescent="0.3">
      <c r="A248" s="831" t="s">
        <v>5661</v>
      </c>
      <c r="B248" s="832" t="s">
        <v>5662</v>
      </c>
      <c r="C248" s="832" t="s">
        <v>624</v>
      </c>
      <c r="D248" s="832" t="s">
        <v>2065</v>
      </c>
      <c r="E248" s="832" t="s">
        <v>5627</v>
      </c>
      <c r="F248" s="832" t="s">
        <v>5703</v>
      </c>
      <c r="G248" s="832" t="s">
        <v>5704</v>
      </c>
      <c r="H248" s="849">
        <v>52</v>
      </c>
      <c r="I248" s="849">
        <v>16016</v>
      </c>
      <c r="J248" s="832">
        <v>1.6349530420579828</v>
      </c>
      <c r="K248" s="832">
        <v>308</v>
      </c>
      <c r="L248" s="849">
        <v>31</v>
      </c>
      <c r="M248" s="849">
        <v>9796</v>
      </c>
      <c r="N248" s="832">
        <v>1</v>
      </c>
      <c r="O248" s="832">
        <v>316</v>
      </c>
      <c r="P248" s="849">
        <v>128</v>
      </c>
      <c r="Q248" s="849">
        <v>40448</v>
      </c>
      <c r="R248" s="837">
        <v>4.129032258064516</v>
      </c>
      <c r="S248" s="850">
        <v>316</v>
      </c>
    </row>
    <row r="249" spans="1:19" ht="14.4" customHeight="1" x14ac:dyDescent="0.3">
      <c r="A249" s="831" t="s">
        <v>5661</v>
      </c>
      <c r="B249" s="832" t="s">
        <v>5662</v>
      </c>
      <c r="C249" s="832" t="s">
        <v>624</v>
      </c>
      <c r="D249" s="832" t="s">
        <v>2065</v>
      </c>
      <c r="E249" s="832" t="s">
        <v>5627</v>
      </c>
      <c r="F249" s="832" t="s">
        <v>5707</v>
      </c>
      <c r="G249" s="832" t="s">
        <v>5708</v>
      </c>
      <c r="H249" s="849"/>
      <c r="I249" s="849"/>
      <c r="J249" s="832"/>
      <c r="K249" s="832"/>
      <c r="L249" s="849">
        <v>1</v>
      </c>
      <c r="M249" s="849">
        <v>35</v>
      </c>
      <c r="N249" s="832">
        <v>1</v>
      </c>
      <c r="O249" s="832">
        <v>35</v>
      </c>
      <c r="P249" s="849">
        <v>2</v>
      </c>
      <c r="Q249" s="849">
        <v>70</v>
      </c>
      <c r="R249" s="837">
        <v>2</v>
      </c>
      <c r="S249" s="850">
        <v>35</v>
      </c>
    </row>
    <row r="250" spans="1:19" ht="14.4" customHeight="1" x14ac:dyDescent="0.3">
      <c r="A250" s="831" t="s">
        <v>5661</v>
      </c>
      <c r="B250" s="832" t="s">
        <v>5662</v>
      </c>
      <c r="C250" s="832" t="s">
        <v>624</v>
      </c>
      <c r="D250" s="832" t="s">
        <v>2065</v>
      </c>
      <c r="E250" s="832" t="s">
        <v>5627</v>
      </c>
      <c r="F250" s="832" t="s">
        <v>5639</v>
      </c>
      <c r="G250" s="832" t="s">
        <v>5640</v>
      </c>
      <c r="H250" s="849">
        <v>51</v>
      </c>
      <c r="I250" s="849">
        <v>866.65</v>
      </c>
      <c r="J250" s="832">
        <v>0.99998846144970333</v>
      </c>
      <c r="K250" s="832">
        <v>16.99313725490196</v>
      </c>
      <c r="L250" s="849">
        <v>26</v>
      </c>
      <c r="M250" s="849">
        <v>866.66000000000008</v>
      </c>
      <c r="N250" s="832">
        <v>1</v>
      </c>
      <c r="O250" s="832">
        <v>33.333076923076923</v>
      </c>
      <c r="P250" s="849">
        <v>76</v>
      </c>
      <c r="Q250" s="849">
        <v>2533.34</v>
      </c>
      <c r="R250" s="837">
        <v>2.9231071008238523</v>
      </c>
      <c r="S250" s="850">
        <v>33.333421052631579</v>
      </c>
    </row>
    <row r="251" spans="1:19" ht="14.4" customHeight="1" x14ac:dyDescent="0.3">
      <c r="A251" s="831" t="s">
        <v>5661</v>
      </c>
      <c r="B251" s="832" t="s">
        <v>5662</v>
      </c>
      <c r="C251" s="832" t="s">
        <v>624</v>
      </c>
      <c r="D251" s="832" t="s">
        <v>2065</v>
      </c>
      <c r="E251" s="832" t="s">
        <v>5627</v>
      </c>
      <c r="F251" s="832" t="s">
        <v>5725</v>
      </c>
      <c r="G251" s="832" t="s">
        <v>5726</v>
      </c>
      <c r="H251" s="849"/>
      <c r="I251" s="849"/>
      <c r="J251" s="832"/>
      <c r="K251" s="832"/>
      <c r="L251" s="849"/>
      <c r="M251" s="849"/>
      <c r="N251" s="832"/>
      <c r="O251" s="832"/>
      <c r="P251" s="849">
        <v>3</v>
      </c>
      <c r="Q251" s="849">
        <v>111</v>
      </c>
      <c r="R251" s="837"/>
      <c r="S251" s="850">
        <v>37</v>
      </c>
    </row>
    <row r="252" spans="1:19" ht="14.4" customHeight="1" x14ac:dyDescent="0.3">
      <c r="A252" s="831" t="s">
        <v>5661</v>
      </c>
      <c r="B252" s="832" t="s">
        <v>5662</v>
      </c>
      <c r="C252" s="832" t="s">
        <v>624</v>
      </c>
      <c r="D252" s="832" t="s">
        <v>2065</v>
      </c>
      <c r="E252" s="832" t="s">
        <v>5627</v>
      </c>
      <c r="F252" s="832" t="s">
        <v>5641</v>
      </c>
      <c r="G252" s="832" t="s">
        <v>5642</v>
      </c>
      <c r="H252" s="849"/>
      <c r="I252" s="849"/>
      <c r="J252" s="832"/>
      <c r="K252" s="832"/>
      <c r="L252" s="849"/>
      <c r="M252" s="849"/>
      <c r="N252" s="832"/>
      <c r="O252" s="832"/>
      <c r="P252" s="849">
        <v>2</v>
      </c>
      <c r="Q252" s="849">
        <v>64</v>
      </c>
      <c r="R252" s="837"/>
      <c r="S252" s="850">
        <v>32</v>
      </c>
    </row>
    <row r="253" spans="1:19" ht="14.4" customHeight="1" x14ac:dyDescent="0.3">
      <c r="A253" s="831" t="s">
        <v>5661</v>
      </c>
      <c r="B253" s="832" t="s">
        <v>5662</v>
      </c>
      <c r="C253" s="832" t="s">
        <v>624</v>
      </c>
      <c r="D253" s="832" t="s">
        <v>2065</v>
      </c>
      <c r="E253" s="832" t="s">
        <v>5627</v>
      </c>
      <c r="F253" s="832" t="s">
        <v>5729</v>
      </c>
      <c r="G253" s="832" t="s">
        <v>5730</v>
      </c>
      <c r="H253" s="849">
        <v>24</v>
      </c>
      <c r="I253" s="849">
        <v>0</v>
      </c>
      <c r="J253" s="832"/>
      <c r="K253" s="832">
        <v>0</v>
      </c>
      <c r="L253" s="849">
        <v>13</v>
      </c>
      <c r="M253" s="849">
        <v>0</v>
      </c>
      <c r="N253" s="832"/>
      <c r="O253" s="832">
        <v>0</v>
      </c>
      <c r="P253" s="849">
        <v>49</v>
      </c>
      <c r="Q253" s="849">
        <v>0</v>
      </c>
      <c r="R253" s="837"/>
      <c r="S253" s="850">
        <v>0</v>
      </c>
    </row>
    <row r="254" spans="1:19" ht="14.4" customHeight="1" x14ac:dyDescent="0.3">
      <c r="A254" s="831" t="s">
        <v>5661</v>
      </c>
      <c r="B254" s="832" t="s">
        <v>5662</v>
      </c>
      <c r="C254" s="832" t="s">
        <v>624</v>
      </c>
      <c r="D254" s="832" t="s">
        <v>2065</v>
      </c>
      <c r="E254" s="832" t="s">
        <v>5627</v>
      </c>
      <c r="F254" s="832" t="s">
        <v>5731</v>
      </c>
      <c r="G254" s="832" t="s">
        <v>5732</v>
      </c>
      <c r="H254" s="849">
        <v>1</v>
      </c>
      <c r="I254" s="849">
        <v>648</v>
      </c>
      <c r="J254" s="832"/>
      <c r="K254" s="832">
        <v>648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5661</v>
      </c>
      <c r="B255" s="832" t="s">
        <v>5662</v>
      </c>
      <c r="C255" s="832" t="s">
        <v>624</v>
      </c>
      <c r="D255" s="832" t="s">
        <v>2065</v>
      </c>
      <c r="E255" s="832" t="s">
        <v>5627</v>
      </c>
      <c r="F255" s="832" t="s">
        <v>5733</v>
      </c>
      <c r="G255" s="832" t="s">
        <v>5734</v>
      </c>
      <c r="H255" s="849">
        <v>11</v>
      </c>
      <c r="I255" s="849">
        <v>2200</v>
      </c>
      <c r="J255" s="832">
        <v>0.42307692307692307</v>
      </c>
      <c r="K255" s="832">
        <v>200</v>
      </c>
      <c r="L255" s="849">
        <v>26</v>
      </c>
      <c r="M255" s="849">
        <v>5200</v>
      </c>
      <c r="N255" s="832">
        <v>1</v>
      </c>
      <c r="O255" s="832">
        <v>200</v>
      </c>
      <c r="P255" s="849">
        <v>85</v>
      </c>
      <c r="Q255" s="849">
        <v>17000</v>
      </c>
      <c r="R255" s="837">
        <v>3.2692307692307692</v>
      </c>
      <c r="S255" s="850">
        <v>200</v>
      </c>
    </row>
    <row r="256" spans="1:19" ht="14.4" customHeight="1" x14ac:dyDescent="0.3">
      <c r="A256" s="831" t="s">
        <v>5661</v>
      </c>
      <c r="B256" s="832" t="s">
        <v>5662</v>
      </c>
      <c r="C256" s="832" t="s">
        <v>624</v>
      </c>
      <c r="D256" s="832" t="s">
        <v>2065</v>
      </c>
      <c r="E256" s="832" t="s">
        <v>5627</v>
      </c>
      <c r="F256" s="832" t="s">
        <v>5743</v>
      </c>
      <c r="G256" s="832" t="s">
        <v>5744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59</v>
      </c>
      <c r="R256" s="837"/>
      <c r="S256" s="850">
        <v>59</v>
      </c>
    </row>
    <row r="257" spans="1:19" ht="14.4" customHeight="1" x14ac:dyDescent="0.3">
      <c r="A257" s="831" t="s">
        <v>5661</v>
      </c>
      <c r="B257" s="832" t="s">
        <v>5662</v>
      </c>
      <c r="C257" s="832" t="s">
        <v>624</v>
      </c>
      <c r="D257" s="832" t="s">
        <v>2065</v>
      </c>
      <c r="E257" s="832" t="s">
        <v>5627</v>
      </c>
      <c r="F257" s="832" t="s">
        <v>5751</v>
      </c>
      <c r="G257" s="832" t="s">
        <v>5752</v>
      </c>
      <c r="H257" s="849">
        <v>33</v>
      </c>
      <c r="I257" s="849">
        <v>7920</v>
      </c>
      <c r="J257" s="832">
        <v>3.6065573770491803</v>
      </c>
      <c r="K257" s="832">
        <v>240</v>
      </c>
      <c r="L257" s="849">
        <v>9</v>
      </c>
      <c r="M257" s="849">
        <v>2196</v>
      </c>
      <c r="N257" s="832">
        <v>1</v>
      </c>
      <c r="O257" s="832">
        <v>244</v>
      </c>
      <c r="P257" s="849">
        <v>20</v>
      </c>
      <c r="Q257" s="849">
        <v>4900</v>
      </c>
      <c r="R257" s="837">
        <v>2.231329690346084</v>
      </c>
      <c r="S257" s="850">
        <v>245</v>
      </c>
    </row>
    <row r="258" spans="1:19" ht="14.4" customHeight="1" x14ac:dyDescent="0.3">
      <c r="A258" s="831" t="s">
        <v>5661</v>
      </c>
      <c r="B258" s="832" t="s">
        <v>5662</v>
      </c>
      <c r="C258" s="832" t="s">
        <v>624</v>
      </c>
      <c r="D258" s="832" t="s">
        <v>2066</v>
      </c>
      <c r="E258" s="832" t="s">
        <v>5627</v>
      </c>
      <c r="F258" s="832" t="s">
        <v>5646</v>
      </c>
      <c r="G258" s="832" t="s">
        <v>5647</v>
      </c>
      <c r="H258" s="849">
        <v>12</v>
      </c>
      <c r="I258" s="849">
        <v>420</v>
      </c>
      <c r="J258" s="832">
        <v>2.2702702702702702</v>
      </c>
      <c r="K258" s="832">
        <v>35</v>
      </c>
      <c r="L258" s="849">
        <v>5</v>
      </c>
      <c r="M258" s="849">
        <v>185</v>
      </c>
      <c r="N258" s="832">
        <v>1</v>
      </c>
      <c r="O258" s="832">
        <v>37</v>
      </c>
      <c r="P258" s="849">
        <v>3</v>
      </c>
      <c r="Q258" s="849">
        <v>111</v>
      </c>
      <c r="R258" s="837">
        <v>0.6</v>
      </c>
      <c r="S258" s="850">
        <v>37</v>
      </c>
    </row>
    <row r="259" spans="1:19" ht="14.4" customHeight="1" x14ac:dyDescent="0.3">
      <c r="A259" s="831" t="s">
        <v>5661</v>
      </c>
      <c r="B259" s="832" t="s">
        <v>5662</v>
      </c>
      <c r="C259" s="832" t="s">
        <v>624</v>
      </c>
      <c r="D259" s="832" t="s">
        <v>2066</v>
      </c>
      <c r="E259" s="832" t="s">
        <v>5627</v>
      </c>
      <c r="F259" s="832" t="s">
        <v>5693</v>
      </c>
      <c r="G259" s="832" t="s">
        <v>5694</v>
      </c>
      <c r="H259" s="849">
        <v>20</v>
      </c>
      <c r="I259" s="849">
        <v>4700</v>
      </c>
      <c r="J259" s="832">
        <v>4.6812749003984067</v>
      </c>
      <c r="K259" s="832">
        <v>235</v>
      </c>
      <c r="L259" s="849">
        <v>4</v>
      </c>
      <c r="M259" s="849">
        <v>1004</v>
      </c>
      <c r="N259" s="832">
        <v>1</v>
      </c>
      <c r="O259" s="832">
        <v>251</v>
      </c>
      <c r="P259" s="849">
        <v>2</v>
      </c>
      <c r="Q259" s="849">
        <v>502</v>
      </c>
      <c r="R259" s="837">
        <v>0.5</v>
      </c>
      <c r="S259" s="850">
        <v>251</v>
      </c>
    </row>
    <row r="260" spans="1:19" ht="14.4" customHeight="1" x14ac:dyDescent="0.3">
      <c r="A260" s="831" t="s">
        <v>5661</v>
      </c>
      <c r="B260" s="832" t="s">
        <v>5662</v>
      </c>
      <c r="C260" s="832" t="s">
        <v>624</v>
      </c>
      <c r="D260" s="832" t="s">
        <v>2066</v>
      </c>
      <c r="E260" s="832" t="s">
        <v>5627</v>
      </c>
      <c r="F260" s="832" t="s">
        <v>5703</v>
      </c>
      <c r="G260" s="832" t="s">
        <v>5704</v>
      </c>
      <c r="H260" s="849">
        <v>20</v>
      </c>
      <c r="I260" s="849">
        <v>6160</v>
      </c>
      <c r="J260" s="832">
        <v>1.7721518987341771</v>
      </c>
      <c r="K260" s="832">
        <v>308</v>
      </c>
      <c r="L260" s="849">
        <v>11</v>
      </c>
      <c r="M260" s="849">
        <v>3476</v>
      </c>
      <c r="N260" s="832">
        <v>1</v>
      </c>
      <c r="O260" s="832">
        <v>316</v>
      </c>
      <c r="P260" s="849">
        <v>3</v>
      </c>
      <c r="Q260" s="849">
        <v>948</v>
      </c>
      <c r="R260" s="837">
        <v>0.27272727272727271</v>
      </c>
      <c r="S260" s="850">
        <v>316</v>
      </c>
    </row>
    <row r="261" spans="1:19" ht="14.4" customHeight="1" x14ac:dyDescent="0.3">
      <c r="A261" s="831" t="s">
        <v>5661</v>
      </c>
      <c r="B261" s="832" t="s">
        <v>5662</v>
      </c>
      <c r="C261" s="832" t="s">
        <v>624</v>
      </c>
      <c r="D261" s="832" t="s">
        <v>2066</v>
      </c>
      <c r="E261" s="832" t="s">
        <v>5627</v>
      </c>
      <c r="F261" s="832" t="s">
        <v>5707</v>
      </c>
      <c r="G261" s="832" t="s">
        <v>5708</v>
      </c>
      <c r="H261" s="849"/>
      <c r="I261" s="849"/>
      <c r="J261" s="832"/>
      <c r="K261" s="832"/>
      <c r="L261" s="849">
        <v>2</v>
      </c>
      <c r="M261" s="849">
        <v>70</v>
      </c>
      <c r="N261" s="832">
        <v>1</v>
      </c>
      <c r="O261" s="832">
        <v>35</v>
      </c>
      <c r="P261" s="849">
        <v>2</v>
      </c>
      <c r="Q261" s="849">
        <v>70</v>
      </c>
      <c r="R261" s="837">
        <v>1</v>
      </c>
      <c r="S261" s="850">
        <v>35</v>
      </c>
    </row>
    <row r="262" spans="1:19" ht="14.4" customHeight="1" x14ac:dyDescent="0.3">
      <c r="A262" s="831" t="s">
        <v>5661</v>
      </c>
      <c r="B262" s="832" t="s">
        <v>5662</v>
      </c>
      <c r="C262" s="832" t="s">
        <v>624</v>
      </c>
      <c r="D262" s="832" t="s">
        <v>2066</v>
      </c>
      <c r="E262" s="832" t="s">
        <v>5627</v>
      </c>
      <c r="F262" s="832" t="s">
        <v>5639</v>
      </c>
      <c r="G262" s="832" t="s">
        <v>5640</v>
      </c>
      <c r="H262" s="849">
        <v>3</v>
      </c>
      <c r="I262" s="849">
        <v>0</v>
      </c>
      <c r="J262" s="832">
        <v>0</v>
      </c>
      <c r="K262" s="832">
        <v>0</v>
      </c>
      <c r="L262" s="849">
        <v>4</v>
      </c>
      <c r="M262" s="849">
        <v>133.32999999999998</v>
      </c>
      <c r="N262" s="832">
        <v>1</v>
      </c>
      <c r="O262" s="832">
        <v>33.332499999999996</v>
      </c>
      <c r="P262" s="849">
        <v>2</v>
      </c>
      <c r="Q262" s="849">
        <v>66.66</v>
      </c>
      <c r="R262" s="837">
        <v>0.49996249906247658</v>
      </c>
      <c r="S262" s="850">
        <v>33.33</v>
      </c>
    </row>
    <row r="263" spans="1:19" ht="14.4" customHeight="1" x14ac:dyDescent="0.3">
      <c r="A263" s="831" t="s">
        <v>5661</v>
      </c>
      <c r="B263" s="832" t="s">
        <v>5662</v>
      </c>
      <c r="C263" s="832" t="s">
        <v>624</v>
      </c>
      <c r="D263" s="832" t="s">
        <v>2066</v>
      </c>
      <c r="E263" s="832" t="s">
        <v>5627</v>
      </c>
      <c r="F263" s="832" t="s">
        <v>5725</v>
      </c>
      <c r="G263" s="832" t="s">
        <v>5726</v>
      </c>
      <c r="H263" s="849">
        <v>1</v>
      </c>
      <c r="I263" s="849">
        <v>36</v>
      </c>
      <c r="J263" s="832"/>
      <c r="K263" s="832">
        <v>36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5661</v>
      </c>
      <c r="B264" s="832" t="s">
        <v>5662</v>
      </c>
      <c r="C264" s="832" t="s">
        <v>624</v>
      </c>
      <c r="D264" s="832" t="s">
        <v>2066</v>
      </c>
      <c r="E264" s="832" t="s">
        <v>5627</v>
      </c>
      <c r="F264" s="832" t="s">
        <v>5729</v>
      </c>
      <c r="G264" s="832" t="s">
        <v>5730</v>
      </c>
      <c r="H264" s="849">
        <v>15</v>
      </c>
      <c r="I264" s="849">
        <v>0</v>
      </c>
      <c r="J264" s="832"/>
      <c r="K264" s="832">
        <v>0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5661</v>
      </c>
      <c r="B265" s="832" t="s">
        <v>5662</v>
      </c>
      <c r="C265" s="832" t="s">
        <v>624</v>
      </c>
      <c r="D265" s="832" t="s">
        <v>2066</v>
      </c>
      <c r="E265" s="832" t="s">
        <v>5627</v>
      </c>
      <c r="F265" s="832" t="s">
        <v>5733</v>
      </c>
      <c r="G265" s="832" t="s">
        <v>5734</v>
      </c>
      <c r="H265" s="849">
        <v>2</v>
      </c>
      <c r="I265" s="849">
        <v>400</v>
      </c>
      <c r="J265" s="832"/>
      <c r="K265" s="832">
        <v>200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5661</v>
      </c>
      <c r="B266" s="832" t="s">
        <v>5662</v>
      </c>
      <c r="C266" s="832" t="s">
        <v>624</v>
      </c>
      <c r="D266" s="832" t="s">
        <v>2066</v>
      </c>
      <c r="E266" s="832" t="s">
        <v>5627</v>
      </c>
      <c r="F266" s="832" t="s">
        <v>5735</v>
      </c>
      <c r="G266" s="832" t="s">
        <v>5736</v>
      </c>
      <c r="H266" s="849">
        <v>2</v>
      </c>
      <c r="I266" s="849">
        <v>484</v>
      </c>
      <c r="J266" s="832">
        <v>0.18759689922480621</v>
      </c>
      <c r="K266" s="832">
        <v>242</v>
      </c>
      <c r="L266" s="849">
        <v>10</v>
      </c>
      <c r="M266" s="849">
        <v>2580</v>
      </c>
      <c r="N266" s="832">
        <v>1</v>
      </c>
      <c r="O266" s="832">
        <v>258</v>
      </c>
      <c r="P266" s="849"/>
      <c r="Q266" s="849"/>
      <c r="R266" s="837"/>
      <c r="S266" s="850"/>
    </row>
    <row r="267" spans="1:19" ht="14.4" customHeight="1" x14ac:dyDescent="0.3">
      <c r="A267" s="831" t="s">
        <v>5661</v>
      </c>
      <c r="B267" s="832" t="s">
        <v>5662</v>
      </c>
      <c r="C267" s="832" t="s">
        <v>624</v>
      </c>
      <c r="D267" s="832" t="s">
        <v>2066</v>
      </c>
      <c r="E267" s="832" t="s">
        <v>5627</v>
      </c>
      <c r="F267" s="832" t="s">
        <v>5749</v>
      </c>
      <c r="G267" s="832" t="s">
        <v>5750</v>
      </c>
      <c r="H267" s="849"/>
      <c r="I267" s="849"/>
      <c r="J267" s="832"/>
      <c r="K267" s="832"/>
      <c r="L267" s="849">
        <v>1</v>
      </c>
      <c r="M267" s="849">
        <v>321</v>
      </c>
      <c r="N267" s="832">
        <v>1</v>
      </c>
      <c r="O267" s="832">
        <v>321</v>
      </c>
      <c r="P267" s="849"/>
      <c r="Q267" s="849"/>
      <c r="R267" s="837"/>
      <c r="S267" s="850"/>
    </row>
    <row r="268" spans="1:19" ht="14.4" customHeight="1" x14ac:dyDescent="0.3">
      <c r="A268" s="831" t="s">
        <v>5661</v>
      </c>
      <c r="B268" s="832" t="s">
        <v>5662</v>
      </c>
      <c r="C268" s="832" t="s">
        <v>624</v>
      </c>
      <c r="D268" s="832" t="s">
        <v>2066</v>
      </c>
      <c r="E268" s="832" t="s">
        <v>5627</v>
      </c>
      <c r="F268" s="832" t="s">
        <v>5751</v>
      </c>
      <c r="G268" s="832" t="s">
        <v>5752</v>
      </c>
      <c r="H268" s="849">
        <v>2</v>
      </c>
      <c r="I268" s="849">
        <v>480</v>
      </c>
      <c r="J268" s="832"/>
      <c r="K268" s="832">
        <v>240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5661</v>
      </c>
      <c r="B269" s="832" t="s">
        <v>5662</v>
      </c>
      <c r="C269" s="832" t="s">
        <v>624</v>
      </c>
      <c r="D269" s="832" t="s">
        <v>2067</v>
      </c>
      <c r="E269" s="832" t="s">
        <v>5627</v>
      </c>
      <c r="F269" s="832" t="s">
        <v>5646</v>
      </c>
      <c r="G269" s="832" t="s">
        <v>5647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37</v>
      </c>
      <c r="R269" s="837"/>
      <c r="S269" s="850">
        <v>37</v>
      </c>
    </row>
    <row r="270" spans="1:19" ht="14.4" customHeight="1" x14ac:dyDescent="0.3">
      <c r="A270" s="831" t="s">
        <v>5661</v>
      </c>
      <c r="B270" s="832" t="s">
        <v>5662</v>
      </c>
      <c r="C270" s="832" t="s">
        <v>624</v>
      </c>
      <c r="D270" s="832" t="s">
        <v>2067</v>
      </c>
      <c r="E270" s="832" t="s">
        <v>5627</v>
      </c>
      <c r="F270" s="832" t="s">
        <v>5684</v>
      </c>
      <c r="G270" s="832" t="s">
        <v>5685</v>
      </c>
      <c r="H270" s="849">
        <v>58</v>
      </c>
      <c r="I270" s="849">
        <v>580</v>
      </c>
      <c r="J270" s="832">
        <v>0.8529411764705882</v>
      </c>
      <c r="K270" s="832">
        <v>10</v>
      </c>
      <c r="L270" s="849">
        <v>68</v>
      </c>
      <c r="M270" s="849">
        <v>680</v>
      </c>
      <c r="N270" s="832">
        <v>1</v>
      </c>
      <c r="O270" s="832">
        <v>10</v>
      </c>
      <c r="P270" s="849">
        <v>64</v>
      </c>
      <c r="Q270" s="849">
        <v>640</v>
      </c>
      <c r="R270" s="837">
        <v>0.94117647058823528</v>
      </c>
      <c r="S270" s="850">
        <v>10</v>
      </c>
    </row>
    <row r="271" spans="1:19" ht="14.4" customHeight="1" x14ac:dyDescent="0.3">
      <c r="A271" s="831" t="s">
        <v>5661</v>
      </c>
      <c r="B271" s="832" t="s">
        <v>5662</v>
      </c>
      <c r="C271" s="832" t="s">
        <v>624</v>
      </c>
      <c r="D271" s="832" t="s">
        <v>2067</v>
      </c>
      <c r="E271" s="832" t="s">
        <v>5627</v>
      </c>
      <c r="F271" s="832" t="s">
        <v>5684</v>
      </c>
      <c r="G271" s="832" t="s">
        <v>5686</v>
      </c>
      <c r="H271" s="849">
        <v>3</v>
      </c>
      <c r="I271" s="849">
        <v>30</v>
      </c>
      <c r="J271" s="832">
        <v>1.5</v>
      </c>
      <c r="K271" s="832">
        <v>10</v>
      </c>
      <c r="L271" s="849">
        <v>2</v>
      </c>
      <c r="M271" s="849">
        <v>20</v>
      </c>
      <c r="N271" s="832">
        <v>1</v>
      </c>
      <c r="O271" s="832">
        <v>10</v>
      </c>
      <c r="P271" s="849">
        <v>2</v>
      </c>
      <c r="Q271" s="849">
        <v>20</v>
      </c>
      <c r="R271" s="837">
        <v>1</v>
      </c>
      <c r="S271" s="850">
        <v>10</v>
      </c>
    </row>
    <row r="272" spans="1:19" ht="14.4" customHeight="1" x14ac:dyDescent="0.3">
      <c r="A272" s="831" t="s">
        <v>5661</v>
      </c>
      <c r="B272" s="832" t="s">
        <v>5662</v>
      </c>
      <c r="C272" s="832" t="s">
        <v>624</v>
      </c>
      <c r="D272" s="832" t="s">
        <v>2067</v>
      </c>
      <c r="E272" s="832" t="s">
        <v>5627</v>
      </c>
      <c r="F272" s="832" t="s">
        <v>5693</v>
      </c>
      <c r="G272" s="832" t="s">
        <v>5694</v>
      </c>
      <c r="H272" s="849">
        <v>43</v>
      </c>
      <c r="I272" s="849">
        <v>10105</v>
      </c>
      <c r="J272" s="832">
        <v>1.4378201479795105</v>
      </c>
      <c r="K272" s="832">
        <v>235</v>
      </c>
      <c r="L272" s="849">
        <v>28</v>
      </c>
      <c r="M272" s="849">
        <v>7028</v>
      </c>
      <c r="N272" s="832">
        <v>1</v>
      </c>
      <c r="O272" s="832">
        <v>251</v>
      </c>
      <c r="P272" s="849">
        <v>53</v>
      </c>
      <c r="Q272" s="849">
        <v>13303</v>
      </c>
      <c r="R272" s="837">
        <v>1.8928571428571428</v>
      </c>
      <c r="S272" s="850">
        <v>251</v>
      </c>
    </row>
    <row r="273" spans="1:19" ht="14.4" customHeight="1" x14ac:dyDescent="0.3">
      <c r="A273" s="831" t="s">
        <v>5661</v>
      </c>
      <c r="B273" s="832" t="s">
        <v>5662</v>
      </c>
      <c r="C273" s="832" t="s">
        <v>624</v>
      </c>
      <c r="D273" s="832" t="s">
        <v>2067</v>
      </c>
      <c r="E273" s="832" t="s">
        <v>5627</v>
      </c>
      <c r="F273" s="832" t="s">
        <v>5697</v>
      </c>
      <c r="G273" s="832" t="s">
        <v>5698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396</v>
      </c>
      <c r="R273" s="837"/>
      <c r="S273" s="850">
        <v>396</v>
      </c>
    </row>
    <row r="274" spans="1:19" ht="14.4" customHeight="1" x14ac:dyDescent="0.3">
      <c r="A274" s="831" t="s">
        <v>5661</v>
      </c>
      <c r="B274" s="832" t="s">
        <v>5662</v>
      </c>
      <c r="C274" s="832" t="s">
        <v>624</v>
      </c>
      <c r="D274" s="832" t="s">
        <v>2067</v>
      </c>
      <c r="E274" s="832" t="s">
        <v>5627</v>
      </c>
      <c r="F274" s="832" t="s">
        <v>5699</v>
      </c>
      <c r="G274" s="832" t="s">
        <v>5700</v>
      </c>
      <c r="H274" s="849">
        <v>7</v>
      </c>
      <c r="I274" s="849">
        <v>3129</v>
      </c>
      <c r="J274" s="832">
        <v>2.2191489361702126</v>
      </c>
      <c r="K274" s="832">
        <v>447</v>
      </c>
      <c r="L274" s="849">
        <v>3</v>
      </c>
      <c r="M274" s="849">
        <v>1410</v>
      </c>
      <c r="N274" s="832">
        <v>1</v>
      </c>
      <c r="O274" s="832">
        <v>470</v>
      </c>
      <c r="P274" s="849"/>
      <c r="Q274" s="849"/>
      <c r="R274" s="837"/>
      <c r="S274" s="850"/>
    </row>
    <row r="275" spans="1:19" ht="14.4" customHeight="1" x14ac:dyDescent="0.3">
      <c r="A275" s="831" t="s">
        <v>5661</v>
      </c>
      <c r="B275" s="832" t="s">
        <v>5662</v>
      </c>
      <c r="C275" s="832" t="s">
        <v>624</v>
      </c>
      <c r="D275" s="832" t="s">
        <v>2067</v>
      </c>
      <c r="E275" s="832" t="s">
        <v>5627</v>
      </c>
      <c r="F275" s="832" t="s">
        <v>5703</v>
      </c>
      <c r="G275" s="832" t="s">
        <v>5704</v>
      </c>
      <c r="H275" s="849">
        <v>71</v>
      </c>
      <c r="I275" s="849">
        <v>21868</v>
      </c>
      <c r="J275" s="832">
        <v>0.94797988555574819</v>
      </c>
      <c r="K275" s="832">
        <v>308</v>
      </c>
      <c r="L275" s="849">
        <v>73</v>
      </c>
      <c r="M275" s="849">
        <v>23068</v>
      </c>
      <c r="N275" s="832">
        <v>1</v>
      </c>
      <c r="O275" s="832">
        <v>316</v>
      </c>
      <c r="P275" s="849">
        <v>79</v>
      </c>
      <c r="Q275" s="849">
        <v>24964</v>
      </c>
      <c r="R275" s="837">
        <v>1.0821917808219179</v>
      </c>
      <c r="S275" s="850">
        <v>316</v>
      </c>
    </row>
    <row r="276" spans="1:19" ht="14.4" customHeight="1" x14ac:dyDescent="0.3">
      <c r="A276" s="831" t="s">
        <v>5661</v>
      </c>
      <c r="B276" s="832" t="s">
        <v>5662</v>
      </c>
      <c r="C276" s="832" t="s">
        <v>624</v>
      </c>
      <c r="D276" s="832" t="s">
        <v>2067</v>
      </c>
      <c r="E276" s="832" t="s">
        <v>5627</v>
      </c>
      <c r="F276" s="832" t="s">
        <v>5707</v>
      </c>
      <c r="G276" s="832" t="s">
        <v>5708</v>
      </c>
      <c r="H276" s="849">
        <v>13</v>
      </c>
      <c r="I276" s="849">
        <v>455</v>
      </c>
      <c r="J276" s="832">
        <v>6.5</v>
      </c>
      <c r="K276" s="832">
        <v>35</v>
      </c>
      <c r="L276" s="849">
        <v>2</v>
      </c>
      <c r="M276" s="849">
        <v>70</v>
      </c>
      <c r="N276" s="832">
        <v>1</v>
      </c>
      <c r="O276" s="832">
        <v>35</v>
      </c>
      <c r="P276" s="849"/>
      <c r="Q276" s="849"/>
      <c r="R276" s="837"/>
      <c r="S276" s="850"/>
    </row>
    <row r="277" spans="1:19" ht="14.4" customHeight="1" x14ac:dyDescent="0.3">
      <c r="A277" s="831" t="s">
        <v>5661</v>
      </c>
      <c r="B277" s="832" t="s">
        <v>5662</v>
      </c>
      <c r="C277" s="832" t="s">
        <v>624</v>
      </c>
      <c r="D277" s="832" t="s">
        <v>2067</v>
      </c>
      <c r="E277" s="832" t="s">
        <v>5627</v>
      </c>
      <c r="F277" s="832" t="s">
        <v>5639</v>
      </c>
      <c r="G277" s="832" t="s">
        <v>5640</v>
      </c>
      <c r="H277" s="849">
        <v>12</v>
      </c>
      <c r="I277" s="849">
        <v>199.99</v>
      </c>
      <c r="J277" s="832">
        <v>0.42855612223031758</v>
      </c>
      <c r="K277" s="832">
        <v>16.665833333333335</v>
      </c>
      <c r="L277" s="849">
        <v>14</v>
      </c>
      <c r="M277" s="849">
        <v>466.66</v>
      </c>
      <c r="N277" s="832">
        <v>1</v>
      </c>
      <c r="O277" s="832">
        <v>33.332857142857144</v>
      </c>
      <c r="P277" s="849">
        <v>23</v>
      </c>
      <c r="Q277" s="849">
        <v>766.67000000000007</v>
      </c>
      <c r="R277" s="837">
        <v>1.6428877555393648</v>
      </c>
      <c r="S277" s="850">
        <v>33.333478260869569</v>
      </c>
    </row>
    <row r="278" spans="1:19" ht="14.4" customHeight="1" x14ac:dyDescent="0.3">
      <c r="A278" s="831" t="s">
        <v>5661</v>
      </c>
      <c r="B278" s="832" t="s">
        <v>5662</v>
      </c>
      <c r="C278" s="832" t="s">
        <v>624</v>
      </c>
      <c r="D278" s="832" t="s">
        <v>2067</v>
      </c>
      <c r="E278" s="832" t="s">
        <v>5627</v>
      </c>
      <c r="F278" s="832" t="s">
        <v>5725</v>
      </c>
      <c r="G278" s="832" t="s">
        <v>5726</v>
      </c>
      <c r="H278" s="849">
        <v>1</v>
      </c>
      <c r="I278" s="849">
        <v>36</v>
      </c>
      <c r="J278" s="832"/>
      <c r="K278" s="832">
        <v>36</v>
      </c>
      <c r="L278" s="849"/>
      <c r="M278" s="849"/>
      <c r="N278" s="832"/>
      <c r="O278" s="832"/>
      <c r="P278" s="849">
        <v>1</v>
      </c>
      <c r="Q278" s="849">
        <v>37</v>
      </c>
      <c r="R278" s="837"/>
      <c r="S278" s="850">
        <v>37</v>
      </c>
    </row>
    <row r="279" spans="1:19" ht="14.4" customHeight="1" x14ac:dyDescent="0.3">
      <c r="A279" s="831" t="s">
        <v>5661</v>
      </c>
      <c r="B279" s="832" t="s">
        <v>5662</v>
      </c>
      <c r="C279" s="832" t="s">
        <v>624</v>
      </c>
      <c r="D279" s="832" t="s">
        <v>2067</v>
      </c>
      <c r="E279" s="832" t="s">
        <v>5627</v>
      </c>
      <c r="F279" s="832" t="s">
        <v>5641</v>
      </c>
      <c r="G279" s="832" t="s">
        <v>5642</v>
      </c>
      <c r="H279" s="849">
        <v>1</v>
      </c>
      <c r="I279" s="849">
        <v>31</v>
      </c>
      <c r="J279" s="832">
        <v>0.96875</v>
      </c>
      <c r="K279" s="832">
        <v>31</v>
      </c>
      <c r="L279" s="849">
        <v>1</v>
      </c>
      <c r="M279" s="849">
        <v>32</v>
      </c>
      <c r="N279" s="832">
        <v>1</v>
      </c>
      <c r="O279" s="832">
        <v>32</v>
      </c>
      <c r="P279" s="849">
        <v>6</v>
      </c>
      <c r="Q279" s="849">
        <v>192</v>
      </c>
      <c r="R279" s="837">
        <v>6</v>
      </c>
      <c r="S279" s="850">
        <v>32</v>
      </c>
    </row>
    <row r="280" spans="1:19" ht="14.4" customHeight="1" x14ac:dyDescent="0.3">
      <c r="A280" s="831" t="s">
        <v>5661</v>
      </c>
      <c r="B280" s="832" t="s">
        <v>5662</v>
      </c>
      <c r="C280" s="832" t="s">
        <v>624</v>
      </c>
      <c r="D280" s="832" t="s">
        <v>2067</v>
      </c>
      <c r="E280" s="832" t="s">
        <v>5627</v>
      </c>
      <c r="F280" s="832" t="s">
        <v>5729</v>
      </c>
      <c r="G280" s="832" t="s">
        <v>5730</v>
      </c>
      <c r="H280" s="849">
        <v>16</v>
      </c>
      <c r="I280" s="849">
        <v>0</v>
      </c>
      <c r="J280" s="832"/>
      <c r="K280" s="832">
        <v>0</v>
      </c>
      <c r="L280" s="849">
        <v>14</v>
      </c>
      <c r="M280" s="849">
        <v>0</v>
      </c>
      <c r="N280" s="832"/>
      <c r="O280" s="832">
        <v>0</v>
      </c>
      <c r="P280" s="849">
        <v>20</v>
      </c>
      <c r="Q280" s="849">
        <v>0</v>
      </c>
      <c r="R280" s="837"/>
      <c r="S280" s="850">
        <v>0</v>
      </c>
    </row>
    <row r="281" spans="1:19" ht="14.4" customHeight="1" x14ac:dyDescent="0.3">
      <c r="A281" s="831" t="s">
        <v>5661</v>
      </c>
      <c r="B281" s="832" t="s">
        <v>5662</v>
      </c>
      <c r="C281" s="832" t="s">
        <v>624</v>
      </c>
      <c r="D281" s="832" t="s">
        <v>2067</v>
      </c>
      <c r="E281" s="832" t="s">
        <v>5627</v>
      </c>
      <c r="F281" s="832" t="s">
        <v>5733</v>
      </c>
      <c r="G281" s="832" t="s">
        <v>5734</v>
      </c>
      <c r="H281" s="849">
        <v>4</v>
      </c>
      <c r="I281" s="849">
        <v>800</v>
      </c>
      <c r="J281" s="832"/>
      <c r="K281" s="832">
        <v>200</v>
      </c>
      <c r="L281" s="849"/>
      <c r="M281" s="849"/>
      <c r="N281" s="832"/>
      <c r="O281" s="832"/>
      <c r="P281" s="849">
        <v>11</v>
      </c>
      <c r="Q281" s="849">
        <v>2200</v>
      </c>
      <c r="R281" s="837"/>
      <c r="S281" s="850">
        <v>200</v>
      </c>
    </row>
    <row r="282" spans="1:19" ht="14.4" customHeight="1" x14ac:dyDescent="0.3">
      <c r="A282" s="831" t="s">
        <v>5661</v>
      </c>
      <c r="B282" s="832" t="s">
        <v>5662</v>
      </c>
      <c r="C282" s="832" t="s">
        <v>624</v>
      </c>
      <c r="D282" s="832" t="s">
        <v>2067</v>
      </c>
      <c r="E282" s="832" t="s">
        <v>5627</v>
      </c>
      <c r="F282" s="832" t="s">
        <v>5648</v>
      </c>
      <c r="G282" s="832" t="s">
        <v>5649</v>
      </c>
      <c r="H282" s="849">
        <v>2</v>
      </c>
      <c r="I282" s="849">
        <v>140</v>
      </c>
      <c r="J282" s="832"/>
      <c r="K282" s="832">
        <v>70</v>
      </c>
      <c r="L282" s="849"/>
      <c r="M282" s="849"/>
      <c r="N282" s="832"/>
      <c r="O282" s="832"/>
      <c r="P282" s="849">
        <v>1</v>
      </c>
      <c r="Q282" s="849">
        <v>74</v>
      </c>
      <c r="R282" s="837"/>
      <c r="S282" s="850">
        <v>74</v>
      </c>
    </row>
    <row r="283" spans="1:19" ht="14.4" customHeight="1" x14ac:dyDescent="0.3">
      <c r="A283" s="831" t="s">
        <v>5661</v>
      </c>
      <c r="B283" s="832" t="s">
        <v>5662</v>
      </c>
      <c r="C283" s="832" t="s">
        <v>624</v>
      </c>
      <c r="D283" s="832" t="s">
        <v>2067</v>
      </c>
      <c r="E283" s="832" t="s">
        <v>5627</v>
      </c>
      <c r="F283" s="832" t="s">
        <v>5735</v>
      </c>
      <c r="G283" s="832" t="s">
        <v>5736</v>
      </c>
      <c r="H283" s="849">
        <v>67</v>
      </c>
      <c r="I283" s="849">
        <v>16214</v>
      </c>
      <c r="J283" s="832">
        <v>0.87284668389319553</v>
      </c>
      <c r="K283" s="832">
        <v>242</v>
      </c>
      <c r="L283" s="849">
        <v>72</v>
      </c>
      <c r="M283" s="849">
        <v>18576</v>
      </c>
      <c r="N283" s="832">
        <v>1</v>
      </c>
      <c r="O283" s="832">
        <v>258</v>
      </c>
      <c r="P283" s="849">
        <v>63</v>
      </c>
      <c r="Q283" s="849">
        <v>16254</v>
      </c>
      <c r="R283" s="837">
        <v>0.875</v>
      </c>
      <c r="S283" s="850">
        <v>258</v>
      </c>
    </row>
    <row r="284" spans="1:19" ht="14.4" customHeight="1" x14ac:dyDescent="0.3">
      <c r="A284" s="831" t="s">
        <v>5661</v>
      </c>
      <c r="B284" s="832" t="s">
        <v>5662</v>
      </c>
      <c r="C284" s="832" t="s">
        <v>624</v>
      </c>
      <c r="D284" s="832" t="s">
        <v>2067</v>
      </c>
      <c r="E284" s="832" t="s">
        <v>5627</v>
      </c>
      <c r="F284" s="832" t="s">
        <v>5743</v>
      </c>
      <c r="G284" s="832" t="s">
        <v>5744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59</v>
      </c>
      <c r="R284" s="837"/>
      <c r="S284" s="850">
        <v>59</v>
      </c>
    </row>
    <row r="285" spans="1:19" ht="14.4" customHeight="1" x14ac:dyDescent="0.3">
      <c r="A285" s="831" t="s">
        <v>5661</v>
      </c>
      <c r="B285" s="832" t="s">
        <v>5662</v>
      </c>
      <c r="C285" s="832" t="s">
        <v>624</v>
      </c>
      <c r="D285" s="832" t="s">
        <v>2067</v>
      </c>
      <c r="E285" s="832" t="s">
        <v>5627</v>
      </c>
      <c r="F285" s="832" t="s">
        <v>5749</v>
      </c>
      <c r="G285" s="832" t="s">
        <v>5750</v>
      </c>
      <c r="H285" s="849">
        <v>2</v>
      </c>
      <c r="I285" s="849">
        <v>630</v>
      </c>
      <c r="J285" s="832"/>
      <c r="K285" s="832">
        <v>315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5661</v>
      </c>
      <c r="B286" s="832" t="s">
        <v>5662</v>
      </c>
      <c r="C286" s="832" t="s">
        <v>624</v>
      </c>
      <c r="D286" s="832" t="s">
        <v>2067</v>
      </c>
      <c r="E286" s="832" t="s">
        <v>5627</v>
      </c>
      <c r="F286" s="832" t="s">
        <v>5751</v>
      </c>
      <c r="G286" s="832" t="s">
        <v>5752</v>
      </c>
      <c r="H286" s="849">
        <v>25</v>
      </c>
      <c r="I286" s="849">
        <v>6000</v>
      </c>
      <c r="J286" s="832">
        <v>1.0691375623663577</v>
      </c>
      <c r="K286" s="832">
        <v>240</v>
      </c>
      <c r="L286" s="849">
        <v>23</v>
      </c>
      <c r="M286" s="849">
        <v>5612</v>
      </c>
      <c r="N286" s="832">
        <v>1</v>
      </c>
      <c r="O286" s="832">
        <v>244</v>
      </c>
      <c r="P286" s="849">
        <v>18</v>
      </c>
      <c r="Q286" s="849">
        <v>4410</v>
      </c>
      <c r="R286" s="837">
        <v>0.78581610833927296</v>
      </c>
      <c r="S286" s="850">
        <v>245</v>
      </c>
    </row>
    <row r="287" spans="1:19" ht="14.4" customHeight="1" x14ac:dyDescent="0.3">
      <c r="A287" s="831" t="s">
        <v>5661</v>
      </c>
      <c r="B287" s="832" t="s">
        <v>5662</v>
      </c>
      <c r="C287" s="832" t="s">
        <v>624</v>
      </c>
      <c r="D287" s="832" t="s">
        <v>2068</v>
      </c>
      <c r="E287" s="832" t="s">
        <v>5627</v>
      </c>
      <c r="F287" s="832" t="s">
        <v>5646</v>
      </c>
      <c r="G287" s="832" t="s">
        <v>5647</v>
      </c>
      <c r="H287" s="849"/>
      <c r="I287" s="849"/>
      <c r="J287" s="832"/>
      <c r="K287" s="832"/>
      <c r="L287" s="849"/>
      <c r="M287" s="849"/>
      <c r="N287" s="832"/>
      <c r="O287" s="832"/>
      <c r="P287" s="849">
        <v>13</v>
      </c>
      <c r="Q287" s="849">
        <v>481</v>
      </c>
      <c r="R287" s="837"/>
      <c r="S287" s="850">
        <v>37</v>
      </c>
    </row>
    <row r="288" spans="1:19" ht="14.4" customHeight="1" x14ac:dyDescent="0.3">
      <c r="A288" s="831" t="s">
        <v>5661</v>
      </c>
      <c r="B288" s="832" t="s">
        <v>5662</v>
      </c>
      <c r="C288" s="832" t="s">
        <v>624</v>
      </c>
      <c r="D288" s="832" t="s">
        <v>2068</v>
      </c>
      <c r="E288" s="832" t="s">
        <v>5627</v>
      </c>
      <c r="F288" s="832" t="s">
        <v>5693</v>
      </c>
      <c r="G288" s="832" t="s">
        <v>5694</v>
      </c>
      <c r="H288" s="849"/>
      <c r="I288" s="849"/>
      <c r="J288" s="832"/>
      <c r="K288" s="832"/>
      <c r="L288" s="849"/>
      <c r="M288" s="849"/>
      <c r="N288" s="832"/>
      <c r="O288" s="832"/>
      <c r="P288" s="849">
        <v>9</v>
      </c>
      <c r="Q288" s="849">
        <v>2259</v>
      </c>
      <c r="R288" s="837"/>
      <c r="S288" s="850">
        <v>251</v>
      </c>
    </row>
    <row r="289" spans="1:19" ht="14.4" customHeight="1" x14ac:dyDescent="0.3">
      <c r="A289" s="831" t="s">
        <v>5661</v>
      </c>
      <c r="B289" s="832" t="s">
        <v>5662</v>
      </c>
      <c r="C289" s="832" t="s">
        <v>624</v>
      </c>
      <c r="D289" s="832" t="s">
        <v>2068</v>
      </c>
      <c r="E289" s="832" t="s">
        <v>5627</v>
      </c>
      <c r="F289" s="832" t="s">
        <v>5703</v>
      </c>
      <c r="G289" s="832" t="s">
        <v>5704</v>
      </c>
      <c r="H289" s="849"/>
      <c r="I289" s="849"/>
      <c r="J289" s="832"/>
      <c r="K289" s="832"/>
      <c r="L289" s="849"/>
      <c r="M289" s="849"/>
      <c r="N289" s="832"/>
      <c r="O289" s="832"/>
      <c r="P289" s="849">
        <v>4</v>
      </c>
      <c r="Q289" s="849">
        <v>1264</v>
      </c>
      <c r="R289" s="837"/>
      <c r="S289" s="850">
        <v>316</v>
      </c>
    </row>
    <row r="290" spans="1:19" ht="14.4" customHeight="1" x14ac:dyDescent="0.3">
      <c r="A290" s="831" t="s">
        <v>5661</v>
      </c>
      <c r="B290" s="832" t="s">
        <v>5662</v>
      </c>
      <c r="C290" s="832" t="s">
        <v>624</v>
      </c>
      <c r="D290" s="832" t="s">
        <v>2068</v>
      </c>
      <c r="E290" s="832" t="s">
        <v>5627</v>
      </c>
      <c r="F290" s="832" t="s">
        <v>5639</v>
      </c>
      <c r="G290" s="832" t="s">
        <v>5640</v>
      </c>
      <c r="H290" s="849"/>
      <c r="I290" s="849"/>
      <c r="J290" s="832"/>
      <c r="K290" s="832"/>
      <c r="L290" s="849"/>
      <c r="M290" s="849"/>
      <c r="N290" s="832"/>
      <c r="O290" s="832"/>
      <c r="P290" s="849">
        <v>9</v>
      </c>
      <c r="Q290" s="849">
        <v>300</v>
      </c>
      <c r="R290" s="837"/>
      <c r="S290" s="850">
        <v>33.333333333333336</v>
      </c>
    </row>
    <row r="291" spans="1:19" ht="14.4" customHeight="1" x14ac:dyDescent="0.3">
      <c r="A291" s="831" t="s">
        <v>5661</v>
      </c>
      <c r="B291" s="832" t="s">
        <v>5662</v>
      </c>
      <c r="C291" s="832" t="s">
        <v>624</v>
      </c>
      <c r="D291" s="832" t="s">
        <v>2068</v>
      </c>
      <c r="E291" s="832" t="s">
        <v>5627</v>
      </c>
      <c r="F291" s="832" t="s">
        <v>5725</v>
      </c>
      <c r="G291" s="832" t="s">
        <v>5726</v>
      </c>
      <c r="H291" s="849"/>
      <c r="I291" s="849"/>
      <c r="J291" s="832"/>
      <c r="K291" s="832"/>
      <c r="L291" s="849"/>
      <c r="M291" s="849"/>
      <c r="N291" s="832"/>
      <c r="O291" s="832"/>
      <c r="P291" s="849">
        <v>2</v>
      </c>
      <c r="Q291" s="849">
        <v>74</v>
      </c>
      <c r="R291" s="837"/>
      <c r="S291" s="850">
        <v>37</v>
      </c>
    </row>
    <row r="292" spans="1:19" ht="14.4" customHeight="1" x14ac:dyDescent="0.3">
      <c r="A292" s="831" t="s">
        <v>5661</v>
      </c>
      <c r="B292" s="832" t="s">
        <v>5662</v>
      </c>
      <c r="C292" s="832" t="s">
        <v>624</v>
      </c>
      <c r="D292" s="832" t="s">
        <v>2069</v>
      </c>
      <c r="E292" s="832" t="s">
        <v>5627</v>
      </c>
      <c r="F292" s="832" t="s">
        <v>5646</v>
      </c>
      <c r="G292" s="832" t="s">
        <v>5647</v>
      </c>
      <c r="H292" s="849"/>
      <c r="I292" s="849"/>
      <c r="J292" s="832"/>
      <c r="K292" s="832"/>
      <c r="L292" s="849"/>
      <c r="M292" s="849"/>
      <c r="N292" s="832"/>
      <c r="O292" s="832"/>
      <c r="P292" s="849">
        <v>3</v>
      </c>
      <c r="Q292" s="849">
        <v>111</v>
      </c>
      <c r="R292" s="837"/>
      <c r="S292" s="850">
        <v>37</v>
      </c>
    </row>
    <row r="293" spans="1:19" ht="14.4" customHeight="1" x14ac:dyDescent="0.3">
      <c r="A293" s="831" t="s">
        <v>5661</v>
      </c>
      <c r="B293" s="832" t="s">
        <v>5662</v>
      </c>
      <c r="C293" s="832" t="s">
        <v>624</v>
      </c>
      <c r="D293" s="832" t="s">
        <v>2069</v>
      </c>
      <c r="E293" s="832" t="s">
        <v>5627</v>
      </c>
      <c r="F293" s="832" t="s">
        <v>5693</v>
      </c>
      <c r="G293" s="832" t="s">
        <v>5694</v>
      </c>
      <c r="H293" s="849"/>
      <c r="I293" s="849"/>
      <c r="J293" s="832"/>
      <c r="K293" s="832"/>
      <c r="L293" s="849">
        <v>7</v>
      </c>
      <c r="M293" s="849">
        <v>1757</v>
      </c>
      <c r="N293" s="832">
        <v>1</v>
      </c>
      <c r="O293" s="832">
        <v>251</v>
      </c>
      <c r="P293" s="849">
        <v>69</v>
      </c>
      <c r="Q293" s="849">
        <v>17319</v>
      </c>
      <c r="R293" s="837">
        <v>9.8571428571428577</v>
      </c>
      <c r="S293" s="850">
        <v>251</v>
      </c>
    </row>
    <row r="294" spans="1:19" ht="14.4" customHeight="1" x14ac:dyDescent="0.3">
      <c r="A294" s="831" t="s">
        <v>5661</v>
      </c>
      <c r="B294" s="832" t="s">
        <v>5662</v>
      </c>
      <c r="C294" s="832" t="s">
        <v>624</v>
      </c>
      <c r="D294" s="832" t="s">
        <v>2069</v>
      </c>
      <c r="E294" s="832" t="s">
        <v>5627</v>
      </c>
      <c r="F294" s="832" t="s">
        <v>5703</v>
      </c>
      <c r="G294" s="832" t="s">
        <v>5704</v>
      </c>
      <c r="H294" s="849"/>
      <c r="I294" s="849"/>
      <c r="J294" s="832"/>
      <c r="K294" s="832"/>
      <c r="L294" s="849">
        <v>3</v>
      </c>
      <c r="M294" s="849">
        <v>948</v>
      </c>
      <c r="N294" s="832">
        <v>1</v>
      </c>
      <c r="O294" s="832">
        <v>316</v>
      </c>
      <c r="P294" s="849">
        <v>48</v>
      </c>
      <c r="Q294" s="849">
        <v>15168</v>
      </c>
      <c r="R294" s="837">
        <v>16</v>
      </c>
      <c r="S294" s="850">
        <v>316</v>
      </c>
    </row>
    <row r="295" spans="1:19" ht="14.4" customHeight="1" x14ac:dyDescent="0.3">
      <c r="A295" s="831" t="s">
        <v>5661</v>
      </c>
      <c r="B295" s="832" t="s">
        <v>5662</v>
      </c>
      <c r="C295" s="832" t="s">
        <v>624</v>
      </c>
      <c r="D295" s="832" t="s">
        <v>2069</v>
      </c>
      <c r="E295" s="832" t="s">
        <v>5627</v>
      </c>
      <c r="F295" s="832" t="s">
        <v>5639</v>
      </c>
      <c r="G295" s="832" t="s">
        <v>5640</v>
      </c>
      <c r="H295" s="849"/>
      <c r="I295" s="849"/>
      <c r="J295" s="832"/>
      <c r="K295" s="832"/>
      <c r="L295" s="849">
        <v>4</v>
      </c>
      <c r="M295" s="849">
        <v>133.32</v>
      </c>
      <c r="N295" s="832">
        <v>1</v>
      </c>
      <c r="O295" s="832">
        <v>33.33</v>
      </c>
      <c r="P295" s="849">
        <v>44</v>
      </c>
      <c r="Q295" s="849">
        <v>1466.6499999999999</v>
      </c>
      <c r="R295" s="837">
        <v>11.00097509750975</v>
      </c>
      <c r="S295" s="850">
        <v>33.332954545454541</v>
      </c>
    </row>
    <row r="296" spans="1:19" ht="14.4" customHeight="1" x14ac:dyDescent="0.3">
      <c r="A296" s="831" t="s">
        <v>5661</v>
      </c>
      <c r="B296" s="832" t="s">
        <v>5662</v>
      </c>
      <c r="C296" s="832" t="s">
        <v>624</v>
      </c>
      <c r="D296" s="832" t="s">
        <v>2069</v>
      </c>
      <c r="E296" s="832" t="s">
        <v>5627</v>
      </c>
      <c r="F296" s="832" t="s">
        <v>5725</v>
      </c>
      <c r="G296" s="832" t="s">
        <v>5726</v>
      </c>
      <c r="H296" s="849"/>
      <c r="I296" s="849"/>
      <c r="J296" s="832"/>
      <c r="K296" s="832"/>
      <c r="L296" s="849"/>
      <c r="M296" s="849"/>
      <c r="N296" s="832"/>
      <c r="O296" s="832"/>
      <c r="P296" s="849">
        <v>3</v>
      </c>
      <c r="Q296" s="849">
        <v>111</v>
      </c>
      <c r="R296" s="837"/>
      <c r="S296" s="850">
        <v>37</v>
      </c>
    </row>
    <row r="297" spans="1:19" ht="14.4" customHeight="1" x14ac:dyDescent="0.3">
      <c r="A297" s="831" t="s">
        <v>5661</v>
      </c>
      <c r="B297" s="832" t="s">
        <v>5662</v>
      </c>
      <c r="C297" s="832" t="s">
        <v>624</v>
      </c>
      <c r="D297" s="832" t="s">
        <v>2069</v>
      </c>
      <c r="E297" s="832" t="s">
        <v>5627</v>
      </c>
      <c r="F297" s="832" t="s">
        <v>5641</v>
      </c>
      <c r="G297" s="832" t="s">
        <v>5642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32</v>
      </c>
      <c r="R297" s="837"/>
      <c r="S297" s="850">
        <v>32</v>
      </c>
    </row>
    <row r="298" spans="1:19" ht="14.4" customHeight="1" x14ac:dyDescent="0.3">
      <c r="A298" s="831" t="s">
        <v>5661</v>
      </c>
      <c r="B298" s="832" t="s">
        <v>5662</v>
      </c>
      <c r="C298" s="832" t="s">
        <v>624</v>
      </c>
      <c r="D298" s="832" t="s">
        <v>2069</v>
      </c>
      <c r="E298" s="832" t="s">
        <v>5627</v>
      </c>
      <c r="F298" s="832" t="s">
        <v>5729</v>
      </c>
      <c r="G298" s="832" t="s">
        <v>5730</v>
      </c>
      <c r="H298" s="849"/>
      <c r="I298" s="849"/>
      <c r="J298" s="832"/>
      <c r="K298" s="832"/>
      <c r="L298" s="849">
        <v>4</v>
      </c>
      <c r="M298" s="849">
        <v>0</v>
      </c>
      <c r="N298" s="832"/>
      <c r="O298" s="832">
        <v>0</v>
      </c>
      <c r="P298" s="849">
        <v>14</v>
      </c>
      <c r="Q298" s="849">
        <v>0</v>
      </c>
      <c r="R298" s="837"/>
      <c r="S298" s="850">
        <v>0</v>
      </c>
    </row>
    <row r="299" spans="1:19" ht="14.4" customHeight="1" x14ac:dyDescent="0.3">
      <c r="A299" s="831" t="s">
        <v>5661</v>
      </c>
      <c r="B299" s="832" t="s">
        <v>5662</v>
      </c>
      <c r="C299" s="832" t="s">
        <v>624</v>
      </c>
      <c r="D299" s="832" t="s">
        <v>2069</v>
      </c>
      <c r="E299" s="832" t="s">
        <v>5627</v>
      </c>
      <c r="F299" s="832" t="s">
        <v>5733</v>
      </c>
      <c r="G299" s="832" t="s">
        <v>5734</v>
      </c>
      <c r="H299" s="849"/>
      <c r="I299" s="849"/>
      <c r="J299" s="832"/>
      <c r="K299" s="832"/>
      <c r="L299" s="849">
        <v>1</v>
      </c>
      <c r="M299" s="849">
        <v>200</v>
      </c>
      <c r="N299" s="832">
        <v>1</v>
      </c>
      <c r="O299" s="832">
        <v>200</v>
      </c>
      <c r="P299" s="849">
        <v>21</v>
      </c>
      <c r="Q299" s="849">
        <v>4200</v>
      </c>
      <c r="R299" s="837">
        <v>21</v>
      </c>
      <c r="S299" s="850">
        <v>200</v>
      </c>
    </row>
    <row r="300" spans="1:19" ht="14.4" customHeight="1" x14ac:dyDescent="0.3">
      <c r="A300" s="831" t="s">
        <v>5661</v>
      </c>
      <c r="B300" s="832" t="s">
        <v>5662</v>
      </c>
      <c r="C300" s="832" t="s">
        <v>624</v>
      </c>
      <c r="D300" s="832" t="s">
        <v>2069</v>
      </c>
      <c r="E300" s="832" t="s">
        <v>5627</v>
      </c>
      <c r="F300" s="832" t="s">
        <v>5751</v>
      </c>
      <c r="G300" s="832" t="s">
        <v>5752</v>
      </c>
      <c r="H300" s="849"/>
      <c r="I300" s="849"/>
      <c r="J300" s="832"/>
      <c r="K300" s="832"/>
      <c r="L300" s="849"/>
      <c r="M300" s="849"/>
      <c r="N300" s="832"/>
      <c r="O300" s="832"/>
      <c r="P300" s="849">
        <v>30</v>
      </c>
      <c r="Q300" s="849">
        <v>7350</v>
      </c>
      <c r="R300" s="837"/>
      <c r="S300" s="850">
        <v>245</v>
      </c>
    </row>
    <row r="301" spans="1:19" ht="14.4" customHeight="1" x14ac:dyDescent="0.3">
      <c r="A301" s="831" t="s">
        <v>5661</v>
      </c>
      <c r="B301" s="832" t="s">
        <v>5662</v>
      </c>
      <c r="C301" s="832" t="s">
        <v>624</v>
      </c>
      <c r="D301" s="832" t="s">
        <v>5605</v>
      </c>
      <c r="E301" s="832" t="s">
        <v>5627</v>
      </c>
      <c r="F301" s="832" t="s">
        <v>5646</v>
      </c>
      <c r="G301" s="832" t="s">
        <v>5647</v>
      </c>
      <c r="H301" s="849">
        <v>1</v>
      </c>
      <c r="I301" s="849">
        <v>35</v>
      </c>
      <c r="J301" s="832"/>
      <c r="K301" s="832">
        <v>35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5661</v>
      </c>
      <c r="B302" s="832" t="s">
        <v>5662</v>
      </c>
      <c r="C302" s="832" t="s">
        <v>624</v>
      </c>
      <c r="D302" s="832" t="s">
        <v>5605</v>
      </c>
      <c r="E302" s="832" t="s">
        <v>5627</v>
      </c>
      <c r="F302" s="832" t="s">
        <v>5693</v>
      </c>
      <c r="G302" s="832" t="s">
        <v>5694</v>
      </c>
      <c r="H302" s="849">
        <v>62</v>
      </c>
      <c r="I302" s="849">
        <v>14570</v>
      </c>
      <c r="J302" s="832">
        <v>1.5688596963497361</v>
      </c>
      <c r="K302" s="832">
        <v>235</v>
      </c>
      <c r="L302" s="849">
        <v>37</v>
      </c>
      <c r="M302" s="849">
        <v>9287</v>
      </c>
      <c r="N302" s="832">
        <v>1</v>
      </c>
      <c r="O302" s="832">
        <v>251</v>
      </c>
      <c r="P302" s="849"/>
      <c r="Q302" s="849"/>
      <c r="R302" s="837"/>
      <c r="S302" s="850"/>
    </row>
    <row r="303" spans="1:19" ht="14.4" customHeight="1" x14ac:dyDescent="0.3">
      <c r="A303" s="831" t="s">
        <v>5661</v>
      </c>
      <c r="B303" s="832" t="s">
        <v>5662</v>
      </c>
      <c r="C303" s="832" t="s">
        <v>624</v>
      </c>
      <c r="D303" s="832" t="s">
        <v>5605</v>
      </c>
      <c r="E303" s="832" t="s">
        <v>5627</v>
      </c>
      <c r="F303" s="832" t="s">
        <v>5703</v>
      </c>
      <c r="G303" s="832" t="s">
        <v>5704</v>
      </c>
      <c r="H303" s="849">
        <v>56</v>
      </c>
      <c r="I303" s="849">
        <v>17248</v>
      </c>
      <c r="J303" s="832">
        <v>1.9493670886075949</v>
      </c>
      <c r="K303" s="832">
        <v>308</v>
      </c>
      <c r="L303" s="849">
        <v>28</v>
      </c>
      <c r="M303" s="849">
        <v>8848</v>
      </c>
      <c r="N303" s="832">
        <v>1</v>
      </c>
      <c r="O303" s="832">
        <v>316</v>
      </c>
      <c r="P303" s="849"/>
      <c r="Q303" s="849"/>
      <c r="R303" s="837"/>
      <c r="S303" s="850"/>
    </row>
    <row r="304" spans="1:19" ht="14.4" customHeight="1" x14ac:dyDescent="0.3">
      <c r="A304" s="831" t="s">
        <v>5661</v>
      </c>
      <c r="B304" s="832" t="s">
        <v>5662</v>
      </c>
      <c r="C304" s="832" t="s">
        <v>624</v>
      </c>
      <c r="D304" s="832" t="s">
        <v>5605</v>
      </c>
      <c r="E304" s="832" t="s">
        <v>5627</v>
      </c>
      <c r="F304" s="832" t="s">
        <v>5707</v>
      </c>
      <c r="G304" s="832" t="s">
        <v>5708</v>
      </c>
      <c r="H304" s="849"/>
      <c r="I304" s="849"/>
      <c r="J304" s="832"/>
      <c r="K304" s="832"/>
      <c r="L304" s="849">
        <v>1</v>
      </c>
      <c r="M304" s="849">
        <v>35</v>
      </c>
      <c r="N304" s="832">
        <v>1</v>
      </c>
      <c r="O304" s="832">
        <v>35</v>
      </c>
      <c r="P304" s="849"/>
      <c r="Q304" s="849"/>
      <c r="R304" s="837"/>
      <c r="S304" s="850"/>
    </row>
    <row r="305" spans="1:19" ht="14.4" customHeight="1" x14ac:dyDescent="0.3">
      <c r="A305" s="831" t="s">
        <v>5661</v>
      </c>
      <c r="B305" s="832" t="s">
        <v>5662</v>
      </c>
      <c r="C305" s="832" t="s">
        <v>624</v>
      </c>
      <c r="D305" s="832" t="s">
        <v>5605</v>
      </c>
      <c r="E305" s="832" t="s">
        <v>5627</v>
      </c>
      <c r="F305" s="832" t="s">
        <v>5639</v>
      </c>
      <c r="G305" s="832" t="s">
        <v>5640</v>
      </c>
      <c r="H305" s="849">
        <v>20</v>
      </c>
      <c r="I305" s="849">
        <v>466.64999999999992</v>
      </c>
      <c r="J305" s="832">
        <v>0.77776296271604528</v>
      </c>
      <c r="K305" s="832">
        <v>23.332499999999996</v>
      </c>
      <c r="L305" s="849">
        <v>18</v>
      </c>
      <c r="M305" s="849">
        <v>599.9899999999999</v>
      </c>
      <c r="N305" s="832">
        <v>1</v>
      </c>
      <c r="O305" s="832">
        <v>33.332777777777771</v>
      </c>
      <c r="P305" s="849"/>
      <c r="Q305" s="849"/>
      <c r="R305" s="837"/>
      <c r="S305" s="850"/>
    </row>
    <row r="306" spans="1:19" ht="14.4" customHeight="1" x14ac:dyDescent="0.3">
      <c r="A306" s="831" t="s">
        <v>5661</v>
      </c>
      <c r="B306" s="832" t="s">
        <v>5662</v>
      </c>
      <c r="C306" s="832" t="s">
        <v>624</v>
      </c>
      <c r="D306" s="832" t="s">
        <v>5605</v>
      </c>
      <c r="E306" s="832" t="s">
        <v>5627</v>
      </c>
      <c r="F306" s="832" t="s">
        <v>5729</v>
      </c>
      <c r="G306" s="832" t="s">
        <v>5730</v>
      </c>
      <c r="H306" s="849">
        <v>27</v>
      </c>
      <c r="I306" s="849">
        <v>0</v>
      </c>
      <c r="J306" s="832"/>
      <c r="K306" s="832">
        <v>0</v>
      </c>
      <c r="L306" s="849">
        <v>18</v>
      </c>
      <c r="M306" s="849">
        <v>0</v>
      </c>
      <c r="N306" s="832"/>
      <c r="O306" s="832">
        <v>0</v>
      </c>
      <c r="P306" s="849"/>
      <c r="Q306" s="849"/>
      <c r="R306" s="837"/>
      <c r="S306" s="850"/>
    </row>
    <row r="307" spans="1:19" ht="14.4" customHeight="1" x14ac:dyDescent="0.3">
      <c r="A307" s="831" t="s">
        <v>5661</v>
      </c>
      <c r="B307" s="832" t="s">
        <v>5662</v>
      </c>
      <c r="C307" s="832" t="s">
        <v>624</v>
      </c>
      <c r="D307" s="832" t="s">
        <v>5605</v>
      </c>
      <c r="E307" s="832" t="s">
        <v>5627</v>
      </c>
      <c r="F307" s="832" t="s">
        <v>5733</v>
      </c>
      <c r="G307" s="832" t="s">
        <v>5734</v>
      </c>
      <c r="H307" s="849">
        <v>48</v>
      </c>
      <c r="I307" s="849">
        <v>9600</v>
      </c>
      <c r="J307" s="832">
        <v>2.4</v>
      </c>
      <c r="K307" s="832">
        <v>200</v>
      </c>
      <c r="L307" s="849">
        <v>20</v>
      </c>
      <c r="M307" s="849">
        <v>4000</v>
      </c>
      <c r="N307" s="832">
        <v>1</v>
      </c>
      <c r="O307" s="832">
        <v>200</v>
      </c>
      <c r="P307" s="849"/>
      <c r="Q307" s="849"/>
      <c r="R307" s="837"/>
      <c r="S307" s="850"/>
    </row>
    <row r="308" spans="1:19" ht="14.4" customHeight="1" x14ac:dyDescent="0.3">
      <c r="A308" s="831" t="s">
        <v>5661</v>
      </c>
      <c r="B308" s="832" t="s">
        <v>5662</v>
      </c>
      <c r="C308" s="832" t="s">
        <v>624</v>
      </c>
      <c r="D308" s="832" t="s">
        <v>5605</v>
      </c>
      <c r="E308" s="832" t="s">
        <v>5627</v>
      </c>
      <c r="F308" s="832" t="s">
        <v>5751</v>
      </c>
      <c r="G308" s="832" t="s">
        <v>5752</v>
      </c>
      <c r="H308" s="849">
        <v>4</v>
      </c>
      <c r="I308" s="849">
        <v>960</v>
      </c>
      <c r="J308" s="832">
        <v>0.49180327868852458</v>
      </c>
      <c r="K308" s="832">
        <v>240</v>
      </c>
      <c r="L308" s="849">
        <v>8</v>
      </c>
      <c r="M308" s="849">
        <v>1952</v>
      </c>
      <c r="N308" s="832">
        <v>1</v>
      </c>
      <c r="O308" s="832">
        <v>244</v>
      </c>
      <c r="P308" s="849"/>
      <c r="Q308" s="849"/>
      <c r="R308" s="837"/>
      <c r="S308" s="850"/>
    </row>
    <row r="309" spans="1:19" ht="14.4" customHeight="1" x14ac:dyDescent="0.3">
      <c r="A309" s="831" t="s">
        <v>5661</v>
      </c>
      <c r="B309" s="832" t="s">
        <v>5662</v>
      </c>
      <c r="C309" s="832" t="s">
        <v>624</v>
      </c>
      <c r="D309" s="832" t="s">
        <v>2072</v>
      </c>
      <c r="E309" s="832" t="s">
        <v>5627</v>
      </c>
      <c r="F309" s="832" t="s">
        <v>5646</v>
      </c>
      <c r="G309" s="832" t="s">
        <v>5647</v>
      </c>
      <c r="H309" s="849">
        <v>92</v>
      </c>
      <c r="I309" s="849">
        <v>3220</v>
      </c>
      <c r="J309" s="832">
        <v>1.7405405405405405</v>
      </c>
      <c r="K309" s="832">
        <v>35</v>
      </c>
      <c r="L309" s="849">
        <v>50</v>
      </c>
      <c r="M309" s="849">
        <v>1850</v>
      </c>
      <c r="N309" s="832">
        <v>1</v>
      </c>
      <c r="O309" s="832">
        <v>37</v>
      </c>
      <c r="P309" s="849">
        <v>54</v>
      </c>
      <c r="Q309" s="849">
        <v>1998</v>
      </c>
      <c r="R309" s="837">
        <v>1.08</v>
      </c>
      <c r="S309" s="850">
        <v>37</v>
      </c>
    </row>
    <row r="310" spans="1:19" ht="14.4" customHeight="1" x14ac:dyDescent="0.3">
      <c r="A310" s="831" t="s">
        <v>5661</v>
      </c>
      <c r="B310" s="832" t="s">
        <v>5662</v>
      </c>
      <c r="C310" s="832" t="s">
        <v>624</v>
      </c>
      <c r="D310" s="832" t="s">
        <v>2072</v>
      </c>
      <c r="E310" s="832" t="s">
        <v>5627</v>
      </c>
      <c r="F310" s="832" t="s">
        <v>5693</v>
      </c>
      <c r="G310" s="832" t="s">
        <v>5694</v>
      </c>
      <c r="H310" s="849">
        <v>610</v>
      </c>
      <c r="I310" s="849">
        <v>143350</v>
      </c>
      <c r="J310" s="832">
        <v>0.96309534207184755</v>
      </c>
      <c r="K310" s="832">
        <v>235</v>
      </c>
      <c r="L310" s="849">
        <v>593</v>
      </c>
      <c r="M310" s="849">
        <v>148843</v>
      </c>
      <c r="N310" s="832">
        <v>1</v>
      </c>
      <c r="O310" s="832">
        <v>251</v>
      </c>
      <c r="P310" s="849">
        <v>543</v>
      </c>
      <c r="Q310" s="849">
        <v>136293</v>
      </c>
      <c r="R310" s="837">
        <v>0.91568296795952786</v>
      </c>
      <c r="S310" s="850">
        <v>251</v>
      </c>
    </row>
    <row r="311" spans="1:19" ht="14.4" customHeight="1" x14ac:dyDescent="0.3">
      <c r="A311" s="831" t="s">
        <v>5661</v>
      </c>
      <c r="B311" s="832" t="s">
        <v>5662</v>
      </c>
      <c r="C311" s="832" t="s">
        <v>624</v>
      </c>
      <c r="D311" s="832" t="s">
        <v>2072</v>
      </c>
      <c r="E311" s="832" t="s">
        <v>5627</v>
      </c>
      <c r="F311" s="832" t="s">
        <v>5695</v>
      </c>
      <c r="G311" s="832" t="s">
        <v>5696</v>
      </c>
      <c r="H311" s="849">
        <v>62</v>
      </c>
      <c r="I311" s="849">
        <v>7316</v>
      </c>
      <c r="J311" s="832">
        <v>1.416182733255904</v>
      </c>
      <c r="K311" s="832">
        <v>118</v>
      </c>
      <c r="L311" s="849">
        <v>41</v>
      </c>
      <c r="M311" s="849">
        <v>5166</v>
      </c>
      <c r="N311" s="832">
        <v>1</v>
      </c>
      <c r="O311" s="832">
        <v>126</v>
      </c>
      <c r="P311" s="849">
        <v>148</v>
      </c>
      <c r="Q311" s="849">
        <v>18648</v>
      </c>
      <c r="R311" s="837">
        <v>3.6097560975609757</v>
      </c>
      <c r="S311" s="850">
        <v>126</v>
      </c>
    </row>
    <row r="312" spans="1:19" ht="14.4" customHeight="1" x14ac:dyDescent="0.3">
      <c r="A312" s="831" t="s">
        <v>5661</v>
      </c>
      <c r="B312" s="832" t="s">
        <v>5662</v>
      </c>
      <c r="C312" s="832" t="s">
        <v>624</v>
      </c>
      <c r="D312" s="832" t="s">
        <v>2072</v>
      </c>
      <c r="E312" s="832" t="s">
        <v>5627</v>
      </c>
      <c r="F312" s="832" t="s">
        <v>5697</v>
      </c>
      <c r="G312" s="832" t="s">
        <v>5698</v>
      </c>
      <c r="H312" s="849"/>
      <c r="I312" s="849"/>
      <c r="J312" s="832"/>
      <c r="K312" s="832"/>
      <c r="L312" s="849">
        <v>1</v>
      </c>
      <c r="M312" s="849">
        <v>395</v>
      </c>
      <c r="N312" s="832">
        <v>1</v>
      </c>
      <c r="O312" s="832">
        <v>395</v>
      </c>
      <c r="P312" s="849"/>
      <c r="Q312" s="849"/>
      <c r="R312" s="837"/>
      <c r="S312" s="850"/>
    </row>
    <row r="313" spans="1:19" ht="14.4" customHeight="1" x14ac:dyDescent="0.3">
      <c r="A313" s="831" t="s">
        <v>5661</v>
      </c>
      <c r="B313" s="832" t="s">
        <v>5662</v>
      </c>
      <c r="C313" s="832" t="s">
        <v>624</v>
      </c>
      <c r="D313" s="832" t="s">
        <v>2072</v>
      </c>
      <c r="E313" s="832" t="s">
        <v>5627</v>
      </c>
      <c r="F313" s="832" t="s">
        <v>5699</v>
      </c>
      <c r="G313" s="832" t="s">
        <v>5700</v>
      </c>
      <c r="H313" s="849">
        <v>846</v>
      </c>
      <c r="I313" s="849">
        <v>378162</v>
      </c>
      <c r="J313" s="832">
        <v>0.89201773835920173</v>
      </c>
      <c r="K313" s="832">
        <v>447</v>
      </c>
      <c r="L313" s="849">
        <v>902</v>
      </c>
      <c r="M313" s="849">
        <v>423940</v>
      </c>
      <c r="N313" s="832">
        <v>1</v>
      </c>
      <c r="O313" s="832">
        <v>470</v>
      </c>
      <c r="P313" s="849">
        <v>790</v>
      </c>
      <c r="Q313" s="849">
        <v>372090</v>
      </c>
      <c r="R313" s="837">
        <v>0.87769495683351417</v>
      </c>
      <c r="S313" s="850">
        <v>471</v>
      </c>
    </row>
    <row r="314" spans="1:19" ht="14.4" customHeight="1" x14ac:dyDescent="0.3">
      <c r="A314" s="831" t="s">
        <v>5661</v>
      </c>
      <c r="B314" s="832" t="s">
        <v>5662</v>
      </c>
      <c r="C314" s="832" t="s">
        <v>624</v>
      </c>
      <c r="D314" s="832" t="s">
        <v>2072</v>
      </c>
      <c r="E314" s="832" t="s">
        <v>5627</v>
      </c>
      <c r="F314" s="832" t="s">
        <v>5703</v>
      </c>
      <c r="G314" s="832" t="s">
        <v>5704</v>
      </c>
      <c r="H314" s="849">
        <v>839</v>
      </c>
      <c r="I314" s="849">
        <v>258412</v>
      </c>
      <c r="J314" s="832">
        <v>0.93565159458911451</v>
      </c>
      <c r="K314" s="832">
        <v>308</v>
      </c>
      <c r="L314" s="849">
        <v>874</v>
      </c>
      <c r="M314" s="849">
        <v>276184</v>
      </c>
      <c r="N314" s="832">
        <v>1</v>
      </c>
      <c r="O314" s="832">
        <v>316</v>
      </c>
      <c r="P314" s="849">
        <v>727</v>
      </c>
      <c r="Q314" s="849">
        <v>229732</v>
      </c>
      <c r="R314" s="837">
        <v>0.83180778032036617</v>
      </c>
      <c r="S314" s="850">
        <v>316</v>
      </c>
    </row>
    <row r="315" spans="1:19" ht="14.4" customHeight="1" x14ac:dyDescent="0.3">
      <c r="A315" s="831" t="s">
        <v>5661</v>
      </c>
      <c r="B315" s="832" t="s">
        <v>5662</v>
      </c>
      <c r="C315" s="832" t="s">
        <v>624</v>
      </c>
      <c r="D315" s="832" t="s">
        <v>2072</v>
      </c>
      <c r="E315" s="832" t="s">
        <v>5627</v>
      </c>
      <c r="F315" s="832" t="s">
        <v>5707</v>
      </c>
      <c r="G315" s="832" t="s">
        <v>5708</v>
      </c>
      <c r="H315" s="849">
        <v>930</v>
      </c>
      <c r="I315" s="849">
        <v>32550</v>
      </c>
      <c r="J315" s="832">
        <v>1.3191489361702127</v>
      </c>
      <c r="K315" s="832">
        <v>35</v>
      </c>
      <c r="L315" s="849">
        <v>705</v>
      </c>
      <c r="M315" s="849">
        <v>24675</v>
      </c>
      <c r="N315" s="832">
        <v>1</v>
      </c>
      <c r="O315" s="832">
        <v>35</v>
      </c>
      <c r="P315" s="849">
        <v>575</v>
      </c>
      <c r="Q315" s="849">
        <v>20125</v>
      </c>
      <c r="R315" s="837">
        <v>0.81560283687943258</v>
      </c>
      <c r="S315" s="850">
        <v>35</v>
      </c>
    </row>
    <row r="316" spans="1:19" ht="14.4" customHeight="1" x14ac:dyDescent="0.3">
      <c r="A316" s="831" t="s">
        <v>5661</v>
      </c>
      <c r="B316" s="832" t="s">
        <v>5662</v>
      </c>
      <c r="C316" s="832" t="s">
        <v>624</v>
      </c>
      <c r="D316" s="832" t="s">
        <v>2072</v>
      </c>
      <c r="E316" s="832" t="s">
        <v>5627</v>
      </c>
      <c r="F316" s="832" t="s">
        <v>5713</v>
      </c>
      <c r="G316" s="832" t="s">
        <v>5714</v>
      </c>
      <c r="H316" s="849"/>
      <c r="I316" s="849"/>
      <c r="J316" s="832"/>
      <c r="K316" s="832"/>
      <c r="L316" s="849">
        <v>1</v>
      </c>
      <c r="M316" s="849">
        <v>49</v>
      </c>
      <c r="N316" s="832">
        <v>1</v>
      </c>
      <c r="O316" s="832">
        <v>49</v>
      </c>
      <c r="P316" s="849"/>
      <c r="Q316" s="849"/>
      <c r="R316" s="837"/>
      <c r="S316" s="850"/>
    </row>
    <row r="317" spans="1:19" ht="14.4" customHeight="1" x14ac:dyDescent="0.3">
      <c r="A317" s="831" t="s">
        <v>5661</v>
      </c>
      <c r="B317" s="832" t="s">
        <v>5662</v>
      </c>
      <c r="C317" s="832" t="s">
        <v>624</v>
      </c>
      <c r="D317" s="832" t="s">
        <v>2072</v>
      </c>
      <c r="E317" s="832" t="s">
        <v>5627</v>
      </c>
      <c r="F317" s="832" t="s">
        <v>5639</v>
      </c>
      <c r="G317" s="832" t="s">
        <v>5640</v>
      </c>
      <c r="H317" s="849">
        <v>431</v>
      </c>
      <c r="I317" s="849">
        <v>10633.269999999999</v>
      </c>
      <c r="J317" s="832">
        <v>0.51039900159600593</v>
      </c>
      <c r="K317" s="832">
        <v>24.671160092807423</v>
      </c>
      <c r="L317" s="849">
        <v>625</v>
      </c>
      <c r="M317" s="849">
        <v>20833.250000000015</v>
      </c>
      <c r="N317" s="832">
        <v>1</v>
      </c>
      <c r="O317" s="832">
        <v>33.333200000000026</v>
      </c>
      <c r="P317" s="849">
        <v>648</v>
      </c>
      <c r="Q317" s="849">
        <v>21599.93</v>
      </c>
      <c r="R317" s="837">
        <v>1.0368007872031482</v>
      </c>
      <c r="S317" s="850">
        <v>33.333225308641978</v>
      </c>
    </row>
    <row r="318" spans="1:19" ht="14.4" customHeight="1" x14ac:dyDescent="0.3">
      <c r="A318" s="831" t="s">
        <v>5661</v>
      </c>
      <c r="B318" s="832" t="s">
        <v>5662</v>
      </c>
      <c r="C318" s="832" t="s">
        <v>624</v>
      </c>
      <c r="D318" s="832" t="s">
        <v>2072</v>
      </c>
      <c r="E318" s="832" t="s">
        <v>5627</v>
      </c>
      <c r="F318" s="832" t="s">
        <v>5648</v>
      </c>
      <c r="G318" s="832" t="s">
        <v>5649</v>
      </c>
      <c r="H318" s="849">
        <v>3</v>
      </c>
      <c r="I318" s="849">
        <v>210</v>
      </c>
      <c r="J318" s="832">
        <v>0.70945945945945943</v>
      </c>
      <c r="K318" s="832">
        <v>70</v>
      </c>
      <c r="L318" s="849">
        <v>4</v>
      </c>
      <c r="M318" s="849">
        <v>296</v>
      </c>
      <c r="N318" s="832">
        <v>1</v>
      </c>
      <c r="O318" s="832">
        <v>74</v>
      </c>
      <c r="P318" s="849">
        <v>1</v>
      </c>
      <c r="Q318" s="849">
        <v>74</v>
      </c>
      <c r="R318" s="837">
        <v>0.25</v>
      </c>
      <c r="S318" s="850">
        <v>74</v>
      </c>
    </row>
    <row r="319" spans="1:19" ht="14.4" customHeight="1" x14ac:dyDescent="0.3">
      <c r="A319" s="831" t="s">
        <v>5661</v>
      </c>
      <c r="B319" s="832" t="s">
        <v>5662</v>
      </c>
      <c r="C319" s="832" t="s">
        <v>624</v>
      </c>
      <c r="D319" s="832" t="s">
        <v>2072</v>
      </c>
      <c r="E319" s="832" t="s">
        <v>5627</v>
      </c>
      <c r="F319" s="832" t="s">
        <v>5743</v>
      </c>
      <c r="G319" s="832" t="s">
        <v>5744</v>
      </c>
      <c r="H319" s="849">
        <v>1</v>
      </c>
      <c r="I319" s="849">
        <v>57</v>
      </c>
      <c r="J319" s="832"/>
      <c r="K319" s="832">
        <v>57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5661</v>
      </c>
      <c r="B320" s="832" t="s">
        <v>5662</v>
      </c>
      <c r="C320" s="832" t="s">
        <v>624</v>
      </c>
      <c r="D320" s="832" t="s">
        <v>2072</v>
      </c>
      <c r="E320" s="832" t="s">
        <v>5627</v>
      </c>
      <c r="F320" s="832" t="s">
        <v>5749</v>
      </c>
      <c r="G320" s="832" t="s">
        <v>5750</v>
      </c>
      <c r="H320" s="849">
        <v>90</v>
      </c>
      <c r="I320" s="849">
        <v>28350</v>
      </c>
      <c r="J320" s="832">
        <v>1.1179462912575417</v>
      </c>
      <c r="K320" s="832">
        <v>315</v>
      </c>
      <c r="L320" s="849">
        <v>79</v>
      </c>
      <c r="M320" s="849">
        <v>25359</v>
      </c>
      <c r="N320" s="832">
        <v>1</v>
      </c>
      <c r="O320" s="832">
        <v>321</v>
      </c>
      <c r="P320" s="849">
        <v>54</v>
      </c>
      <c r="Q320" s="849">
        <v>17388</v>
      </c>
      <c r="R320" s="837">
        <v>0.68567372530462556</v>
      </c>
      <c r="S320" s="850">
        <v>322</v>
      </c>
    </row>
    <row r="321" spans="1:19" ht="14.4" customHeight="1" x14ac:dyDescent="0.3">
      <c r="A321" s="831" t="s">
        <v>5661</v>
      </c>
      <c r="B321" s="832" t="s">
        <v>5662</v>
      </c>
      <c r="C321" s="832" t="s">
        <v>624</v>
      </c>
      <c r="D321" s="832" t="s">
        <v>2072</v>
      </c>
      <c r="E321" s="832" t="s">
        <v>5627</v>
      </c>
      <c r="F321" s="832" t="s">
        <v>5761</v>
      </c>
      <c r="G321" s="832" t="s">
        <v>5762</v>
      </c>
      <c r="H321" s="849">
        <v>2</v>
      </c>
      <c r="I321" s="849">
        <v>578</v>
      </c>
      <c r="J321" s="832">
        <v>0.278018278018278</v>
      </c>
      <c r="K321" s="832">
        <v>289</v>
      </c>
      <c r="L321" s="849">
        <v>7</v>
      </c>
      <c r="M321" s="849">
        <v>2079</v>
      </c>
      <c r="N321" s="832">
        <v>1</v>
      </c>
      <c r="O321" s="832">
        <v>297</v>
      </c>
      <c r="P321" s="849">
        <v>8</v>
      </c>
      <c r="Q321" s="849">
        <v>2384</v>
      </c>
      <c r="R321" s="837">
        <v>1.1467051467051468</v>
      </c>
      <c r="S321" s="850">
        <v>298</v>
      </c>
    </row>
    <row r="322" spans="1:19" ht="14.4" customHeight="1" x14ac:dyDescent="0.3">
      <c r="A322" s="831" t="s">
        <v>5661</v>
      </c>
      <c r="B322" s="832" t="s">
        <v>5662</v>
      </c>
      <c r="C322" s="832" t="s">
        <v>624</v>
      </c>
      <c r="D322" s="832" t="s">
        <v>2072</v>
      </c>
      <c r="E322" s="832" t="s">
        <v>5627</v>
      </c>
      <c r="F322" s="832" t="s">
        <v>5767</v>
      </c>
      <c r="G322" s="832" t="s">
        <v>5768</v>
      </c>
      <c r="H322" s="849"/>
      <c r="I322" s="849"/>
      <c r="J322" s="832"/>
      <c r="K322" s="832"/>
      <c r="L322" s="849">
        <v>8</v>
      </c>
      <c r="M322" s="849">
        <v>6192</v>
      </c>
      <c r="N322" s="832">
        <v>1</v>
      </c>
      <c r="O322" s="832">
        <v>774</v>
      </c>
      <c r="P322" s="849">
        <v>5</v>
      </c>
      <c r="Q322" s="849">
        <v>3875</v>
      </c>
      <c r="R322" s="837">
        <v>0.62580749354005172</v>
      </c>
      <c r="S322" s="850">
        <v>775</v>
      </c>
    </row>
    <row r="323" spans="1:19" ht="14.4" customHeight="1" x14ac:dyDescent="0.3">
      <c r="A323" s="831" t="s">
        <v>5661</v>
      </c>
      <c r="B323" s="832" t="s">
        <v>5662</v>
      </c>
      <c r="C323" s="832" t="s">
        <v>624</v>
      </c>
      <c r="D323" s="832" t="s">
        <v>2072</v>
      </c>
      <c r="E323" s="832" t="s">
        <v>5627</v>
      </c>
      <c r="F323" s="832" t="s">
        <v>5771</v>
      </c>
      <c r="G323" s="832" t="s">
        <v>5772</v>
      </c>
      <c r="H323" s="849">
        <v>268</v>
      </c>
      <c r="I323" s="849">
        <v>139360</v>
      </c>
      <c r="J323" s="832">
        <v>0.84982864390862634</v>
      </c>
      <c r="K323" s="832">
        <v>520</v>
      </c>
      <c r="L323" s="849">
        <v>302</v>
      </c>
      <c r="M323" s="849">
        <v>163986</v>
      </c>
      <c r="N323" s="832">
        <v>1</v>
      </c>
      <c r="O323" s="832">
        <v>543</v>
      </c>
      <c r="P323" s="849">
        <v>244</v>
      </c>
      <c r="Q323" s="849">
        <v>132736</v>
      </c>
      <c r="R323" s="837">
        <v>0.80943495176417501</v>
      </c>
      <c r="S323" s="850">
        <v>544</v>
      </c>
    </row>
    <row r="324" spans="1:19" ht="14.4" customHeight="1" x14ac:dyDescent="0.3">
      <c r="A324" s="831" t="s">
        <v>5661</v>
      </c>
      <c r="B324" s="832" t="s">
        <v>5662</v>
      </c>
      <c r="C324" s="832" t="s">
        <v>624</v>
      </c>
      <c r="D324" s="832" t="s">
        <v>2073</v>
      </c>
      <c r="E324" s="832" t="s">
        <v>5627</v>
      </c>
      <c r="F324" s="832" t="s">
        <v>5682</v>
      </c>
      <c r="G324" s="832" t="s">
        <v>5683</v>
      </c>
      <c r="H324" s="849">
        <v>4</v>
      </c>
      <c r="I324" s="849">
        <v>324</v>
      </c>
      <c r="J324" s="832">
        <v>1.9518072289156627</v>
      </c>
      <c r="K324" s="832">
        <v>81</v>
      </c>
      <c r="L324" s="849">
        <v>2</v>
      </c>
      <c r="M324" s="849">
        <v>166</v>
      </c>
      <c r="N324" s="832">
        <v>1</v>
      </c>
      <c r="O324" s="832">
        <v>83</v>
      </c>
      <c r="P324" s="849">
        <v>1</v>
      </c>
      <c r="Q324" s="849">
        <v>83</v>
      </c>
      <c r="R324" s="837">
        <v>0.5</v>
      </c>
      <c r="S324" s="850">
        <v>83</v>
      </c>
    </row>
    <row r="325" spans="1:19" ht="14.4" customHeight="1" x14ac:dyDescent="0.3">
      <c r="A325" s="831" t="s">
        <v>5661</v>
      </c>
      <c r="B325" s="832" t="s">
        <v>5662</v>
      </c>
      <c r="C325" s="832" t="s">
        <v>624</v>
      </c>
      <c r="D325" s="832" t="s">
        <v>2073</v>
      </c>
      <c r="E325" s="832" t="s">
        <v>5627</v>
      </c>
      <c r="F325" s="832" t="s">
        <v>5646</v>
      </c>
      <c r="G325" s="832" t="s">
        <v>5647</v>
      </c>
      <c r="H325" s="849">
        <v>7</v>
      </c>
      <c r="I325" s="849">
        <v>245</v>
      </c>
      <c r="J325" s="832">
        <v>0.300982800982801</v>
      </c>
      <c r="K325" s="832">
        <v>35</v>
      </c>
      <c r="L325" s="849">
        <v>22</v>
      </c>
      <c r="M325" s="849">
        <v>814</v>
      </c>
      <c r="N325" s="832">
        <v>1</v>
      </c>
      <c r="O325" s="832">
        <v>37</v>
      </c>
      <c r="P325" s="849">
        <v>24</v>
      </c>
      <c r="Q325" s="849">
        <v>888</v>
      </c>
      <c r="R325" s="837">
        <v>1.0909090909090908</v>
      </c>
      <c r="S325" s="850">
        <v>37</v>
      </c>
    </row>
    <row r="326" spans="1:19" ht="14.4" customHeight="1" x14ac:dyDescent="0.3">
      <c r="A326" s="831" t="s">
        <v>5661</v>
      </c>
      <c r="B326" s="832" t="s">
        <v>5662</v>
      </c>
      <c r="C326" s="832" t="s">
        <v>624</v>
      </c>
      <c r="D326" s="832" t="s">
        <v>2073</v>
      </c>
      <c r="E326" s="832" t="s">
        <v>5627</v>
      </c>
      <c r="F326" s="832" t="s">
        <v>5693</v>
      </c>
      <c r="G326" s="832" t="s">
        <v>5694</v>
      </c>
      <c r="H326" s="849">
        <v>47</v>
      </c>
      <c r="I326" s="849">
        <v>11045</v>
      </c>
      <c r="J326" s="832">
        <v>0.26996309241561361</v>
      </c>
      <c r="K326" s="832">
        <v>235</v>
      </c>
      <c r="L326" s="849">
        <v>163</v>
      </c>
      <c r="M326" s="849">
        <v>40913</v>
      </c>
      <c r="N326" s="832">
        <v>1</v>
      </c>
      <c r="O326" s="832">
        <v>251</v>
      </c>
      <c r="P326" s="849">
        <v>187</v>
      </c>
      <c r="Q326" s="849">
        <v>46937</v>
      </c>
      <c r="R326" s="837">
        <v>1.147239263803681</v>
      </c>
      <c r="S326" s="850">
        <v>251</v>
      </c>
    </row>
    <row r="327" spans="1:19" ht="14.4" customHeight="1" x14ac:dyDescent="0.3">
      <c r="A327" s="831" t="s">
        <v>5661</v>
      </c>
      <c r="B327" s="832" t="s">
        <v>5662</v>
      </c>
      <c r="C327" s="832" t="s">
        <v>624</v>
      </c>
      <c r="D327" s="832" t="s">
        <v>2073</v>
      </c>
      <c r="E327" s="832" t="s">
        <v>5627</v>
      </c>
      <c r="F327" s="832" t="s">
        <v>5695</v>
      </c>
      <c r="G327" s="832" t="s">
        <v>5696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126</v>
      </c>
      <c r="R327" s="837"/>
      <c r="S327" s="850">
        <v>126</v>
      </c>
    </row>
    <row r="328" spans="1:19" ht="14.4" customHeight="1" x14ac:dyDescent="0.3">
      <c r="A328" s="831" t="s">
        <v>5661</v>
      </c>
      <c r="B328" s="832" t="s">
        <v>5662</v>
      </c>
      <c r="C328" s="832" t="s">
        <v>624</v>
      </c>
      <c r="D328" s="832" t="s">
        <v>2073</v>
      </c>
      <c r="E328" s="832" t="s">
        <v>5627</v>
      </c>
      <c r="F328" s="832" t="s">
        <v>5703</v>
      </c>
      <c r="G328" s="832" t="s">
        <v>5704</v>
      </c>
      <c r="H328" s="849">
        <v>25</v>
      </c>
      <c r="I328" s="849">
        <v>7700</v>
      </c>
      <c r="J328" s="832">
        <v>0.20138089758342922</v>
      </c>
      <c r="K328" s="832">
        <v>308</v>
      </c>
      <c r="L328" s="849">
        <v>121</v>
      </c>
      <c r="M328" s="849">
        <v>38236</v>
      </c>
      <c r="N328" s="832">
        <v>1</v>
      </c>
      <c r="O328" s="832">
        <v>316</v>
      </c>
      <c r="P328" s="849">
        <v>146</v>
      </c>
      <c r="Q328" s="849">
        <v>46136</v>
      </c>
      <c r="R328" s="837">
        <v>1.2066115702479339</v>
      </c>
      <c r="S328" s="850">
        <v>316</v>
      </c>
    </row>
    <row r="329" spans="1:19" ht="14.4" customHeight="1" x14ac:dyDescent="0.3">
      <c r="A329" s="831" t="s">
        <v>5661</v>
      </c>
      <c r="B329" s="832" t="s">
        <v>5662</v>
      </c>
      <c r="C329" s="832" t="s">
        <v>624</v>
      </c>
      <c r="D329" s="832" t="s">
        <v>2073</v>
      </c>
      <c r="E329" s="832" t="s">
        <v>5627</v>
      </c>
      <c r="F329" s="832" t="s">
        <v>5707</v>
      </c>
      <c r="G329" s="832" t="s">
        <v>5708</v>
      </c>
      <c r="H329" s="849"/>
      <c r="I329" s="849"/>
      <c r="J329" s="832"/>
      <c r="K329" s="832"/>
      <c r="L329" s="849">
        <v>1</v>
      </c>
      <c r="M329" s="849">
        <v>35</v>
      </c>
      <c r="N329" s="832">
        <v>1</v>
      </c>
      <c r="O329" s="832">
        <v>35</v>
      </c>
      <c r="P329" s="849">
        <v>5</v>
      </c>
      <c r="Q329" s="849">
        <v>175</v>
      </c>
      <c r="R329" s="837">
        <v>5</v>
      </c>
      <c r="S329" s="850">
        <v>35</v>
      </c>
    </row>
    <row r="330" spans="1:19" ht="14.4" customHeight="1" x14ac:dyDescent="0.3">
      <c r="A330" s="831" t="s">
        <v>5661</v>
      </c>
      <c r="B330" s="832" t="s">
        <v>5662</v>
      </c>
      <c r="C330" s="832" t="s">
        <v>624</v>
      </c>
      <c r="D330" s="832" t="s">
        <v>2073</v>
      </c>
      <c r="E330" s="832" t="s">
        <v>5627</v>
      </c>
      <c r="F330" s="832" t="s">
        <v>5639</v>
      </c>
      <c r="G330" s="832" t="s">
        <v>5640</v>
      </c>
      <c r="H330" s="849">
        <v>15</v>
      </c>
      <c r="I330" s="849">
        <v>333.33</v>
      </c>
      <c r="J330" s="832">
        <v>0.11235830072101041</v>
      </c>
      <c r="K330" s="832">
        <v>22.221999999999998</v>
      </c>
      <c r="L330" s="849">
        <v>89</v>
      </c>
      <c r="M330" s="849">
        <v>2966.67</v>
      </c>
      <c r="N330" s="832">
        <v>1</v>
      </c>
      <c r="O330" s="832">
        <v>33.333370786516852</v>
      </c>
      <c r="P330" s="849">
        <v>87</v>
      </c>
      <c r="Q330" s="849">
        <v>2900.01</v>
      </c>
      <c r="R330" s="837">
        <v>0.97753036232543566</v>
      </c>
      <c r="S330" s="850">
        <v>33.333448275862068</v>
      </c>
    </row>
    <row r="331" spans="1:19" ht="14.4" customHeight="1" x14ac:dyDescent="0.3">
      <c r="A331" s="831" t="s">
        <v>5661</v>
      </c>
      <c r="B331" s="832" t="s">
        <v>5662</v>
      </c>
      <c r="C331" s="832" t="s">
        <v>624</v>
      </c>
      <c r="D331" s="832" t="s">
        <v>2073</v>
      </c>
      <c r="E331" s="832" t="s">
        <v>5627</v>
      </c>
      <c r="F331" s="832" t="s">
        <v>5725</v>
      </c>
      <c r="G331" s="832" t="s">
        <v>5726</v>
      </c>
      <c r="H331" s="849"/>
      <c r="I331" s="849"/>
      <c r="J331" s="832"/>
      <c r="K331" s="832"/>
      <c r="L331" s="849">
        <v>7</v>
      </c>
      <c r="M331" s="849">
        <v>259</v>
      </c>
      <c r="N331" s="832">
        <v>1</v>
      </c>
      <c r="O331" s="832">
        <v>37</v>
      </c>
      <c r="P331" s="849">
        <v>7</v>
      </c>
      <c r="Q331" s="849">
        <v>259</v>
      </c>
      <c r="R331" s="837">
        <v>1</v>
      </c>
      <c r="S331" s="850">
        <v>37</v>
      </c>
    </row>
    <row r="332" spans="1:19" ht="14.4" customHeight="1" x14ac:dyDescent="0.3">
      <c r="A332" s="831" t="s">
        <v>5661</v>
      </c>
      <c r="B332" s="832" t="s">
        <v>5662</v>
      </c>
      <c r="C332" s="832" t="s">
        <v>624</v>
      </c>
      <c r="D332" s="832" t="s">
        <v>2073</v>
      </c>
      <c r="E332" s="832" t="s">
        <v>5627</v>
      </c>
      <c r="F332" s="832" t="s">
        <v>5641</v>
      </c>
      <c r="G332" s="832" t="s">
        <v>5642</v>
      </c>
      <c r="H332" s="849"/>
      <c r="I332" s="849"/>
      <c r="J332" s="832"/>
      <c r="K332" s="832"/>
      <c r="L332" s="849"/>
      <c r="M332" s="849"/>
      <c r="N332" s="832"/>
      <c r="O332" s="832"/>
      <c r="P332" s="849">
        <v>5</v>
      </c>
      <c r="Q332" s="849">
        <v>160</v>
      </c>
      <c r="R332" s="837"/>
      <c r="S332" s="850">
        <v>32</v>
      </c>
    </row>
    <row r="333" spans="1:19" ht="14.4" customHeight="1" x14ac:dyDescent="0.3">
      <c r="A333" s="831" t="s">
        <v>5661</v>
      </c>
      <c r="B333" s="832" t="s">
        <v>5662</v>
      </c>
      <c r="C333" s="832" t="s">
        <v>624</v>
      </c>
      <c r="D333" s="832" t="s">
        <v>2073</v>
      </c>
      <c r="E333" s="832" t="s">
        <v>5627</v>
      </c>
      <c r="F333" s="832" t="s">
        <v>5729</v>
      </c>
      <c r="G333" s="832" t="s">
        <v>5730</v>
      </c>
      <c r="H333" s="849">
        <v>28</v>
      </c>
      <c r="I333" s="849">
        <v>0</v>
      </c>
      <c r="J333" s="832"/>
      <c r="K333" s="832">
        <v>0</v>
      </c>
      <c r="L333" s="849">
        <v>67</v>
      </c>
      <c r="M333" s="849">
        <v>0</v>
      </c>
      <c r="N333" s="832"/>
      <c r="O333" s="832">
        <v>0</v>
      </c>
      <c r="P333" s="849">
        <v>84</v>
      </c>
      <c r="Q333" s="849">
        <v>0</v>
      </c>
      <c r="R333" s="837"/>
      <c r="S333" s="850">
        <v>0</v>
      </c>
    </row>
    <row r="334" spans="1:19" ht="14.4" customHeight="1" x14ac:dyDescent="0.3">
      <c r="A334" s="831" t="s">
        <v>5661</v>
      </c>
      <c r="B334" s="832" t="s">
        <v>5662</v>
      </c>
      <c r="C334" s="832" t="s">
        <v>624</v>
      </c>
      <c r="D334" s="832" t="s">
        <v>2073</v>
      </c>
      <c r="E334" s="832" t="s">
        <v>5627</v>
      </c>
      <c r="F334" s="832" t="s">
        <v>5731</v>
      </c>
      <c r="G334" s="832" t="s">
        <v>5732</v>
      </c>
      <c r="H334" s="849">
        <v>9</v>
      </c>
      <c r="I334" s="849">
        <v>5832</v>
      </c>
      <c r="J334" s="832">
        <v>2.1728763040238448</v>
      </c>
      <c r="K334" s="832">
        <v>648</v>
      </c>
      <c r="L334" s="849">
        <v>4</v>
      </c>
      <c r="M334" s="849">
        <v>2684</v>
      </c>
      <c r="N334" s="832">
        <v>1</v>
      </c>
      <c r="O334" s="832">
        <v>671</v>
      </c>
      <c r="P334" s="849">
        <v>1</v>
      </c>
      <c r="Q334" s="849">
        <v>672</v>
      </c>
      <c r="R334" s="837">
        <v>0.25037257824143072</v>
      </c>
      <c r="S334" s="850">
        <v>672</v>
      </c>
    </row>
    <row r="335" spans="1:19" ht="14.4" customHeight="1" x14ac:dyDescent="0.3">
      <c r="A335" s="831" t="s">
        <v>5661</v>
      </c>
      <c r="B335" s="832" t="s">
        <v>5662</v>
      </c>
      <c r="C335" s="832" t="s">
        <v>624</v>
      </c>
      <c r="D335" s="832" t="s">
        <v>2073</v>
      </c>
      <c r="E335" s="832" t="s">
        <v>5627</v>
      </c>
      <c r="F335" s="832" t="s">
        <v>5733</v>
      </c>
      <c r="G335" s="832" t="s">
        <v>5734</v>
      </c>
      <c r="H335" s="849">
        <v>40</v>
      </c>
      <c r="I335" s="849">
        <v>8000</v>
      </c>
      <c r="J335" s="832">
        <v>0.53333333333333333</v>
      </c>
      <c r="K335" s="832">
        <v>200</v>
      </c>
      <c r="L335" s="849">
        <v>75</v>
      </c>
      <c r="M335" s="849">
        <v>15000</v>
      </c>
      <c r="N335" s="832">
        <v>1</v>
      </c>
      <c r="O335" s="832">
        <v>200</v>
      </c>
      <c r="P335" s="849">
        <v>138</v>
      </c>
      <c r="Q335" s="849">
        <v>27600</v>
      </c>
      <c r="R335" s="837">
        <v>1.84</v>
      </c>
      <c r="S335" s="850">
        <v>200</v>
      </c>
    </row>
    <row r="336" spans="1:19" ht="14.4" customHeight="1" x14ac:dyDescent="0.3">
      <c r="A336" s="831" t="s">
        <v>5661</v>
      </c>
      <c r="B336" s="832" t="s">
        <v>5662</v>
      </c>
      <c r="C336" s="832" t="s">
        <v>624</v>
      </c>
      <c r="D336" s="832" t="s">
        <v>2073</v>
      </c>
      <c r="E336" s="832" t="s">
        <v>5627</v>
      </c>
      <c r="F336" s="832" t="s">
        <v>5741</v>
      </c>
      <c r="G336" s="832" t="s">
        <v>5742</v>
      </c>
      <c r="H336" s="849">
        <v>1</v>
      </c>
      <c r="I336" s="849">
        <v>120</v>
      </c>
      <c r="J336" s="832"/>
      <c r="K336" s="832">
        <v>120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5661</v>
      </c>
      <c r="B337" s="832" t="s">
        <v>5662</v>
      </c>
      <c r="C337" s="832" t="s">
        <v>624</v>
      </c>
      <c r="D337" s="832" t="s">
        <v>2073</v>
      </c>
      <c r="E337" s="832" t="s">
        <v>5627</v>
      </c>
      <c r="F337" s="832" t="s">
        <v>5743</v>
      </c>
      <c r="G337" s="832" t="s">
        <v>5744</v>
      </c>
      <c r="H337" s="849"/>
      <c r="I337" s="849"/>
      <c r="J337" s="832"/>
      <c r="K337" s="832"/>
      <c r="L337" s="849"/>
      <c r="M337" s="849"/>
      <c r="N337" s="832"/>
      <c r="O337" s="832"/>
      <c r="P337" s="849">
        <v>2</v>
      </c>
      <c r="Q337" s="849">
        <v>118</v>
      </c>
      <c r="R337" s="837"/>
      <c r="S337" s="850">
        <v>59</v>
      </c>
    </row>
    <row r="338" spans="1:19" ht="14.4" customHeight="1" x14ac:dyDescent="0.3">
      <c r="A338" s="831" t="s">
        <v>5661</v>
      </c>
      <c r="B338" s="832" t="s">
        <v>5662</v>
      </c>
      <c r="C338" s="832" t="s">
        <v>624</v>
      </c>
      <c r="D338" s="832" t="s">
        <v>2073</v>
      </c>
      <c r="E338" s="832" t="s">
        <v>5627</v>
      </c>
      <c r="F338" s="832" t="s">
        <v>5751</v>
      </c>
      <c r="G338" s="832" t="s">
        <v>5752</v>
      </c>
      <c r="H338" s="849">
        <v>6</v>
      </c>
      <c r="I338" s="849">
        <v>1440</v>
      </c>
      <c r="J338" s="832">
        <v>0.28103044496487117</v>
      </c>
      <c r="K338" s="832">
        <v>240</v>
      </c>
      <c r="L338" s="849">
        <v>21</v>
      </c>
      <c r="M338" s="849">
        <v>5124</v>
      </c>
      <c r="N338" s="832">
        <v>1</v>
      </c>
      <c r="O338" s="832">
        <v>244</v>
      </c>
      <c r="P338" s="849">
        <v>31</v>
      </c>
      <c r="Q338" s="849">
        <v>7595</v>
      </c>
      <c r="R338" s="837">
        <v>1.4822404371584699</v>
      </c>
      <c r="S338" s="850">
        <v>245</v>
      </c>
    </row>
    <row r="339" spans="1:19" ht="14.4" customHeight="1" x14ac:dyDescent="0.3">
      <c r="A339" s="831" t="s">
        <v>5661</v>
      </c>
      <c r="B339" s="832" t="s">
        <v>5662</v>
      </c>
      <c r="C339" s="832" t="s">
        <v>624</v>
      </c>
      <c r="D339" s="832" t="s">
        <v>2073</v>
      </c>
      <c r="E339" s="832" t="s">
        <v>5627</v>
      </c>
      <c r="F339" s="832" t="s">
        <v>5771</v>
      </c>
      <c r="G339" s="832" t="s">
        <v>5772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544</v>
      </c>
      <c r="R339" s="837"/>
      <c r="S339" s="850">
        <v>544</v>
      </c>
    </row>
    <row r="340" spans="1:19" ht="14.4" customHeight="1" x14ac:dyDescent="0.3">
      <c r="A340" s="831" t="s">
        <v>5661</v>
      </c>
      <c r="B340" s="832" t="s">
        <v>5662</v>
      </c>
      <c r="C340" s="832" t="s">
        <v>624</v>
      </c>
      <c r="D340" s="832" t="s">
        <v>2074</v>
      </c>
      <c r="E340" s="832" t="s">
        <v>5632</v>
      </c>
      <c r="F340" s="832" t="s">
        <v>5664</v>
      </c>
      <c r="G340" s="832" t="s">
        <v>5634</v>
      </c>
      <c r="H340" s="849">
        <v>2</v>
      </c>
      <c r="I340" s="849">
        <v>2193.6999999999998</v>
      </c>
      <c r="J340" s="832"/>
      <c r="K340" s="832">
        <v>1096.8499999999999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5661</v>
      </c>
      <c r="B341" s="832" t="s">
        <v>5662</v>
      </c>
      <c r="C341" s="832" t="s">
        <v>624</v>
      </c>
      <c r="D341" s="832" t="s">
        <v>2074</v>
      </c>
      <c r="E341" s="832" t="s">
        <v>5627</v>
      </c>
      <c r="F341" s="832" t="s">
        <v>5646</v>
      </c>
      <c r="G341" s="832" t="s">
        <v>5647</v>
      </c>
      <c r="H341" s="849">
        <v>7</v>
      </c>
      <c r="I341" s="849">
        <v>245</v>
      </c>
      <c r="J341" s="832">
        <v>0.601965601965602</v>
      </c>
      <c r="K341" s="832">
        <v>35</v>
      </c>
      <c r="L341" s="849">
        <v>11</v>
      </c>
      <c r="M341" s="849">
        <v>407</v>
      </c>
      <c r="N341" s="832">
        <v>1</v>
      </c>
      <c r="O341" s="832">
        <v>37</v>
      </c>
      <c r="P341" s="849">
        <v>22</v>
      </c>
      <c r="Q341" s="849">
        <v>814</v>
      </c>
      <c r="R341" s="837">
        <v>2</v>
      </c>
      <c r="S341" s="850">
        <v>37</v>
      </c>
    </row>
    <row r="342" spans="1:19" ht="14.4" customHeight="1" x14ac:dyDescent="0.3">
      <c r="A342" s="831" t="s">
        <v>5661</v>
      </c>
      <c r="B342" s="832" t="s">
        <v>5662</v>
      </c>
      <c r="C342" s="832" t="s">
        <v>624</v>
      </c>
      <c r="D342" s="832" t="s">
        <v>2074</v>
      </c>
      <c r="E342" s="832" t="s">
        <v>5627</v>
      </c>
      <c r="F342" s="832" t="s">
        <v>5693</v>
      </c>
      <c r="G342" s="832" t="s">
        <v>5694</v>
      </c>
      <c r="H342" s="849">
        <v>183</v>
      </c>
      <c r="I342" s="849">
        <v>43005</v>
      </c>
      <c r="J342" s="832">
        <v>0.58676253888555363</v>
      </c>
      <c r="K342" s="832">
        <v>235</v>
      </c>
      <c r="L342" s="849">
        <v>292</v>
      </c>
      <c r="M342" s="849">
        <v>73292</v>
      </c>
      <c r="N342" s="832">
        <v>1</v>
      </c>
      <c r="O342" s="832">
        <v>251</v>
      </c>
      <c r="P342" s="849">
        <v>222</v>
      </c>
      <c r="Q342" s="849">
        <v>55722</v>
      </c>
      <c r="R342" s="837">
        <v>0.76027397260273977</v>
      </c>
      <c r="S342" s="850">
        <v>251</v>
      </c>
    </row>
    <row r="343" spans="1:19" ht="14.4" customHeight="1" x14ac:dyDescent="0.3">
      <c r="A343" s="831" t="s">
        <v>5661</v>
      </c>
      <c r="B343" s="832" t="s">
        <v>5662</v>
      </c>
      <c r="C343" s="832" t="s">
        <v>624</v>
      </c>
      <c r="D343" s="832" t="s">
        <v>2074</v>
      </c>
      <c r="E343" s="832" t="s">
        <v>5627</v>
      </c>
      <c r="F343" s="832" t="s">
        <v>5695</v>
      </c>
      <c r="G343" s="832" t="s">
        <v>5696</v>
      </c>
      <c r="H343" s="849">
        <v>1</v>
      </c>
      <c r="I343" s="849">
        <v>118</v>
      </c>
      <c r="J343" s="832">
        <v>0.46825396825396826</v>
      </c>
      <c r="K343" s="832">
        <v>118</v>
      </c>
      <c r="L343" s="849">
        <v>2</v>
      </c>
      <c r="M343" s="849">
        <v>252</v>
      </c>
      <c r="N343" s="832">
        <v>1</v>
      </c>
      <c r="O343" s="832">
        <v>126</v>
      </c>
      <c r="P343" s="849">
        <v>21</v>
      </c>
      <c r="Q343" s="849">
        <v>2646</v>
      </c>
      <c r="R343" s="837">
        <v>10.5</v>
      </c>
      <c r="S343" s="850">
        <v>126</v>
      </c>
    </row>
    <row r="344" spans="1:19" ht="14.4" customHeight="1" x14ac:dyDescent="0.3">
      <c r="A344" s="831" t="s">
        <v>5661</v>
      </c>
      <c r="B344" s="832" t="s">
        <v>5662</v>
      </c>
      <c r="C344" s="832" t="s">
        <v>624</v>
      </c>
      <c r="D344" s="832" t="s">
        <v>2074</v>
      </c>
      <c r="E344" s="832" t="s">
        <v>5627</v>
      </c>
      <c r="F344" s="832" t="s">
        <v>5699</v>
      </c>
      <c r="G344" s="832" t="s">
        <v>5700</v>
      </c>
      <c r="H344" s="849">
        <v>3</v>
      </c>
      <c r="I344" s="849">
        <v>1341</v>
      </c>
      <c r="J344" s="832"/>
      <c r="K344" s="832">
        <v>447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5661</v>
      </c>
      <c r="B345" s="832" t="s">
        <v>5662</v>
      </c>
      <c r="C345" s="832" t="s">
        <v>624</v>
      </c>
      <c r="D345" s="832" t="s">
        <v>2074</v>
      </c>
      <c r="E345" s="832" t="s">
        <v>5627</v>
      </c>
      <c r="F345" s="832" t="s">
        <v>5703</v>
      </c>
      <c r="G345" s="832" t="s">
        <v>5704</v>
      </c>
      <c r="H345" s="849">
        <v>134</v>
      </c>
      <c r="I345" s="849">
        <v>41272</v>
      </c>
      <c r="J345" s="832">
        <v>0.49472573839662448</v>
      </c>
      <c r="K345" s="832">
        <v>308</v>
      </c>
      <c r="L345" s="849">
        <v>264</v>
      </c>
      <c r="M345" s="849">
        <v>83424</v>
      </c>
      <c r="N345" s="832">
        <v>1</v>
      </c>
      <c r="O345" s="832">
        <v>316</v>
      </c>
      <c r="P345" s="849">
        <v>199</v>
      </c>
      <c r="Q345" s="849">
        <v>62884</v>
      </c>
      <c r="R345" s="837">
        <v>0.75378787878787878</v>
      </c>
      <c r="S345" s="850">
        <v>316</v>
      </c>
    </row>
    <row r="346" spans="1:19" ht="14.4" customHeight="1" x14ac:dyDescent="0.3">
      <c r="A346" s="831" t="s">
        <v>5661</v>
      </c>
      <c r="B346" s="832" t="s">
        <v>5662</v>
      </c>
      <c r="C346" s="832" t="s">
        <v>624</v>
      </c>
      <c r="D346" s="832" t="s">
        <v>2074</v>
      </c>
      <c r="E346" s="832" t="s">
        <v>5627</v>
      </c>
      <c r="F346" s="832" t="s">
        <v>5707</v>
      </c>
      <c r="G346" s="832" t="s">
        <v>5708</v>
      </c>
      <c r="H346" s="849">
        <v>7</v>
      </c>
      <c r="I346" s="849">
        <v>245</v>
      </c>
      <c r="J346" s="832">
        <v>1</v>
      </c>
      <c r="K346" s="832">
        <v>35</v>
      </c>
      <c r="L346" s="849">
        <v>7</v>
      </c>
      <c r="M346" s="849">
        <v>245</v>
      </c>
      <c r="N346" s="832">
        <v>1</v>
      </c>
      <c r="O346" s="832">
        <v>35</v>
      </c>
      <c r="P346" s="849">
        <v>4</v>
      </c>
      <c r="Q346" s="849">
        <v>140</v>
      </c>
      <c r="R346" s="837">
        <v>0.5714285714285714</v>
      </c>
      <c r="S346" s="850">
        <v>35</v>
      </c>
    </row>
    <row r="347" spans="1:19" ht="14.4" customHeight="1" x14ac:dyDescent="0.3">
      <c r="A347" s="831" t="s">
        <v>5661</v>
      </c>
      <c r="B347" s="832" t="s">
        <v>5662</v>
      </c>
      <c r="C347" s="832" t="s">
        <v>624</v>
      </c>
      <c r="D347" s="832" t="s">
        <v>2074</v>
      </c>
      <c r="E347" s="832" t="s">
        <v>5627</v>
      </c>
      <c r="F347" s="832" t="s">
        <v>5709</v>
      </c>
      <c r="G347" s="832" t="s">
        <v>5710</v>
      </c>
      <c r="H347" s="849"/>
      <c r="I347" s="849"/>
      <c r="J347" s="832"/>
      <c r="K347" s="832"/>
      <c r="L347" s="849">
        <v>1</v>
      </c>
      <c r="M347" s="849">
        <v>187</v>
      </c>
      <c r="N347" s="832">
        <v>1</v>
      </c>
      <c r="O347" s="832">
        <v>187</v>
      </c>
      <c r="P347" s="849">
        <v>1</v>
      </c>
      <c r="Q347" s="849">
        <v>188</v>
      </c>
      <c r="R347" s="837">
        <v>1.0053475935828877</v>
      </c>
      <c r="S347" s="850">
        <v>188</v>
      </c>
    </row>
    <row r="348" spans="1:19" ht="14.4" customHeight="1" x14ac:dyDescent="0.3">
      <c r="A348" s="831" t="s">
        <v>5661</v>
      </c>
      <c r="B348" s="832" t="s">
        <v>5662</v>
      </c>
      <c r="C348" s="832" t="s">
        <v>624</v>
      </c>
      <c r="D348" s="832" t="s">
        <v>2074</v>
      </c>
      <c r="E348" s="832" t="s">
        <v>5627</v>
      </c>
      <c r="F348" s="832" t="s">
        <v>5711</v>
      </c>
      <c r="G348" s="832" t="s">
        <v>5712</v>
      </c>
      <c r="H348" s="849">
        <v>1</v>
      </c>
      <c r="I348" s="849">
        <v>90</v>
      </c>
      <c r="J348" s="832"/>
      <c r="K348" s="832">
        <v>90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5661</v>
      </c>
      <c r="B349" s="832" t="s">
        <v>5662</v>
      </c>
      <c r="C349" s="832" t="s">
        <v>624</v>
      </c>
      <c r="D349" s="832" t="s">
        <v>2074</v>
      </c>
      <c r="E349" s="832" t="s">
        <v>5627</v>
      </c>
      <c r="F349" s="832" t="s">
        <v>5711</v>
      </c>
      <c r="G349" s="832"/>
      <c r="H349" s="849"/>
      <c r="I349" s="849"/>
      <c r="J349" s="832"/>
      <c r="K349" s="832"/>
      <c r="L349" s="849">
        <v>1</v>
      </c>
      <c r="M349" s="849">
        <v>94</v>
      </c>
      <c r="N349" s="832">
        <v>1</v>
      </c>
      <c r="O349" s="832">
        <v>94</v>
      </c>
      <c r="P349" s="849"/>
      <c r="Q349" s="849"/>
      <c r="R349" s="837"/>
      <c r="S349" s="850"/>
    </row>
    <row r="350" spans="1:19" ht="14.4" customHeight="1" x14ac:dyDescent="0.3">
      <c r="A350" s="831" t="s">
        <v>5661</v>
      </c>
      <c r="B350" s="832" t="s">
        <v>5662</v>
      </c>
      <c r="C350" s="832" t="s">
        <v>624</v>
      </c>
      <c r="D350" s="832" t="s">
        <v>2074</v>
      </c>
      <c r="E350" s="832" t="s">
        <v>5627</v>
      </c>
      <c r="F350" s="832" t="s">
        <v>5715</v>
      </c>
      <c r="G350" s="832" t="s">
        <v>5716</v>
      </c>
      <c r="H350" s="849"/>
      <c r="I350" s="849"/>
      <c r="J350" s="832"/>
      <c r="K350" s="832"/>
      <c r="L350" s="849">
        <v>1</v>
      </c>
      <c r="M350" s="849">
        <v>237</v>
      </c>
      <c r="N350" s="832">
        <v>1</v>
      </c>
      <c r="O350" s="832">
        <v>237</v>
      </c>
      <c r="P350" s="849"/>
      <c r="Q350" s="849"/>
      <c r="R350" s="837"/>
      <c r="S350" s="850"/>
    </row>
    <row r="351" spans="1:19" ht="14.4" customHeight="1" x14ac:dyDescent="0.3">
      <c r="A351" s="831" t="s">
        <v>5661</v>
      </c>
      <c r="B351" s="832" t="s">
        <v>5662</v>
      </c>
      <c r="C351" s="832" t="s">
        <v>624</v>
      </c>
      <c r="D351" s="832" t="s">
        <v>2074</v>
      </c>
      <c r="E351" s="832" t="s">
        <v>5627</v>
      </c>
      <c r="F351" s="832" t="s">
        <v>5639</v>
      </c>
      <c r="G351" s="832" t="s">
        <v>5640</v>
      </c>
      <c r="H351" s="849">
        <v>96</v>
      </c>
      <c r="I351" s="849">
        <v>2899.8999999999987</v>
      </c>
      <c r="J351" s="832">
        <v>0.30850361014862931</v>
      </c>
      <c r="K351" s="832">
        <v>30.207291666666652</v>
      </c>
      <c r="L351" s="849">
        <v>282</v>
      </c>
      <c r="M351" s="849">
        <v>9399.8899999999976</v>
      </c>
      <c r="N351" s="832">
        <v>1</v>
      </c>
      <c r="O351" s="832">
        <v>33.332943262411341</v>
      </c>
      <c r="P351" s="849">
        <v>190</v>
      </c>
      <c r="Q351" s="849">
        <v>6333.2599999999984</v>
      </c>
      <c r="R351" s="837">
        <v>0.6737589482430113</v>
      </c>
      <c r="S351" s="850">
        <v>33.332947368421046</v>
      </c>
    </row>
    <row r="352" spans="1:19" ht="14.4" customHeight="1" x14ac:dyDescent="0.3">
      <c r="A352" s="831" t="s">
        <v>5661</v>
      </c>
      <c r="B352" s="832" t="s">
        <v>5662</v>
      </c>
      <c r="C352" s="832" t="s">
        <v>624</v>
      </c>
      <c r="D352" s="832" t="s">
        <v>2074</v>
      </c>
      <c r="E352" s="832" t="s">
        <v>5627</v>
      </c>
      <c r="F352" s="832" t="s">
        <v>5641</v>
      </c>
      <c r="G352" s="832" t="s">
        <v>5642</v>
      </c>
      <c r="H352" s="849">
        <v>2</v>
      </c>
      <c r="I352" s="849">
        <v>62</v>
      </c>
      <c r="J352" s="832">
        <v>0.96875</v>
      </c>
      <c r="K352" s="832">
        <v>31</v>
      </c>
      <c r="L352" s="849">
        <v>2</v>
      </c>
      <c r="M352" s="849">
        <v>64</v>
      </c>
      <c r="N352" s="832">
        <v>1</v>
      </c>
      <c r="O352" s="832">
        <v>32</v>
      </c>
      <c r="P352" s="849"/>
      <c r="Q352" s="849"/>
      <c r="R352" s="837"/>
      <c r="S352" s="850"/>
    </row>
    <row r="353" spans="1:19" ht="14.4" customHeight="1" x14ac:dyDescent="0.3">
      <c r="A353" s="831" t="s">
        <v>5661</v>
      </c>
      <c r="B353" s="832" t="s">
        <v>5662</v>
      </c>
      <c r="C353" s="832" t="s">
        <v>624</v>
      </c>
      <c r="D353" s="832" t="s">
        <v>2074</v>
      </c>
      <c r="E353" s="832" t="s">
        <v>5627</v>
      </c>
      <c r="F353" s="832" t="s">
        <v>5729</v>
      </c>
      <c r="G353" s="832" t="s">
        <v>5730</v>
      </c>
      <c r="H353" s="849">
        <v>10</v>
      </c>
      <c r="I353" s="849">
        <v>0</v>
      </c>
      <c r="J353" s="832"/>
      <c r="K353" s="832">
        <v>0</v>
      </c>
      <c r="L353" s="849">
        <v>8</v>
      </c>
      <c r="M353" s="849">
        <v>0</v>
      </c>
      <c r="N353" s="832"/>
      <c r="O353" s="832">
        <v>0</v>
      </c>
      <c r="P353" s="849">
        <v>15</v>
      </c>
      <c r="Q353" s="849">
        <v>0</v>
      </c>
      <c r="R353" s="837"/>
      <c r="S353" s="850">
        <v>0</v>
      </c>
    </row>
    <row r="354" spans="1:19" ht="14.4" customHeight="1" x14ac:dyDescent="0.3">
      <c r="A354" s="831" t="s">
        <v>5661</v>
      </c>
      <c r="B354" s="832" t="s">
        <v>5662</v>
      </c>
      <c r="C354" s="832" t="s">
        <v>624</v>
      </c>
      <c r="D354" s="832" t="s">
        <v>2074</v>
      </c>
      <c r="E354" s="832" t="s">
        <v>5627</v>
      </c>
      <c r="F354" s="832" t="s">
        <v>5731</v>
      </c>
      <c r="G354" s="832" t="s">
        <v>5732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672</v>
      </c>
      <c r="R354" s="837"/>
      <c r="S354" s="850">
        <v>672</v>
      </c>
    </row>
    <row r="355" spans="1:19" ht="14.4" customHeight="1" x14ac:dyDescent="0.3">
      <c r="A355" s="831" t="s">
        <v>5661</v>
      </c>
      <c r="B355" s="832" t="s">
        <v>5662</v>
      </c>
      <c r="C355" s="832" t="s">
        <v>624</v>
      </c>
      <c r="D355" s="832" t="s">
        <v>2074</v>
      </c>
      <c r="E355" s="832" t="s">
        <v>5627</v>
      </c>
      <c r="F355" s="832" t="s">
        <v>5733</v>
      </c>
      <c r="G355" s="832" t="s">
        <v>5734</v>
      </c>
      <c r="H355" s="849">
        <v>1</v>
      </c>
      <c r="I355" s="849">
        <v>200</v>
      </c>
      <c r="J355" s="832">
        <v>0.5</v>
      </c>
      <c r="K355" s="832">
        <v>200</v>
      </c>
      <c r="L355" s="849">
        <v>2</v>
      </c>
      <c r="M355" s="849">
        <v>400</v>
      </c>
      <c r="N355" s="832">
        <v>1</v>
      </c>
      <c r="O355" s="832">
        <v>200</v>
      </c>
      <c r="P355" s="849">
        <v>3</v>
      </c>
      <c r="Q355" s="849">
        <v>600</v>
      </c>
      <c r="R355" s="837">
        <v>1.5</v>
      </c>
      <c r="S355" s="850">
        <v>200</v>
      </c>
    </row>
    <row r="356" spans="1:19" ht="14.4" customHeight="1" x14ac:dyDescent="0.3">
      <c r="A356" s="831" t="s">
        <v>5661</v>
      </c>
      <c r="B356" s="832" t="s">
        <v>5662</v>
      </c>
      <c r="C356" s="832" t="s">
        <v>624</v>
      </c>
      <c r="D356" s="832" t="s">
        <v>2074</v>
      </c>
      <c r="E356" s="832" t="s">
        <v>5627</v>
      </c>
      <c r="F356" s="832" t="s">
        <v>5735</v>
      </c>
      <c r="G356" s="832" t="s">
        <v>5736</v>
      </c>
      <c r="H356" s="849">
        <v>9</v>
      </c>
      <c r="I356" s="849">
        <v>2178</v>
      </c>
      <c r="J356" s="832">
        <v>2.8139534883720931</v>
      </c>
      <c r="K356" s="832">
        <v>242</v>
      </c>
      <c r="L356" s="849">
        <v>3</v>
      </c>
      <c r="M356" s="849">
        <v>774</v>
      </c>
      <c r="N356" s="832">
        <v>1</v>
      </c>
      <c r="O356" s="832">
        <v>258</v>
      </c>
      <c r="P356" s="849">
        <v>13</v>
      </c>
      <c r="Q356" s="849">
        <v>3354</v>
      </c>
      <c r="R356" s="837">
        <v>4.333333333333333</v>
      </c>
      <c r="S356" s="850">
        <v>258</v>
      </c>
    </row>
    <row r="357" spans="1:19" ht="14.4" customHeight="1" x14ac:dyDescent="0.3">
      <c r="A357" s="831" t="s">
        <v>5661</v>
      </c>
      <c r="B357" s="832" t="s">
        <v>5662</v>
      </c>
      <c r="C357" s="832" t="s">
        <v>624</v>
      </c>
      <c r="D357" s="832" t="s">
        <v>2074</v>
      </c>
      <c r="E357" s="832" t="s">
        <v>5627</v>
      </c>
      <c r="F357" s="832" t="s">
        <v>5747</v>
      </c>
      <c r="G357" s="832" t="s">
        <v>5748</v>
      </c>
      <c r="H357" s="849">
        <v>1</v>
      </c>
      <c r="I357" s="849">
        <v>114</v>
      </c>
      <c r="J357" s="832"/>
      <c r="K357" s="832">
        <v>114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5661</v>
      </c>
      <c r="B358" s="832" t="s">
        <v>5662</v>
      </c>
      <c r="C358" s="832" t="s">
        <v>624</v>
      </c>
      <c r="D358" s="832" t="s">
        <v>2074</v>
      </c>
      <c r="E358" s="832" t="s">
        <v>5627</v>
      </c>
      <c r="F358" s="832" t="s">
        <v>5749</v>
      </c>
      <c r="G358" s="832" t="s">
        <v>5750</v>
      </c>
      <c r="H358" s="849"/>
      <c r="I358" s="849"/>
      <c r="J358" s="832"/>
      <c r="K358" s="832"/>
      <c r="L358" s="849">
        <v>1</v>
      </c>
      <c r="M358" s="849">
        <v>321</v>
      </c>
      <c r="N358" s="832">
        <v>1</v>
      </c>
      <c r="O358" s="832">
        <v>321</v>
      </c>
      <c r="P358" s="849"/>
      <c r="Q358" s="849"/>
      <c r="R358" s="837"/>
      <c r="S358" s="850"/>
    </row>
    <row r="359" spans="1:19" ht="14.4" customHeight="1" x14ac:dyDescent="0.3">
      <c r="A359" s="831" t="s">
        <v>5661</v>
      </c>
      <c r="B359" s="832" t="s">
        <v>5662</v>
      </c>
      <c r="C359" s="832" t="s">
        <v>624</v>
      </c>
      <c r="D359" s="832" t="s">
        <v>2074</v>
      </c>
      <c r="E359" s="832" t="s">
        <v>5627</v>
      </c>
      <c r="F359" s="832" t="s">
        <v>5751</v>
      </c>
      <c r="G359" s="832" t="s">
        <v>5752</v>
      </c>
      <c r="H359" s="849">
        <v>3</v>
      </c>
      <c r="I359" s="849">
        <v>720</v>
      </c>
      <c r="J359" s="832">
        <v>0.98360655737704916</v>
      </c>
      <c r="K359" s="832">
        <v>240</v>
      </c>
      <c r="L359" s="849">
        <v>3</v>
      </c>
      <c r="M359" s="849">
        <v>732</v>
      </c>
      <c r="N359" s="832">
        <v>1</v>
      </c>
      <c r="O359" s="832">
        <v>244</v>
      </c>
      <c r="P359" s="849">
        <v>3</v>
      </c>
      <c r="Q359" s="849">
        <v>735</v>
      </c>
      <c r="R359" s="837">
        <v>1.0040983606557377</v>
      </c>
      <c r="S359" s="850">
        <v>245</v>
      </c>
    </row>
    <row r="360" spans="1:19" ht="14.4" customHeight="1" x14ac:dyDescent="0.3">
      <c r="A360" s="831" t="s">
        <v>5661</v>
      </c>
      <c r="B360" s="832" t="s">
        <v>5662</v>
      </c>
      <c r="C360" s="832" t="s">
        <v>624</v>
      </c>
      <c r="D360" s="832" t="s">
        <v>2074</v>
      </c>
      <c r="E360" s="832" t="s">
        <v>5627</v>
      </c>
      <c r="F360" s="832" t="s">
        <v>5753</v>
      </c>
      <c r="G360" s="832" t="s">
        <v>5754</v>
      </c>
      <c r="H360" s="849"/>
      <c r="I360" s="849"/>
      <c r="J360" s="832"/>
      <c r="K360" s="832"/>
      <c r="L360" s="849">
        <v>1</v>
      </c>
      <c r="M360" s="849">
        <v>114</v>
      </c>
      <c r="N360" s="832">
        <v>1</v>
      </c>
      <c r="O360" s="832">
        <v>114</v>
      </c>
      <c r="P360" s="849"/>
      <c r="Q360" s="849"/>
      <c r="R360" s="837"/>
      <c r="S360" s="850"/>
    </row>
    <row r="361" spans="1:19" ht="14.4" customHeight="1" x14ac:dyDescent="0.3">
      <c r="A361" s="831" t="s">
        <v>5661</v>
      </c>
      <c r="B361" s="832" t="s">
        <v>5662</v>
      </c>
      <c r="C361" s="832" t="s">
        <v>624</v>
      </c>
      <c r="D361" s="832" t="s">
        <v>2074</v>
      </c>
      <c r="E361" s="832" t="s">
        <v>5627</v>
      </c>
      <c r="F361" s="832" t="s">
        <v>5761</v>
      </c>
      <c r="G361" s="832" t="s">
        <v>5762</v>
      </c>
      <c r="H361" s="849">
        <v>2</v>
      </c>
      <c r="I361" s="849">
        <v>578</v>
      </c>
      <c r="J361" s="832"/>
      <c r="K361" s="832">
        <v>289</v>
      </c>
      <c r="L361" s="849"/>
      <c r="M361" s="849"/>
      <c r="N361" s="832"/>
      <c r="O361" s="832"/>
      <c r="P361" s="849">
        <v>1</v>
      </c>
      <c r="Q361" s="849">
        <v>298</v>
      </c>
      <c r="R361" s="837"/>
      <c r="S361" s="850">
        <v>298</v>
      </c>
    </row>
    <row r="362" spans="1:19" ht="14.4" customHeight="1" x14ac:dyDescent="0.3">
      <c r="A362" s="831" t="s">
        <v>5661</v>
      </c>
      <c r="B362" s="832" t="s">
        <v>5662</v>
      </c>
      <c r="C362" s="832" t="s">
        <v>624</v>
      </c>
      <c r="D362" s="832" t="s">
        <v>2075</v>
      </c>
      <c r="E362" s="832" t="s">
        <v>5632</v>
      </c>
      <c r="F362" s="832" t="s">
        <v>5664</v>
      </c>
      <c r="G362" s="832" t="s">
        <v>5634</v>
      </c>
      <c r="H362" s="849">
        <v>2</v>
      </c>
      <c r="I362" s="849">
        <v>2193.6999999999998</v>
      </c>
      <c r="J362" s="832">
        <v>1</v>
      </c>
      <c r="K362" s="832">
        <v>1096.8499999999999</v>
      </c>
      <c r="L362" s="849">
        <v>2</v>
      </c>
      <c r="M362" s="849">
        <v>2193.6999999999998</v>
      </c>
      <c r="N362" s="832">
        <v>1</v>
      </c>
      <c r="O362" s="832">
        <v>1096.8499999999999</v>
      </c>
      <c r="P362" s="849">
        <v>2</v>
      </c>
      <c r="Q362" s="849">
        <v>2193.6999999999998</v>
      </c>
      <c r="R362" s="837">
        <v>1</v>
      </c>
      <c r="S362" s="850">
        <v>1096.8499999999999</v>
      </c>
    </row>
    <row r="363" spans="1:19" ht="14.4" customHeight="1" x14ac:dyDescent="0.3">
      <c r="A363" s="831" t="s">
        <v>5661</v>
      </c>
      <c r="B363" s="832" t="s">
        <v>5662</v>
      </c>
      <c r="C363" s="832" t="s">
        <v>624</v>
      </c>
      <c r="D363" s="832" t="s">
        <v>2075</v>
      </c>
      <c r="E363" s="832" t="s">
        <v>5627</v>
      </c>
      <c r="F363" s="832" t="s">
        <v>5680</v>
      </c>
      <c r="G363" s="832" t="s">
        <v>5681</v>
      </c>
      <c r="H363" s="849">
        <v>1</v>
      </c>
      <c r="I363" s="849">
        <v>64</v>
      </c>
      <c r="J363" s="832"/>
      <c r="K363" s="832">
        <v>64</v>
      </c>
      <c r="L363" s="849"/>
      <c r="M363" s="849"/>
      <c r="N363" s="832"/>
      <c r="O363" s="832"/>
      <c r="P363" s="849">
        <v>1</v>
      </c>
      <c r="Q363" s="849">
        <v>66</v>
      </c>
      <c r="R363" s="837"/>
      <c r="S363" s="850">
        <v>66</v>
      </c>
    </row>
    <row r="364" spans="1:19" ht="14.4" customHeight="1" x14ac:dyDescent="0.3">
      <c r="A364" s="831" t="s">
        <v>5661</v>
      </c>
      <c r="B364" s="832" t="s">
        <v>5662</v>
      </c>
      <c r="C364" s="832" t="s">
        <v>624</v>
      </c>
      <c r="D364" s="832" t="s">
        <v>2075</v>
      </c>
      <c r="E364" s="832" t="s">
        <v>5627</v>
      </c>
      <c r="F364" s="832" t="s">
        <v>5646</v>
      </c>
      <c r="G364" s="832" t="s">
        <v>5647</v>
      </c>
      <c r="H364" s="849">
        <v>201</v>
      </c>
      <c r="I364" s="849">
        <v>7035</v>
      </c>
      <c r="J364" s="832">
        <v>1.4739157762413577</v>
      </c>
      <c r="K364" s="832">
        <v>35</v>
      </c>
      <c r="L364" s="849">
        <v>129</v>
      </c>
      <c r="M364" s="849">
        <v>4773</v>
      </c>
      <c r="N364" s="832">
        <v>1</v>
      </c>
      <c r="O364" s="832">
        <v>37</v>
      </c>
      <c r="P364" s="849">
        <v>102</v>
      </c>
      <c r="Q364" s="849">
        <v>3774</v>
      </c>
      <c r="R364" s="837">
        <v>0.79069767441860461</v>
      </c>
      <c r="S364" s="850">
        <v>37</v>
      </c>
    </row>
    <row r="365" spans="1:19" ht="14.4" customHeight="1" x14ac:dyDescent="0.3">
      <c r="A365" s="831" t="s">
        <v>5661</v>
      </c>
      <c r="B365" s="832" t="s">
        <v>5662</v>
      </c>
      <c r="C365" s="832" t="s">
        <v>624</v>
      </c>
      <c r="D365" s="832" t="s">
        <v>2075</v>
      </c>
      <c r="E365" s="832" t="s">
        <v>5627</v>
      </c>
      <c r="F365" s="832" t="s">
        <v>5684</v>
      </c>
      <c r="G365" s="832" t="s">
        <v>5685</v>
      </c>
      <c r="H365" s="849">
        <v>362</v>
      </c>
      <c r="I365" s="849">
        <v>3620</v>
      </c>
      <c r="J365" s="832">
        <v>1.1715210355987056</v>
      </c>
      <c r="K365" s="832">
        <v>10</v>
      </c>
      <c r="L365" s="849">
        <v>309</v>
      </c>
      <c r="M365" s="849">
        <v>3090</v>
      </c>
      <c r="N365" s="832">
        <v>1</v>
      </c>
      <c r="O365" s="832">
        <v>10</v>
      </c>
      <c r="P365" s="849">
        <v>358</v>
      </c>
      <c r="Q365" s="849">
        <v>3580</v>
      </c>
      <c r="R365" s="837">
        <v>1.1585760517799353</v>
      </c>
      <c r="S365" s="850">
        <v>10</v>
      </c>
    </row>
    <row r="366" spans="1:19" ht="14.4" customHeight="1" x14ac:dyDescent="0.3">
      <c r="A366" s="831" t="s">
        <v>5661</v>
      </c>
      <c r="B366" s="832" t="s">
        <v>5662</v>
      </c>
      <c r="C366" s="832" t="s">
        <v>624</v>
      </c>
      <c r="D366" s="832" t="s">
        <v>2075</v>
      </c>
      <c r="E366" s="832" t="s">
        <v>5627</v>
      </c>
      <c r="F366" s="832" t="s">
        <v>5684</v>
      </c>
      <c r="G366" s="832" t="s">
        <v>5686</v>
      </c>
      <c r="H366" s="849">
        <v>33</v>
      </c>
      <c r="I366" s="849">
        <v>330</v>
      </c>
      <c r="J366" s="832">
        <v>2.0625</v>
      </c>
      <c r="K366" s="832">
        <v>10</v>
      </c>
      <c r="L366" s="849">
        <v>16</v>
      </c>
      <c r="M366" s="849">
        <v>160</v>
      </c>
      <c r="N366" s="832">
        <v>1</v>
      </c>
      <c r="O366" s="832">
        <v>10</v>
      </c>
      <c r="P366" s="849">
        <v>20</v>
      </c>
      <c r="Q366" s="849">
        <v>200</v>
      </c>
      <c r="R366" s="837">
        <v>1.25</v>
      </c>
      <c r="S366" s="850">
        <v>10</v>
      </c>
    </row>
    <row r="367" spans="1:19" ht="14.4" customHeight="1" x14ac:dyDescent="0.3">
      <c r="A367" s="831" t="s">
        <v>5661</v>
      </c>
      <c r="B367" s="832" t="s">
        <v>5662</v>
      </c>
      <c r="C367" s="832" t="s">
        <v>624</v>
      </c>
      <c r="D367" s="832" t="s">
        <v>2075</v>
      </c>
      <c r="E367" s="832" t="s">
        <v>5627</v>
      </c>
      <c r="F367" s="832" t="s">
        <v>5693</v>
      </c>
      <c r="G367" s="832" t="s">
        <v>5694</v>
      </c>
      <c r="H367" s="849">
        <v>99</v>
      </c>
      <c r="I367" s="849">
        <v>23265</v>
      </c>
      <c r="J367" s="832">
        <v>0.4802551452222199</v>
      </c>
      <c r="K367" s="832">
        <v>235</v>
      </c>
      <c r="L367" s="849">
        <v>193</v>
      </c>
      <c r="M367" s="849">
        <v>48443</v>
      </c>
      <c r="N367" s="832">
        <v>1</v>
      </c>
      <c r="O367" s="832">
        <v>251</v>
      </c>
      <c r="P367" s="849">
        <v>58</v>
      </c>
      <c r="Q367" s="849">
        <v>14558</v>
      </c>
      <c r="R367" s="837">
        <v>0.30051813471502592</v>
      </c>
      <c r="S367" s="850">
        <v>251</v>
      </c>
    </row>
    <row r="368" spans="1:19" ht="14.4" customHeight="1" x14ac:dyDescent="0.3">
      <c r="A368" s="831" t="s">
        <v>5661</v>
      </c>
      <c r="B368" s="832" t="s">
        <v>5662</v>
      </c>
      <c r="C368" s="832" t="s">
        <v>624</v>
      </c>
      <c r="D368" s="832" t="s">
        <v>2075</v>
      </c>
      <c r="E368" s="832" t="s">
        <v>5627</v>
      </c>
      <c r="F368" s="832" t="s">
        <v>5695</v>
      </c>
      <c r="G368" s="832" t="s">
        <v>5696</v>
      </c>
      <c r="H368" s="849">
        <v>2</v>
      </c>
      <c r="I368" s="849">
        <v>236</v>
      </c>
      <c r="J368" s="832">
        <v>1.873015873015873</v>
      </c>
      <c r="K368" s="832">
        <v>118</v>
      </c>
      <c r="L368" s="849">
        <v>1</v>
      </c>
      <c r="M368" s="849">
        <v>126</v>
      </c>
      <c r="N368" s="832">
        <v>1</v>
      </c>
      <c r="O368" s="832">
        <v>126</v>
      </c>
      <c r="P368" s="849"/>
      <c r="Q368" s="849"/>
      <c r="R368" s="837"/>
      <c r="S368" s="850"/>
    </row>
    <row r="369" spans="1:19" ht="14.4" customHeight="1" x14ac:dyDescent="0.3">
      <c r="A369" s="831" t="s">
        <v>5661</v>
      </c>
      <c r="B369" s="832" t="s">
        <v>5662</v>
      </c>
      <c r="C369" s="832" t="s">
        <v>624</v>
      </c>
      <c r="D369" s="832" t="s">
        <v>2075</v>
      </c>
      <c r="E369" s="832" t="s">
        <v>5627</v>
      </c>
      <c r="F369" s="832" t="s">
        <v>5697</v>
      </c>
      <c r="G369" s="832" t="s">
        <v>5698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396</v>
      </c>
      <c r="R369" s="837"/>
      <c r="S369" s="850">
        <v>396</v>
      </c>
    </row>
    <row r="370" spans="1:19" ht="14.4" customHeight="1" x14ac:dyDescent="0.3">
      <c r="A370" s="831" t="s">
        <v>5661</v>
      </c>
      <c r="B370" s="832" t="s">
        <v>5662</v>
      </c>
      <c r="C370" s="832" t="s">
        <v>624</v>
      </c>
      <c r="D370" s="832" t="s">
        <v>2075</v>
      </c>
      <c r="E370" s="832" t="s">
        <v>5627</v>
      </c>
      <c r="F370" s="832" t="s">
        <v>5703</v>
      </c>
      <c r="G370" s="832" t="s">
        <v>5704</v>
      </c>
      <c r="H370" s="849">
        <v>297</v>
      </c>
      <c r="I370" s="849">
        <v>91476</v>
      </c>
      <c r="J370" s="832">
        <v>0.68924050632911393</v>
      </c>
      <c r="K370" s="832">
        <v>308</v>
      </c>
      <c r="L370" s="849">
        <v>420</v>
      </c>
      <c r="M370" s="849">
        <v>132720</v>
      </c>
      <c r="N370" s="832">
        <v>1</v>
      </c>
      <c r="O370" s="832">
        <v>316</v>
      </c>
      <c r="P370" s="849">
        <v>355</v>
      </c>
      <c r="Q370" s="849">
        <v>112180</v>
      </c>
      <c r="R370" s="837">
        <v>0.84523809523809523</v>
      </c>
      <c r="S370" s="850">
        <v>316</v>
      </c>
    </row>
    <row r="371" spans="1:19" ht="14.4" customHeight="1" x14ac:dyDescent="0.3">
      <c r="A371" s="831" t="s">
        <v>5661</v>
      </c>
      <c r="B371" s="832" t="s">
        <v>5662</v>
      </c>
      <c r="C371" s="832" t="s">
        <v>624</v>
      </c>
      <c r="D371" s="832" t="s">
        <v>2075</v>
      </c>
      <c r="E371" s="832" t="s">
        <v>5627</v>
      </c>
      <c r="F371" s="832" t="s">
        <v>5707</v>
      </c>
      <c r="G371" s="832" t="s">
        <v>5708</v>
      </c>
      <c r="H371" s="849">
        <v>26</v>
      </c>
      <c r="I371" s="849">
        <v>910</v>
      </c>
      <c r="J371" s="832">
        <v>0.55319148936170215</v>
      </c>
      <c r="K371" s="832">
        <v>35</v>
      </c>
      <c r="L371" s="849">
        <v>47</v>
      </c>
      <c r="M371" s="849">
        <v>1645</v>
      </c>
      <c r="N371" s="832">
        <v>1</v>
      </c>
      <c r="O371" s="832">
        <v>35</v>
      </c>
      <c r="P371" s="849">
        <v>43</v>
      </c>
      <c r="Q371" s="849">
        <v>1505</v>
      </c>
      <c r="R371" s="837">
        <v>0.91489361702127658</v>
      </c>
      <c r="S371" s="850">
        <v>35</v>
      </c>
    </row>
    <row r="372" spans="1:19" ht="14.4" customHeight="1" x14ac:dyDescent="0.3">
      <c r="A372" s="831" t="s">
        <v>5661</v>
      </c>
      <c r="B372" s="832" t="s">
        <v>5662</v>
      </c>
      <c r="C372" s="832" t="s">
        <v>624</v>
      </c>
      <c r="D372" s="832" t="s">
        <v>2075</v>
      </c>
      <c r="E372" s="832" t="s">
        <v>5627</v>
      </c>
      <c r="F372" s="832" t="s">
        <v>5721</v>
      </c>
      <c r="G372" s="832" t="s">
        <v>5722</v>
      </c>
      <c r="H372" s="849">
        <v>1</v>
      </c>
      <c r="I372" s="849">
        <v>0</v>
      </c>
      <c r="J372" s="832"/>
      <c r="K372" s="832">
        <v>0</v>
      </c>
      <c r="L372" s="849">
        <v>2</v>
      </c>
      <c r="M372" s="849">
        <v>0</v>
      </c>
      <c r="N372" s="832"/>
      <c r="O372" s="832">
        <v>0</v>
      </c>
      <c r="P372" s="849"/>
      <c r="Q372" s="849"/>
      <c r="R372" s="837"/>
      <c r="S372" s="850"/>
    </row>
    <row r="373" spans="1:19" ht="14.4" customHeight="1" x14ac:dyDescent="0.3">
      <c r="A373" s="831" t="s">
        <v>5661</v>
      </c>
      <c r="B373" s="832" t="s">
        <v>5662</v>
      </c>
      <c r="C373" s="832" t="s">
        <v>624</v>
      </c>
      <c r="D373" s="832" t="s">
        <v>2075</v>
      </c>
      <c r="E373" s="832" t="s">
        <v>5627</v>
      </c>
      <c r="F373" s="832" t="s">
        <v>5639</v>
      </c>
      <c r="G373" s="832" t="s">
        <v>5640</v>
      </c>
      <c r="H373" s="849">
        <v>22</v>
      </c>
      <c r="I373" s="849">
        <v>533.34</v>
      </c>
      <c r="J373" s="832">
        <v>0.21918202291519406</v>
      </c>
      <c r="K373" s="832">
        <v>24.242727272727276</v>
      </c>
      <c r="L373" s="849">
        <v>73</v>
      </c>
      <c r="M373" s="849">
        <v>2433.3200000000002</v>
      </c>
      <c r="N373" s="832">
        <v>1</v>
      </c>
      <c r="O373" s="832">
        <v>33.33315068493151</v>
      </c>
      <c r="P373" s="849">
        <v>24</v>
      </c>
      <c r="Q373" s="849">
        <v>799.99</v>
      </c>
      <c r="R373" s="837">
        <v>0.32876481514967204</v>
      </c>
      <c r="S373" s="850">
        <v>33.332916666666669</v>
      </c>
    </row>
    <row r="374" spans="1:19" ht="14.4" customHeight="1" x14ac:dyDescent="0.3">
      <c r="A374" s="831" t="s">
        <v>5661</v>
      </c>
      <c r="B374" s="832" t="s">
        <v>5662</v>
      </c>
      <c r="C374" s="832" t="s">
        <v>624</v>
      </c>
      <c r="D374" s="832" t="s">
        <v>2075</v>
      </c>
      <c r="E374" s="832" t="s">
        <v>5627</v>
      </c>
      <c r="F374" s="832" t="s">
        <v>5725</v>
      </c>
      <c r="G374" s="832" t="s">
        <v>5726</v>
      </c>
      <c r="H374" s="849">
        <v>44</v>
      </c>
      <c r="I374" s="849">
        <v>1584</v>
      </c>
      <c r="J374" s="832">
        <v>1.0193050193050193</v>
      </c>
      <c r="K374" s="832">
        <v>36</v>
      </c>
      <c r="L374" s="849">
        <v>42</v>
      </c>
      <c r="M374" s="849">
        <v>1554</v>
      </c>
      <c r="N374" s="832">
        <v>1</v>
      </c>
      <c r="O374" s="832">
        <v>37</v>
      </c>
      <c r="P374" s="849">
        <v>36</v>
      </c>
      <c r="Q374" s="849">
        <v>1332</v>
      </c>
      <c r="R374" s="837">
        <v>0.8571428571428571</v>
      </c>
      <c r="S374" s="850">
        <v>37</v>
      </c>
    </row>
    <row r="375" spans="1:19" ht="14.4" customHeight="1" x14ac:dyDescent="0.3">
      <c r="A375" s="831" t="s">
        <v>5661</v>
      </c>
      <c r="B375" s="832" t="s">
        <v>5662</v>
      </c>
      <c r="C375" s="832" t="s">
        <v>624</v>
      </c>
      <c r="D375" s="832" t="s">
        <v>2075</v>
      </c>
      <c r="E375" s="832" t="s">
        <v>5627</v>
      </c>
      <c r="F375" s="832" t="s">
        <v>5641</v>
      </c>
      <c r="G375" s="832" t="s">
        <v>5642</v>
      </c>
      <c r="H375" s="849">
        <v>28</v>
      </c>
      <c r="I375" s="849">
        <v>868</v>
      </c>
      <c r="J375" s="832">
        <v>0.4597457627118644</v>
      </c>
      <c r="K375" s="832">
        <v>31</v>
      </c>
      <c r="L375" s="849">
        <v>59</v>
      </c>
      <c r="M375" s="849">
        <v>1888</v>
      </c>
      <c r="N375" s="832">
        <v>1</v>
      </c>
      <c r="O375" s="832">
        <v>32</v>
      </c>
      <c r="P375" s="849">
        <v>14</v>
      </c>
      <c r="Q375" s="849">
        <v>448</v>
      </c>
      <c r="R375" s="837">
        <v>0.23728813559322035</v>
      </c>
      <c r="S375" s="850">
        <v>32</v>
      </c>
    </row>
    <row r="376" spans="1:19" ht="14.4" customHeight="1" x14ac:dyDescent="0.3">
      <c r="A376" s="831" t="s">
        <v>5661</v>
      </c>
      <c r="B376" s="832" t="s">
        <v>5662</v>
      </c>
      <c r="C376" s="832" t="s">
        <v>624</v>
      </c>
      <c r="D376" s="832" t="s">
        <v>2075</v>
      </c>
      <c r="E376" s="832" t="s">
        <v>5627</v>
      </c>
      <c r="F376" s="832" t="s">
        <v>5729</v>
      </c>
      <c r="G376" s="832" t="s">
        <v>5730</v>
      </c>
      <c r="H376" s="849">
        <v>64</v>
      </c>
      <c r="I376" s="849">
        <v>0</v>
      </c>
      <c r="J376" s="832"/>
      <c r="K376" s="832">
        <v>0</v>
      </c>
      <c r="L376" s="849">
        <v>106</v>
      </c>
      <c r="M376" s="849">
        <v>0</v>
      </c>
      <c r="N376" s="832"/>
      <c r="O376" s="832">
        <v>0</v>
      </c>
      <c r="P376" s="849">
        <v>30</v>
      </c>
      <c r="Q376" s="849">
        <v>0</v>
      </c>
      <c r="R376" s="837"/>
      <c r="S376" s="850">
        <v>0</v>
      </c>
    </row>
    <row r="377" spans="1:19" ht="14.4" customHeight="1" x14ac:dyDescent="0.3">
      <c r="A377" s="831" t="s">
        <v>5661</v>
      </c>
      <c r="B377" s="832" t="s">
        <v>5662</v>
      </c>
      <c r="C377" s="832" t="s">
        <v>624</v>
      </c>
      <c r="D377" s="832" t="s">
        <v>2075</v>
      </c>
      <c r="E377" s="832" t="s">
        <v>5627</v>
      </c>
      <c r="F377" s="832" t="s">
        <v>5733</v>
      </c>
      <c r="G377" s="832" t="s">
        <v>5734</v>
      </c>
      <c r="H377" s="849">
        <v>92</v>
      </c>
      <c r="I377" s="849">
        <v>18400</v>
      </c>
      <c r="J377" s="832">
        <v>0.48677248677248675</v>
      </c>
      <c r="K377" s="832">
        <v>200</v>
      </c>
      <c r="L377" s="849">
        <v>189</v>
      </c>
      <c r="M377" s="849">
        <v>37800</v>
      </c>
      <c r="N377" s="832">
        <v>1</v>
      </c>
      <c r="O377" s="832">
        <v>200</v>
      </c>
      <c r="P377" s="849">
        <v>57</v>
      </c>
      <c r="Q377" s="849">
        <v>11400</v>
      </c>
      <c r="R377" s="837">
        <v>0.30158730158730157</v>
      </c>
      <c r="S377" s="850">
        <v>200</v>
      </c>
    </row>
    <row r="378" spans="1:19" ht="14.4" customHeight="1" x14ac:dyDescent="0.3">
      <c r="A378" s="831" t="s">
        <v>5661</v>
      </c>
      <c r="B378" s="832" t="s">
        <v>5662</v>
      </c>
      <c r="C378" s="832" t="s">
        <v>624</v>
      </c>
      <c r="D378" s="832" t="s">
        <v>2075</v>
      </c>
      <c r="E378" s="832" t="s">
        <v>5627</v>
      </c>
      <c r="F378" s="832" t="s">
        <v>5648</v>
      </c>
      <c r="G378" s="832" t="s">
        <v>5649</v>
      </c>
      <c r="H378" s="849">
        <v>51</v>
      </c>
      <c r="I378" s="849">
        <v>3570</v>
      </c>
      <c r="J378" s="832">
        <v>3.0152027027027026</v>
      </c>
      <c r="K378" s="832">
        <v>70</v>
      </c>
      <c r="L378" s="849">
        <v>16</v>
      </c>
      <c r="M378" s="849">
        <v>1184</v>
      </c>
      <c r="N378" s="832">
        <v>1</v>
      </c>
      <c r="O378" s="832">
        <v>74</v>
      </c>
      <c r="P378" s="849">
        <v>24</v>
      </c>
      <c r="Q378" s="849">
        <v>1776</v>
      </c>
      <c r="R378" s="837">
        <v>1.5</v>
      </c>
      <c r="S378" s="850">
        <v>74</v>
      </c>
    </row>
    <row r="379" spans="1:19" ht="14.4" customHeight="1" x14ac:dyDescent="0.3">
      <c r="A379" s="831" t="s">
        <v>5661</v>
      </c>
      <c r="B379" s="832" t="s">
        <v>5662</v>
      </c>
      <c r="C379" s="832" t="s">
        <v>624</v>
      </c>
      <c r="D379" s="832" t="s">
        <v>2075</v>
      </c>
      <c r="E379" s="832" t="s">
        <v>5627</v>
      </c>
      <c r="F379" s="832" t="s">
        <v>5735</v>
      </c>
      <c r="G379" s="832" t="s">
        <v>5736</v>
      </c>
      <c r="H379" s="849">
        <v>382</v>
      </c>
      <c r="I379" s="849">
        <v>92444</v>
      </c>
      <c r="J379" s="832">
        <v>1.126761250060943</v>
      </c>
      <c r="K379" s="832">
        <v>242</v>
      </c>
      <c r="L379" s="849">
        <v>318</v>
      </c>
      <c r="M379" s="849">
        <v>82044</v>
      </c>
      <c r="N379" s="832">
        <v>1</v>
      </c>
      <c r="O379" s="832">
        <v>258</v>
      </c>
      <c r="P379" s="849">
        <v>370</v>
      </c>
      <c r="Q379" s="849">
        <v>95460</v>
      </c>
      <c r="R379" s="837">
        <v>1.1635220125786163</v>
      </c>
      <c r="S379" s="850">
        <v>258</v>
      </c>
    </row>
    <row r="380" spans="1:19" ht="14.4" customHeight="1" x14ac:dyDescent="0.3">
      <c r="A380" s="831" t="s">
        <v>5661</v>
      </c>
      <c r="B380" s="832" t="s">
        <v>5662</v>
      </c>
      <c r="C380" s="832" t="s">
        <v>624</v>
      </c>
      <c r="D380" s="832" t="s">
        <v>2075</v>
      </c>
      <c r="E380" s="832" t="s">
        <v>5627</v>
      </c>
      <c r="F380" s="832" t="s">
        <v>5737</v>
      </c>
      <c r="G380" s="832" t="s">
        <v>5738</v>
      </c>
      <c r="H380" s="849"/>
      <c r="I380" s="849"/>
      <c r="J380" s="832"/>
      <c r="K380" s="832"/>
      <c r="L380" s="849">
        <v>1</v>
      </c>
      <c r="M380" s="849">
        <v>59</v>
      </c>
      <c r="N380" s="832">
        <v>1</v>
      </c>
      <c r="O380" s="832">
        <v>59</v>
      </c>
      <c r="P380" s="849"/>
      <c r="Q380" s="849"/>
      <c r="R380" s="837"/>
      <c r="S380" s="850"/>
    </row>
    <row r="381" spans="1:19" ht="14.4" customHeight="1" x14ac:dyDescent="0.3">
      <c r="A381" s="831" t="s">
        <v>5661</v>
      </c>
      <c r="B381" s="832" t="s">
        <v>5662</v>
      </c>
      <c r="C381" s="832" t="s">
        <v>624</v>
      </c>
      <c r="D381" s="832" t="s">
        <v>2075</v>
      </c>
      <c r="E381" s="832" t="s">
        <v>5627</v>
      </c>
      <c r="F381" s="832" t="s">
        <v>5751</v>
      </c>
      <c r="G381" s="832" t="s">
        <v>5752</v>
      </c>
      <c r="H381" s="849">
        <v>29</v>
      </c>
      <c r="I381" s="849">
        <v>6960</v>
      </c>
      <c r="J381" s="832">
        <v>0.83895853423336553</v>
      </c>
      <c r="K381" s="832">
        <v>240</v>
      </c>
      <c r="L381" s="849">
        <v>34</v>
      </c>
      <c r="M381" s="849">
        <v>8296</v>
      </c>
      <c r="N381" s="832">
        <v>1</v>
      </c>
      <c r="O381" s="832">
        <v>244</v>
      </c>
      <c r="P381" s="849">
        <v>9</v>
      </c>
      <c r="Q381" s="849">
        <v>2205</v>
      </c>
      <c r="R381" s="837">
        <v>0.2657907425265188</v>
      </c>
      <c r="S381" s="850">
        <v>245</v>
      </c>
    </row>
    <row r="382" spans="1:19" ht="14.4" customHeight="1" x14ac:dyDescent="0.3">
      <c r="A382" s="831" t="s">
        <v>5661</v>
      </c>
      <c r="B382" s="832" t="s">
        <v>5662</v>
      </c>
      <c r="C382" s="832" t="s">
        <v>624</v>
      </c>
      <c r="D382" s="832" t="s">
        <v>2075</v>
      </c>
      <c r="E382" s="832" t="s">
        <v>5627</v>
      </c>
      <c r="F382" s="832" t="s">
        <v>5769</v>
      </c>
      <c r="G382" s="832" t="s">
        <v>5770</v>
      </c>
      <c r="H382" s="849"/>
      <c r="I382" s="849"/>
      <c r="J382" s="832"/>
      <c r="K382" s="832"/>
      <c r="L382" s="849">
        <v>1</v>
      </c>
      <c r="M382" s="849">
        <v>296</v>
      </c>
      <c r="N382" s="832">
        <v>1</v>
      </c>
      <c r="O382" s="832">
        <v>296</v>
      </c>
      <c r="P382" s="849"/>
      <c r="Q382" s="849"/>
      <c r="R382" s="837"/>
      <c r="S382" s="850"/>
    </row>
    <row r="383" spans="1:19" ht="14.4" customHeight="1" x14ac:dyDescent="0.3">
      <c r="A383" s="831" t="s">
        <v>5661</v>
      </c>
      <c r="B383" s="832" t="s">
        <v>5662</v>
      </c>
      <c r="C383" s="832" t="s">
        <v>624</v>
      </c>
      <c r="D383" s="832" t="s">
        <v>2075</v>
      </c>
      <c r="E383" s="832" t="s">
        <v>5627</v>
      </c>
      <c r="F383" s="832" t="s">
        <v>5771</v>
      </c>
      <c r="G383" s="832" t="s">
        <v>5772</v>
      </c>
      <c r="H383" s="849">
        <v>21</v>
      </c>
      <c r="I383" s="849">
        <v>10920</v>
      </c>
      <c r="J383" s="832">
        <v>0.9576427255985267</v>
      </c>
      <c r="K383" s="832">
        <v>520</v>
      </c>
      <c r="L383" s="849">
        <v>21</v>
      </c>
      <c r="M383" s="849">
        <v>11403</v>
      </c>
      <c r="N383" s="832">
        <v>1</v>
      </c>
      <c r="O383" s="832">
        <v>543</v>
      </c>
      <c r="P383" s="849">
        <v>17</v>
      </c>
      <c r="Q383" s="849">
        <v>9248</v>
      </c>
      <c r="R383" s="837">
        <v>0.81101464526878897</v>
      </c>
      <c r="S383" s="850">
        <v>544</v>
      </c>
    </row>
    <row r="384" spans="1:19" ht="14.4" customHeight="1" x14ac:dyDescent="0.3">
      <c r="A384" s="831" t="s">
        <v>5661</v>
      </c>
      <c r="B384" s="832" t="s">
        <v>5662</v>
      </c>
      <c r="C384" s="832" t="s">
        <v>624</v>
      </c>
      <c r="D384" s="832" t="s">
        <v>2076</v>
      </c>
      <c r="E384" s="832" t="s">
        <v>5627</v>
      </c>
      <c r="F384" s="832" t="s">
        <v>5646</v>
      </c>
      <c r="G384" s="832" t="s">
        <v>5647</v>
      </c>
      <c r="H384" s="849">
        <v>2</v>
      </c>
      <c r="I384" s="849">
        <v>70</v>
      </c>
      <c r="J384" s="832">
        <v>1.8918918918918919</v>
      </c>
      <c r="K384" s="832">
        <v>35</v>
      </c>
      <c r="L384" s="849">
        <v>1</v>
      </c>
      <c r="M384" s="849">
        <v>37</v>
      </c>
      <c r="N384" s="832">
        <v>1</v>
      </c>
      <c r="O384" s="832">
        <v>37</v>
      </c>
      <c r="P384" s="849"/>
      <c r="Q384" s="849"/>
      <c r="R384" s="837"/>
      <c r="S384" s="850"/>
    </row>
    <row r="385" spans="1:19" ht="14.4" customHeight="1" x14ac:dyDescent="0.3">
      <c r="A385" s="831" t="s">
        <v>5661</v>
      </c>
      <c r="B385" s="832" t="s">
        <v>5662</v>
      </c>
      <c r="C385" s="832" t="s">
        <v>624</v>
      </c>
      <c r="D385" s="832" t="s">
        <v>2076</v>
      </c>
      <c r="E385" s="832" t="s">
        <v>5627</v>
      </c>
      <c r="F385" s="832" t="s">
        <v>5693</v>
      </c>
      <c r="G385" s="832" t="s">
        <v>5694</v>
      </c>
      <c r="H385" s="849">
        <v>19</v>
      </c>
      <c r="I385" s="849">
        <v>4465</v>
      </c>
      <c r="J385" s="832"/>
      <c r="K385" s="832">
        <v>235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5661</v>
      </c>
      <c r="B386" s="832" t="s">
        <v>5662</v>
      </c>
      <c r="C386" s="832" t="s">
        <v>624</v>
      </c>
      <c r="D386" s="832" t="s">
        <v>2076</v>
      </c>
      <c r="E386" s="832" t="s">
        <v>5627</v>
      </c>
      <c r="F386" s="832" t="s">
        <v>5703</v>
      </c>
      <c r="G386" s="832" t="s">
        <v>5704</v>
      </c>
      <c r="H386" s="849">
        <v>30</v>
      </c>
      <c r="I386" s="849">
        <v>9240</v>
      </c>
      <c r="J386" s="832">
        <v>9.7468354430379751</v>
      </c>
      <c r="K386" s="832">
        <v>308</v>
      </c>
      <c r="L386" s="849">
        <v>3</v>
      </c>
      <c r="M386" s="849">
        <v>948</v>
      </c>
      <c r="N386" s="832">
        <v>1</v>
      </c>
      <c r="O386" s="832">
        <v>316</v>
      </c>
      <c r="P386" s="849"/>
      <c r="Q386" s="849"/>
      <c r="R386" s="837"/>
      <c r="S386" s="850"/>
    </row>
    <row r="387" spans="1:19" ht="14.4" customHeight="1" x14ac:dyDescent="0.3">
      <c r="A387" s="831" t="s">
        <v>5661</v>
      </c>
      <c r="B387" s="832" t="s">
        <v>5662</v>
      </c>
      <c r="C387" s="832" t="s">
        <v>624</v>
      </c>
      <c r="D387" s="832" t="s">
        <v>2076</v>
      </c>
      <c r="E387" s="832" t="s">
        <v>5627</v>
      </c>
      <c r="F387" s="832" t="s">
        <v>5639</v>
      </c>
      <c r="G387" s="832" t="s">
        <v>5640</v>
      </c>
      <c r="H387" s="849">
        <v>7</v>
      </c>
      <c r="I387" s="849">
        <v>199.98999999999995</v>
      </c>
      <c r="J387" s="832"/>
      <c r="K387" s="832">
        <v>28.569999999999993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5661</v>
      </c>
      <c r="B388" s="832" t="s">
        <v>5662</v>
      </c>
      <c r="C388" s="832" t="s">
        <v>624</v>
      </c>
      <c r="D388" s="832" t="s">
        <v>2076</v>
      </c>
      <c r="E388" s="832" t="s">
        <v>5627</v>
      </c>
      <c r="F388" s="832" t="s">
        <v>5729</v>
      </c>
      <c r="G388" s="832" t="s">
        <v>5730</v>
      </c>
      <c r="H388" s="849">
        <v>25</v>
      </c>
      <c r="I388" s="849">
        <v>0</v>
      </c>
      <c r="J388" s="832"/>
      <c r="K388" s="832">
        <v>0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5661</v>
      </c>
      <c r="B389" s="832" t="s">
        <v>5662</v>
      </c>
      <c r="C389" s="832" t="s">
        <v>624</v>
      </c>
      <c r="D389" s="832" t="s">
        <v>2076</v>
      </c>
      <c r="E389" s="832" t="s">
        <v>5627</v>
      </c>
      <c r="F389" s="832" t="s">
        <v>5733</v>
      </c>
      <c r="G389" s="832" t="s">
        <v>5734</v>
      </c>
      <c r="H389" s="849">
        <v>17</v>
      </c>
      <c r="I389" s="849">
        <v>3400</v>
      </c>
      <c r="J389" s="832"/>
      <c r="K389" s="832">
        <v>200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5661</v>
      </c>
      <c r="B390" s="832" t="s">
        <v>5662</v>
      </c>
      <c r="C390" s="832" t="s">
        <v>624</v>
      </c>
      <c r="D390" s="832" t="s">
        <v>2076</v>
      </c>
      <c r="E390" s="832" t="s">
        <v>5627</v>
      </c>
      <c r="F390" s="832" t="s">
        <v>5735</v>
      </c>
      <c r="G390" s="832" t="s">
        <v>5736</v>
      </c>
      <c r="H390" s="849"/>
      <c r="I390" s="849"/>
      <c r="J390" s="832"/>
      <c r="K390" s="832"/>
      <c r="L390" s="849">
        <v>0</v>
      </c>
      <c r="M390" s="849">
        <v>0</v>
      </c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5661</v>
      </c>
      <c r="B391" s="832" t="s">
        <v>5662</v>
      </c>
      <c r="C391" s="832" t="s">
        <v>624</v>
      </c>
      <c r="D391" s="832" t="s">
        <v>2076</v>
      </c>
      <c r="E391" s="832" t="s">
        <v>5627</v>
      </c>
      <c r="F391" s="832" t="s">
        <v>5743</v>
      </c>
      <c r="G391" s="832" t="s">
        <v>5744</v>
      </c>
      <c r="H391" s="849"/>
      <c r="I391" s="849"/>
      <c r="J391" s="832"/>
      <c r="K391" s="832"/>
      <c r="L391" s="849">
        <v>1</v>
      </c>
      <c r="M391" s="849">
        <v>59</v>
      </c>
      <c r="N391" s="832">
        <v>1</v>
      </c>
      <c r="O391" s="832">
        <v>59</v>
      </c>
      <c r="P391" s="849"/>
      <c r="Q391" s="849"/>
      <c r="R391" s="837"/>
      <c r="S391" s="850"/>
    </row>
    <row r="392" spans="1:19" ht="14.4" customHeight="1" x14ac:dyDescent="0.3">
      <c r="A392" s="831" t="s">
        <v>5661</v>
      </c>
      <c r="B392" s="832" t="s">
        <v>5662</v>
      </c>
      <c r="C392" s="832" t="s">
        <v>624</v>
      </c>
      <c r="D392" s="832" t="s">
        <v>2076</v>
      </c>
      <c r="E392" s="832" t="s">
        <v>5627</v>
      </c>
      <c r="F392" s="832" t="s">
        <v>5751</v>
      </c>
      <c r="G392" s="832" t="s">
        <v>5752</v>
      </c>
      <c r="H392" s="849">
        <v>3</v>
      </c>
      <c r="I392" s="849">
        <v>720</v>
      </c>
      <c r="J392" s="832">
        <v>2.9508196721311477</v>
      </c>
      <c r="K392" s="832">
        <v>240</v>
      </c>
      <c r="L392" s="849">
        <v>1</v>
      </c>
      <c r="M392" s="849">
        <v>244</v>
      </c>
      <c r="N392" s="832">
        <v>1</v>
      </c>
      <c r="O392" s="832">
        <v>244</v>
      </c>
      <c r="P392" s="849"/>
      <c r="Q392" s="849"/>
      <c r="R392" s="837"/>
      <c r="S392" s="850"/>
    </row>
    <row r="393" spans="1:19" ht="14.4" customHeight="1" x14ac:dyDescent="0.3">
      <c r="A393" s="831" t="s">
        <v>5661</v>
      </c>
      <c r="B393" s="832" t="s">
        <v>5662</v>
      </c>
      <c r="C393" s="832" t="s">
        <v>624</v>
      </c>
      <c r="D393" s="832" t="s">
        <v>2078</v>
      </c>
      <c r="E393" s="832" t="s">
        <v>5667</v>
      </c>
      <c r="F393" s="832" t="s">
        <v>5668</v>
      </c>
      <c r="G393" s="832" t="s">
        <v>5669</v>
      </c>
      <c r="H393" s="849">
        <v>9</v>
      </c>
      <c r="I393" s="849">
        <v>6131.79</v>
      </c>
      <c r="J393" s="832"/>
      <c r="K393" s="832">
        <v>681.31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" customHeight="1" x14ac:dyDescent="0.3">
      <c r="A394" s="831" t="s">
        <v>5661</v>
      </c>
      <c r="B394" s="832" t="s">
        <v>5662</v>
      </c>
      <c r="C394" s="832" t="s">
        <v>624</v>
      </c>
      <c r="D394" s="832" t="s">
        <v>2078</v>
      </c>
      <c r="E394" s="832" t="s">
        <v>5667</v>
      </c>
      <c r="F394" s="832" t="s">
        <v>5672</v>
      </c>
      <c r="G394" s="832" t="s">
        <v>5673</v>
      </c>
      <c r="H394" s="849">
        <v>9</v>
      </c>
      <c r="I394" s="849">
        <v>9387</v>
      </c>
      <c r="J394" s="832"/>
      <c r="K394" s="832">
        <v>1043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5661</v>
      </c>
      <c r="B395" s="832" t="s">
        <v>5662</v>
      </c>
      <c r="C395" s="832" t="s">
        <v>624</v>
      </c>
      <c r="D395" s="832" t="s">
        <v>2078</v>
      </c>
      <c r="E395" s="832" t="s">
        <v>5627</v>
      </c>
      <c r="F395" s="832" t="s">
        <v>5682</v>
      </c>
      <c r="G395" s="832" t="s">
        <v>5683</v>
      </c>
      <c r="H395" s="849"/>
      <c r="I395" s="849"/>
      <c r="J395" s="832"/>
      <c r="K395" s="832"/>
      <c r="L395" s="849">
        <v>1</v>
      </c>
      <c r="M395" s="849">
        <v>83</v>
      </c>
      <c r="N395" s="832">
        <v>1</v>
      </c>
      <c r="O395" s="832">
        <v>83</v>
      </c>
      <c r="P395" s="849"/>
      <c r="Q395" s="849"/>
      <c r="R395" s="837"/>
      <c r="S395" s="850"/>
    </row>
    <row r="396" spans="1:19" ht="14.4" customHeight="1" x14ac:dyDescent="0.3">
      <c r="A396" s="831" t="s">
        <v>5661</v>
      </c>
      <c r="B396" s="832" t="s">
        <v>5662</v>
      </c>
      <c r="C396" s="832" t="s">
        <v>624</v>
      </c>
      <c r="D396" s="832" t="s">
        <v>2078</v>
      </c>
      <c r="E396" s="832" t="s">
        <v>5627</v>
      </c>
      <c r="F396" s="832" t="s">
        <v>5646</v>
      </c>
      <c r="G396" s="832" t="s">
        <v>5647</v>
      </c>
      <c r="H396" s="849">
        <v>26</v>
      </c>
      <c r="I396" s="849">
        <v>910</v>
      </c>
      <c r="J396" s="832">
        <v>0.5855855855855856</v>
      </c>
      <c r="K396" s="832">
        <v>35</v>
      </c>
      <c r="L396" s="849">
        <v>42</v>
      </c>
      <c r="M396" s="849">
        <v>1554</v>
      </c>
      <c r="N396" s="832">
        <v>1</v>
      </c>
      <c r="O396" s="832">
        <v>37</v>
      </c>
      <c r="P396" s="849">
        <v>81</v>
      </c>
      <c r="Q396" s="849">
        <v>2997</v>
      </c>
      <c r="R396" s="837">
        <v>1.9285714285714286</v>
      </c>
      <c r="S396" s="850">
        <v>37</v>
      </c>
    </row>
    <row r="397" spans="1:19" ht="14.4" customHeight="1" x14ac:dyDescent="0.3">
      <c r="A397" s="831" t="s">
        <v>5661</v>
      </c>
      <c r="B397" s="832" t="s">
        <v>5662</v>
      </c>
      <c r="C397" s="832" t="s">
        <v>624</v>
      </c>
      <c r="D397" s="832" t="s">
        <v>2078</v>
      </c>
      <c r="E397" s="832" t="s">
        <v>5627</v>
      </c>
      <c r="F397" s="832" t="s">
        <v>5693</v>
      </c>
      <c r="G397" s="832" t="s">
        <v>5694</v>
      </c>
      <c r="H397" s="849">
        <v>43</v>
      </c>
      <c r="I397" s="849">
        <v>10105</v>
      </c>
      <c r="J397" s="832">
        <v>0.55915227976980963</v>
      </c>
      <c r="K397" s="832">
        <v>235</v>
      </c>
      <c r="L397" s="849">
        <v>72</v>
      </c>
      <c r="M397" s="849">
        <v>18072</v>
      </c>
      <c r="N397" s="832">
        <v>1</v>
      </c>
      <c r="O397" s="832">
        <v>251</v>
      </c>
      <c r="P397" s="849">
        <v>193</v>
      </c>
      <c r="Q397" s="849">
        <v>48443</v>
      </c>
      <c r="R397" s="837">
        <v>2.6805555555555554</v>
      </c>
      <c r="S397" s="850">
        <v>251</v>
      </c>
    </row>
    <row r="398" spans="1:19" ht="14.4" customHeight="1" x14ac:dyDescent="0.3">
      <c r="A398" s="831" t="s">
        <v>5661</v>
      </c>
      <c r="B398" s="832" t="s">
        <v>5662</v>
      </c>
      <c r="C398" s="832" t="s">
        <v>624</v>
      </c>
      <c r="D398" s="832" t="s">
        <v>2078</v>
      </c>
      <c r="E398" s="832" t="s">
        <v>5627</v>
      </c>
      <c r="F398" s="832" t="s">
        <v>5703</v>
      </c>
      <c r="G398" s="832" t="s">
        <v>5704</v>
      </c>
      <c r="H398" s="849">
        <v>36</v>
      </c>
      <c r="I398" s="849">
        <v>11088</v>
      </c>
      <c r="J398" s="832">
        <v>0.6620491999044662</v>
      </c>
      <c r="K398" s="832">
        <v>308</v>
      </c>
      <c r="L398" s="849">
        <v>53</v>
      </c>
      <c r="M398" s="849">
        <v>16748</v>
      </c>
      <c r="N398" s="832">
        <v>1</v>
      </c>
      <c r="O398" s="832">
        <v>316</v>
      </c>
      <c r="P398" s="849">
        <v>157</v>
      </c>
      <c r="Q398" s="849">
        <v>49612</v>
      </c>
      <c r="R398" s="837">
        <v>2.9622641509433962</v>
      </c>
      <c r="S398" s="850">
        <v>316</v>
      </c>
    </row>
    <row r="399" spans="1:19" ht="14.4" customHeight="1" x14ac:dyDescent="0.3">
      <c r="A399" s="831" t="s">
        <v>5661</v>
      </c>
      <c r="B399" s="832" t="s">
        <v>5662</v>
      </c>
      <c r="C399" s="832" t="s">
        <v>624</v>
      </c>
      <c r="D399" s="832" t="s">
        <v>2078</v>
      </c>
      <c r="E399" s="832" t="s">
        <v>5627</v>
      </c>
      <c r="F399" s="832" t="s">
        <v>5707</v>
      </c>
      <c r="G399" s="832" t="s">
        <v>5708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35</v>
      </c>
      <c r="R399" s="837"/>
      <c r="S399" s="850">
        <v>35</v>
      </c>
    </row>
    <row r="400" spans="1:19" ht="14.4" customHeight="1" x14ac:dyDescent="0.3">
      <c r="A400" s="831" t="s">
        <v>5661</v>
      </c>
      <c r="B400" s="832" t="s">
        <v>5662</v>
      </c>
      <c r="C400" s="832" t="s">
        <v>624</v>
      </c>
      <c r="D400" s="832" t="s">
        <v>2078</v>
      </c>
      <c r="E400" s="832" t="s">
        <v>5627</v>
      </c>
      <c r="F400" s="832" t="s">
        <v>5711</v>
      </c>
      <c r="G400" s="832"/>
      <c r="H400" s="849"/>
      <c r="I400" s="849"/>
      <c r="J400" s="832"/>
      <c r="K400" s="832"/>
      <c r="L400" s="849">
        <v>1</v>
      </c>
      <c r="M400" s="849">
        <v>94</v>
      </c>
      <c r="N400" s="832">
        <v>1</v>
      </c>
      <c r="O400" s="832">
        <v>94</v>
      </c>
      <c r="P400" s="849"/>
      <c r="Q400" s="849"/>
      <c r="R400" s="837"/>
      <c r="S400" s="850"/>
    </row>
    <row r="401" spans="1:19" ht="14.4" customHeight="1" x14ac:dyDescent="0.3">
      <c r="A401" s="831" t="s">
        <v>5661</v>
      </c>
      <c r="B401" s="832" t="s">
        <v>5662</v>
      </c>
      <c r="C401" s="832" t="s">
        <v>624</v>
      </c>
      <c r="D401" s="832" t="s">
        <v>2078</v>
      </c>
      <c r="E401" s="832" t="s">
        <v>5627</v>
      </c>
      <c r="F401" s="832" t="s">
        <v>5719</v>
      </c>
      <c r="G401" s="832" t="s">
        <v>5720</v>
      </c>
      <c r="H401" s="849">
        <v>9</v>
      </c>
      <c r="I401" s="849">
        <v>7227</v>
      </c>
      <c r="J401" s="832"/>
      <c r="K401" s="832">
        <v>803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5661</v>
      </c>
      <c r="B402" s="832" t="s">
        <v>5662</v>
      </c>
      <c r="C402" s="832" t="s">
        <v>624</v>
      </c>
      <c r="D402" s="832" t="s">
        <v>2078</v>
      </c>
      <c r="E402" s="832" t="s">
        <v>5627</v>
      </c>
      <c r="F402" s="832" t="s">
        <v>5639</v>
      </c>
      <c r="G402" s="832" t="s">
        <v>5640</v>
      </c>
      <c r="H402" s="849">
        <v>12</v>
      </c>
      <c r="I402" s="849">
        <v>200</v>
      </c>
      <c r="J402" s="832">
        <v>0.10344898930337453</v>
      </c>
      <c r="K402" s="832">
        <v>16.666666666666668</v>
      </c>
      <c r="L402" s="849">
        <v>58</v>
      </c>
      <c r="M402" s="849">
        <v>1933.3199999999997</v>
      </c>
      <c r="N402" s="832">
        <v>1</v>
      </c>
      <c r="O402" s="832">
        <v>33.333103448275857</v>
      </c>
      <c r="P402" s="849">
        <v>92</v>
      </c>
      <c r="Q402" s="849">
        <v>3066.6600000000003</v>
      </c>
      <c r="R402" s="837">
        <v>1.5862143876854327</v>
      </c>
      <c r="S402" s="850">
        <v>33.333260869565223</v>
      </c>
    </row>
    <row r="403" spans="1:19" ht="14.4" customHeight="1" x14ac:dyDescent="0.3">
      <c r="A403" s="831" t="s">
        <v>5661</v>
      </c>
      <c r="B403" s="832" t="s">
        <v>5662</v>
      </c>
      <c r="C403" s="832" t="s">
        <v>624</v>
      </c>
      <c r="D403" s="832" t="s">
        <v>2078</v>
      </c>
      <c r="E403" s="832" t="s">
        <v>5627</v>
      </c>
      <c r="F403" s="832" t="s">
        <v>5725</v>
      </c>
      <c r="G403" s="832" t="s">
        <v>5726</v>
      </c>
      <c r="H403" s="849"/>
      <c r="I403" s="849"/>
      <c r="J403" s="832"/>
      <c r="K403" s="832"/>
      <c r="L403" s="849"/>
      <c r="M403" s="849"/>
      <c r="N403" s="832"/>
      <c r="O403" s="832"/>
      <c r="P403" s="849">
        <v>3</v>
      </c>
      <c r="Q403" s="849">
        <v>111</v>
      </c>
      <c r="R403" s="837"/>
      <c r="S403" s="850">
        <v>37</v>
      </c>
    </row>
    <row r="404" spans="1:19" ht="14.4" customHeight="1" x14ac:dyDescent="0.3">
      <c r="A404" s="831" t="s">
        <v>5661</v>
      </c>
      <c r="B404" s="832" t="s">
        <v>5662</v>
      </c>
      <c r="C404" s="832" t="s">
        <v>624</v>
      </c>
      <c r="D404" s="832" t="s">
        <v>2078</v>
      </c>
      <c r="E404" s="832" t="s">
        <v>5627</v>
      </c>
      <c r="F404" s="832" t="s">
        <v>5641</v>
      </c>
      <c r="G404" s="832" t="s">
        <v>5642</v>
      </c>
      <c r="H404" s="849"/>
      <c r="I404" s="849"/>
      <c r="J404" s="832"/>
      <c r="K404" s="832"/>
      <c r="L404" s="849">
        <v>1</v>
      </c>
      <c r="M404" s="849">
        <v>32</v>
      </c>
      <c r="N404" s="832">
        <v>1</v>
      </c>
      <c r="O404" s="832">
        <v>32</v>
      </c>
      <c r="P404" s="849"/>
      <c r="Q404" s="849"/>
      <c r="R404" s="837"/>
      <c r="S404" s="850"/>
    </row>
    <row r="405" spans="1:19" ht="14.4" customHeight="1" x14ac:dyDescent="0.3">
      <c r="A405" s="831" t="s">
        <v>5661</v>
      </c>
      <c r="B405" s="832" t="s">
        <v>5662</v>
      </c>
      <c r="C405" s="832" t="s">
        <v>624</v>
      </c>
      <c r="D405" s="832" t="s">
        <v>2078</v>
      </c>
      <c r="E405" s="832" t="s">
        <v>5627</v>
      </c>
      <c r="F405" s="832" t="s">
        <v>5729</v>
      </c>
      <c r="G405" s="832" t="s">
        <v>5730</v>
      </c>
      <c r="H405" s="849">
        <v>16</v>
      </c>
      <c r="I405" s="849">
        <v>0</v>
      </c>
      <c r="J405" s="832"/>
      <c r="K405" s="832">
        <v>0</v>
      </c>
      <c r="L405" s="849">
        <v>9</v>
      </c>
      <c r="M405" s="849">
        <v>0</v>
      </c>
      <c r="N405" s="832"/>
      <c r="O405" s="832">
        <v>0</v>
      </c>
      <c r="P405" s="849">
        <v>72</v>
      </c>
      <c r="Q405" s="849">
        <v>0</v>
      </c>
      <c r="R405" s="837"/>
      <c r="S405" s="850">
        <v>0</v>
      </c>
    </row>
    <row r="406" spans="1:19" ht="14.4" customHeight="1" x14ac:dyDescent="0.3">
      <c r="A406" s="831" t="s">
        <v>5661</v>
      </c>
      <c r="B406" s="832" t="s">
        <v>5662</v>
      </c>
      <c r="C406" s="832" t="s">
        <v>624</v>
      </c>
      <c r="D406" s="832" t="s">
        <v>2078</v>
      </c>
      <c r="E406" s="832" t="s">
        <v>5627</v>
      </c>
      <c r="F406" s="832" t="s">
        <v>5733</v>
      </c>
      <c r="G406" s="832" t="s">
        <v>5734</v>
      </c>
      <c r="H406" s="849">
        <v>4</v>
      </c>
      <c r="I406" s="849">
        <v>800</v>
      </c>
      <c r="J406" s="832">
        <v>0.33333333333333331</v>
      </c>
      <c r="K406" s="832">
        <v>200</v>
      </c>
      <c r="L406" s="849">
        <v>12</v>
      </c>
      <c r="M406" s="849">
        <v>2400</v>
      </c>
      <c r="N406" s="832">
        <v>1</v>
      </c>
      <c r="O406" s="832">
        <v>200</v>
      </c>
      <c r="P406" s="849">
        <v>94</v>
      </c>
      <c r="Q406" s="849">
        <v>18800</v>
      </c>
      <c r="R406" s="837">
        <v>7.833333333333333</v>
      </c>
      <c r="S406" s="850">
        <v>200</v>
      </c>
    </row>
    <row r="407" spans="1:19" ht="14.4" customHeight="1" x14ac:dyDescent="0.3">
      <c r="A407" s="831" t="s">
        <v>5661</v>
      </c>
      <c r="B407" s="832" t="s">
        <v>5662</v>
      </c>
      <c r="C407" s="832" t="s">
        <v>624</v>
      </c>
      <c r="D407" s="832" t="s">
        <v>2078</v>
      </c>
      <c r="E407" s="832" t="s">
        <v>5627</v>
      </c>
      <c r="F407" s="832" t="s">
        <v>5751</v>
      </c>
      <c r="G407" s="832" t="s">
        <v>5752</v>
      </c>
      <c r="H407" s="849">
        <v>7</v>
      </c>
      <c r="I407" s="849">
        <v>1680</v>
      </c>
      <c r="J407" s="832">
        <v>0.68852459016393441</v>
      </c>
      <c r="K407" s="832">
        <v>240</v>
      </c>
      <c r="L407" s="849">
        <v>10</v>
      </c>
      <c r="M407" s="849">
        <v>2440</v>
      </c>
      <c r="N407" s="832">
        <v>1</v>
      </c>
      <c r="O407" s="832">
        <v>244</v>
      </c>
      <c r="P407" s="849">
        <v>14</v>
      </c>
      <c r="Q407" s="849">
        <v>3430</v>
      </c>
      <c r="R407" s="837">
        <v>1.4057377049180328</v>
      </c>
      <c r="S407" s="850">
        <v>245</v>
      </c>
    </row>
    <row r="408" spans="1:19" ht="14.4" customHeight="1" x14ac:dyDescent="0.3">
      <c r="A408" s="831" t="s">
        <v>5661</v>
      </c>
      <c r="B408" s="832" t="s">
        <v>5662</v>
      </c>
      <c r="C408" s="832" t="s">
        <v>624</v>
      </c>
      <c r="D408" s="832" t="s">
        <v>2078</v>
      </c>
      <c r="E408" s="832" t="s">
        <v>5627</v>
      </c>
      <c r="F408" s="832" t="s">
        <v>5654</v>
      </c>
      <c r="G408" s="832" t="s">
        <v>5655</v>
      </c>
      <c r="H408" s="849">
        <v>9</v>
      </c>
      <c r="I408" s="849">
        <v>1386</v>
      </c>
      <c r="J408" s="832"/>
      <c r="K408" s="832">
        <v>154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5661</v>
      </c>
      <c r="B409" s="832" t="s">
        <v>5662</v>
      </c>
      <c r="C409" s="832" t="s">
        <v>624</v>
      </c>
      <c r="D409" s="832" t="s">
        <v>2078</v>
      </c>
      <c r="E409" s="832" t="s">
        <v>5627</v>
      </c>
      <c r="F409" s="832" t="s">
        <v>5753</v>
      </c>
      <c r="G409" s="832" t="s">
        <v>5754</v>
      </c>
      <c r="H409" s="849"/>
      <c r="I409" s="849"/>
      <c r="J409" s="832"/>
      <c r="K409" s="832"/>
      <c r="L409" s="849">
        <v>1</v>
      </c>
      <c r="M409" s="849">
        <v>114</v>
      </c>
      <c r="N409" s="832">
        <v>1</v>
      </c>
      <c r="O409" s="832">
        <v>114</v>
      </c>
      <c r="P409" s="849"/>
      <c r="Q409" s="849"/>
      <c r="R409" s="837"/>
      <c r="S409" s="850"/>
    </row>
    <row r="410" spans="1:19" ht="14.4" customHeight="1" x14ac:dyDescent="0.3">
      <c r="A410" s="831" t="s">
        <v>5661</v>
      </c>
      <c r="B410" s="832" t="s">
        <v>5662</v>
      </c>
      <c r="C410" s="832" t="s">
        <v>624</v>
      </c>
      <c r="D410" s="832" t="s">
        <v>2078</v>
      </c>
      <c r="E410" s="832" t="s">
        <v>5627</v>
      </c>
      <c r="F410" s="832" t="s">
        <v>5761</v>
      </c>
      <c r="G410" s="832" t="s">
        <v>5762</v>
      </c>
      <c r="H410" s="849"/>
      <c r="I410" s="849"/>
      <c r="J410" s="832"/>
      <c r="K410" s="832"/>
      <c r="L410" s="849">
        <v>1</v>
      </c>
      <c r="M410" s="849">
        <v>297</v>
      </c>
      <c r="N410" s="832">
        <v>1</v>
      </c>
      <c r="O410" s="832">
        <v>297</v>
      </c>
      <c r="P410" s="849"/>
      <c r="Q410" s="849"/>
      <c r="R410" s="837"/>
      <c r="S410" s="850"/>
    </row>
    <row r="411" spans="1:19" ht="14.4" customHeight="1" x14ac:dyDescent="0.3">
      <c r="A411" s="831" t="s">
        <v>5661</v>
      </c>
      <c r="B411" s="832" t="s">
        <v>5662</v>
      </c>
      <c r="C411" s="832" t="s">
        <v>624</v>
      </c>
      <c r="D411" s="832" t="s">
        <v>2078</v>
      </c>
      <c r="E411" s="832" t="s">
        <v>5627</v>
      </c>
      <c r="F411" s="832" t="s">
        <v>5765</v>
      </c>
      <c r="G411" s="832" t="s">
        <v>5766</v>
      </c>
      <c r="H411" s="849">
        <v>9</v>
      </c>
      <c r="I411" s="849">
        <v>7029</v>
      </c>
      <c r="J411" s="832"/>
      <c r="K411" s="832">
        <v>781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5661</v>
      </c>
      <c r="B412" s="832" t="s">
        <v>5662</v>
      </c>
      <c r="C412" s="832" t="s">
        <v>624</v>
      </c>
      <c r="D412" s="832" t="s">
        <v>2078</v>
      </c>
      <c r="E412" s="832" t="s">
        <v>5627</v>
      </c>
      <c r="F412" s="832" t="s">
        <v>5771</v>
      </c>
      <c r="G412" s="832" t="s">
        <v>5772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544</v>
      </c>
      <c r="R412" s="837"/>
      <c r="S412" s="850">
        <v>544</v>
      </c>
    </row>
    <row r="413" spans="1:19" ht="14.4" customHeight="1" x14ac:dyDescent="0.3">
      <c r="A413" s="831" t="s">
        <v>5661</v>
      </c>
      <c r="B413" s="832" t="s">
        <v>5662</v>
      </c>
      <c r="C413" s="832" t="s">
        <v>624</v>
      </c>
      <c r="D413" s="832" t="s">
        <v>5612</v>
      </c>
      <c r="E413" s="832" t="s">
        <v>5627</v>
      </c>
      <c r="F413" s="832" t="s">
        <v>5646</v>
      </c>
      <c r="G413" s="832" t="s">
        <v>5647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37</v>
      </c>
      <c r="R413" s="837"/>
      <c r="S413" s="850">
        <v>37</v>
      </c>
    </row>
    <row r="414" spans="1:19" ht="14.4" customHeight="1" x14ac:dyDescent="0.3">
      <c r="A414" s="831" t="s">
        <v>5661</v>
      </c>
      <c r="B414" s="832" t="s">
        <v>5662</v>
      </c>
      <c r="C414" s="832" t="s">
        <v>624</v>
      </c>
      <c r="D414" s="832" t="s">
        <v>5612</v>
      </c>
      <c r="E414" s="832" t="s">
        <v>5627</v>
      </c>
      <c r="F414" s="832" t="s">
        <v>5693</v>
      </c>
      <c r="G414" s="832" t="s">
        <v>5694</v>
      </c>
      <c r="H414" s="849">
        <v>43</v>
      </c>
      <c r="I414" s="849">
        <v>10105</v>
      </c>
      <c r="J414" s="832">
        <v>0.73198116624411447</v>
      </c>
      <c r="K414" s="832">
        <v>235</v>
      </c>
      <c r="L414" s="849">
        <v>55</v>
      </c>
      <c r="M414" s="849">
        <v>13805</v>
      </c>
      <c r="N414" s="832">
        <v>1</v>
      </c>
      <c r="O414" s="832">
        <v>251</v>
      </c>
      <c r="P414" s="849">
        <v>85</v>
      </c>
      <c r="Q414" s="849">
        <v>21335</v>
      </c>
      <c r="R414" s="837">
        <v>1.5454545454545454</v>
      </c>
      <c r="S414" s="850">
        <v>251</v>
      </c>
    </row>
    <row r="415" spans="1:19" ht="14.4" customHeight="1" x14ac:dyDescent="0.3">
      <c r="A415" s="831" t="s">
        <v>5661</v>
      </c>
      <c r="B415" s="832" t="s">
        <v>5662</v>
      </c>
      <c r="C415" s="832" t="s">
        <v>624</v>
      </c>
      <c r="D415" s="832" t="s">
        <v>5612</v>
      </c>
      <c r="E415" s="832" t="s">
        <v>5627</v>
      </c>
      <c r="F415" s="832" t="s">
        <v>5703</v>
      </c>
      <c r="G415" s="832" t="s">
        <v>5704</v>
      </c>
      <c r="H415" s="849">
        <v>28</v>
      </c>
      <c r="I415" s="849">
        <v>8624</v>
      </c>
      <c r="J415" s="832">
        <v>0.63467765675596111</v>
      </c>
      <c r="K415" s="832">
        <v>308</v>
      </c>
      <c r="L415" s="849">
        <v>43</v>
      </c>
      <c r="M415" s="849">
        <v>13588</v>
      </c>
      <c r="N415" s="832">
        <v>1</v>
      </c>
      <c r="O415" s="832">
        <v>316</v>
      </c>
      <c r="P415" s="849">
        <v>59</v>
      </c>
      <c r="Q415" s="849">
        <v>18644</v>
      </c>
      <c r="R415" s="837">
        <v>1.3720930232558139</v>
      </c>
      <c r="S415" s="850">
        <v>316</v>
      </c>
    </row>
    <row r="416" spans="1:19" ht="14.4" customHeight="1" x14ac:dyDescent="0.3">
      <c r="A416" s="831" t="s">
        <v>5661</v>
      </c>
      <c r="B416" s="832" t="s">
        <v>5662</v>
      </c>
      <c r="C416" s="832" t="s">
        <v>624</v>
      </c>
      <c r="D416" s="832" t="s">
        <v>5612</v>
      </c>
      <c r="E416" s="832" t="s">
        <v>5627</v>
      </c>
      <c r="F416" s="832" t="s">
        <v>5707</v>
      </c>
      <c r="G416" s="832" t="s">
        <v>5708</v>
      </c>
      <c r="H416" s="849">
        <v>1</v>
      </c>
      <c r="I416" s="849">
        <v>35</v>
      </c>
      <c r="J416" s="832"/>
      <c r="K416" s="832">
        <v>35</v>
      </c>
      <c r="L416" s="849"/>
      <c r="M416" s="849"/>
      <c r="N416" s="832"/>
      <c r="O416" s="832"/>
      <c r="P416" s="849">
        <v>1</v>
      </c>
      <c r="Q416" s="849">
        <v>35</v>
      </c>
      <c r="R416" s="837"/>
      <c r="S416" s="850">
        <v>35</v>
      </c>
    </row>
    <row r="417" spans="1:19" ht="14.4" customHeight="1" x14ac:dyDescent="0.3">
      <c r="A417" s="831" t="s">
        <v>5661</v>
      </c>
      <c r="B417" s="832" t="s">
        <v>5662</v>
      </c>
      <c r="C417" s="832" t="s">
        <v>624</v>
      </c>
      <c r="D417" s="832" t="s">
        <v>5612</v>
      </c>
      <c r="E417" s="832" t="s">
        <v>5627</v>
      </c>
      <c r="F417" s="832" t="s">
        <v>5639</v>
      </c>
      <c r="G417" s="832" t="s">
        <v>5640</v>
      </c>
      <c r="H417" s="849">
        <v>17</v>
      </c>
      <c r="I417" s="849">
        <v>366.66</v>
      </c>
      <c r="J417" s="832">
        <v>0.33332727272727275</v>
      </c>
      <c r="K417" s="832">
        <v>21.568235294117649</v>
      </c>
      <c r="L417" s="849">
        <v>33</v>
      </c>
      <c r="M417" s="849">
        <v>1100</v>
      </c>
      <c r="N417" s="832">
        <v>1</v>
      </c>
      <c r="O417" s="832">
        <v>33.333333333333336</v>
      </c>
      <c r="P417" s="849">
        <v>47</v>
      </c>
      <c r="Q417" s="849">
        <v>1566.6499999999999</v>
      </c>
      <c r="R417" s="837">
        <v>1.4242272727272727</v>
      </c>
      <c r="S417" s="850">
        <v>33.332978723404253</v>
      </c>
    </row>
    <row r="418" spans="1:19" ht="14.4" customHeight="1" x14ac:dyDescent="0.3">
      <c r="A418" s="831" t="s">
        <v>5661</v>
      </c>
      <c r="B418" s="832" t="s">
        <v>5662</v>
      </c>
      <c r="C418" s="832" t="s">
        <v>624</v>
      </c>
      <c r="D418" s="832" t="s">
        <v>5612</v>
      </c>
      <c r="E418" s="832" t="s">
        <v>5627</v>
      </c>
      <c r="F418" s="832" t="s">
        <v>5725</v>
      </c>
      <c r="G418" s="832" t="s">
        <v>5726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37</v>
      </c>
      <c r="R418" s="837"/>
      <c r="S418" s="850">
        <v>37</v>
      </c>
    </row>
    <row r="419" spans="1:19" ht="14.4" customHeight="1" x14ac:dyDescent="0.3">
      <c r="A419" s="831" t="s">
        <v>5661</v>
      </c>
      <c r="B419" s="832" t="s">
        <v>5662</v>
      </c>
      <c r="C419" s="832" t="s">
        <v>624</v>
      </c>
      <c r="D419" s="832" t="s">
        <v>5612</v>
      </c>
      <c r="E419" s="832" t="s">
        <v>5627</v>
      </c>
      <c r="F419" s="832" t="s">
        <v>5641</v>
      </c>
      <c r="G419" s="832" t="s">
        <v>5642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32</v>
      </c>
      <c r="R419" s="837"/>
      <c r="S419" s="850">
        <v>32</v>
      </c>
    </row>
    <row r="420" spans="1:19" ht="14.4" customHeight="1" x14ac:dyDescent="0.3">
      <c r="A420" s="831" t="s">
        <v>5661</v>
      </c>
      <c r="B420" s="832" t="s">
        <v>5662</v>
      </c>
      <c r="C420" s="832" t="s">
        <v>624</v>
      </c>
      <c r="D420" s="832" t="s">
        <v>5612</v>
      </c>
      <c r="E420" s="832" t="s">
        <v>5627</v>
      </c>
      <c r="F420" s="832" t="s">
        <v>5729</v>
      </c>
      <c r="G420" s="832" t="s">
        <v>5730</v>
      </c>
      <c r="H420" s="849">
        <v>14</v>
      </c>
      <c r="I420" s="849">
        <v>0</v>
      </c>
      <c r="J420" s="832"/>
      <c r="K420" s="832">
        <v>0</v>
      </c>
      <c r="L420" s="849">
        <v>21</v>
      </c>
      <c r="M420" s="849">
        <v>0</v>
      </c>
      <c r="N420" s="832"/>
      <c r="O420" s="832">
        <v>0</v>
      </c>
      <c r="P420" s="849">
        <v>23</v>
      </c>
      <c r="Q420" s="849">
        <v>0</v>
      </c>
      <c r="R420" s="837"/>
      <c r="S420" s="850">
        <v>0</v>
      </c>
    </row>
    <row r="421" spans="1:19" ht="14.4" customHeight="1" x14ac:dyDescent="0.3">
      <c r="A421" s="831" t="s">
        <v>5661</v>
      </c>
      <c r="B421" s="832" t="s">
        <v>5662</v>
      </c>
      <c r="C421" s="832" t="s">
        <v>624</v>
      </c>
      <c r="D421" s="832" t="s">
        <v>5612</v>
      </c>
      <c r="E421" s="832" t="s">
        <v>5627</v>
      </c>
      <c r="F421" s="832" t="s">
        <v>5731</v>
      </c>
      <c r="G421" s="832" t="s">
        <v>5732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672</v>
      </c>
      <c r="R421" s="837"/>
      <c r="S421" s="850">
        <v>672</v>
      </c>
    </row>
    <row r="422" spans="1:19" ht="14.4" customHeight="1" x14ac:dyDescent="0.3">
      <c r="A422" s="831" t="s">
        <v>5661</v>
      </c>
      <c r="B422" s="832" t="s">
        <v>5662</v>
      </c>
      <c r="C422" s="832" t="s">
        <v>624</v>
      </c>
      <c r="D422" s="832" t="s">
        <v>5612</v>
      </c>
      <c r="E422" s="832" t="s">
        <v>5627</v>
      </c>
      <c r="F422" s="832" t="s">
        <v>5733</v>
      </c>
      <c r="G422" s="832" t="s">
        <v>5734</v>
      </c>
      <c r="H422" s="849">
        <v>18</v>
      </c>
      <c r="I422" s="849">
        <v>3600</v>
      </c>
      <c r="J422" s="832">
        <v>0.41860465116279072</v>
      </c>
      <c r="K422" s="832">
        <v>200</v>
      </c>
      <c r="L422" s="849">
        <v>43</v>
      </c>
      <c r="M422" s="849">
        <v>8600</v>
      </c>
      <c r="N422" s="832">
        <v>1</v>
      </c>
      <c r="O422" s="832">
        <v>200</v>
      </c>
      <c r="P422" s="849">
        <v>71</v>
      </c>
      <c r="Q422" s="849">
        <v>14200</v>
      </c>
      <c r="R422" s="837">
        <v>1.6511627906976745</v>
      </c>
      <c r="S422" s="850">
        <v>200</v>
      </c>
    </row>
    <row r="423" spans="1:19" ht="14.4" customHeight="1" x14ac:dyDescent="0.3">
      <c r="A423" s="831" t="s">
        <v>5661</v>
      </c>
      <c r="B423" s="832" t="s">
        <v>5662</v>
      </c>
      <c r="C423" s="832" t="s">
        <v>624</v>
      </c>
      <c r="D423" s="832" t="s">
        <v>5612</v>
      </c>
      <c r="E423" s="832" t="s">
        <v>5627</v>
      </c>
      <c r="F423" s="832" t="s">
        <v>5741</v>
      </c>
      <c r="G423" s="832" t="s">
        <v>5742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123</v>
      </c>
      <c r="R423" s="837"/>
      <c r="S423" s="850">
        <v>123</v>
      </c>
    </row>
    <row r="424" spans="1:19" ht="14.4" customHeight="1" x14ac:dyDescent="0.3">
      <c r="A424" s="831" t="s">
        <v>5661</v>
      </c>
      <c r="B424" s="832" t="s">
        <v>5662</v>
      </c>
      <c r="C424" s="832" t="s">
        <v>624</v>
      </c>
      <c r="D424" s="832" t="s">
        <v>5612</v>
      </c>
      <c r="E424" s="832" t="s">
        <v>5627</v>
      </c>
      <c r="F424" s="832" t="s">
        <v>5751</v>
      </c>
      <c r="G424" s="832" t="s">
        <v>5752</v>
      </c>
      <c r="H424" s="849">
        <v>9</v>
      </c>
      <c r="I424" s="849">
        <v>2160</v>
      </c>
      <c r="J424" s="832">
        <v>2.2131147540983607</v>
      </c>
      <c r="K424" s="832">
        <v>240</v>
      </c>
      <c r="L424" s="849">
        <v>4</v>
      </c>
      <c r="M424" s="849">
        <v>976</v>
      </c>
      <c r="N424" s="832">
        <v>1</v>
      </c>
      <c r="O424" s="832">
        <v>244</v>
      </c>
      <c r="P424" s="849">
        <v>7</v>
      </c>
      <c r="Q424" s="849">
        <v>1715</v>
      </c>
      <c r="R424" s="837">
        <v>1.757172131147541</v>
      </c>
      <c r="S424" s="850">
        <v>245</v>
      </c>
    </row>
    <row r="425" spans="1:19" ht="14.4" customHeight="1" x14ac:dyDescent="0.3">
      <c r="A425" s="831" t="s">
        <v>5661</v>
      </c>
      <c r="B425" s="832" t="s">
        <v>5662</v>
      </c>
      <c r="C425" s="832" t="s">
        <v>624</v>
      </c>
      <c r="D425" s="832" t="s">
        <v>5613</v>
      </c>
      <c r="E425" s="832" t="s">
        <v>5627</v>
      </c>
      <c r="F425" s="832" t="s">
        <v>5693</v>
      </c>
      <c r="G425" s="832" t="s">
        <v>5694</v>
      </c>
      <c r="H425" s="849">
        <v>4</v>
      </c>
      <c r="I425" s="849">
        <v>940</v>
      </c>
      <c r="J425" s="832">
        <v>0.62416998671978752</v>
      </c>
      <c r="K425" s="832">
        <v>235</v>
      </c>
      <c r="L425" s="849">
        <v>6</v>
      </c>
      <c r="M425" s="849">
        <v>1506</v>
      </c>
      <c r="N425" s="832">
        <v>1</v>
      </c>
      <c r="O425" s="832">
        <v>251</v>
      </c>
      <c r="P425" s="849"/>
      <c r="Q425" s="849"/>
      <c r="R425" s="837"/>
      <c r="S425" s="850"/>
    </row>
    <row r="426" spans="1:19" ht="14.4" customHeight="1" x14ac:dyDescent="0.3">
      <c r="A426" s="831" t="s">
        <v>5661</v>
      </c>
      <c r="B426" s="832" t="s">
        <v>5662</v>
      </c>
      <c r="C426" s="832" t="s">
        <v>624</v>
      </c>
      <c r="D426" s="832" t="s">
        <v>5613</v>
      </c>
      <c r="E426" s="832" t="s">
        <v>5627</v>
      </c>
      <c r="F426" s="832" t="s">
        <v>5703</v>
      </c>
      <c r="G426" s="832" t="s">
        <v>5704</v>
      </c>
      <c r="H426" s="849">
        <v>8</v>
      </c>
      <c r="I426" s="849">
        <v>2464</v>
      </c>
      <c r="J426" s="832">
        <v>1.2995780590717299</v>
      </c>
      <c r="K426" s="832">
        <v>308</v>
      </c>
      <c r="L426" s="849">
        <v>6</v>
      </c>
      <c r="M426" s="849">
        <v>1896</v>
      </c>
      <c r="N426" s="832">
        <v>1</v>
      </c>
      <c r="O426" s="832">
        <v>316</v>
      </c>
      <c r="P426" s="849"/>
      <c r="Q426" s="849"/>
      <c r="R426" s="837"/>
      <c r="S426" s="850"/>
    </row>
    <row r="427" spans="1:19" ht="14.4" customHeight="1" x14ac:dyDescent="0.3">
      <c r="A427" s="831" t="s">
        <v>5661</v>
      </c>
      <c r="B427" s="832" t="s">
        <v>5662</v>
      </c>
      <c r="C427" s="832" t="s">
        <v>624</v>
      </c>
      <c r="D427" s="832" t="s">
        <v>5613</v>
      </c>
      <c r="E427" s="832" t="s">
        <v>5627</v>
      </c>
      <c r="F427" s="832" t="s">
        <v>5639</v>
      </c>
      <c r="G427" s="832" t="s">
        <v>5640</v>
      </c>
      <c r="H427" s="849">
        <v>1</v>
      </c>
      <c r="I427" s="849">
        <v>33.33</v>
      </c>
      <c r="J427" s="832">
        <v>0.16664999999999999</v>
      </c>
      <c r="K427" s="832">
        <v>33.33</v>
      </c>
      <c r="L427" s="849">
        <v>6</v>
      </c>
      <c r="M427" s="849">
        <v>200</v>
      </c>
      <c r="N427" s="832">
        <v>1</v>
      </c>
      <c r="O427" s="832">
        <v>33.333333333333336</v>
      </c>
      <c r="P427" s="849"/>
      <c r="Q427" s="849"/>
      <c r="R427" s="837"/>
      <c r="S427" s="850"/>
    </row>
    <row r="428" spans="1:19" ht="14.4" customHeight="1" x14ac:dyDescent="0.3">
      <c r="A428" s="831" t="s">
        <v>5661</v>
      </c>
      <c r="B428" s="832" t="s">
        <v>5662</v>
      </c>
      <c r="C428" s="832" t="s">
        <v>624</v>
      </c>
      <c r="D428" s="832" t="s">
        <v>5613</v>
      </c>
      <c r="E428" s="832" t="s">
        <v>5627</v>
      </c>
      <c r="F428" s="832" t="s">
        <v>5729</v>
      </c>
      <c r="G428" s="832" t="s">
        <v>5730</v>
      </c>
      <c r="H428" s="849">
        <v>4</v>
      </c>
      <c r="I428" s="849">
        <v>0</v>
      </c>
      <c r="J428" s="832"/>
      <c r="K428" s="832">
        <v>0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5661</v>
      </c>
      <c r="B429" s="832" t="s">
        <v>5662</v>
      </c>
      <c r="C429" s="832" t="s">
        <v>624</v>
      </c>
      <c r="D429" s="832" t="s">
        <v>5613</v>
      </c>
      <c r="E429" s="832" t="s">
        <v>5627</v>
      </c>
      <c r="F429" s="832" t="s">
        <v>5733</v>
      </c>
      <c r="G429" s="832" t="s">
        <v>5734</v>
      </c>
      <c r="H429" s="849">
        <v>1</v>
      </c>
      <c r="I429" s="849">
        <v>200</v>
      </c>
      <c r="J429" s="832">
        <v>1</v>
      </c>
      <c r="K429" s="832">
        <v>200</v>
      </c>
      <c r="L429" s="849">
        <v>1</v>
      </c>
      <c r="M429" s="849">
        <v>200</v>
      </c>
      <c r="N429" s="832">
        <v>1</v>
      </c>
      <c r="O429" s="832">
        <v>200</v>
      </c>
      <c r="P429" s="849"/>
      <c r="Q429" s="849"/>
      <c r="R429" s="837"/>
      <c r="S429" s="850"/>
    </row>
    <row r="430" spans="1:19" ht="14.4" customHeight="1" x14ac:dyDescent="0.3">
      <c r="A430" s="831" t="s">
        <v>5661</v>
      </c>
      <c r="B430" s="832" t="s">
        <v>5662</v>
      </c>
      <c r="C430" s="832" t="s">
        <v>624</v>
      </c>
      <c r="D430" s="832" t="s">
        <v>2081</v>
      </c>
      <c r="E430" s="832" t="s">
        <v>5627</v>
      </c>
      <c r="F430" s="832" t="s">
        <v>5646</v>
      </c>
      <c r="G430" s="832" t="s">
        <v>5647</v>
      </c>
      <c r="H430" s="849">
        <v>22</v>
      </c>
      <c r="I430" s="849">
        <v>770</v>
      </c>
      <c r="J430" s="832">
        <v>10.405405405405405</v>
      </c>
      <c r="K430" s="832">
        <v>35</v>
      </c>
      <c r="L430" s="849">
        <v>2</v>
      </c>
      <c r="M430" s="849">
        <v>74</v>
      </c>
      <c r="N430" s="832">
        <v>1</v>
      </c>
      <c r="O430" s="832">
        <v>37</v>
      </c>
      <c r="P430" s="849">
        <v>2</v>
      </c>
      <c r="Q430" s="849">
        <v>74</v>
      </c>
      <c r="R430" s="837">
        <v>1</v>
      </c>
      <c r="S430" s="850">
        <v>37</v>
      </c>
    </row>
    <row r="431" spans="1:19" ht="14.4" customHeight="1" x14ac:dyDescent="0.3">
      <c r="A431" s="831" t="s">
        <v>5661</v>
      </c>
      <c r="B431" s="832" t="s">
        <v>5662</v>
      </c>
      <c r="C431" s="832" t="s">
        <v>624</v>
      </c>
      <c r="D431" s="832" t="s">
        <v>2081</v>
      </c>
      <c r="E431" s="832" t="s">
        <v>5627</v>
      </c>
      <c r="F431" s="832" t="s">
        <v>5684</v>
      </c>
      <c r="G431" s="832" t="s">
        <v>5685</v>
      </c>
      <c r="H431" s="849">
        <v>20</v>
      </c>
      <c r="I431" s="849">
        <v>200</v>
      </c>
      <c r="J431" s="832">
        <v>1.4285714285714286</v>
      </c>
      <c r="K431" s="832">
        <v>10</v>
      </c>
      <c r="L431" s="849">
        <v>14</v>
      </c>
      <c r="M431" s="849">
        <v>140</v>
      </c>
      <c r="N431" s="832">
        <v>1</v>
      </c>
      <c r="O431" s="832">
        <v>10</v>
      </c>
      <c r="P431" s="849">
        <v>2</v>
      </c>
      <c r="Q431" s="849">
        <v>20</v>
      </c>
      <c r="R431" s="837">
        <v>0.14285714285714285</v>
      </c>
      <c r="S431" s="850">
        <v>10</v>
      </c>
    </row>
    <row r="432" spans="1:19" ht="14.4" customHeight="1" x14ac:dyDescent="0.3">
      <c r="A432" s="831" t="s">
        <v>5661</v>
      </c>
      <c r="B432" s="832" t="s">
        <v>5662</v>
      </c>
      <c r="C432" s="832" t="s">
        <v>624</v>
      </c>
      <c r="D432" s="832" t="s">
        <v>2081</v>
      </c>
      <c r="E432" s="832" t="s">
        <v>5627</v>
      </c>
      <c r="F432" s="832" t="s">
        <v>5684</v>
      </c>
      <c r="G432" s="832" t="s">
        <v>5686</v>
      </c>
      <c r="H432" s="849">
        <v>2</v>
      </c>
      <c r="I432" s="849">
        <v>20</v>
      </c>
      <c r="J432" s="832"/>
      <c r="K432" s="832">
        <v>10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5661</v>
      </c>
      <c r="B433" s="832" t="s">
        <v>5662</v>
      </c>
      <c r="C433" s="832" t="s">
        <v>624</v>
      </c>
      <c r="D433" s="832" t="s">
        <v>2081</v>
      </c>
      <c r="E433" s="832" t="s">
        <v>5627</v>
      </c>
      <c r="F433" s="832" t="s">
        <v>5693</v>
      </c>
      <c r="G433" s="832" t="s">
        <v>5694</v>
      </c>
      <c r="H433" s="849">
        <v>287</v>
      </c>
      <c r="I433" s="849">
        <v>67445</v>
      </c>
      <c r="J433" s="832">
        <v>0.89568393094289511</v>
      </c>
      <c r="K433" s="832">
        <v>235</v>
      </c>
      <c r="L433" s="849">
        <v>300</v>
      </c>
      <c r="M433" s="849">
        <v>75300</v>
      </c>
      <c r="N433" s="832">
        <v>1</v>
      </c>
      <c r="O433" s="832">
        <v>251</v>
      </c>
      <c r="P433" s="849">
        <v>375</v>
      </c>
      <c r="Q433" s="849">
        <v>94125</v>
      </c>
      <c r="R433" s="837">
        <v>1.25</v>
      </c>
      <c r="S433" s="850">
        <v>251</v>
      </c>
    </row>
    <row r="434" spans="1:19" ht="14.4" customHeight="1" x14ac:dyDescent="0.3">
      <c r="A434" s="831" t="s">
        <v>5661</v>
      </c>
      <c r="B434" s="832" t="s">
        <v>5662</v>
      </c>
      <c r="C434" s="832" t="s">
        <v>624</v>
      </c>
      <c r="D434" s="832" t="s">
        <v>2081</v>
      </c>
      <c r="E434" s="832" t="s">
        <v>5627</v>
      </c>
      <c r="F434" s="832" t="s">
        <v>5695</v>
      </c>
      <c r="G434" s="832" t="s">
        <v>5696</v>
      </c>
      <c r="H434" s="849">
        <v>45</v>
      </c>
      <c r="I434" s="849">
        <v>5310</v>
      </c>
      <c r="J434" s="832">
        <v>1.2040816326530612</v>
      </c>
      <c r="K434" s="832">
        <v>118</v>
      </c>
      <c r="L434" s="849">
        <v>35</v>
      </c>
      <c r="M434" s="849">
        <v>4410</v>
      </c>
      <c r="N434" s="832">
        <v>1</v>
      </c>
      <c r="O434" s="832">
        <v>126</v>
      </c>
      <c r="P434" s="849">
        <v>39</v>
      </c>
      <c r="Q434" s="849">
        <v>4914</v>
      </c>
      <c r="R434" s="837">
        <v>1.1142857142857143</v>
      </c>
      <c r="S434" s="850">
        <v>126</v>
      </c>
    </row>
    <row r="435" spans="1:19" ht="14.4" customHeight="1" x14ac:dyDescent="0.3">
      <c r="A435" s="831" t="s">
        <v>5661</v>
      </c>
      <c r="B435" s="832" t="s">
        <v>5662</v>
      </c>
      <c r="C435" s="832" t="s">
        <v>624</v>
      </c>
      <c r="D435" s="832" t="s">
        <v>2081</v>
      </c>
      <c r="E435" s="832" t="s">
        <v>5627</v>
      </c>
      <c r="F435" s="832" t="s">
        <v>5697</v>
      </c>
      <c r="G435" s="832" t="s">
        <v>5698</v>
      </c>
      <c r="H435" s="849">
        <v>3</v>
      </c>
      <c r="I435" s="849">
        <v>1116</v>
      </c>
      <c r="J435" s="832">
        <v>1.4126582278481012</v>
      </c>
      <c r="K435" s="832">
        <v>372</v>
      </c>
      <c r="L435" s="849">
        <v>2</v>
      </c>
      <c r="M435" s="849">
        <v>790</v>
      </c>
      <c r="N435" s="832">
        <v>1</v>
      </c>
      <c r="O435" s="832">
        <v>395</v>
      </c>
      <c r="P435" s="849"/>
      <c r="Q435" s="849"/>
      <c r="R435" s="837"/>
      <c r="S435" s="850"/>
    </row>
    <row r="436" spans="1:19" ht="14.4" customHeight="1" x14ac:dyDescent="0.3">
      <c r="A436" s="831" t="s">
        <v>5661</v>
      </c>
      <c r="B436" s="832" t="s">
        <v>5662</v>
      </c>
      <c r="C436" s="832" t="s">
        <v>624</v>
      </c>
      <c r="D436" s="832" t="s">
        <v>2081</v>
      </c>
      <c r="E436" s="832" t="s">
        <v>5627</v>
      </c>
      <c r="F436" s="832" t="s">
        <v>5699</v>
      </c>
      <c r="G436" s="832" t="s">
        <v>5700</v>
      </c>
      <c r="H436" s="849">
        <v>226</v>
      </c>
      <c r="I436" s="849">
        <v>101022</v>
      </c>
      <c r="J436" s="832">
        <v>0.90692162671694043</v>
      </c>
      <c r="K436" s="832">
        <v>447</v>
      </c>
      <c r="L436" s="849">
        <v>237</v>
      </c>
      <c r="M436" s="849">
        <v>111390</v>
      </c>
      <c r="N436" s="832">
        <v>1</v>
      </c>
      <c r="O436" s="832">
        <v>470</v>
      </c>
      <c r="P436" s="849">
        <v>299</v>
      </c>
      <c r="Q436" s="849">
        <v>140829</v>
      </c>
      <c r="R436" s="837">
        <v>1.2642876380285484</v>
      </c>
      <c r="S436" s="850">
        <v>471</v>
      </c>
    </row>
    <row r="437" spans="1:19" ht="14.4" customHeight="1" x14ac:dyDescent="0.3">
      <c r="A437" s="831" t="s">
        <v>5661</v>
      </c>
      <c r="B437" s="832" t="s">
        <v>5662</v>
      </c>
      <c r="C437" s="832" t="s">
        <v>624</v>
      </c>
      <c r="D437" s="832" t="s">
        <v>2081</v>
      </c>
      <c r="E437" s="832" t="s">
        <v>5627</v>
      </c>
      <c r="F437" s="832" t="s">
        <v>5703</v>
      </c>
      <c r="G437" s="832" t="s">
        <v>5704</v>
      </c>
      <c r="H437" s="849">
        <v>295</v>
      </c>
      <c r="I437" s="849">
        <v>90860</v>
      </c>
      <c r="J437" s="832">
        <v>0.87930166840862467</v>
      </c>
      <c r="K437" s="832">
        <v>308</v>
      </c>
      <c r="L437" s="849">
        <v>327</v>
      </c>
      <c r="M437" s="849">
        <v>103332</v>
      </c>
      <c r="N437" s="832">
        <v>1</v>
      </c>
      <c r="O437" s="832">
        <v>316</v>
      </c>
      <c r="P437" s="849">
        <v>415</v>
      </c>
      <c r="Q437" s="849">
        <v>131140</v>
      </c>
      <c r="R437" s="837">
        <v>1.2691131498470949</v>
      </c>
      <c r="S437" s="850">
        <v>316</v>
      </c>
    </row>
    <row r="438" spans="1:19" ht="14.4" customHeight="1" x14ac:dyDescent="0.3">
      <c r="A438" s="831" t="s">
        <v>5661</v>
      </c>
      <c r="B438" s="832" t="s">
        <v>5662</v>
      </c>
      <c r="C438" s="832" t="s">
        <v>624</v>
      </c>
      <c r="D438" s="832" t="s">
        <v>2081</v>
      </c>
      <c r="E438" s="832" t="s">
        <v>5627</v>
      </c>
      <c r="F438" s="832" t="s">
        <v>5707</v>
      </c>
      <c r="G438" s="832" t="s">
        <v>5708</v>
      </c>
      <c r="H438" s="849">
        <v>243</v>
      </c>
      <c r="I438" s="849">
        <v>8505</v>
      </c>
      <c r="J438" s="832">
        <v>1.1970443349753694</v>
      </c>
      <c r="K438" s="832">
        <v>35</v>
      </c>
      <c r="L438" s="849">
        <v>203</v>
      </c>
      <c r="M438" s="849">
        <v>7105</v>
      </c>
      <c r="N438" s="832">
        <v>1</v>
      </c>
      <c r="O438" s="832">
        <v>35</v>
      </c>
      <c r="P438" s="849">
        <v>283</v>
      </c>
      <c r="Q438" s="849">
        <v>9905</v>
      </c>
      <c r="R438" s="837">
        <v>1.3940886699507389</v>
      </c>
      <c r="S438" s="850">
        <v>35</v>
      </c>
    </row>
    <row r="439" spans="1:19" ht="14.4" customHeight="1" x14ac:dyDescent="0.3">
      <c r="A439" s="831" t="s">
        <v>5661</v>
      </c>
      <c r="B439" s="832" t="s">
        <v>5662</v>
      </c>
      <c r="C439" s="832" t="s">
        <v>624</v>
      </c>
      <c r="D439" s="832" t="s">
        <v>2081</v>
      </c>
      <c r="E439" s="832" t="s">
        <v>5627</v>
      </c>
      <c r="F439" s="832" t="s">
        <v>5639</v>
      </c>
      <c r="G439" s="832" t="s">
        <v>5640</v>
      </c>
      <c r="H439" s="849">
        <v>153</v>
      </c>
      <c r="I439" s="849">
        <v>2899.99</v>
      </c>
      <c r="J439" s="832">
        <v>0.2959176488955601</v>
      </c>
      <c r="K439" s="832">
        <v>18.954183006535946</v>
      </c>
      <c r="L439" s="849">
        <v>294</v>
      </c>
      <c r="M439" s="849">
        <v>9799.99</v>
      </c>
      <c r="N439" s="832">
        <v>1</v>
      </c>
      <c r="O439" s="832">
        <v>33.333299319727892</v>
      </c>
      <c r="P439" s="849">
        <v>344</v>
      </c>
      <c r="Q439" s="849">
        <v>11466.68</v>
      </c>
      <c r="R439" s="837">
        <v>1.1700705817046753</v>
      </c>
      <c r="S439" s="850">
        <v>33.333372093023257</v>
      </c>
    </row>
    <row r="440" spans="1:19" ht="14.4" customHeight="1" x14ac:dyDescent="0.3">
      <c r="A440" s="831" t="s">
        <v>5661</v>
      </c>
      <c r="B440" s="832" t="s">
        <v>5662</v>
      </c>
      <c r="C440" s="832" t="s">
        <v>624</v>
      </c>
      <c r="D440" s="832" t="s">
        <v>2081</v>
      </c>
      <c r="E440" s="832" t="s">
        <v>5627</v>
      </c>
      <c r="F440" s="832" t="s">
        <v>5729</v>
      </c>
      <c r="G440" s="832" t="s">
        <v>5730</v>
      </c>
      <c r="H440" s="849">
        <v>13</v>
      </c>
      <c r="I440" s="849">
        <v>0</v>
      </c>
      <c r="J440" s="832"/>
      <c r="K440" s="832">
        <v>0</v>
      </c>
      <c r="L440" s="849">
        <v>31</v>
      </c>
      <c r="M440" s="849">
        <v>0</v>
      </c>
      <c r="N440" s="832"/>
      <c r="O440" s="832">
        <v>0</v>
      </c>
      <c r="P440" s="849">
        <v>27</v>
      </c>
      <c r="Q440" s="849">
        <v>0</v>
      </c>
      <c r="R440" s="837"/>
      <c r="S440" s="850">
        <v>0</v>
      </c>
    </row>
    <row r="441" spans="1:19" ht="14.4" customHeight="1" x14ac:dyDescent="0.3">
      <c r="A441" s="831" t="s">
        <v>5661</v>
      </c>
      <c r="B441" s="832" t="s">
        <v>5662</v>
      </c>
      <c r="C441" s="832" t="s">
        <v>624</v>
      </c>
      <c r="D441" s="832" t="s">
        <v>2081</v>
      </c>
      <c r="E441" s="832" t="s">
        <v>5627</v>
      </c>
      <c r="F441" s="832" t="s">
        <v>5733</v>
      </c>
      <c r="G441" s="832" t="s">
        <v>5734</v>
      </c>
      <c r="H441" s="849">
        <v>16</v>
      </c>
      <c r="I441" s="849">
        <v>3200</v>
      </c>
      <c r="J441" s="832">
        <v>0.5714285714285714</v>
      </c>
      <c r="K441" s="832">
        <v>200</v>
      </c>
      <c r="L441" s="849">
        <v>28</v>
      </c>
      <c r="M441" s="849">
        <v>5600</v>
      </c>
      <c r="N441" s="832">
        <v>1</v>
      </c>
      <c r="O441" s="832">
        <v>200</v>
      </c>
      <c r="P441" s="849">
        <v>27</v>
      </c>
      <c r="Q441" s="849">
        <v>5400</v>
      </c>
      <c r="R441" s="837">
        <v>0.9642857142857143</v>
      </c>
      <c r="S441" s="850">
        <v>200</v>
      </c>
    </row>
    <row r="442" spans="1:19" ht="14.4" customHeight="1" x14ac:dyDescent="0.3">
      <c r="A442" s="831" t="s">
        <v>5661</v>
      </c>
      <c r="B442" s="832" t="s">
        <v>5662</v>
      </c>
      <c r="C442" s="832" t="s">
        <v>624</v>
      </c>
      <c r="D442" s="832" t="s">
        <v>2081</v>
      </c>
      <c r="E442" s="832" t="s">
        <v>5627</v>
      </c>
      <c r="F442" s="832" t="s">
        <v>5735</v>
      </c>
      <c r="G442" s="832" t="s">
        <v>5736</v>
      </c>
      <c r="H442" s="849">
        <v>1</v>
      </c>
      <c r="I442" s="849">
        <v>242</v>
      </c>
      <c r="J442" s="832"/>
      <c r="K442" s="832">
        <v>242</v>
      </c>
      <c r="L442" s="849"/>
      <c r="M442" s="849"/>
      <c r="N442" s="832"/>
      <c r="O442" s="832"/>
      <c r="P442" s="849">
        <v>5</v>
      </c>
      <c r="Q442" s="849">
        <v>1290</v>
      </c>
      <c r="R442" s="837"/>
      <c r="S442" s="850">
        <v>258</v>
      </c>
    </row>
    <row r="443" spans="1:19" ht="14.4" customHeight="1" x14ac:dyDescent="0.3">
      <c r="A443" s="831" t="s">
        <v>5661</v>
      </c>
      <c r="B443" s="832" t="s">
        <v>5662</v>
      </c>
      <c r="C443" s="832" t="s">
        <v>624</v>
      </c>
      <c r="D443" s="832" t="s">
        <v>2081</v>
      </c>
      <c r="E443" s="832" t="s">
        <v>5627</v>
      </c>
      <c r="F443" s="832" t="s">
        <v>5751</v>
      </c>
      <c r="G443" s="832" t="s">
        <v>5752</v>
      </c>
      <c r="H443" s="849">
        <v>4</v>
      </c>
      <c r="I443" s="849">
        <v>960</v>
      </c>
      <c r="J443" s="832">
        <v>0.98360655737704916</v>
      </c>
      <c r="K443" s="832">
        <v>240</v>
      </c>
      <c r="L443" s="849">
        <v>4</v>
      </c>
      <c r="M443" s="849">
        <v>976</v>
      </c>
      <c r="N443" s="832">
        <v>1</v>
      </c>
      <c r="O443" s="832">
        <v>244</v>
      </c>
      <c r="P443" s="849">
        <v>5</v>
      </c>
      <c r="Q443" s="849">
        <v>1225</v>
      </c>
      <c r="R443" s="837">
        <v>1.2551229508196722</v>
      </c>
      <c r="S443" s="850">
        <v>245</v>
      </c>
    </row>
    <row r="444" spans="1:19" ht="14.4" customHeight="1" x14ac:dyDescent="0.3">
      <c r="A444" s="831" t="s">
        <v>5661</v>
      </c>
      <c r="B444" s="832" t="s">
        <v>5662</v>
      </c>
      <c r="C444" s="832" t="s">
        <v>624</v>
      </c>
      <c r="D444" s="832" t="s">
        <v>2081</v>
      </c>
      <c r="E444" s="832" t="s">
        <v>5627</v>
      </c>
      <c r="F444" s="832" t="s">
        <v>5759</v>
      </c>
      <c r="G444" s="832" t="s">
        <v>5760</v>
      </c>
      <c r="H444" s="849"/>
      <c r="I444" s="849"/>
      <c r="J444" s="832"/>
      <c r="K444" s="832"/>
      <c r="L444" s="849">
        <v>1</v>
      </c>
      <c r="M444" s="849">
        <v>372</v>
      </c>
      <c r="N444" s="832">
        <v>1</v>
      </c>
      <c r="O444" s="832">
        <v>372</v>
      </c>
      <c r="P444" s="849"/>
      <c r="Q444" s="849"/>
      <c r="R444" s="837"/>
      <c r="S444" s="850"/>
    </row>
    <row r="445" spans="1:19" ht="14.4" customHeight="1" x14ac:dyDescent="0.3">
      <c r="A445" s="831" t="s">
        <v>5661</v>
      </c>
      <c r="B445" s="832" t="s">
        <v>5662</v>
      </c>
      <c r="C445" s="832" t="s">
        <v>624</v>
      </c>
      <c r="D445" s="832" t="s">
        <v>2083</v>
      </c>
      <c r="E445" s="832" t="s">
        <v>5632</v>
      </c>
      <c r="F445" s="832" t="s">
        <v>5663</v>
      </c>
      <c r="G445" s="832" t="s">
        <v>2592</v>
      </c>
      <c r="H445" s="849"/>
      <c r="I445" s="849"/>
      <c r="J445" s="832"/>
      <c r="K445" s="832"/>
      <c r="L445" s="849"/>
      <c r="M445" s="849"/>
      <c r="N445" s="832"/>
      <c r="O445" s="832"/>
      <c r="P445" s="849">
        <v>3</v>
      </c>
      <c r="Q445" s="849">
        <v>2656.98</v>
      </c>
      <c r="R445" s="837"/>
      <c r="S445" s="850">
        <v>885.66</v>
      </c>
    </row>
    <row r="446" spans="1:19" ht="14.4" customHeight="1" x14ac:dyDescent="0.3">
      <c r="A446" s="831" t="s">
        <v>5661</v>
      </c>
      <c r="B446" s="832" t="s">
        <v>5662</v>
      </c>
      <c r="C446" s="832" t="s">
        <v>624</v>
      </c>
      <c r="D446" s="832" t="s">
        <v>2083</v>
      </c>
      <c r="E446" s="832" t="s">
        <v>5667</v>
      </c>
      <c r="F446" s="832" t="s">
        <v>5668</v>
      </c>
      <c r="G446" s="832" t="s">
        <v>5669</v>
      </c>
      <c r="H446" s="849">
        <v>12</v>
      </c>
      <c r="I446" s="849">
        <v>8175.72</v>
      </c>
      <c r="J446" s="832">
        <v>0.33333333333333337</v>
      </c>
      <c r="K446" s="832">
        <v>681.31000000000006</v>
      </c>
      <c r="L446" s="849">
        <v>36</v>
      </c>
      <c r="M446" s="849">
        <v>24527.16</v>
      </c>
      <c r="N446" s="832">
        <v>1</v>
      </c>
      <c r="O446" s="832">
        <v>681.31</v>
      </c>
      <c r="P446" s="849">
        <v>7</v>
      </c>
      <c r="Q446" s="849">
        <v>4769.17</v>
      </c>
      <c r="R446" s="837">
        <v>0.19444444444444445</v>
      </c>
      <c r="S446" s="850">
        <v>681.31000000000006</v>
      </c>
    </row>
    <row r="447" spans="1:19" ht="14.4" customHeight="1" x14ac:dyDescent="0.3">
      <c r="A447" s="831" t="s">
        <v>5661</v>
      </c>
      <c r="B447" s="832" t="s">
        <v>5662</v>
      </c>
      <c r="C447" s="832" t="s">
        <v>624</v>
      </c>
      <c r="D447" s="832" t="s">
        <v>2083</v>
      </c>
      <c r="E447" s="832" t="s">
        <v>5667</v>
      </c>
      <c r="F447" s="832" t="s">
        <v>5672</v>
      </c>
      <c r="G447" s="832" t="s">
        <v>5673</v>
      </c>
      <c r="H447" s="849">
        <v>12</v>
      </c>
      <c r="I447" s="849">
        <v>12516</v>
      </c>
      <c r="J447" s="832">
        <v>0.35036506158262221</v>
      </c>
      <c r="K447" s="832">
        <v>1043</v>
      </c>
      <c r="L447" s="849">
        <v>34.26</v>
      </c>
      <c r="M447" s="849">
        <v>35722.74</v>
      </c>
      <c r="N447" s="832">
        <v>1</v>
      </c>
      <c r="O447" s="832">
        <v>1042.6952714535903</v>
      </c>
      <c r="P447" s="849">
        <v>7</v>
      </c>
      <c r="Q447" s="849">
        <v>7301</v>
      </c>
      <c r="R447" s="837">
        <v>0.20437961925652962</v>
      </c>
      <c r="S447" s="850">
        <v>1043</v>
      </c>
    </row>
    <row r="448" spans="1:19" ht="14.4" customHeight="1" x14ac:dyDescent="0.3">
      <c r="A448" s="831" t="s">
        <v>5661</v>
      </c>
      <c r="B448" s="832" t="s">
        <v>5662</v>
      </c>
      <c r="C448" s="832" t="s">
        <v>624</v>
      </c>
      <c r="D448" s="832" t="s">
        <v>2083</v>
      </c>
      <c r="E448" s="832" t="s">
        <v>5627</v>
      </c>
      <c r="F448" s="832" t="s">
        <v>5646</v>
      </c>
      <c r="G448" s="832" t="s">
        <v>5647</v>
      </c>
      <c r="H448" s="849">
        <v>463</v>
      </c>
      <c r="I448" s="849">
        <v>16205</v>
      </c>
      <c r="J448" s="832">
        <v>1.3434753772177086</v>
      </c>
      <c r="K448" s="832">
        <v>35</v>
      </c>
      <c r="L448" s="849">
        <v>326</v>
      </c>
      <c r="M448" s="849">
        <v>12062</v>
      </c>
      <c r="N448" s="832">
        <v>1</v>
      </c>
      <c r="O448" s="832">
        <v>37</v>
      </c>
      <c r="P448" s="849">
        <v>75</v>
      </c>
      <c r="Q448" s="849">
        <v>2775</v>
      </c>
      <c r="R448" s="837">
        <v>0.23006134969325154</v>
      </c>
      <c r="S448" s="850">
        <v>37</v>
      </c>
    </row>
    <row r="449" spans="1:19" ht="14.4" customHeight="1" x14ac:dyDescent="0.3">
      <c r="A449" s="831" t="s">
        <v>5661</v>
      </c>
      <c r="B449" s="832" t="s">
        <v>5662</v>
      </c>
      <c r="C449" s="832" t="s">
        <v>624</v>
      </c>
      <c r="D449" s="832" t="s">
        <v>2083</v>
      </c>
      <c r="E449" s="832" t="s">
        <v>5627</v>
      </c>
      <c r="F449" s="832" t="s">
        <v>5684</v>
      </c>
      <c r="G449" s="832" t="s">
        <v>5685</v>
      </c>
      <c r="H449" s="849">
        <v>3</v>
      </c>
      <c r="I449" s="849">
        <v>30</v>
      </c>
      <c r="J449" s="832">
        <v>3</v>
      </c>
      <c r="K449" s="832">
        <v>10</v>
      </c>
      <c r="L449" s="849">
        <v>1</v>
      </c>
      <c r="M449" s="849">
        <v>10</v>
      </c>
      <c r="N449" s="832">
        <v>1</v>
      </c>
      <c r="O449" s="832">
        <v>10</v>
      </c>
      <c r="P449" s="849"/>
      <c r="Q449" s="849"/>
      <c r="R449" s="837"/>
      <c r="S449" s="850"/>
    </row>
    <row r="450" spans="1:19" ht="14.4" customHeight="1" x14ac:dyDescent="0.3">
      <c r="A450" s="831" t="s">
        <v>5661</v>
      </c>
      <c r="B450" s="832" t="s">
        <v>5662</v>
      </c>
      <c r="C450" s="832" t="s">
        <v>624</v>
      </c>
      <c r="D450" s="832" t="s">
        <v>2083</v>
      </c>
      <c r="E450" s="832" t="s">
        <v>5627</v>
      </c>
      <c r="F450" s="832" t="s">
        <v>5693</v>
      </c>
      <c r="G450" s="832" t="s">
        <v>5694</v>
      </c>
      <c r="H450" s="849">
        <v>270</v>
      </c>
      <c r="I450" s="849">
        <v>63450</v>
      </c>
      <c r="J450" s="832">
        <v>0.97226478700582286</v>
      </c>
      <c r="K450" s="832">
        <v>235</v>
      </c>
      <c r="L450" s="849">
        <v>260</v>
      </c>
      <c r="M450" s="849">
        <v>65260</v>
      </c>
      <c r="N450" s="832">
        <v>1</v>
      </c>
      <c r="O450" s="832">
        <v>251</v>
      </c>
      <c r="P450" s="849">
        <v>33</v>
      </c>
      <c r="Q450" s="849">
        <v>8283</v>
      </c>
      <c r="R450" s="837">
        <v>0.12692307692307692</v>
      </c>
      <c r="S450" s="850">
        <v>251</v>
      </c>
    </row>
    <row r="451" spans="1:19" ht="14.4" customHeight="1" x14ac:dyDescent="0.3">
      <c r="A451" s="831" t="s">
        <v>5661</v>
      </c>
      <c r="B451" s="832" t="s">
        <v>5662</v>
      </c>
      <c r="C451" s="832" t="s">
        <v>624</v>
      </c>
      <c r="D451" s="832" t="s">
        <v>2083</v>
      </c>
      <c r="E451" s="832" t="s">
        <v>5627</v>
      </c>
      <c r="F451" s="832" t="s">
        <v>5695</v>
      </c>
      <c r="G451" s="832" t="s">
        <v>5696</v>
      </c>
      <c r="H451" s="849">
        <v>3</v>
      </c>
      <c r="I451" s="849">
        <v>354</v>
      </c>
      <c r="J451" s="832"/>
      <c r="K451" s="832">
        <v>118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5661</v>
      </c>
      <c r="B452" s="832" t="s">
        <v>5662</v>
      </c>
      <c r="C452" s="832" t="s">
        <v>624</v>
      </c>
      <c r="D452" s="832" t="s">
        <v>2083</v>
      </c>
      <c r="E452" s="832" t="s">
        <v>5627</v>
      </c>
      <c r="F452" s="832" t="s">
        <v>5703</v>
      </c>
      <c r="G452" s="832" t="s">
        <v>5704</v>
      </c>
      <c r="H452" s="849">
        <v>269</v>
      </c>
      <c r="I452" s="849">
        <v>82852</v>
      </c>
      <c r="J452" s="832">
        <v>1.2367446859326487</v>
      </c>
      <c r="K452" s="832">
        <v>308</v>
      </c>
      <c r="L452" s="849">
        <v>212</v>
      </c>
      <c r="M452" s="849">
        <v>66992</v>
      </c>
      <c r="N452" s="832">
        <v>1</v>
      </c>
      <c r="O452" s="832">
        <v>316</v>
      </c>
      <c r="P452" s="849">
        <v>32</v>
      </c>
      <c r="Q452" s="849">
        <v>10112</v>
      </c>
      <c r="R452" s="837">
        <v>0.15094339622641509</v>
      </c>
      <c r="S452" s="850">
        <v>316</v>
      </c>
    </row>
    <row r="453" spans="1:19" ht="14.4" customHeight="1" x14ac:dyDescent="0.3">
      <c r="A453" s="831" t="s">
        <v>5661</v>
      </c>
      <c r="B453" s="832" t="s">
        <v>5662</v>
      </c>
      <c r="C453" s="832" t="s">
        <v>624</v>
      </c>
      <c r="D453" s="832" t="s">
        <v>2083</v>
      </c>
      <c r="E453" s="832" t="s">
        <v>5627</v>
      </c>
      <c r="F453" s="832" t="s">
        <v>5707</v>
      </c>
      <c r="G453" s="832" t="s">
        <v>5708</v>
      </c>
      <c r="H453" s="849">
        <v>2</v>
      </c>
      <c r="I453" s="849">
        <v>70</v>
      </c>
      <c r="J453" s="832"/>
      <c r="K453" s="832">
        <v>35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5661</v>
      </c>
      <c r="B454" s="832" t="s">
        <v>5662</v>
      </c>
      <c r="C454" s="832" t="s">
        <v>624</v>
      </c>
      <c r="D454" s="832" t="s">
        <v>2083</v>
      </c>
      <c r="E454" s="832" t="s">
        <v>5627</v>
      </c>
      <c r="F454" s="832" t="s">
        <v>5711</v>
      </c>
      <c r="G454" s="832" t="s">
        <v>5712</v>
      </c>
      <c r="H454" s="849">
        <v>5</v>
      </c>
      <c r="I454" s="849">
        <v>450</v>
      </c>
      <c r="J454" s="832"/>
      <c r="K454" s="832">
        <v>90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5661</v>
      </c>
      <c r="B455" s="832" t="s">
        <v>5662</v>
      </c>
      <c r="C455" s="832" t="s">
        <v>624</v>
      </c>
      <c r="D455" s="832" t="s">
        <v>2083</v>
      </c>
      <c r="E455" s="832" t="s">
        <v>5627</v>
      </c>
      <c r="F455" s="832" t="s">
        <v>5711</v>
      </c>
      <c r="G455" s="832"/>
      <c r="H455" s="849">
        <v>2</v>
      </c>
      <c r="I455" s="849">
        <v>180</v>
      </c>
      <c r="J455" s="832">
        <v>0.95744680851063835</v>
      </c>
      <c r="K455" s="832">
        <v>90</v>
      </c>
      <c r="L455" s="849">
        <v>2</v>
      </c>
      <c r="M455" s="849">
        <v>188</v>
      </c>
      <c r="N455" s="832">
        <v>1</v>
      </c>
      <c r="O455" s="832">
        <v>94</v>
      </c>
      <c r="P455" s="849"/>
      <c r="Q455" s="849"/>
      <c r="R455" s="837"/>
      <c r="S455" s="850"/>
    </row>
    <row r="456" spans="1:19" ht="14.4" customHeight="1" x14ac:dyDescent="0.3">
      <c r="A456" s="831" t="s">
        <v>5661</v>
      </c>
      <c r="B456" s="832" t="s">
        <v>5662</v>
      </c>
      <c r="C456" s="832" t="s">
        <v>624</v>
      </c>
      <c r="D456" s="832" t="s">
        <v>2083</v>
      </c>
      <c r="E456" s="832" t="s">
        <v>5627</v>
      </c>
      <c r="F456" s="832" t="s">
        <v>5717</v>
      </c>
      <c r="G456" s="832" t="s">
        <v>5718</v>
      </c>
      <c r="H456" s="849"/>
      <c r="I456" s="849"/>
      <c r="J456" s="832"/>
      <c r="K456" s="832"/>
      <c r="L456" s="849">
        <v>3</v>
      </c>
      <c r="M456" s="849">
        <v>1293</v>
      </c>
      <c r="N456" s="832">
        <v>1</v>
      </c>
      <c r="O456" s="832">
        <v>431</v>
      </c>
      <c r="P456" s="849"/>
      <c r="Q456" s="849"/>
      <c r="R456" s="837"/>
      <c r="S456" s="850"/>
    </row>
    <row r="457" spans="1:19" ht="14.4" customHeight="1" x14ac:dyDescent="0.3">
      <c r="A457" s="831" t="s">
        <v>5661</v>
      </c>
      <c r="B457" s="832" t="s">
        <v>5662</v>
      </c>
      <c r="C457" s="832" t="s">
        <v>624</v>
      </c>
      <c r="D457" s="832" t="s">
        <v>2083</v>
      </c>
      <c r="E457" s="832" t="s">
        <v>5627</v>
      </c>
      <c r="F457" s="832" t="s">
        <v>5719</v>
      </c>
      <c r="G457" s="832" t="s">
        <v>5720</v>
      </c>
      <c r="H457" s="849">
        <v>12</v>
      </c>
      <c r="I457" s="849">
        <v>9636</v>
      </c>
      <c r="J457" s="832">
        <v>0.31954899684961036</v>
      </c>
      <c r="K457" s="832">
        <v>803</v>
      </c>
      <c r="L457" s="849">
        <v>37</v>
      </c>
      <c r="M457" s="849">
        <v>30155</v>
      </c>
      <c r="N457" s="832">
        <v>1</v>
      </c>
      <c r="O457" s="832">
        <v>815</v>
      </c>
      <c r="P457" s="849">
        <v>7</v>
      </c>
      <c r="Q457" s="849">
        <v>5712</v>
      </c>
      <c r="R457" s="837">
        <v>0.18942132316365445</v>
      </c>
      <c r="S457" s="850">
        <v>816</v>
      </c>
    </row>
    <row r="458" spans="1:19" ht="14.4" customHeight="1" x14ac:dyDescent="0.3">
      <c r="A458" s="831" t="s">
        <v>5661</v>
      </c>
      <c r="B458" s="832" t="s">
        <v>5662</v>
      </c>
      <c r="C458" s="832" t="s">
        <v>624</v>
      </c>
      <c r="D458" s="832" t="s">
        <v>2083</v>
      </c>
      <c r="E458" s="832" t="s">
        <v>5627</v>
      </c>
      <c r="F458" s="832" t="s">
        <v>5639</v>
      </c>
      <c r="G458" s="832" t="s">
        <v>5640</v>
      </c>
      <c r="H458" s="849">
        <v>122</v>
      </c>
      <c r="I458" s="849">
        <v>1733.33</v>
      </c>
      <c r="J458" s="832">
        <v>0.28571357927825314</v>
      </c>
      <c r="K458" s="832">
        <v>14.207622950819671</v>
      </c>
      <c r="L458" s="849">
        <v>182</v>
      </c>
      <c r="M458" s="849">
        <v>6066.67</v>
      </c>
      <c r="N458" s="832">
        <v>1</v>
      </c>
      <c r="O458" s="832">
        <v>33.333351648351652</v>
      </c>
      <c r="P458" s="849">
        <v>32</v>
      </c>
      <c r="Q458" s="849">
        <v>1066.6599999999999</v>
      </c>
      <c r="R458" s="837">
        <v>0.17582298031704374</v>
      </c>
      <c r="S458" s="850">
        <v>33.333124999999995</v>
      </c>
    </row>
    <row r="459" spans="1:19" ht="14.4" customHeight="1" x14ac:dyDescent="0.3">
      <c r="A459" s="831" t="s">
        <v>5661</v>
      </c>
      <c r="B459" s="832" t="s">
        <v>5662</v>
      </c>
      <c r="C459" s="832" t="s">
        <v>624</v>
      </c>
      <c r="D459" s="832" t="s">
        <v>2083</v>
      </c>
      <c r="E459" s="832" t="s">
        <v>5627</v>
      </c>
      <c r="F459" s="832" t="s">
        <v>5641</v>
      </c>
      <c r="G459" s="832" t="s">
        <v>5642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32</v>
      </c>
      <c r="R459" s="837"/>
      <c r="S459" s="850">
        <v>32</v>
      </c>
    </row>
    <row r="460" spans="1:19" ht="14.4" customHeight="1" x14ac:dyDescent="0.3">
      <c r="A460" s="831" t="s">
        <v>5661</v>
      </c>
      <c r="B460" s="832" t="s">
        <v>5662</v>
      </c>
      <c r="C460" s="832" t="s">
        <v>624</v>
      </c>
      <c r="D460" s="832" t="s">
        <v>2083</v>
      </c>
      <c r="E460" s="832" t="s">
        <v>5627</v>
      </c>
      <c r="F460" s="832" t="s">
        <v>5729</v>
      </c>
      <c r="G460" s="832" t="s">
        <v>5730</v>
      </c>
      <c r="H460" s="849">
        <v>56</v>
      </c>
      <c r="I460" s="849">
        <v>0</v>
      </c>
      <c r="J460" s="832"/>
      <c r="K460" s="832">
        <v>0</v>
      </c>
      <c r="L460" s="849">
        <v>68</v>
      </c>
      <c r="M460" s="849">
        <v>0</v>
      </c>
      <c r="N460" s="832"/>
      <c r="O460" s="832">
        <v>0</v>
      </c>
      <c r="P460" s="849"/>
      <c r="Q460" s="849"/>
      <c r="R460" s="837"/>
      <c r="S460" s="850"/>
    </row>
    <row r="461" spans="1:19" ht="14.4" customHeight="1" x14ac:dyDescent="0.3">
      <c r="A461" s="831" t="s">
        <v>5661</v>
      </c>
      <c r="B461" s="832" t="s">
        <v>5662</v>
      </c>
      <c r="C461" s="832" t="s">
        <v>624</v>
      </c>
      <c r="D461" s="832" t="s">
        <v>2083</v>
      </c>
      <c r="E461" s="832" t="s">
        <v>5627</v>
      </c>
      <c r="F461" s="832" t="s">
        <v>5733</v>
      </c>
      <c r="G461" s="832" t="s">
        <v>5734</v>
      </c>
      <c r="H461" s="849">
        <v>44</v>
      </c>
      <c r="I461" s="849">
        <v>8800</v>
      </c>
      <c r="J461" s="832">
        <v>0.84615384615384615</v>
      </c>
      <c r="K461" s="832">
        <v>200</v>
      </c>
      <c r="L461" s="849">
        <v>52</v>
      </c>
      <c r="M461" s="849">
        <v>10400</v>
      </c>
      <c r="N461" s="832">
        <v>1</v>
      </c>
      <c r="O461" s="832">
        <v>200</v>
      </c>
      <c r="P461" s="849"/>
      <c r="Q461" s="849"/>
      <c r="R461" s="837"/>
      <c r="S461" s="850"/>
    </row>
    <row r="462" spans="1:19" ht="14.4" customHeight="1" x14ac:dyDescent="0.3">
      <c r="A462" s="831" t="s">
        <v>5661</v>
      </c>
      <c r="B462" s="832" t="s">
        <v>5662</v>
      </c>
      <c r="C462" s="832" t="s">
        <v>624</v>
      </c>
      <c r="D462" s="832" t="s">
        <v>2083</v>
      </c>
      <c r="E462" s="832" t="s">
        <v>5627</v>
      </c>
      <c r="F462" s="832" t="s">
        <v>5648</v>
      </c>
      <c r="G462" s="832" t="s">
        <v>5649</v>
      </c>
      <c r="H462" s="849">
        <v>1</v>
      </c>
      <c r="I462" s="849">
        <v>70</v>
      </c>
      <c r="J462" s="832">
        <v>0.1891891891891892</v>
      </c>
      <c r="K462" s="832">
        <v>70</v>
      </c>
      <c r="L462" s="849">
        <v>5</v>
      </c>
      <c r="M462" s="849">
        <v>370</v>
      </c>
      <c r="N462" s="832">
        <v>1</v>
      </c>
      <c r="O462" s="832">
        <v>74</v>
      </c>
      <c r="P462" s="849">
        <v>10</v>
      </c>
      <c r="Q462" s="849">
        <v>740</v>
      </c>
      <c r="R462" s="837">
        <v>2</v>
      </c>
      <c r="S462" s="850">
        <v>74</v>
      </c>
    </row>
    <row r="463" spans="1:19" ht="14.4" customHeight="1" x14ac:dyDescent="0.3">
      <c r="A463" s="831" t="s">
        <v>5661</v>
      </c>
      <c r="B463" s="832" t="s">
        <v>5662</v>
      </c>
      <c r="C463" s="832" t="s">
        <v>624</v>
      </c>
      <c r="D463" s="832" t="s">
        <v>2083</v>
      </c>
      <c r="E463" s="832" t="s">
        <v>5627</v>
      </c>
      <c r="F463" s="832" t="s">
        <v>5735</v>
      </c>
      <c r="G463" s="832" t="s">
        <v>5736</v>
      </c>
      <c r="H463" s="849">
        <v>2</v>
      </c>
      <c r="I463" s="849">
        <v>484</v>
      </c>
      <c r="J463" s="832">
        <v>1.875968992248062</v>
      </c>
      <c r="K463" s="832">
        <v>242</v>
      </c>
      <c r="L463" s="849">
        <v>1</v>
      </c>
      <c r="M463" s="849">
        <v>258</v>
      </c>
      <c r="N463" s="832">
        <v>1</v>
      </c>
      <c r="O463" s="832">
        <v>258</v>
      </c>
      <c r="P463" s="849"/>
      <c r="Q463" s="849"/>
      <c r="R463" s="837"/>
      <c r="S463" s="850"/>
    </row>
    <row r="464" spans="1:19" ht="14.4" customHeight="1" x14ac:dyDescent="0.3">
      <c r="A464" s="831" t="s">
        <v>5661</v>
      </c>
      <c r="B464" s="832" t="s">
        <v>5662</v>
      </c>
      <c r="C464" s="832" t="s">
        <v>624</v>
      </c>
      <c r="D464" s="832" t="s">
        <v>2083</v>
      </c>
      <c r="E464" s="832" t="s">
        <v>5627</v>
      </c>
      <c r="F464" s="832" t="s">
        <v>5749</v>
      </c>
      <c r="G464" s="832" t="s">
        <v>5750</v>
      </c>
      <c r="H464" s="849"/>
      <c r="I464" s="849"/>
      <c r="J464" s="832"/>
      <c r="K464" s="832"/>
      <c r="L464" s="849">
        <v>1</v>
      </c>
      <c r="M464" s="849">
        <v>321</v>
      </c>
      <c r="N464" s="832">
        <v>1</v>
      </c>
      <c r="O464" s="832">
        <v>321</v>
      </c>
      <c r="P464" s="849"/>
      <c r="Q464" s="849"/>
      <c r="R464" s="837"/>
      <c r="S464" s="850"/>
    </row>
    <row r="465" spans="1:19" ht="14.4" customHeight="1" x14ac:dyDescent="0.3">
      <c r="A465" s="831" t="s">
        <v>5661</v>
      </c>
      <c r="B465" s="832" t="s">
        <v>5662</v>
      </c>
      <c r="C465" s="832" t="s">
        <v>624</v>
      </c>
      <c r="D465" s="832" t="s">
        <v>2083</v>
      </c>
      <c r="E465" s="832" t="s">
        <v>5627</v>
      </c>
      <c r="F465" s="832" t="s">
        <v>5751</v>
      </c>
      <c r="G465" s="832" t="s">
        <v>5752</v>
      </c>
      <c r="H465" s="849">
        <v>4</v>
      </c>
      <c r="I465" s="849">
        <v>960</v>
      </c>
      <c r="J465" s="832">
        <v>0.35767511177347244</v>
      </c>
      <c r="K465" s="832">
        <v>240</v>
      </c>
      <c r="L465" s="849">
        <v>11</v>
      </c>
      <c r="M465" s="849">
        <v>2684</v>
      </c>
      <c r="N465" s="832">
        <v>1</v>
      </c>
      <c r="O465" s="832">
        <v>244</v>
      </c>
      <c r="P465" s="849"/>
      <c r="Q465" s="849"/>
      <c r="R465" s="837"/>
      <c r="S465" s="850"/>
    </row>
    <row r="466" spans="1:19" ht="14.4" customHeight="1" x14ac:dyDescent="0.3">
      <c r="A466" s="831" t="s">
        <v>5661</v>
      </c>
      <c r="B466" s="832" t="s">
        <v>5662</v>
      </c>
      <c r="C466" s="832" t="s">
        <v>624</v>
      </c>
      <c r="D466" s="832" t="s">
        <v>2083</v>
      </c>
      <c r="E466" s="832" t="s">
        <v>5627</v>
      </c>
      <c r="F466" s="832" t="s">
        <v>5654</v>
      </c>
      <c r="G466" s="832" t="s">
        <v>5655</v>
      </c>
      <c r="H466" s="849">
        <v>12</v>
      </c>
      <c r="I466" s="849">
        <v>1848</v>
      </c>
      <c r="J466" s="832">
        <v>0.31216216216216214</v>
      </c>
      <c r="K466" s="832">
        <v>154</v>
      </c>
      <c r="L466" s="849">
        <v>37</v>
      </c>
      <c r="M466" s="849">
        <v>5920</v>
      </c>
      <c r="N466" s="832">
        <v>1</v>
      </c>
      <c r="O466" s="832">
        <v>160</v>
      </c>
      <c r="P466" s="849">
        <v>7</v>
      </c>
      <c r="Q466" s="849">
        <v>1120</v>
      </c>
      <c r="R466" s="837">
        <v>0.1891891891891892</v>
      </c>
      <c r="S466" s="850">
        <v>160</v>
      </c>
    </row>
    <row r="467" spans="1:19" ht="14.4" customHeight="1" x14ac:dyDescent="0.3">
      <c r="A467" s="831" t="s">
        <v>5661</v>
      </c>
      <c r="B467" s="832" t="s">
        <v>5662</v>
      </c>
      <c r="C467" s="832" t="s">
        <v>624</v>
      </c>
      <c r="D467" s="832" t="s">
        <v>2083</v>
      </c>
      <c r="E467" s="832" t="s">
        <v>5627</v>
      </c>
      <c r="F467" s="832" t="s">
        <v>5753</v>
      </c>
      <c r="G467" s="832" t="s">
        <v>5754</v>
      </c>
      <c r="H467" s="849">
        <v>7</v>
      </c>
      <c r="I467" s="849">
        <v>770</v>
      </c>
      <c r="J467" s="832">
        <v>3.3771929824561404</v>
      </c>
      <c r="K467" s="832">
        <v>110</v>
      </c>
      <c r="L467" s="849">
        <v>2</v>
      </c>
      <c r="M467" s="849">
        <v>228</v>
      </c>
      <c r="N467" s="832">
        <v>1</v>
      </c>
      <c r="O467" s="832">
        <v>114</v>
      </c>
      <c r="P467" s="849"/>
      <c r="Q467" s="849"/>
      <c r="R467" s="837"/>
      <c r="S467" s="850"/>
    </row>
    <row r="468" spans="1:19" ht="14.4" customHeight="1" x14ac:dyDescent="0.3">
      <c r="A468" s="831" t="s">
        <v>5661</v>
      </c>
      <c r="B468" s="832" t="s">
        <v>5662</v>
      </c>
      <c r="C468" s="832" t="s">
        <v>624</v>
      </c>
      <c r="D468" s="832" t="s">
        <v>2083</v>
      </c>
      <c r="E468" s="832" t="s">
        <v>5627</v>
      </c>
      <c r="F468" s="832" t="s">
        <v>5761</v>
      </c>
      <c r="G468" s="832" t="s">
        <v>5762</v>
      </c>
      <c r="H468" s="849"/>
      <c r="I468" s="849"/>
      <c r="J468" s="832"/>
      <c r="K468" s="832"/>
      <c r="L468" s="849">
        <v>1</v>
      </c>
      <c r="M468" s="849">
        <v>297</v>
      </c>
      <c r="N468" s="832">
        <v>1</v>
      </c>
      <c r="O468" s="832">
        <v>297</v>
      </c>
      <c r="P468" s="849"/>
      <c r="Q468" s="849"/>
      <c r="R468" s="837"/>
      <c r="S468" s="850"/>
    </row>
    <row r="469" spans="1:19" ht="14.4" customHeight="1" x14ac:dyDescent="0.3">
      <c r="A469" s="831" t="s">
        <v>5661</v>
      </c>
      <c r="B469" s="832" t="s">
        <v>5662</v>
      </c>
      <c r="C469" s="832" t="s">
        <v>624</v>
      </c>
      <c r="D469" s="832" t="s">
        <v>2083</v>
      </c>
      <c r="E469" s="832" t="s">
        <v>5627</v>
      </c>
      <c r="F469" s="832" t="s">
        <v>5765</v>
      </c>
      <c r="G469" s="832" t="s">
        <v>5766</v>
      </c>
      <c r="H469" s="849">
        <v>12</v>
      </c>
      <c r="I469" s="849">
        <v>9372</v>
      </c>
      <c r="J469" s="832">
        <v>0.42208611061070078</v>
      </c>
      <c r="K469" s="832">
        <v>781</v>
      </c>
      <c r="L469" s="849">
        <v>28</v>
      </c>
      <c r="M469" s="849">
        <v>22204</v>
      </c>
      <c r="N469" s="832">
        <v>1</v>
      </c>
      <c r="O469" s="832">
        <v>793</v>
      </c>
      <c r="P469" s="849">
        <v>7</v>
      </c>
      <c r="Q469" s="849">
        <v>5558</v>
      </c>
      <c r="R469" s="837">
        <v>0.25031525851197983</v>
      </c>
      <c r="S469" s="850">
        <v>794</v>
      </c>
    </row>
    <row r="470" spans="1:19" ht="14.4" customHeight="1" x14ac:dyDescent="0.3">
      <c r="A470" s="831" t="s">
        <v>5661</v>
      </c>
      <c r="B470" s="832" t="s">
        <v>5662</v>
      </c>
      <c r="C470" s="832" t="s">
        <v>624</v>
      </c>
      <c r="D470" s="832" t="s">
        <v>2083</v>
      </c>
      <c r="E470" s="832" t="s">
        <v>5627</v>
      </c>
      <c r="F470" s="832" t="s">
        <v>5771</v>
      </c>
      <c r="G470" s="832" t="s">
        <v>5772</v>
      </c>
      <c r="H470" s="849">
        <v>14</v>
      </c>
      <c r="I470" s="849">
        <v>7280</v>
      </c>
      <c r="J470" s="832">
        <v>1.0313075506445673</v>
      </c>
      <c r="K470" s="832">
        <v>520</v>
      </c>
      <c r="L470" s="849">
        <v>13</v>
      </c>
      <c r="M470" s="849">
        <v>7059</v>
      </c>
      <c r="N470" s="832">
        <v>1</v>
      </c>
      <c r="O470" s="832">
        <v>543</v>
      </c>
      <c r="P470" s="849">
        <v>5</v>
      </c>
      <c r="Q470" s="849">
        <v>2720</v>
      </c>
      <c r="R470" s="837">
        <v>0.38532370024082729</v>
      </c>
      <c r="S470" s="850">
        <v>544</v>
      </c>
    </row>
    <row r="471" spans="1:19" ht="14.4" customHeight="1" x14ac:dyDescent="0.3">
      <c r="A471" s="831" t="s">
        <v>5661</v>
      </c>
      <c r="B471" s="832" t="s">
        <v>5662</v>
      </c>
      <c r="C471" s="832" t="s">
        <v>624</v>
      </c>
      <c r="D471" s="832" t="s">
        <v>5615</v>
      </c>
      <c r="E471" s="832" t="s">
        <v>5627</v>
      </c>
      <c r="F471" s="832" t="s">
        <v>5693</v>
      </c>
      <c r="G471" s="832" t="s">
        <v>5694</v>
      </c>
      <c r="H471" s="849">
        <v>11</v>
      </c>
      <c r="I471" s="849">
        <v>2585</v>
      </c>
      <c r="J471" s="832"/>
      <c r="K471" s="832">
        <v>235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5661</v>
      </c>
      <c r="B472" s="832" t="s">
        <v>5662</v>
      </c>
      <c r="C472" s="832" t="s">
        <v>624</v>
      </c>
      <c r="D472" s="832" t="s">
        <v>5615</v>
      </c>
      <c r="E472" s="832" t="s">
        <v>5627</v>
      </c>
      <c r="F472" s="832" t="s">
        <v>5703</v>
      </c>
      <c r="G472" s="832" t="s">
        <v>5704</v>
      </c>
      <c r="H472" s="849">
        <v>8</v>
      </c>
      <c r="I472" s="849">
        <v>2464</v>
      </c>
      <c r="J472" s="832"/>
      <c r="K472" s="832">
        <v>308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5661</v>
      </c>
      <c r="B473" s="832" t="s">
        <v>5662</v>
      </c>
      <c r="C473" s="832" t="s">
        <v>624</v>
      </c>
      <c r="D473" s="832" t="s">
        <v>5615</v>
      </c>
      <c r="E473" s="832" t="s">
        <v>5627</v>
      </c>
      <c r="F473" s="832" t="s">
        <v>5641</v>
      </c>
      <c r="G473" s="832" t="s">
        <v>5642</v>
      </c>
      <c r="H473" s="849">
        <v>1</v>
      </c>
      <c r="I473" s="849">
        <v>31</v>
      </c>
      <c r="J473" s="832"/>
      <c r="K473" s="832">
        <v>31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5661</v>
      </c>
      <c r="B474" s="832" t="s">
        <v>5662</v>
      </c>
      <c r="C474" s="832" t="s">
        <v>624</v>
      </c>
      <c r="D474" s="832" t="s">
        <v>5615</v>
      </c>
      <c r="E474" s="832" t="s">
        <v>5627</v>
      </c>
      <c r="F474" s="832" t="s">
        <v>5729</v>
      </c>
      <c r="G474" s="832" t="s">
        <v>5730</v>
      </c>
      <c r="H474" s="849">
        <v>9</v>
      </c>
      <c r="I474" s="849">
        <v>0</v>
      </c>
      <c r="J474" s="832"/>
      <c r="K474" s="832">
        <v>0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5661</v>
      </c>
      <c r="B475" s="832" t="s">
        <v>5662</v>
      </c>
      <c r="C475" s="832" t="s">
        <v>624</v>
      </c>
      <c r="D475" s="832" t="s">
        <v>5615</v>
      </c>
      <c r="E475" s="832" t="s">
        <v>5627</v>
      </c>
      <c r="F475" s="832" t="s">
        <v>5733</v>
      </c>
      <c r="G475" s="832" t="s">
        <v>5734</v>
      </c>
      <c r="H475" s="849">
        <v>11</v>
      </c>
      <c r="I475" s="849">
        <v>2200</v>
      </c>
      <c r="J475" s="832"/>
      <c r="K475" s="832">
        <v>200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5661</v>
      </c>
      <c r="B476" s="832" t="s">
        <v>5662</v>
      </c>
      <c r="C476" s="832" t="s">
        <v>624</v>
      </c>
      <c r="D476" s="832" t="s">
        <v>5615</v>
      </c>
      <c r="E476" s="832" t="s">
        <v>5627</v>
      </c>
      <c r="F476" s="832" t="s">
        <v>5741</v>
      </c>
      <c r="G476" s="832" t="s">
        <v>5742</v>
      </c>
      <c r="H476" s="849">
        <v>1</v>
      </c>
      <c r="I476" s="849">
        <v>120</v>
      </c>
      <c r="J476" s="832"/>
      <c r="K476" s="832">
        <v>120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5661</v>
      </c>
      <c r="B477" s="832" t="s">
        <v>5662</v>
      </c>
      <c r="C477" s="832" t="s">
        <v>624</v>
      </c>
      <c r="D477" s="832" t="s">
        <v>5616</v>
      </c>
      <c r="E477" s="832" t="s">
        <v>5667</v>
      </c>
      <c r="F477" s="832" t="s">
        <v>5668</v>
      </c>
      <c r="G477" s="832" t="s">
        <v>5669</v>
      </c>
      <c r="H477" s="849">
        <v>21</v>
      </c>
      <c r="I477" s="849">
        <v>14307.509999999998</v>
      </c>
      <c r="J477" s="832">
        <v>4.2</v>
      </c>
      <c r="K477" s="832">
        <v>681.31</v>
      </c>
      <c r="L477" s="849">
        <v>5</v>
      </c>
      <c r="M477" s="849">
        <v>3406.5499999999997</v>
      </c>
      <c r="N477" s="832">
        <v>1</v>
      </c>
      <c r="O477" s="832">
        <v>681.31</v>
      </c>
      <c r="P477" s="849"/>
      <c r="Q477" s="849"/>
      <c r="R477" s="837"/>
      <c r="S477" s="850"/>
    </row>
    <row r="478" spans="1:19" ht="14.4" customHeight="1" x14ac:dyDescent="0.3">
      <c r="A478" s="831" t="s">
        <v>5661</v>
      </c>
      <c r="B478" s="832" t="s">
        <v>5662</v>
      </c>
      <c r="C478" s="832" t="s">
        <v>624</v>
      </c>
      <c r="D478" s="832" t="s">
        <v>5616</v>
      </c>
      <c r="E478" s="832" t="s">
        <v>5667</v>
      </c>
      <c r="F478" s="832" t="s">
        <v>5672</v>
      </c>
      <c r="G478" s="832" t="s">
        <v>5673</v>
      </c>
      <c r="H478" s="849">
        <v>21</v>
      </c>
      <c r="I478" s="849">
        <v>21903</v>
      </c>
      <c r="J478" s="832">
        <v>8.8421588060279941</v>
      </c>
      <c r="K478" s="832">
        <v>1043</v>
      </c>
      <c r="L478" s="849">
        <v>2.3899999999999997</v>
      </c>
      <c r="M478" s="849">
        <v>2477.1099999999997</v>
      </c>
      <c r="N478" s="832">
        <v>1</v>
      </c>
      <c r="O478" s="832">
        <v>1036.4476987447699</v>
      </c>
      <c r="P478" s="849"/>
      <c r="Q478" s="849"/>
      <c r="R478" s="837"/>
      <c r="S478" s="850"/>
    </row>
    <row r="479" spans="1:19" ht="14.4" customHeight="1" x14ac:dyDescent="0.3">
      <c r="A479" s="831" t="s">
        <v>5661</v>
      </c>
      <c r="B479" s="832" t="s">
        <v>5662</v>
      </c>
      <c r="C479" s="832" t="s">
        <v>624</v>
      </c>
      <c r="D479" s="832" t="s">
        <v>5616</v>
      </c>
      <c r="E479" s="832" t="s">
        <v>5627</v>
      </c>
      <c r="F479" s="832" t="s">
        <v>5646</v>
      </c>
      <c r="G479" s="832" t="s">
        <v>5647</v>
      </c>
      <c r="H479" s="849">
        <v>27</v>
      </c>
      <c r="I479" s="849">
        <v>945</v>
      </c>
      <c r="J479" s="832">
        <v>5.1081081081081079</v>
      </c>
      <c r="K479" s="832">
        <v>35</v>
      </c>
      <c r="L479" s="849">
        <v>5</v>
      </c>
      <c r="M479" s="849">
        <v>185</v>
      </c>
      <c r="N479" s="832">
        <v>1</v>
      </c>
      <c r="O479" s="832">
        <v>37</v>
      </c>
      <c r="P479" s="849"/>
      <c r="Q479" s="849"/>
      <c r="R479" s="837"/>
      <c r="S479" s="850"/>
    </row>
    <row r="480" spans="1:19" ht="14.4" customHeight="1" x14ac:dyDescent="0.3">
      <c r="A480" s="831" t="s">
        <v>5661</v>
      </c>
      <c r="B480" s="832" t="s">
        <v>5662</v>
      </c>
      <c r="C480" s="832" t="s">
        <v>624</v>
      </c>
      <c r="D480" s="832" t="s">
        <v>5616</v>
      </c>
      <c r="E480" s="832" t="s">
        <v>5627</v>
      </c>
      <c r="F480" s="832" t="s">
        <v>5693</v>
      </c>
      <c r="G480" s="832" t="s">
        <v>5694</v>
      </c>
      <c r="H480" s="849">
        <v>27</v>
      </c>
      <c r="I480" s="849">
        <v>6345</v>
      </c>
      <c r="J480" s="832">
        <v>6.319721115537849</v>
      </c>
      <c r="K480" s="832">
        <v>235</v>
      </c>
      <c r="L480" s="849">
        <v>4</v>
      </c>
      <c r="M480" s="849">
        <v>1004</v>
      </c>
      <c r="N480" s="832">
        <v>1</v>
      </c>
      <c r="O480" s="832">
        <v>251</v>
      </c>
      <c r="P480" s="849"/>
      <c r="Q480" s="849"/>
      <c r="R480" s="837"/>
      <c r="S480" s="850"/>
    </row>
    <row r="481" spans="1:19" ht="14.4" customHeight="1" x14ac:dyDescent="0.3">
      <c r="A481" s="831" t="s">
        <v>5661</v>
      </c>
      <c r="B481" s="832" t="s">
        <v>5662</v>
      </c>
      <c r="C481" s="832" t="s">
        <v>624</v>
      </c>
      <c r="D481" s="832" t="s">
        <v>5616</v>
      </c>
      <c r="E481" s="832" t="s">
        <v>5627</v>
      </c>
      <c r="F481" s="832" t="s">
        <v>5703</v>
      </c>
      <c r="G481" s="832" t="s">
        <v>5704</v>
      </c>
      <c r="H481" s="849">
        <v>30</v>
      </c>
      <c r="I481" s="849">
        <v>9240</v>
      </c>
      <c r="J481" s="832">
        <v>5.8481012658227849</v>
      </c>
      <c r="K481" s="832">
        <v>308</v>
      </c>
      <c r="L481" s="849">
        <v>5</v>
      </c>
      <c r="M481" s="849">
        <v>1580</v>
      </c>
      <c r="N481" s="832">
        <v>1</v>
      </c>
      <c r="O481" s="832">
        <v>316</v>
      </c>
      <c r="P481" s="849"/>
      <c r="Q481" s="849"/>
      <c r="R481" s="837"/>
      <c r="S481" s="850"/>
    </row>
    <row r="482" spans="1:19" ht="14.4" customHeight="1" x14ac:dyDescent="0.3">
      <c r="A482" s="831" t="s">
        <v>5661</v>
      </c>
      <c r="B482" s="832" t="s">
        <v>5662</v>
      </c>
      <c r="C482" s="832" t="s">
        <v>624</v>
      </c>
      <c r="D482" s="832" t="s">
        <v>5616</v>
      </c>
      <c r="E482" s="832" t="s">
        <v>5627</v>
      </c>
      <c r="F482" s="832" t="s">
        <v>5707</v>
      </c>
      <c r="G482" s="832" t="s">
        <v>5708</v>
      </c>
      <c r="H482" s="849">
        <v>5</v>
      </c>
      <c r="I482" s="849">
        <v>175</v>
      </c>
      <c r="J482" s="832"/>
      <c r="K482" s="832">
        <v>35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5661</v>
      </c>
      <c r="B483" s="832" t="s">
        <v>5662</v>
      </c>
      <c r="C483" s="832" t="s">
        <v>624</v>
      </c>
      <c r="D483" s="832" t="s">
        <v>5616</v>
      </c>
      <c r="E483" s="832" t="s">
        <v>5627</v>
      </c>
      <c r="F483" s="832" t="s">
        <v>5719</v>
      </c>
      <c r="G483" s="832" t="s">
        <v>5720</v>
      </c>
      <c r="H483" s="849">
        <v>22</v>
      </c>
      <c r="I483" s="849">
        <v>17666</v>
      </c>
      <c r="J483" s="832">
        <v>4.3352147239263807</v>
      </c>
      <c r="K483" s="832">
        <v>803</v>
      </c>
      <c r="L483" s="849">
        <v>5</v>
      </c>
      <c r="M483" s="849">
        <v>4075</v>
      </c>
      <c r="N483" s="832">
        <v>1</v>
      </c>
      <c r="O483" s="832">
        <v>815</v>
      </c>
      <c r="P483" s="849"/>
      <c r="Q483" s="849"/>
      <c r="R483" s="837"/>
      <c r="S483" s="850"/>
    </row>
    <row r="484" spans="1:19" ht="14.4" customHeight="1" x14ac:dyDescent="0.3">
      <c r="A484" s="831" t="s">
        <v>5661</v>
      </c>
      <c r="B484" s="832" t="s">
        <v>5662</v>
      </c>
      <c r="C484" s="832" t="s">
        <v>624</v>
      </c>
      <c r="D484" s="832" t="s">
        <v>5616</v>
      </c>
      <c r="E484" s="832" t="s">
        <v>5627</v>
      </c>
      <c r="F484" s="832" t="s">
        <v>5639</v>
      </c>
      <c r="G484" s="832" t="s">
        <v>5640</v>
      </c>
      <c r="H484" s="849">
        <v>10</v>
      </c>
      <c r="I484" s="849">
        <v>166.66</v>
      </c>
      <c r="J484" s="832">
        <v>1.2498875056247187</v>
      </c>
      <c r="K484" s="832">
        <v>16.666</v>
      </c>
      <c r="L484" s="849">
        <v>4</v>
      </c>
      <c r="M484" s="849">
        <v>133.34</v>
      </c>
      <c r="N484" s="832">
        <v>1</v>
      </c>
      <c r="O484" s="832">
        <v>33.335000000000001</v>
      </c>
      <c r="P484" s="849"/>
      <c r="Q484" s="849"/>
      <c r="R484" s="837"/>
      <c r="S484" s="850"/>
    </row>
    <row r="485" spans="1:19" ht="14.4" customHeight="1" x14ac:dyDescent="0.3">
      <c r="A485" s="831" t="s">
        <v>5661</v>
      </c>
      <c r="B485" s="832" t="s">
        <v>5662</v>
      </c>
      <c r="C485" s="832" t="s">
        <v>624</v>
      </c>
      <c r="D485" s="832" t="s">
        <v>5616</v>
      </c>
      <c r="E485" s="832" t="s">
        <v>5627</v>
      </c>
      <c r="F485" s="832" t="s">
        <v>5654</v>
      </c>
      <c r="G485" s="832" t="s">
        <v>5655</v>
      </c>
      <c r="H485" s="849">
        <v>22</v>
      </c>
      <c r="I485" s="849">
        <v>3388</v>
      </c>
      <c r="J485" s="832">
        <v>4.2350000000000003</v>
      </c>
      <c r="K485" s="832">
        <v>154</v>
      </c>
      <c r="L485" s="849">
        <v>5</v>
      </c>
      <c r="M485" s="849">
        <v>800</v>
      </c>
      <c r="N485" s="832">
        <v>1</v>
      </c>
      <c r="O485" s="832">
        <v>160</v>
      </c>
      <c r="P485" s="849"/>
      <c r="Q485" s="849"/>
      <c r="R485" s="837"/>
      <c r="S485" s="850"/>
    </row>
    <row r="486" spans="1:19" ht="14.4" customHeight="1" x14ac:dyDescent="0.3">
      <c r="A486" s="831" t="s">
        <v>5661</v>
      </c>
      <c r="B486" s="832" t="s">
        <v>5662</v>
      </c>
      <c r="C486" s="832" t="s">
        <v>624</v>
      </c>
      <c r="D486" s="832" t="s">
        <v>5616</v>
      </c>
      <c r="E486" s="832" t="s">
        <v>5627</v>
      </c>
      <c r="F486" s="832" t="s">
        <v>5765</v>
      </c>
      <c r="G486" s="832" t="s">
        <v>5766</v>
      </c>
      <c r="H486" s="849">
        <v>22</v>
      </c>
      <c r="I486" s="849">
        <v>17182</v>
      </c>
      <c r="J486" s="832">
        <v>4.3334174022698617</v>
      </c>
      <c r="K486" s="832">
        <v>781</v>
      </c>
      <c r="L486" s="849">
        <v>5</v>
      </c>
      <c r="M486" s="849">
        <v>3965</v>
      </c>
      <c r="N486" s="832">
        <v>1</v>
      </c>
      <c r="O486" s="832">
        <v>793</v>
      </c>
      <c r="P486" s="849"/>
      <c r="Q486" s="849"/>
      <c r="R486" s="837"/>
      <c r="S486" s="850"/>
    </row>
    <row r="487" spans="1:19" ht="14.4" customHeight="1" x14ac:dyDescent="0.3">
      <c r="A487" s="831" t="s">
        <v>5661</v>
      </c>
      <c r="B487" s="832" t="s">
        <v>5662</v>
      </c>
      <c r="C487" s="832" t="s">
        <v>624</v>
      </c>
      <c r="D487" s="832" t="s">
        <v>5616</v>
      </c>
      <c r="E487" s="832" t="s">
        <v>5627</v>
      </c>
      <c r="F487" s="832" t="s">
        <v>5771</v>
      </c>
      <c r="G487" s="832" t="s">
        <v>5772</v>
      </c>
      <c r="H487" s="849">
        <v>1</v>
      </c>
      <c r="I487" s="849">
        <v>520</v>
      </c>
      <c r="J487" s="832"/>
      <c r="K487" s="832">
        <v>520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5661</v>
      </c>
      <c r="B488" s="832" t="s">
        <v>5662</v>
      </c>
      <c r="C488" s="832" t="s">
        <v>624</v>
      </c>
      <c r="D488" s="832" t="s">
        <v>2084</v>
      </c>
      <c r="E488" s="832" t="s">
        <v>5627</v>
      </c>
      <c r="F488" s="832" t="s">
        <v>5646</v>
      </c>
      <c r="G488" s="832" t="s">
        <v>5647</v>
      </c>
      <c r="H488" s="849">
        <v>45</v>
      </c>
      <c r="I488" s="849">
        <v>1575</v>
      </c>
      <c r="J488" s="832">
        <v>0.56009957325746795</v>
      </c>
      <c r="K488" s="832">
        <v>35</v>
      </c>
      <c r="L488" s="849">
        <v>76</v>
      </c>
      <c r="M488" s="849">
        <v>2812</v>
      </c>
      <c r="N488" s="832">
        <v>1</v>
      </c>
      <c r="O488" s="832">
        <v>37</v>
      </c>
      <c r="P488" s="849">
        <v>30</v>
      </c>
      <c r="Q488" s="849">
        <v>1110</v>
      </c>
      <c r="R488" s="837">
        <v>0.39473684210526316</v>
      </c>
      <c r="S488" s="850">
        <v>37</v>
      </c>
    </row>
    <row r="489" spans="1:19" ht="14.4" customHeight="1" x14ac:dyDescent="0.3">
      <c r="A489" s="831" t="s">
        <v>5661</v>
      </c>
      <c r="B489" s="832" t="s">
        <v>5662</v>
      </c>
      <c r="C489" s="832" t="s">
        <v>624</v>
      </c>
      <c r="D489" s="832" t="s">
        <v>2084</v>
      </c>
      <c r="E489" s="832" t="s">
        <v>5627</v>
      </c>
      <c r="F489" s="832" t="s">
        <v>5684</v>
      </c>
      <c r="G489" s="832" t="s">
        <v>5685</v>
      </c>
      <c r="H489" s="849">
        <v>2</v>
      </c>
      <c r="I489" s="849">
        <v>20</v>
      </c>
      <c r="J489" s="832"/>
      <c r="K489" s="832">
        <v>10</v>
      </c>
      <c r="L489" s="849"/>
      <c r="M489" s="849"/>
      <c r="N489" s="832"/>
      <c r="O489" s="832"/>
      <c r="P489" s="849">
        <v>1</v>
      </c>
      <c r="Q489" s="849">
        <v>10</v>
      </c>
      <c r="R489" s="837"/>
      <c r="S489" s="850">
        <v>10</v>
      </c>
    </row>
    <row r="490" spans="1:19" ht="14.4" customHeight="1" x14ac:dyDescent="0.3">
      <c r="A490" s="831" t="s">
        <v>5661</v>
      </c>
      <c r="B490" s="832" t="s">
        <v>5662</v>
      </c>
      <c r="C490" s="832" t="s">
        <v>624</v>
      </c>
      <c r="D490" s="832" t="s">
        <v>2084</v>
      </c>
      <c r="E490" s="832" t="s">
        <v>5627</v>
      </c>
      <c r="F490" s="832" t="s">
        <v>5693</v>
      </c>
      <c r="G490" s="832" t="s">
        <v>5694</v>
      </c>
      <c r="H490" s="849">
        <v>62</v>
      </c>
      <c r="I490" s="849">
        <v>14570</v>
      </c>
      <c r="J490" s="832">
        <v>2.0016485781013875</v>
      </c>
      <c r="K490" s="832">
        <v>235</v>
      </c>
      <c r="L490" s="849">
        <v>29</v>
      </c>
      <c r="M490" s="849">
        <v>7279</v>
      </c>
      <c r="N490" s="832">
        <v>1</v>
      </c>
      <c r="O490" s="832">
        <v>251</v>
      </c>
      <c r="P490" s="849">
        <v>11</v>
      </c>
      <c r="Q490" s="849">
        <v>2761</v>
      </c>
      <c r="R490" s="837">
        <v>0.37931034482758619</v>
      </c>
      <c r="S490" s="850">
        <v>251</v>
      </c>
    </row>
    <row r="491" spans="1:19" ht="14.4" customHeight="1" x14ac:dyDescent="0.3">
      <c r="A491" s="831" t="s">
        <v>5661</v>
      </c>
      <c r="B491" s="832" t="s">
        <v>5662</v>
      </c>
      <c r="C491" s="832" t="s">
        <v>624</v>
      </c>
      <c r="D491" s="832" t="s">
        <v>2084</v>
      </c>
      <c r="E491" s="832" t="s">
        <v>5627</v>
      </c>
      <c r="F491" s="832" t="s">
        <v>5695</v>
      </c>
      <c r="G491" s="832" t="s">
        <v>5696</v>
      </c>
      <c r="H491" s="849">
        <v>2</v>
      </c>
      <c r="I491" s="849">
        <v>236</v>
      </c>
      <c r="J491" s="832">
        <v>0.93650793650793651</v>
      </c>
      <c r="K491" s="832">
        <v>118</v>
      </c>
      <c r="L491" s="849">
        <v>2</v>
      </c>
      <c r="M491" s="849">
        <v>252</v>
      </c>
      <c r="N491" s="832">
        <v>1</v>
      </c>
      <c r="O491" s="832">
        <v>126</v>
      </c>
      <c r="P491" s="849">
        <v>1</v>
      </c>
      <c r="Q491" s="849">
        <v>126</v>
      </c>
      <c r="R491" s="837">
        <v>0.5</v>
      </c>
      <c r="S491" s="850">
        <v>126</v>
      </c>
    </row>
    <row r="492" spans="1:19" ht="14.4" customHeight="1" x14ac:dyDescent="0.3">
      <c r="A492" s="831" t="s">
        <v>5661</v>
      </c>
      <c r="B492" s="832" t="s">
        <v>5662</v>
      </c>
      <c r="C492" s="832" t="s">
        <v>624</v>
      </c>
      <c r="D492" s="832" t="s">
        <v>2084</v>
      </c>
      <c r="E492" s="832" t="s">
        <v>5627</v>
      </c>
      <c r="F492" s="832" t="s">
        <v>5697</v>
      </c>
      <c r="G492" s="832" t="s">
        <v>5698</v>
      </c>
      <c r="H492" s="849">
        <v>1</v>
      </c>
      <c r="I492" s="849">
        <v>372</v>
      </c>
      <c r="J492" s="832"/>
      <c r="K492" s="832">
        <v>372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5661</v>
      </c>
      <c r="B493" s="832" t="s">
        <v>5662</v>
      </c>
      <c r="C493" s="832" t="s">
        <v>624</v>
      </c>
      <c r="D493" s="832" t="s">
        <v>2084</v>
      </c>
      <c r="E493" s="832" t="s">
        <v>5627</v>
      </c>
      <c r="F493" s="832" t="s">
        <v>5703</v>
      </c>
      <c r="G493" s="832" t="s">
        <v>5704</v>
      </c>
      <c r="H493" s="849">
        <v>49</v>
      </c>
      <c r="I493" s="849">
        <v>15092</v>
      </c>
      <c r="J493" s="832">
        <v>1.7688701359587435</v>
      </c>
      <c r="K493" s="832">
        <v>308</v>
      </c>
      <c r="L493" s="849">
        <v>27</v>
      </c>
      <c r="M493" s="849">
        <v>8532</v>
      </c>
      <c r="N493" s="832">
        <v>1</v>
      </c>
      <c r="O493" s="832">
        <v>316</v>
      </c>
      <c r="P493" s="849">
        <v>42</v>
      </c>
      <c r="Q493" s="849">
        <v>13272</v>
      </c>
      <c r="R493" s="837">
        <v>1.5555555555555556</v>
      </c>
      <c r="S493" s="850">
        <v>316</v>
      </c>
    </row>
    <row r="494" spans="1:19" ht="14.4" customHeight="1" x14ac:dyDescent="0.3">
      <c r="A494" s="831" t="s">
        <v>5661</v>
      </c>
      <c r="B494" s="832" t="s">
        <v>5662</v>
      </c>
      <c r="C494" s="832" t="s">
        <v>624</v>
      </c>
      <c r="D494" s="832" t="s">
        <v>2084</v>
      </c>
      <c r="E494" s="832" t="s">
        <v>5627</v>
      </c>
      <c r="F494" s="832" t="s">
        <v>5705</v>
      </c>
      <c r="G494" s="832" t="s">
        <v>5706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704</v>
      </c>
      <c r="R494" s="837"/>
      <c r="S494" s="850">
        <v>704</v>
      </c>
    </row>
    <row r="495" spans="1:19" ht="14.4" customHeight="1" x14ac:dyDescent="0.3">
      <c r="A495" s="831" t="s">
        <v>5661</v>
      </c>
      <c r="B495" s="832" t="s">
        <v>5662</v>
      </c>
      <c r="C495" s="832" t="s">
        <v>624</v>
      </c>
      <c r="D495" s="832" t="s">
        <v>2084</v>
      </c>
      <c r="E495" s="832" t="s">
        <v>5627</v>
      </c>
      <c r="F495" s="832" t="s">
        <v>5707</v>
      </c>
      <c r="G495" s="832" t="s">
        <v>5708</v>
      </c>
      <c r="H495" s="849">
        <v>24</v>
      </c>
      <c r="I495" s="849">
        <v>840</v>
      </c>
      <c r="J495" s="832">
        <v>0.8</v>
      </c>
      <c r="K495" s="832">
        <v>35</v>
      </c>
      <c r="L495" s="849">
        <v>30</v>
      </c>
      <c r="M495" s="849">
        <v>1050</v>
      </c>
      <c r="N495" s="832">
        <v>1</v>
      </c>
      <c r="O495" s="832">
        <v>35</v>
      </c>
      <c r="P495" s="849">
        <v>8</v>
      </c>
      <c r="Q495" s="849">
        <v>280</v>
      </c>
      <c r="R495" s="837">
        <v>0.26666666666666666</v>
      </c>
      <c r="S495" s="850">
        <v>35</v>
      </c>
    </row>
    <row r="496" spans="1:19" ht="14.4" customHeight="1" x14ac:dyDescent="0.3">
      <c r="A496" s="831" t="s">
        <v>5661</v>
      </c>
      <c r="B496" s="832" t="s">
        <v>5662</v>
      </c>
      <c r="C496" s="832" t="s">
        <v>624</v>
      </c>
      <c r="D496" s="832" t="s">
        <v>2084</v>
      </c>
      <c r="E496" s="832" t="s">
        <v>5627</v>
      </c>
      <c r="F496" s="832" t="s">
        <v>5719</v>
      </c>
      <c r="G496" s="832" t="s">
        <v>5720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816</v>
      </c>
      <c r="R496" s="837"/>
      <c r="S496" s="850">
        <v>816</v>
      </c>
    </row>
    <row r="497" spans="1:19" ht="14.4" customHeight="1" x14ac:dyDescent="0.3">
      <c r="A497" s="831" t="s">
        <v>5661</v>
      </c>
      <c r="B497" s="832" t="s">
        <v>5662</v>
      </c>
      <c r="C497" s="832" t="s">
        <v>624</v>
      </c>
      <c r="D497" s="832" t="s">
        <v>2084</v>
      </c>
      <c r="E497" s="832" t="s">
        <v>5627</v>
      </c>
      <c r="F497" s="832" t="s">
        <v>5639</v>
      </c>
      <c r="G497" s="832" t="s">
        <v>5640</v>
      </c>
      <c r="H497" s="849">
        <v>28</v>
      </c>
      <c r="I497" s="849">
        <v>566.66000000000008</v>
      </c>
      <c r="J497" s="832">
        <v>0.56666566665666651</v>
      </c>
      <c r="K497" s="832">
        <v>20.237857142857145</v>
      </c>
      <c r="L497" s="849">
        <v>30</v>
      </c>
      <c r="M497" s="849">
        <v>999.99000000000024</v>
      </c>
      <c r="N497" s="832">
        <v>1</v>
      </c>
      <c r="O497" s="832">
        <v>33.333000000000006</v>
      </c>
      <c r="P497" s="849">
        <v>11</v>
      </c>
      <c r="Q497" s="849">
        <v>366.65999999999997</v>
      </c>
      <c r="R497" s="837">
        <v>0.36666366663666627</v>
      </c>
      <c r="S497" s="850">
        <v>33.332727272727269</v>
      </c>
    </row>
    <row r="498" spans="1:19" ht="14.4" customHeight="1" x14ac:dyDescent="0.3">
      <c r="A498" s="831" t="s">
        <v>5661</v>
      </c>
      <c r="B498" s="832" t="s">
        <v>5662</v>
      </c>
      <c r="C498" s="832" t="s">
        <v>624</v>
      </c>
      <c r="D498" s="832" t="s">
        <v>2084</v>
      </c>
      <c r="E498" s="832" t="s">
        <v>5627</v>
      </c>
      <c r="F498" s="832" t="s">
        <v>5729</v>
      </c>
      <c r="G498" s="832" t="s">
        <v>5730</v>
      </c>
      <c r="H498" s="849">
        <v>8</v>
      </c>
      <c r="I498" s="849">
        <v>0</v>
      </c>
      <c r="J498" s="832"/>
      <c r="K498" s="832">
        <v>0</v>
      </c>
      <c r="L498" s="849">
        <v>2</v>
      </c>
      <c r="M498" s="849">
        <v>0</v>
      </c>
      <c r="N498" s="832"/>
      <c r="O498" s="832">
        <v>0</v>
      </c>
      <c r="P498" s="849"/>
      <c r="Q498" s="849"/>
      <c r="R498" s="837"/>
      <c r="S498" s="850"/>
    </row>
    <row r="499" spans="1:19" ht="14.4" customHeight="1" x14ac:dyDescent="0.3">
      <c r="A499" s="831" t="s">
        <v>5661</v>
      </c>
      <c r="B499" s="832" t="s">
        <v>5662</v>
      </c>
      <c r="C499" s="832" t="s">
        <v>624</v>
      </c>
      <c r="D499" s="832" t="s">
        <v>2084</v>
      </c>
      <c r="E499" s="832" t="s">
        <v>5627</v>
      </c>
      <c r="F499" s="832" t="s">
        <v>5733</v>
      </c>
      <c r="G499" s="832" t="s">
        <v>5734</v>
      </c>
      <c r="H499" s="849">
        <v>3</v>
      </c>
      <c r="I499" s="849">
        <v>600</v>
      </c>
      <c r="J499" s="832">
        <v>1.5</v>
      </c>
      <c r="K499" s="832">
        <v>200</v>
      </c>
      <c r="L499" s="849">
        <v>2</v>
      </c>
      <c r="M499" s="849">
        <v>400</v>
      </c>
      <c r="N499" s="832">
        <v>1</v>
      </c>
      <c r="O499" s="832">
        <v>200</v>
      </c>
      <c r="P499" s="849"/>
      <c r="Q499" s="849"/>
      <c r="R499" s="837"/>
      <c r="S499" s="850"/>
    </row>
    <row r="500" spans="1:19" ht="14.4" customHeight="1" x14ac:dyDescent="0.3">
      <c r="A500" s="831" t="s">
        <v>5661</v>
      </c>
      <c r="B500" s="832" t="s">
        <v>5662</v>
      </c>
      <c r="C500" s="832" t="s">
        <v>624</v>
      </c>
      <c r="D500" s="832" t="s">
        <v>2084</v>
      </c>
      <c r="E500" s="832" t="s">
        <v>5627</v>
      </c>
      <c r="F500" s="832" t="s">
        <v>5735</v>
      </c>
      <c r="G500" s="832" t="s">
        <v>5736</v>
      </c>
      <c r="H500" s="849">
        <v>9</v>
      </c>
      <c r="I500" s="849">
        <v>2178</v>
      </c>
      <c r="J500" s="832">
        <v>0.93798449612403101</v>
      </c>
      <c r="K500" s="832">
        <v>242</v>
      </c>
      <c r="L500" s="849">
        <v>9</v>
      </c>
      <c r="M500" s="849">
        <v>2322</v>
      </c>
      <c r="N500" s="832">
        <v>1</v>
      </c>
      <c r="O500" s="832">
        <v>258</v>
      </c>
      <c r="P500" s="849"/>
      <c r="Q500" s="849"/>
      <c r="R500" s="837"/>
      <c r="S500" s="850"/>
    </row>
    <row r="501" spans="1:19" ht="14.4" customHeight="1" x14ac:dyDescent="0.3">
      <c r="A501" s="831" t="s">
        <v>5661</v>
      </c>
      <c r="B501" s="832" t="s">
        <v>5662</v>
      </c>
      <c r="C501" s="832" t="s">
        <v>624</v>
      </c>
      <c r="D501" s="832" t="s">
        <v>2084</v>
      </c>
      <c r="E501" s="832" t="s">
        <v>5627</v>
      </c>
      <c r="F501" s="832" t="s">
        <v>5739</v>
      </c>
      <c r="G501" s="832" t="s">
        <v>5740</v>
      </c>
      <c r="H501" s="849">
        <v>17</v>
      </c>
      <c r="I501" s="849">
        <v>9911</v>
      </c>
      <c r="J501" s="832">
        <v>2.0962351945854483</v>
      </c>
      <c r="K501" s="832">
        <v>583</v>
      </c>
      <c r="L501" s="849">
        <v>8</v>
      </c>
      <c r="M501" s="849">
        <v>4728</v>
      </c>
      <c r="N501" s="832">
        <v>1</v>
      </c>
      <c r="O501" s="832">
        <v>591</v>
      </c>
      <c r="P501" s="849">
        <v>5</v>
      </c>
      <c r="Q501" s="849">
        <v>2960</v>
      </c>
      <c r="R501" s="837">
        <v>0.62605752961082906</v>
      </c>
      <c r="S501" s="850">
        <v>592</v>
      </c>
    </row>
    <row r="502" spans="1:19" ht="14.4" customHeight="1" x14ac:dyDescent="0.3">
      <c r="A502" s="831" t="s">
        <v>5661</v>
      </c>
      <c r="B502" s="832" t="s">
        <v>5662</v>
      </c>
      <c r="C502" s="832" t="s">
        <v>624</v>
      </c>
      <c r="D502" s="832" t="s">
        <v>2084</v>
      </c>
      <c r="E502" s="832" t="s">
        <v>5627</v>
      </c>
      <c r="F502" s="832" t="s">
        <v>5743</v>
      </c>
      <c r="G502" s="832" t="s">
        <v>5744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59</v>
      </c>
      <c r="R502" s="837"/>
      <c r="S502" s="850">
        <v>59</v>
      </c>
    </row>
    <row r="503" spans="1:19" ht="14.4" customHeight="1" x14ac:dyDescent="0.3">
      <c r="A503" s="831" t="s">
        <v>5661</v>
      </c>
      <c r="B503" s="832" t="s">
        <v>5662</v>
      </c>
      <c r="C503" s="832" t="s">
        <v>624</v>
      </c>
      <c r="D503" s="832" t="s">
        <v>2084</v>
      </c>
      <c r="E503" s="832" t="s">
        <v>5627</v>
      </c>
      <c r="F503" s="832" t="s">
        <v>5751</v>
      </c>
      <c r="G503" s="832" t="s">
        <v>5752</v>
      </c>
      <c r="H503" s="849">
        <v>9</v>
      </c>
      <c r="I503" s="849">
        <v>2160</v>
      </c>
      <c r="J503" s="832">
        <v>1.2646370023419204</v>
      </c>
      <c r="K503" s="832">
        <v>240</v>
      </c>
      <c r="L503" s="849">
        <v>7</v>
      </c>
      <c r="M503" s="849">
        <v>1708</v>
      </c>
      <c r="N503" s="832">
        <v>1</v>
      </c>
      <c r="O503" s="832">
        <v>244</v>
      </c>
      <c r="P503" s="849"/>
      <c r="Q503" s="849"/>
      <c r="R503" s="837"/>
      <c r="S503" s="850"/>
    </row>
    <row r="504" spans="1:19" ht="14.4" customHeight="1" x14ac:dyDescent="0.3">
      <c r="A504" s="831" t="s">
        <v>5661</v>
      </c>
      <c r="B504" s="832" t="s">
        <v>5662</v>
      </c>
      <c r="C504" s="832" t="s">
        <v>624</v>
      </c>
      <c r="D504" s="832" t="s">
        <v>2084</v>
      </c>
      <c r="E504" s="832" t="s">
        <v>5627</v>
      </c>
      <c r="F504" s="832" t="s">
        <v>5654</v>
      </c>
      <c r="G504" s="832" t="s">
        <v>5655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160</v>
      </c>
      <c r="R504" s="837"/>
      <c r="S504" s="850">
        <v>160</v>
      </c>
    </row>
    <row r="505" spans="1:19" ht="14.4" customHeight="1" x14ac:dyDescent="0.3">
      <c r="A505" s="831" t="s">
        <v>5661</v>
      </c>
      <c r="B505" s="832" t="s">
        <v>5662</v>
      </c>
      <c r="C505" s="832" t="s">
        <v>624</v>
      </c>
      <c r="D505" s="832" t="s">
        <v>2084</v>
      </c>
      <c r="E505" s="832" t="s">
        <v>5627</v>
      </c>
      <c r="F505" s="832" t="s">
        <v>5765</v>
      </c>
      <c r="G505" s="832" t="s">
        <v>5766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794</v>
      </c>
      <c r="R505" s="837"/>
      <c r="S505" s="850">
        <v>794</v>
      </c>
    </row>
    <row r="506" spans="1:19" ht="14.4" customHeight="1" x14ac:dyDescent="0.3">
      <c r="A506" s="831" t="s">
        <v>5661</v>
      </c>
      <c r="B506" s="832" t="s">
        <v>5662</v>
      </c>
      <c r="C506" s="832" t="s">
        <v>624</v>
      </c>
      <c r="D506" s="832" t="s">
        <v>2084</v>
      </c>
      <c r="E506" s="832" t="s">
        <v>5627</v>
      </c>
      <c r="F506" s="832" t="s">
        <v>5771</v>
      </c>
      <c r="G506" s="832" t="s">
        <v>5772</v>
      </c>
      <c r="H506" s="849">
        <v>4</v>
      </c>
      <c r="I506" s="849">
        <v>2080</v>
      </c>
      <c r="J506" s="832"/>
      <c r="K506" s="832">
        <v>520</v>
      </c>
      <c r="L506" s="849"/>
      <c r="M506" s="849"/>
      <c r="N506" s="832"/>
      <c r="O506" s="832"/>
      <c r="P506" s="849">
        <v>26</v>
      </c>
      <c r="Q506" s="849">
        <v>14144</v>
      </c>
      <c r="R506" s="837"/>
      <c r="S506" s="850">
        <v>544</v>
      </c>
    </row>
    <row r="507" spans="1:19" ht="14.4" customHeight="1" x14ac:dyDescent="0.3">
      <c r="A507" s="831" t="s">
        <v>5661</v>
      </c>
      <c r="B507" s="832" t="s">
        <v>5662</v>
      </c>
      <c r="C507" s="832" t="s">
        <v>624</v>
      </c>
      <c r="D507" s="832" t="s">
        <v>2085</v>
      </c>
      <c r="E507" s="832" t="s">
        <v>5627</v>
      </c>
      <c r="F507" s="832" t="s">
        <v>5646</v>
      </c>
      <c r="G507" s="832" t="s">
        <v>5647</v>
      </c>
      <c r="H507" s="849">
        <v>23</v>
      </c>
      <c r="I507" s="849">
        <v>805</v>
      </c>
      <c r="J507" s="832">
        <v>0.98894348894348894</v>
      </c>
      <c r="K507" s="832">
        <v>35</v>
      </c>
      <c r="L507" s="849">
        <v>22</v>
      </c>
      <c r="M507" s="849">
        <v>814</v>
      </c>
      <c r="N507" s="832">
        <v>1</v>
      </c>
      <c r="O507" s="832">
        <v>37</v>
      </c>
      <c r="P507" s="849">
        <v>40</v>
      </c>
      <c r="Q507" s="849">
        <v>1480</v>
      </c>
      <c r="R507" s="837">
        <v>1.8181818181818181</v>
      </c>
      <c r="S507" s="850">
        <v>37</v>
      </c>
    </row>
    <row r="508" spans="1:19" ht="14.4" customHeight="1" x14ac:dyDescent="0.3">
      <c r="A508" s="831" t="s">
        <v>5661</v>
      </c>
      <c r="B508" s="832" t="s">
        <v>5662</v>
      </c>
      <c r="C508" s="832" t="s">
        <v>624</v>
      </c>
      <c r="D508" s="832" t="s">
        <v>2085</v>
      </c>
      <c r="E508" s="832" t="s">
        <v>5627</v>
      </c>
      <c r="F508" s="832" t="s">
        <v>5693</v>
      </c>
      <c r="G508" s="832" t="s">
        <v>5694</v>
      </c>
      <c r="H508" s="849">
        <v>22</v>
      </c>
      <c r="I508" s="849">
        <v>5170</v>
      </c>
      <c r="J508" s="832">
        <v>0.93625498007968122</v>
      </c>
      <c r="K508" s="832">
        <v>235</v>
      </c>
      <c r="L508" s="849">
        <v>22</v>
      </c>
      <c r="M508" s="849">
        <v>5522</v>
      </c>
      <c r="N508" s="832">
        <v>1</v>
      </c>
      <c r="O508" s="832">
        <v>251</v>
      </c>
      <c r="P508" s="849">
        <v>41</v>
      </c>
      <c r="Q508" s="849">
        <v>10291</v>
      </c>
      <c r="R508" s="837">
        <v>1.8636363636363635</v>
      </c>
      <c r="S508" s="850">
        <v>251</v>
      </c>
    </row>
    <row r="509" spans="1:19" ht="14.4" customHeight="1" x14ac:dyDescent="0.3">
      <c r="A509" s="831" t="s">
        <v>5661</v>
      </c>
      <c r="B509" s="832" t="s">
        <v>5662</v>
      </c>
      <c r="C509" s="832" t="s">
        <v>624</v>
      </c>
      <c r="D509" s="832" t="s">
        <v>2085</v>
      </c>
      <c r="E509" s="832" t="s">
        <v>5627</v>
      </c>
      <c r="F509" s="832" t="s">
        <v>5695</v>
      </c>
      <c r="G509" s="832" t="s">
        <v>5696</v>
      </c>
      <c r="H509" s="849">
        <v>1</v>
      </c>
      <c r="I509" s="849">
        <v>118</v>
      </c>
      <c r="J509" s="832"/>
      <c r="K509" s="832">
        <v>118</v>
      </c>
      <c r="L509" s="849"/>
      <c r="M509" s="849"/>
      <c r="N509" s="832"/>
      <c r="O509" s="832"/>
      <c r="P509" s="849">
        <v>4</v>
      </c>
      <c r="Q509" s="849">
        <v>504</v>
      </c>
      <c r="R509" s="837"/>
      <c r="S509" s="850">
        <v>126</v>
      </c>
    </row>
    <row r="510" spans="1:19" ht="14.4" customHeight="1" x14ac:dyDescent="0.3">
      <c r="A510" s="831" t="s">
        <v>5661</v>
      </c>
      <c r="B510" s="832" t="s">
        <v>5662</v>
      </c>
      <c r="C510" s="832" t="s">
        <v>624</v>
      </c>
      <c r="D510" s="832" t="s">
        <v>2085</v>
      </c>
      <c r="E510" s="832" t="s">
        <v>5627</v>
      </c>
      <c r="F510" s="832" t="s">
        <v>5699</v>
      </c>
      <c r="G510" s="832" t="s">
        <v>5700</v>
      </c>
      <c r="H510" s="849">
        <v>1</v>
      </c>
      <c r="I510" s="849">
        <v>447</v>
      </c>
      <c r="J510" s="832"/>
      <c r="K510" s="832">
        <v>447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5661</v>
      </c>
      <c r="B511" s="832" t="s">
        <v>5662</v>
      </c>
      <c r="C511" s="832" t="s">
        <v>624</v>
      </c>
      <c r="D511" s="832" t="s">
        <v>2085</v>
      </c>
      <c r="E511" s="832" t="s">
        <v>5627</v>
      </c>
      <c r="F511" s="832" t="s">
        <v>5703</v>
      </c>
      <c r="G511" s="832" t="s">
        <v>5704</v>
      </c>
      <c r="H511" s="849">
        <v>45</v>
      </c>
      <c r="I511" s="849">
        <v>13860</v>
      </c>
      <c r="J511" s="832">
        <v>1.2531645569620253</v>
      </c>
      <c r="K511" s="832">
        <v>308</v>
      </c>
      <c r="L511" s="849">
        <v>35</v>
      </c>
      <c r="M511" s="849">
        <v>11060</v>
      </c>
      <c r="N511" s="832">
        <v>1</v>
      </c>
      <c r="O511" s="832">
        <v>316</v>
      </c>
      <c r="P511" s="849">
        <v>38</v>
      </c>
      <c r="Q511" s="849">
        <v>12008</v>
      </c>
      <c r="R511" s="837">
        <v>1.0857142857142856</v>
      </c>
      <c r="S511" s="850">
        <v>316</v>
      </c>
    </row>
    <row r="512" spans="1:19" ht="14.4" customHeight="1" x14ac:dyDescent="0.3">
      <c r="A512" s="831" t="s">
        <v>5661</v>
      </c>
      <c r="B512" s="832" t="s">
        <v>5662</v>
      </c>
      <c r="C512" s="832" t="s">
        <v>624</v>
      </c>
      <c r="D512" s="832" t="s">
        <v>2085</v>
      </c>
      <c r="E512" s="832" t="s">
        <v>5627</v>
      </c>
      <c r="F512" s="832" t="s">
        <v>5707</v>
      </c>
      <c r="G512" s="832" t="s">
        <v>5708</v>
      </c>
      <c r="H512" s="849">
        <v>15</v>
      </c>
      <c r="I512" s="849">
        <v>525</v>
      </c>
      <c r="J512" s="832">
        <v>5</v>
      </c>
      <c r="K512" s="832">
        <v>35</v>
      </c>
      <c r="L512" s="849">
        <v>3</v>
      </c>
      <c r="M512" s="849">
        <v>105</v>
      </c>
      <c r="N512" s="832">
        <v>1</v>
      </c>
      <c r="O512" s="832">
        <v>35</v>
      </c>
      <c r="P512" s="849">
        <v>9</v>
      </c>
      <c r="Q512" s="849">
        <v>315</v>
      </c>
      <c r="R512" s="837">
        <v>3</v>
      </c>
      <c r="S512" s="850">
        <v>35</v>
      </c>
    </row>
    <row r="513" spans="1:19" ht="14.4" customHeight="1" x14ac:dyDescent="0.3">
      <c r="A513" s="831" t="s">
        <v>5661</v>
      </c>
      <c r="B513" s="832" t="s">
        <v>5662</v>
      </c>
      <c r="C513" s="832" t="s">
        <v>624</v>
      </c>
      <c r="D513" s="832" t="s">
        <v>2085</v>
      </c>
      <c r="E513" s="832" t="s">
        <v>5627</v>
      </c>
      <c r="F513" s="832" t="s">
        <v>5711</v>
      </c>
      <c r="G513" s="832" t="s">
        <v>5712</v>
      </c>
      <c r="H513" s="849"/>
      <c r="I513" s="849"/>
      <c r="J513" s="832"/>
      <c r="K513" s="832"/>
      <c r="L513" s="849">
        <v>1</v>
      </c>
      <c r="M513" s="849">
        <v>94</v>
      </c>
      <c r="N513" s="832">
        <v>1</v>
      </c>
      <c r="O513" s="832">
        <v>94</v>
      </c>
      <c r="P513" s="849"/>
      <c r="Q513" s="849"/>
      <c r="R513" s="837"/>
      <c r="S513" s="850"/>
    </row>
    <row r="514" spans="1:19" ht="14.4" customHeight="1" x14ac:dyDescent="0.3">
      <c r="A514" s="831" t="s">
        <v>5661</v>
      </c>
      <c r="B514" s="832" t="s">
        <v>5662</v>
      </c>
      <c r="C514" s="832" t="s">
        <v>624</v>
      </c>
      <c r="D514" s="832" t="s">
        <v>2085</v>
      </c>
      <c r="E514" s="832" t="s">
        <v>5627</v>
      </c>
      <c r="F514" s="832" t="s">
        <v>5711</v>
      </c>
      <c r="G514" s="832"/>
      <c r="H514" s="849"/>
      <c r="I514" s="849"/>
      <c r="J514" s="832"/>
      <c r="K514" s="832"/>
      <c r="L514" s="849">
        <v>1</v>
      </c>
      <c r="M514" s="849">
        <v>94</v>
      </c>
      <c r="N514" s="832">
        <v>1</v>
      </c>
      <c r="O514" s="832">
        <v>94</v>
      </c>
      <c r="P514" s="849"/>
      <c r="Q514" s="849"/>
      <c r="R514" s="837"/>
      <c r="S514" s="850"/>
    </row>
    <row r="515" spans="1:19" ht="14.4" customHeight="1" x14ac:dyDescent="0.3">
      <c r="A515" s="831" t="s">
        <v>5661</v>
      </c>
      <c r="B515" s="832" t="s">
        <v>5662</v>
      </c>
      <c r="C515" s="832" t="s">
        <v>624</v>
      </c>
      <c r="D515" s="832" t="s">
        <v>2085</v>
      </c>
      <c r="E515" s="832" t="s">
        <v>5627</v>
      </c>
      <c r="F515" s="832" t="s">
        <v>5713</v>
      </c>
      <c r="G515" s="832" t="s">
        <v>5714</v>
      </c>
      <c r="H515" s="849"/>
      <c r="I515" s="849"/>
      <c r="J515" s="832"/>
      <c r="K515" s="832"/>
      <c r="L515" s="849">
        <v>1</v>
      </c>
      <c r="M515" s="849">
        <v>49</v>
      </c>
      <c r="N515" s="832">
        <v>1</v>
      </c>
      <c r="O515" s="832">
        <v>49</v>
      </c>
      <c r="P515" s="849">
        <v>1</v>
      </c>
      <c r="Q515" s="849">
        <v>49</v>
      </c>
      <c r="R515" s="837">
        <v>1</v>
      </c>
      <c r="S515" s="850">
        <v>49</v>
      </c>
    </row>
    <row r="516" spans="1:19" ht="14.4" customHeight="1" x14ac:dyDescent="0.3">
      <c r="A516" s="831" t="s">
        <v>5661</v>
      </c>
      <c r="B516" s="832" t="s">
        <v>5662</v>
      </c>
      <c r="C516" s="832" t="s">
        <v>624</v>
      </c>
      <c r="D516" s="832" t="s">
        <v>2085</v>
      </c>
      <c r="E516" s="832" t="s">
        <v>5627</v>
      </c>
      <c r="F516" s="832" t="s">
        <v>5639</v>
      </c>
      <c r="G516" s="832" t="s">
        <v>5640</v>
      </c>
      <c r="H516" s="849">
        <v>11</v>
      </c>
      <c r="I516" s="849">
        <v>199.99</v>
      </c>
      <c r="J516" s="832">
        <v>0.28570000000000001</v>
      </c>
      <c r="K516" s="832">
        <v>18.180909090909093</v>
      </c>
      <c r="L516" s="849">
        <v>21</v>
      </c>
      <c r="M516" s="849">
        <v>700</v>
      </c>
      <c r="N516" s="832">
        <v>1</v>
      </c>
      <c r="O516" s="832">
        <v>33.333333333333336</v>
      </c>
      <c r="P516" s="849">
        <v>39</v>
      </c>
      <c r="Q516" s="849">
        <v>1299.99</v>
      </c>
      <c r="R516" s="837">
        <v>1.8571285714285715</v>
      </c>
      <c r="S516" s="850">
        <v>33.333076923076923</v>
      </c>
    </row>
    <row r="517" spans="1:19" ht="14.4" customHeight="1" x14ac:dyDescent="0.3">
      <c r="A517" s="831" t="s">
        <v>5661</v>
      </c>
      <c r="B517" s="832" t="s">
        <v>5662</v>
      </c>
      <c r="C517" s="832" t="s">
        <v>624</v>
      </c>
      <c r="D517" s="832" t="s">
        <v>2085</v>
      </c>
      <c r="E517" s="832" t="s">
        <v>5627</v>
      </c>
      <c r="F517" s="832" t="s">
        <v>5725</v>
      </c>
      <c r="G517" s="832" t="s">
        <v>5726</v>
      </c>
      <c r="H517" s="849"/>
      <c r="I517" s="849"/>
      <c r="J517" s="832"/>
      <c r="K517" s="832"/>
      <c r="L517" s="849">
        <v>1</v>
      </c>
      <c r="M517" s="849">
        <v>37</v>
      </c>
      <c r="N517" s="832">
        <v>1</v>
      </c>
      <c r="O517" s="832">
        <v>37</v>
      </c>
      <c r="P517" s="849">
        <v>2</v>
      </c>
      <c r="Q517" s="849">
        <v>74</v>
      </c>
      <c r="R517" s="837">
        <v>2</v>
      </c>
      <c r="S517" s="850">
        <v>37</v>
      </c>
    </row>
    <row r="518" spans="1:19" ht="14.4" customHeight="1" x14ac:dyDescent="0.3">
      <c r="A518" s="831" t="s">
        <v>5661</v>
      </c>
      <c r="B518" s="832" t="s">
        <v>5662</v>
      </c>
      <c r="C518" s="832" t="s">
        <v>624</v>
      </c>
      <c r="D518" s="832" t="s">
        <v>2085</v>
      </c>
      <c r="E518" s="832" t="s">
        <v>5627</v>
      </c>
      <c r="F518" s="832" t="s">
        <v>5729</v>
      </c>
      <c r="G518" s="832" t="s">
        <v>5730</v>
      </c>
      <c r="H518" s="849">
        <v>1</v>
      </c>
      <c r="I518" s="849">
        <v>0</v>
      </c>
      <c r="J518" s="832"/>
      <c r="K518" s="832">
        <v>0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5661</v>
      </c>
      <c r="B519" s="832" t="s">
        <v>5662</v>
      </c>
      <c r="C519" s="832" t="s">
        <v>624</v>
      </c>
      <c r="D519" s="832" t="s">
        <v>2085</v>
      </c>
      <c r="E519" s="832" t="s">
        <v>5627</v>
      </c>
      <c r="F519" s="832" t="s">
        <v>5733</v>
      </c>
      <c r="G519" s="832" t="s">
        <v>5734</v>
      </c>
      <c r="H519" s="849">
        <v>1</v>
      </c>
      <c r="I519" s="849">
        <v>200</v>
      </c>
      <c r="J519" s="832">
        <v>0.5</v>
      </c>
      <c r="K519" s="832">
        <v>200</v>
      </c>
      <c r="L519" s="849">
        <v>2</v>
      </c>
      <c r="M519" s="849">
        <v>400</v>
      </c>
      <c r="N519" s="832">
        <v>1</v>
      </c>
      <c r="O519" s="832">
        <v>200</v>
      </c>
      <c r="P519" s="849"/>
      <c r="Q519" s="849"/>
      <c r="R519" s="837"/>
      <c r="S519" s="850"/>
    </row>
    <row r="520" spans="1:19" ht="14.4" customHeight="1" x14ac:dyDescent="0.3">
      <c r="A520" s="831" t="s">
        <v>5661</v>
      </c>
      <c r="B520" s="832" t="s">
        <v>5662</v>
      </c>
      <c r="C520" s="832" t="s">
        <v>624</v>
      </c>
      <c r="D520" s="832" t="s">
        <v>2085</v>
      </c>
      <c r="E520" s="832" t="s">
        <v>5627</v>
      </c>
      <c r="F520" s="832" t="s">
        <v>5735</v>
      </c>
      <c r="G520" s="832" t="s">
        <v>5736</v>
      </c>
      <c r="H520" s="849">
        <v>15</v>
      </c>
      <c r="I520" s="849">
        <v>3630</v>
      </c>
      <c r="J520" s="832">
        <v>7.0348837209302326</v>
      </c>
      <c r="K520" s="832">
        <v>242</v>
      </c>
      <c r="L520" s="849">
        <v>2</v>
      </c>
      <c r="M520" s="849">
        <v>516</v>
      </c>
      <c r="N520" s="832">
        <v>1</v>
      </c>
      <c r="O520" s="832">
        <v>258</v>
      </c>
      <c r="P520" s="849">
        <v>6</v>
      </c>
      <c r="Q520" s="849">
        <v>1548</v>
      </c>
      <c r="R520" s="837">
        <v>3</v>
      </c>
      <c r="S520" s="850">
        <v>258</v>
      </c>
    </row>
    <row r="521" spans="1:19" ht="14.4" customHeight="1" x14ac:dyDescent="0.3">
      <c r="A521" s="831" t="s">
        <v>5661</v>
      </c>
      <c r="B521" s="832" t="s">
        <v>5662</v>
      </c>
      <c r="C521" s="832" t="s">
        <v>624</v>
      </c>
      <c r="D521" s="832" t="s">
        <v>2085</v>
      </c>
      <c r="E521" s="832" t="s">
        <v>5627</v>
      </c>
      <c r="F521" s="832" t="s">
        <v>5749</v>
      </c>
      <c r="G521" s="832" t="s">
        <v>5750</v>
      </c>
      <c r="H521" s="849">
        <v>1</v>
      </c>
      <c r="I521" s="849">
        <v>315</v>
      </c>
      <c r="J521" s="832"/>
      <c r="K521" s="832">
        <v>315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5661</v>
      </c>
      <c r="B522" s="832" t="s">
        <v>5662</v>
      </c>
      <c r="C522" s="832" t="s">
        <v>624</v>
      </c>
      <c r="D522" s="832" t="s">
        <v>2085</v>
      </c>
      <c r="E522" s="832" t="s">
        <v>5627</v>
      </c>
      <c r="F522" s="832" t="s">
        <v>5751</v>
      </c>
      <c r="G522" s="832" t="s">
        <v>5752</v>
      </c>
      <c r="H522" s="849">
        <v>2</v>
      </c>
      <c r="I522" s="849">
        <v>480</v>
      </c>
      <c r="J522" s="832"/>
      <c r="K522" s="832">
        <v>240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" customHeight="1" x14ac:dyDescent="0.3">
      <c r="A523" s="831" t="s">
        <v>5661</v>
      </c>
      <c r="B523" s="832" t="s">
        <v>5662</v>
      </c>
      <c r="C523" s="832" t="s">
        <v>624</v>
      </c>
      <c r="D523" s="832" t="s">
        <v>2085</v>
      </c>
      <c r="E523" s="832" t="s">
        <v>5627</v>
      </c>
      <c r="F523" s="832" t="s">
        <v>5761</v>
      </c>
      <c r="G523" s="832" t="s">
        <v>5762</v>
      </c>
      <c r="H523" s="849">
        <v>1</v>
      </c>
      <c r="I523" s="849">
        <v>289</v>
      </c>
      <c r="J523" s="832"/>
      <c r="K523" s="832">
        <v>289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5661</v>
      </c>
      <c r="B524" s="832" t="s">
        <v>5662</v>
      </c>
      <c r="C524" s="832" t="s">
        <v>624</v>
      </c>
      <c r="D524" s="832" t="s">
        <v>2085</v>
      </c>
      <c r="E524" s="832" t="s">
        <v>5627</v>
      </c>
      <c r="F524" s="832" t="s">
        <v>5771</v>
      </c>
      <c r="G524" s="832" t="s">
        <v>5772</v>
      </c>
      <c r="H524" s="849">
        <v>25</v>
      </c>
      <c r="I524" s="849">
        <v>13000</v>
      </c>
      <c r="J524" s="832">
        <v>1.14005086380777</v>
      </c>
      <c r="K524" s="832">
        <v>520</v>
      </c>
      <c r="L524" s="849">
        <v>21</v>
      </c>
      <c r="M524" s="849">
        <v>11403</v>
      </c>
      <c r="N524" s="832">
        <v>1</v>
      </c>
      <c r="O524" s="832">
        <v>543</v>
      </c>
      <c r="P524" s="849">
        <v>12</v>
      </c>
      <c r="Q524" s="849">
        <v>6528</v>
      </c>
      <c r="R524" s="837">
        <v>0.57248092607208634</v>
      </c>
      <c r="S524" s="850">
        <v>544</v>
      </c>
    </row>
    <row r="525" spans="1:19" ht="14.4" customHeight="1" x14ac:dyDescent="0.3">
      <c r="A525" s="831" t="s">
        <v>5661</v>
      </c>
      <c r="B525" s="832" t="s">
        <v>5662</v>
      </c>
      <c r="C525" s="832" t="s">
        <v>624</v>
      </c>
      <c r="D525" s="832" t="s">
        <v>2086</v>
      </c>
      <c r="E525" s="832" t="s">
        <v>5632</v>
      </c>
      <c r="F525" s="832" t="s">
        <v>5633</v>
      </c>
      <c r="G525" s="832" t="s">
        <v>5634</v>
      </c>
      <c r="H525" s="849">
        <v>1</v>
      </c>
      <c r="I525" s="849">
        <v>548.41999999999996</v>
      </c>
      <c r="J525" s="832"/>
      <c r="K525" s="832">
        <v>548.41999999999996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5661</v>
      </c>
      <c r="B526" s="832" t="s">
        <v>5662</v>
      </c>
      <c r="C526" s="832" t="s">
        <v>624</v>
      </c>
      <c r="D526" s="832" t="s">
        <v>2086</v>
      </c>
      <c r="E526" s="832" t="s">
        <v>5627</v>
      </c>
      <c r="F526" s="832" t="s">
        <v>5646</v>
      </c>
      <c r="G526" s="832" t="s">
        <v>5647</v>
      </c>
      <c r="H526" s="849">
        <v>197</v>
      </c>
      <c r="I526" s="849">
        <v>6895</v>
      </c>
      <c r="J526" s="832">
        <v>0.86675047140163419</v>
      </c>
      <c r="K526" s="832">
        <v>35</v>
      </c>
      <c r="L526" s="849">
        <v>215</v>
      </c>
      <c r="M526" s="849">
        <v>7955</v>
      </c>
      <c r="N526" s="832">
        <v>1</v>
      </c>
      <c r="O526" s="832">
        <v>37</v>
      </c>
      <c r="P526" s="849">
        <v>293</v>
      </c>
      <c r="Q526" s="849">
        <v>10841</v>
      </c>
      <c r="R526" s="837">
        <v>1.3627906976744186</v>
      </c>
      <c r="S526" s="850">
        <v>37</v>
      </c>
    </row>
    <row r="527" spans="1:19" ht="14.4" customHeight="1" x14ac:dyDescent="0.3">
      <c r="A527" s="831" t="s">
        <v>5661</v>
      </c>
      <c r="B527" s="832" t="s">
        <v>5662</v>
      </c>
      <c r="C527" s="832" t="s">
        <v>624</v>
      </c>
      <c r="D527" s="832" t="s">
        <v>2086</v>
      </c>
      <c r="E527" s="832" t="s">
        <v>5627</v>
      </c>
      <c r="F527" s="832" t="s">
        <v>5684</v>
      </c>
      <c r="G527" s="832" t="s">
        <v>5685</v>
      </c>
      <c r="H527" s="849"/>
      <c r="I527" s="849"/>
      <c r="J527" s="832"/>
      <c r="K527" s="832"/>
      <c r="L527" s="849"/>
      <c r="M527" s="849"/>
      <c r="N527" s="832"/>
      <c r="O527" s="832"/>
      <c r="P527" s="849">
        <v>1</v>
      </c>
      <c r="Q527" s="849">
        <v>10</v>
      </c>
      <c r="R527" s="837"/>
      <c r="S527" s="850">
        <v>10</v>
      </c>
    </row>
    <row r="528" spans="1:19" ht="14.4" customHeight="1" x14ac:dyDescent="0.3">
      <c r="A528" s="831" t="s">
        <v>5661</v>
      </c>
      <c r="B528" s="832" t="s">
        <v>5662</v>
      </c>
      <c r="C528" s="832" t="s">
        <v>624</v>
      </c>
      <c r="D528" s="832" t="s">
        <v>2086</v>
      </c>
      <c r="E528" s="832" t="s">
        <v>5627</v>
      </c>
      <c r="F528" s="832" t="s">
        <v>5693</v>
      </c>
      <c r="G528" s="832" t="s">
        <v>5694</v>
      </c>
      <c r="H528" s="849">
        <v>372</v>
      </c>
      <c r="I528" s="849">
        <v>87420</v>
      </c>
      <c r="J528" s="832">
        <v>0.72408909062295512</v>
      </c>
      <c r="K528" s="832">
        <v>235</v>
      </c>
      <c r="L528" s="849">
        <v>481</v>
      </c>
      <c r="M528" s="849">
        <v>120731</v>
      </c>
      <c r="N528" s="832">
        <v>1</v>
      </c>
      <c r="O528" s="832">
        <v>251</v>
      </c>
      <c r="P528" s="849">
        <v>282</v>
      </c>
      <c r="Q528" s="849">
        <v>70782</v>
      </c>
      <c r="R528" s="837">
        <v>0.58627858627858631</v>
      </c>
      <c r="S528" s="850">
        <v>251</v>
      </c>
    </row>
    <row r="529" spans="1:19" ht="14.4" customHeight="1" x14ac:dyDescent="0.3">
      <c r="A529" s="831" t="s">
        <v>5661</v>
      </c>
      <c r="B529" s="832" t="s">
        <v>5662</v>
      </c>
      <c r="C529" s="832" t="s">
        <v>624</v>
      </c>
      <c r="D529" s="832" t="s">
        <v>2086</v>
      </c>
      <c r="E529" s="832" t="s">
        <v>5627</v>
      </c>
      <c r="F529" s="832" t="s">
        <v>5699</v>
      </c>
      <c r="G529" s="832" t="s">
        <v>5700</v>
      </c>
      <c r="H529" s="849">
        <v>2</v>
      </c>
      <c r="I529" s="849">
        <v>894</v>
      </c>
      <c r="J529" s="832"/>
      <c r="K529" s="832">
        <v>447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5661</v>
      </c>
      <c r="B530" s="832" t="s">
        <v>5662</v>
      </c>
      <c r="C530" s="832" t="s">
        <v>624</v>
      </c>
      <c r="D530" s="832" t="s">
        <v>2086</v>
      </c>
      <c r="E530" s="832" t="s">
        <v>5627</v>
      </c>
      <c r="F530" s="832" t="s">
        <v>5703</v>
      </c>
      <c r="G530" s="832" t="s">
        <v>5704</v>
      </c>
      <c r="H530" s="849">
        <v>223</v>
      </c>
      <c r="I530" s="849">
        <v>68684</v>
      </c>
      <c r="J530" s="832">
        <v>0.85572610385727099</v>
      </c>
      <c r="K530" s="832">
        <v>308</v>
      </c>
      <c r="L530" s="849">
        <v>254</v>
      </c>
      <c r="M530" s="849">
        <v>80264</v>
      </c>
      <c r="N530" s="832">
        <v>1</v>
      </c>
      <c r="O530" s="832">
        <v>316</v>
      </c>
      <c r="P530" s="849">
        <v>172</v>
      </c>
      <c r="Q530" s="849">
        <v>54352</v>
      </c>
      <c r="R530" s="837">
        <v>0.67716535433070868</v>
      </c>
      <c r="S530" s="850">
        <v>316</v>
      </c>
    </row>
    <row r="531" spans="1:19" ht="14.4" customHeight="1" x14ac:dyDescent="0.3">
      <c r="A531" s="831" t="s">
        <v>5661</v>
      </c>
      <c r="B531" s="832" t="s">
        <v>5662</v>
      </c>
      <c r="C531" s="832" t="s">
        <v>624</v>
      </c>
      <c r="D531" s="832" t="s">
        <v>2086</v>
      </c>
      <c r="E531" s="832" t="s">
        <v>5627</v>
      </c>
      <c r="F531" s="832" t="s">
        <v>5707</v>
      </c>
      <c r="G531" s="832" t="s">
        <v>5708</v>
      </c>
      <c r="H531" s="849">
        <v>54</v>
      </c>
      <c r="I531" s="849">
        <v>1890</v>
      </c>
      <c r="J531" s="832">
        <v>1.8</v>
      </c>
      <c r="K531" s="832">
        <v>35</v>
      </c>
      <c r="L531" s="849">
        <v>30</v>
      </c>
      <c r="M531" s="849">
        <v>1050</v>
      </c>
      <c r="N531" s="832">
        <v>1</v>
      </c>
      <c r="O531" s="832">
        <v>35</v>
      </c>
      <c r="P531" s="849">
        <v>8</v>
      </c>
      <c r="Q531" s="849">
        <v>280</v>
      </c>
      <c r="R531" s="837">
        <v>0.26666666666666666</v>
      </c>
      <c r="S531" s="850">
        <v>35</v>
      </c>
    </row>
    <row r="532" spans="1:19" ht="14.4" customHeight="1" x14ac:dyDescent="0.3">
      <c r="A532" s="831" t="s">
        <v>5661</v>
      </c>
      <c r="B532" s="832" t="s">
        <v>5662</v>
      </c>
      <c r="C532" s="832" t="s">
        <v>624</v>
      </c>
      <c r="D532" s="832" t="s">
        <v>2086</v>
      </c>
      <c r="E532" s="832" t="s">
        <v>5627</v>
      </c>
      <c r="F532" s="832" t="s">
        <v>5721</v>
      </c>
      <c r="G532" s="832" t="s">
        <v>5722</v>
      </c>
      <c r="H532" s="849">
        <v>1</v>
      </c>
      <c r="I532" s="849">
        <v>0</v>
      </c>
      <c r="J532" s="832"/>
      <c r="K532" s="832">
        <v>0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5661</v>
      </c>
      <c r="B533" s="832" t="s">
        <v>5662</v>
      </c>
      <c r="C533" s="832" t="s">
        <v>624</v>
      </c>
      <c r="D533" s="832" t="s">
        <v>2086</v>
      </c>
      <c r="E533" s="832" t="s">
        <v>5627</v>
      </c>
      <c r="F533" s="832" t="s">
        <v>5639</v>
      </c>
      <c r="G533" s="832" t="s">
        <v>5640</v>
      </c>
      <c r="H533" s="849">
        <v>133</v>
      </c>
      <c r="I533" s="849">
        <v>2500</v>
      </c>
      <c r="J533" s="832">
        <v>0.22727293388448536</v>
      </c>
      <c r="K533" s="832">
        <v>18.796992481203006</v>
      </c>
      <c r="L533" s="849">
        <v>330</v>
      </c>
      <c r="M533" s="849">
        <v>10999.99</v>
      </c>
      <c r="N533" s="832">
        <v>1</v>
      </c>
      <c r="O533" s="832">
        <v>33.333303030303028</v>
      </c>
      <c r="P533" s="849">
        <v>187</v>
      </c>
      <c r="Q533" s="849">
        <v>6233.33</v>
      </c>
      <c r="R533" s="837">
        <v>0.56666687878807165</v>
      </c>
      <c r="S533" s="850">
        <v>33.333315508021393</v>
      </c>
    </row>
    <row r="534" spans="1:19" ht="14.4" customHeight="1" x14ac:dyDescent="0.3">
      <c r="A534" s="831" t="s">
        <v>5661</v>
      </c>
      <c r="B534" s="832" t="s">
        <v>5662</v>
      </c>
      <c r="C534" s="832" t="s">
        <v>624</v>
      </c>
      <c r="D534" s="832" t="s">
        <v>2086</v>
      </c>
      <c r="E534" s="832" t="s">
        <v>5627</v>
      </c>
      <c r="F534" s="832" t="s">
        <v>5725</v>
      </c>
      <c r="G534" s="832" t="s">
        <v>5726</v>
      </c>
      <c r="H534" s="849"/>
      <c r="I534" s="849"/>
      <c r="J534" s="832"/>
      <c r="K534" s="832"/>
      <c r="L534" s="849"/>
      <c r="M534" s="849"/>
      <c r="N534" s="832"/>
      <c r="O534" s="832"/>
      <c r="P534" s="849">
        <v>3</v>
      </c>
      <c r="Q534" s="849">
        <v>111</v>
      </c>
      <c r="R534" s="837"/>
      <c r="S534" s="850">
        <v>37</v>
      </c>
    </row>
    <row r="535" spans="1:19" ht="14.4" customHeight="1" x14ac:dyDescent="0.3">
      <c r="A535" s="831" t="s">
        <v>5661</v>
      </c>
      <c r="B535" s="832" t="s">
        <v>5662</v>
      </c>
      <c r="C535" s="832" t="s">
        <v>624</v>
      </c>
      <c r="D535" s="832" t="s">
        <v>2086</v>
      </c>
      <c r="E535" s="832" t="s">
        <v>5627</v>
      </c>
      <c r="F535" s="832" t="s">
        <v>5641</v>
      </c>
      <c r="G535" s="832" t="s">
        <v>5642</v>
      </c>
      <c r="H535" s="849">
        <v>2</v>
      </c>
      <c r="I535" s="849">
        <v>62</v>
      </c>
      <c r="J535" s="832"/>
      <c r="K535" s="832">
        <v>31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5661</v>
      </c>
      <c r="B536" s="832" t="s">
        <v>5662</v>
      </c>
      <c r="C536" s="832" t="s">
        <v>624</v>
      </c>
      <c r="D536" s="832" t="s">
        <v>2086</v>
      </c>
      <c r="E536" s="832" t="s">
        <v>5627</v>
      </c>
      <c r="F536" s="832" t="s">
        <v>5729</v>
      </c>
      <c r="G536" s="832" t="s">
        <v>5730</v>
      </c>
      <c r="H536" s="849">
        <v>104</v>
      </c>
      <c r="I536" s="849">
        <v>0</v>
      </c>
      <c r="J536" s="832"/>
      <c r="K536" s="832">
        <v>0</v>
      </c>
      <c r="L536" s="849">
        <v>134</v>
      </c>
      <c r="M536" s="849">
        <v>0</v>
      </c>
      <c r="N536" s="832"/>
      <c r="O536" s="832">
        <v>0</v>
      </c>
      <c r="P536" s="849">
        <v>40</v>
      </c>
      <c r="Q536" s="849">
        <v>0</v>
      </c>
      <c r="R536" s="837"/>
      <c r="S536" s="850">
        <v>0</v>
      </c>
    </row>
    <row r="537" spans="1:19" ht="14.4" customHeight="1" x14ac:dyDescent="0.3">
      <c r="A537" s="831" t="s">
        <v>5661</v>
      </c>
      <c r="B537" s="832" t="s">
        <v>5662</v>
      </c>
      <c r="C537" s="832" t="s">
        <v>624</v>
      </c>
      <c r="D537" s="832" t="s">
        <v>2086</v>
      </c>
      <c r="E537" s="832" t="s">
        <v>5627</v>
      </c>
      <c r="F537" s="832" t="s">
        <v>5733</v>
      </c>
      <c r="G537" s="832" t="s">
        <v>5734</v>
      </c>
      <c r="H537" s="849">
        <v>25</v>
      </c>
      <c r="I537" s="849">
        <v>5000</v>
      </c>
      <c r="J537" s="832">
        <v>1.7857142857142858</v>
      </c>
      <c r="K537" s="832">
        <v>200</v>
      </c>
      <c r="L537" s="849">
        <v>14</v>
      </c>
      <c r="M537" s="849">
        <v>2800</v>
      </c>
      <c r="N537" s="832">
        <v>1</v>
      </c>
      <c r="O537" s="832">
        <v>200</v>
      </c>
      <c r="P537" s="849">
        <v>5</v>
      </c>
      <c r="Q537" s="849">
        <v>1000</v>
      </c>
      <c r="R537" s="837">
        <v>0.35714285714285715</v>
      </c>
      <c r="S537" s="850">
        <v>200</v>
      </c>
    </row>
    <row r="538" spans="1:19" ht="14.4" customHeight="1" x14ac:dyDescent="0.3">
      <c r="A538" s="831" t="s">
        <v>5661</v>
      </c>
      <c r="B538" s="832" t="s">
        <v>5662</v>
      </c>
      <c r="C538" s="832" t="s">
        <v>624</v>
      </c>
      <c r="D538" s="832" t="s">
        <v>2086</v>
      </c>
      <c r="E538" s="832" t="s">
        <v>5627</v>
      </c>
      <c r="F538" s="832" t="s">
        <v>5735</v>
      </c>
      <c r="G538" s="832" t="s">
        <v>5736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258</v>
      </c>
      <c r="R538" s="837"/>
      <c r="S538" s="850">
        <v>258</v>
      </c>
    </row>
    <row r="539" spans="1:19" ht="14.4" customHeight="1" x14ac:dyDescent="0.3">
      <c r="A539" s="831" t="s">
        <v>5661</v>
      </c>
      <c r="B539" s="832" t="s">
        <v>5662</v>
      </c>
      <c r="C539" s="832" t="s">
        <v>624</v>
      </c>
      <c r="D539" s="832" t="s">
        <v>2086</v>
      </c>
      <c r="E539" s="832" t="s">
        <v>5627</v>
      </c>
      <c r="F539" s="832" t="s">
        <v>5743</v>
      </c>
      <c r="G539" s="832" t="s">
        <v>5744</v>
      </c>
      <c r="H539" s="849"/>
      <c r="I539" s="849"/>
      <c r="J539" s="832"/>
      <c r="K539" s="832"/>
      <c r="L539" s="849"/>
      <c r="M539" s="849"/>
      <c r="N539" s="832"/>
      <c r="O539" s="832"/>
      <c r="P539" s="849">
        <v>2</v>
      </c>
      <c r="Q539" s="849">
        <v>118</v>
      </c>
      <c r="R539" s="837"/>
      <c r="S539" s="850">
        <v>59</v>
      </c>
    </row>
    <row r="540" spans="1:19" ht="14.4" customHeight="1" x14ac:dyDescent="0.3">
      <c r="A540" s="831" t="s">
        <v>5661</v>
      </c>
      <c r="B540" s="832" t="s">
        <v>5662</v>
      </c>
      <c r="C540" s="832" t="s">
        <v>624</v>
      </c>
      <c r="D540" s="832" t="s">
        <v>2086</v>
      </c>
      <c r="E540" s="832" t="s">
        <v>5627</v>
      </c>
      <c r="F540" s="832" t="s">
        <v>5751</v>
      </c>
      <c r="G540" s="832" t="s">
        <v>5752</v>
      </c>
      <c r="H540" s="849">
        <v>25</v>
      </c>
      <c r="I540" s="849">
        <v>6000</v>
      </c>
      <c r="J540" s="832">
        <v>0.79323109465891062</v>
      </c>
      <c r="K540" s="832">
        <v>240</v>
      </c>
      <c r="L540" s="849">
        <v>31</v>
      </c>
      <c r="M540" s="849">
        <v>7564</v>
      </c>
      <c r="N540" s="832">
        <v>1</v>
      </c>
      <c r="O540" s="832">
        <v>244</v>
      </c>
      <c r="P540" s="849">
        <v>5</v>
      </c>
      <c r="Q540" s="849">
        <v>1225</v>
      </c>
      <c r="R540" s="837">
        <v>0.16195134849286091</v>
      </c>
      <c r="S540" s="850">
        <v>245</v>
      </c>
    </row>
    <row r="541" spans="1:19" ht="14.4" customHeight="1" x14ac:dyDescent="0.3">
      <c r="A541" s="831" t="s">
        <v>5661</v>
      </c>
      <c r="B541" s="832" t="s">
        <v>5662</v>
      </c>
      <c r="C541" s="832" t="s">
        <v>624</v>
      </c>
      <c r="D541" s="832" t="s">
        <v>2086</v>
      </c>
      <c r="E541" s="832" t="s">
        <v>5627</v>
      </c>
      <c r="F541" s="832" t="s">
        <v>5755</v>
      </c>
      <c r="G541" s="832" t="s">
        <v>5756</v>
      </c>
      <c r="H541" s="849">
        <v>10</v>
      </c>
      <c r="I541" s="849">
        <v>1250</v>
      </c>
      <c r="J541" s="832">
        <v>3.1806615776081424</v>
      </c>
      <c r="K541" s="832">
        <v>125</v>
      </c>
      <c r="L541" s="849">
        <v>3</v>
      </c>
      <c r="M541" s="849">
        <v>393</v>
      </c>
      <c r="N541" s="832">
        <v>1</v>
      </c>
      <c r="O541" s="832">
        <v>131</v>
      </c>
      <c r="P541" s="849"/>
      <c r="Q541" s="849"/>
      <c r="R541" s="837"/>
      <c r="S541" s="850"/>
    </row>
    <row r="542" spans="1:19" ht="14.4" customHeight="1" x14ac:dyDescent="0.3">
      <c r="A542" s="831" t="s">
        <v>5661</v>
      </c>
      <c r="B542" s="832" t="s">
        <v>5662</v>
      </c>
      <c r="C542" s="832" t="s">
        <v>624</v>
      </c>
      <c r="D542" s="832" t="s">
        <v>2086</v>
      </c>
      <c r="E542" s="832" t="s">
        <v>5627</v>
      </c>
      <c r="F542" s="832" t="s">
        <v>5771</v>
      </c>
      <c r="G542" s="832" t="s">
        <v>5772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544</v>
      </c>
      <c r="R542" s="837"/>
      <c r="S542" s="850">
        <v>544</v>
      </c>
    </row>
    <row r="543" spans="1:19" ht="14.4" customHeight="1" x14ac:dyDescent="0.3">
      <c r="A543" s="831" t="s">
        <v>5661</v>
      </c>
      <c r="B543" s="832" t="s">
        <v>5662</v>
      </c>
      <c r="C543" s="832" t="s">
        <v>624</v>
      </c>
      <c r="D543" s="832" t="s">
        <v>2087</v>
      </c>
      <c r="E543" s="832" t="s">
        <v>5627</v>
      </c>
      <c r="F543" s="832" t="s">
        <v>5646</v>
      </c>
      <c r="G543" s="832" t="s">
        <v>5647</v>
      </c>
      <c r="H543" s="849">
        <v>31</v>
      </c>
      <c r="I543" s="849">
        <v>1085</v>
      </c>
      <c r="J543" s="832">
        <v>1.3329238329238329</v>
      </c>
      <c r="K543" s="832">
        <v>35</v>
      </c>
      <c r="L543" s="849">
        <v>22</v>
      </c>
      <c r="M543" s="849">
        <v>814</v>
      </c>
      <c r="N543" s="832">
        <v>1</v>
      </c>
      <c r="O543" s="832">
        <v>37</v>
      </c>
      <c r="P543" s="849">
        <v>7</v>
      </c>
      <c r="Q543" s="849">
        <v>259</v>
      </c>
      <c r="R543" s="837">
        <v>0.31818181818181818</v>
      </c>
      <c r="S543" s="850">
        <v>37</v>
      </c>
    </row>
    <row r="544" spans="1:19" ht="14.4" customHeight="1" x14ac:dyDescent="0.3">
      <c r="A544" s="831" t="s">
        <v>5661</v>
      </c>
      <c r="B544" s="832" t="s">
        <v>5662</v>
      </c>
      <c r="C544" s="832" t="s">
        <v>624</v>
      </c>
      <c r="D544" s="832" t="s">
        <v>2087</v>
      </c>
      <c r="E544" s="832" t="s">
        <v>5627</v>
      </c>
      <c r="F544" s="832" t="s">
        <v>5684</v>
      </c>
      <c r="G544" s="832" t="s">
        <v>5685</v>
      </c>
      <c r="H544" s="849"/>
      <c r="I544" s="849"/>
      <c r="J544" s="832"/>
      <c r="K544" s="832"/>
      <c r="L544" s="849">
        <v>1</v>
      </c>
      <c r="M544" s="849">
        <v>10</v>
      </c>
      <c r="N544" s="832">
        <v>1</v>
      </c>
      <c r="O544" s="832">
        <v>10</v>
      </c>
      <c r="P544" s="849"/>
      <c r="Q544" s="849"/>
      <c r="R544" s="837"/>
      <c r="S544" s="850"/>
    </row>
    <row r="545" spans="1:19" ht="14.4" customHeight="1" x14ac:dyDescent="0.3">
      <c r="A545" s="831" t="s">
        <v>5661</v>
      </c>
      <c r="B545" s="832" t="s">
        <v>5662</v>
      </c>
      <c r="C545" s="832" t="s">
        <v>624</v>
      </c>
      <c r="D545" s="832" t="s">
        <v>2087</v>
      </c>
      <c r="E545" s="832" t="s">
        <v>5627</v>
      </c>
      <c r="F545" s="832" t="s">
        <v>5693</v>
      </c>
      <c r="G545" s="832" t="s">
        <v>5694</v>
      </c>
      <c r="H545" s="849">
        <v>652</v>
      </c>
      <c r="I545" s="849">
        <v>153220</v>
      </c>
      <c r="J545" s="832">
        <v>0.94788547672663381</v>
      </c>
      <c r="K545" s="832">
        <v>235</v>
      </c>
      <c r="L545" s="849">
        <v>644</v>
      </c>
      <c r="M545" s="849">
        <v>161644</v>
      </c>
      <c r="N545" s="832">
        <v>1</v>
      </c>
      <c r="O545" s="832">
        <v>251</v>
      </c>
      <c r="P545" s="849">
        <v>697</v>
      </c>
      <c r="Q545" s="849">
        <v>174947</v>
      </c>
      <c r="R545" s="837">
        <v>1.0822981366459627</v>
      </c>
      <c r="S545" s="850">
        <v>251</v>
      </c>
    </row>
    <row r="546" spans="1:19" ht="14.4" customHeight="1" x14ac:dyDescent="0.3">
      <c r="A546" s="831" t="s">
        <v>5661</v>
      </c>
      <c r="B546" s="832" t="s">
        <v>5662</v>
      </c>
      <c r="C546" s="832" t="s">
        <v>624</v>
      </c>
      <c r="D546" s="832" t="s">
        <v>2087</v>
      </c>
      <c r="E546" s="832" t="s">
        <v>5627</v>
      </c>
      <c r="F546" s="832" t="s">
        <v>5695</v>
      </c>
      <c r="G546" s="832" t="s">
        <v>5696</v>
      </c>
      <c r="H546" s="849">
        <v>1</v>
      </c>
      <c r="I546" s="849">
        <v>118</v>
      </c>
      <c r="J546" s="832"/>
      <c r="K546" s="832">
        <v>118</v>
      </c>
      <c r="L546" s="849"/>
      <c r="M546" s="849"/>
      <c r="N546" s="832"/>
      <c r="O546" s="832"/>
      <c r="P546" s="849">
        <v>2</v>
      </c>
      <c r="Q546" s="849">
        <v>252</v>
      </c>
      <c r="R546" s="837"/>
      <c r="S546" s="850">
        <v>126</v>
      </c>
    </row>
    <row r="547" spans="1:19" ht="14.4" customHeight="1" x14ac:dyDescent="0.3">
      <c r="A547" s="831" t="s">
        <v>5661</v>
      </c>
      <c r="B547" s="832" t="s">
        <v>5662</v>
      </c>
      <c r="C547" s="832" t="s">
        <v>624</v>
      </c>
      <c r="D547" s="832" t="s">
        <v>2087</v>
      </c>
      <c r="E547" s="832" t="s">
        <v>5627</v>
      </c>
      <c r="F547" s="832" t="s">
        <v>5699</v>
      </c>
      <c r="G547" s="832" t="s">
        <v>5700</v>
      </c>
      <c r="H547" s="849">
        <v>57</v>
      </c>
      <c r="I547" s="849">
        <v>25479</v>
      </c>
      <c r="J547" s="832">
        <v>0.83400981996726675</v>
      </c>
      <c r="K547" s="832">
        <v>447</v>
      </c>
      <c r="L547" s="849">
        <v>65</v>
      </c>
      <c r="M547" s="849">
        <v>30550</v>
      </c>
      <c r="N547" s="832">
        <v>1</v>
      </c>
      <c r="O547" s="832">
        <v>470</v>
      </c>
      <c r="P547" s="849">
        <v>63</v>
      </c>
      <c r="Q547" s="849">
        <v>29673</v>
      </c>
      <c r="R547" s="837">
        <v>0.97129296235679219</v>
      </c>
      <c r="S547" s="850">
        <v>471</v>
      </c>
    </row>
    <row r="548" spans="1:19" ht="14.4" customHeight="1" x14ac:dyDescent="0.3">
      <c r="A548" s="831" t="s">
        <v>5661</v>
      </c>
      <c r="B548" s="832" t="s">
        <v>5662</v>
      </c>
      <c r="C548" s="832" t="s">
        <v>624</v>
      </c>
      <c r="D548" s="832" t="s">
        <v>2087</v>
      </c>
      <c r="E548" s="832" t="s">
        <v>5627</v>
      </c>
      <c r="F548" s="832" t="s">
        <v>5703</v>
      </c>
      <c r="G548" s="832" t="s">
        <v>5704</v>
      </c>
      <c r="H548" s="849">
        <v>477</v>
      </c>
      <c r="I548" s="849">
        <v>146916</v>
      </c>
      <c r="J548" s="832">
        <v>0.89580741933123587</v>
      </c>
      <c r="K548" s="832">
        <v>308</v>
      </c>
      <c r="L548" s="849">
        <v>519</v>
      </c>
      <c r="M548" s="849">
        <v>164004</v>
      </c>
      <c r="N548" s="832">
        <v>1</v>
      </c>
      <c r="O548" s="832">
        <v>316</v>
      </c>
      <c r="P548" s="849">
        <v>588</v>
      </c>
      <c r="Q548" s="849">
        <v>185808</v>
      </c>
      <c r="R548" s="837">
        <v>1.1329479768786128</v>
      </c>
      <c r="S548" s="850">
        <v>316</v>
      </c>
    </row>
    <row r="549" spans="1:19" ht="14.4" customHeight="1" x14ac:dyDescent="0.3">
      <c r="A549" s="831" t="s">
        <v>5661</v>
      </c>
      <c r="B549" s="832" t="s">
        <v>5662</v>
      </c>
      <c r="C549" s="832" t="s">
        <v>624</v>
      </c>
      <c r="D549" s="832" t="s">
        <v>2087</v>
      </c>
      <c r="E549" s="832" t="s">
        <v>5627</v>
      </c>
      <c r="F549" s="832" t="s">
        <v>5705</v>
      </c>
      <c r="G549" s="832" t="s">
        <v>5706</v>
      </c>
      <c r="H549" s="849">
        <v>1</v>
      </c>
      <c r="I549" s="849">
        <v>677</v>
      </c>
      <c r="J549" s="832">
        <v>0.9630156472261735</v>
      </c>
      <c r="K549" s="832">
        <v>677</v>
      </c>
      <c r="L549" s="849">
        <v>1</v>
      </c>
      <c r="M549" s="849">
        <v>703</v>
      </c>
      <c r="N549" s="832">
        <v>1</v>
      </c>
      <c r="O549" s="832">
        <v>703</v>
      </c>
      <c r="P549" s="849"/>
      <c r="Q549" s="849"/>
      <c r="R549" s="837"/>
      <c r="S549" s="850"/>
    </row>
    <row r="550" spans="1:19" ht="14.4" customHeight="1" x14ac:dyDescent="0.3">
      <c r="A550" s="831" t="s">
        <v>5661</v>
      </c>
      <c r="B550" s="832" t="s">
        <v>5662</v>
      </c>
      <c r="C550" s="832" t="s">
        <v>624</v>
      </c>
      <c r="D550" s="832" t="s">
        <v>2087</v>
      </c>
      <c r="E550" s="832" t="s">
        <v>5627</v>
      </c>
      <c r="F550" s="832" t="s">
        <v>5707</v>
      </c>
      <c r="G550" s="832" t="s">
        <v>5708</v>
      </c>
      <c r="H550" s="849">
        <v>16</v>
      </c>
      <c r="I550" s="849">
        <v>560</v>
      </c>
      <c r="J550" s="832">
        <v>1.2307692307692308</v>
      </c>
      <c r="K550" s="832">
        <v>35</v>
      </c>
      <c r="L550" s="849">
        <v>13</v>
      </c>
      <c r="M550" s="849">
        <v>455</v>
      </c>
      <c r="N550" s="832">
        <v>1</v>
      </c>
      <c r="O550" s="832">
        <v>35</v>
      </c>
      <c r="P550" s="849">
        <v>10</v>
      </c>
      <c r="Q550" s="849">
        <v>350</v>
      </c>
      <c r="R550" s="837">
        <v>0.76923076923076927</v>
      </c>
      <c r="S550" s="850">
        <v>35</v>
      </c>
    </row>
    <row r="551" spans="1:19" ht="14.4" customHeight="1" x14ac:dyDescent="0.3">
      <c r="A551" s="831" t="s">
        <v>5661</v>
      </c>
      <c r="B551" s="832" t="s">
        <v>5662</v>
      </c>
      <c r="C551" s="832" t="s">
        <v>624</v>
      </c>
      <c r="D551" s="832" t="s">
        <v>2087</v>
      </c>
      <c r="E551" s="832" t="s">
        <v>5627</v>
      </c>
      <c r="F551" s="832" t="s">
        <v>5713</v>
      </c>
      <c r="G551" s="832" t="s">
        <v>5714</v>
      </c>
      <c r="H551" s="849">
        <v>1</v>
      </c>
      <c r="I551" s="849">
        <v>47</v>
      </c>
      <c r="J551" s="832"/>
      <c r="K551" s="832">
        <v>47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5661</v>
      </c>
      <c r="B552" s="832" t="s">
        <v>5662</v>
      </c>
      <c r="C552" s="832" t="s">
        <v>624</v>
      </c>
      <c r="D552" s="832" t="s">
        <v>2087</v>
      </c>
      <c r="E552" s="832" t="s">
        <v>5627</v>
      </c>
      <c r="F552" s="832" t="s">
        <v>5717</v>
      </c>
      <c r="G552" s="832" t="s">
        <v>5718</v>
      </c>
      <c r="H552" s="849"/>
      <c r="I552" s="849"/>
      <c r="J552" s="832"/>
      <c r="K552" s="832"/>
      <c r="L552" s="849">
        <v>1</v>
      </c>
      <c r="M552" s="849">
        <v>431</v>
      </c>
      <c r="N552" s="832">
        <v>1</v>
      </c>
      <c r="O552" s="832">
        <v>431</v>
      </c>
      <c r="P552" s="849"/>
      <c r="Q552" s="849"/>
      <c r="R552" s="837"/>
      <c r="S552" s="850"/>
    </row>
    <row r="553" spans="1:19" ht="14.4" customHeight="1" x14ac:dyDescent="0.3">
      <c r="A553" s="831" t="s">
        <v>5661</v>
      </c>
      <c r="B553" s="832" t="s">
        <v>5662</v>
      </c>
      <c r="C553" s="832" t="s">
        <v>624</v>
      </c>
      <c r="D553" s="832" t="s">
        <v>2087</v>
      </c>
      <c r="E553" s="832" t="s">
        <v>5627</v>
      </c>
      <c r="F553" s="832" t="s">
        <v>5721</v>
      </c>
      <c r="G553" s="832" t="s">
        <v>5722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0</v>
      </c>
      <c r="R553" s="837"/>
      <c r="S553" s="850">
        <v>0</v>
      </c>
    </row>
    <row r="554" spans="1:19" ht="14.4" customHeight="1" x14ac:dyDescent="0.3">
      <c r="A554" s="831" t="s">
        <v>5661</v>
      </c>
      <c r="B554" s="832" t="s">
        <v>5662</v>
      </c>
      <c r="C554" s="832" t="s">
        <v>624</v>
      </c>
      <c r="D554" s="832" t="s">
        <v>2087</v>
      </c>
      <c r="E554" s="832" t="s">
        <v>5627</v>
      </c>
      <c r="F554" s="832" t="s">
        <v>5639</v>
      </c>
      <c r="G554" s="832" t="s">
        <v>5640</v>
      </c>
      <c r="H554" s="849">
        <v>327</v>
      </c>
      <c r="I554" s="849">
        <v>6999.8399999999965</v>
      </c>
      <c r="J554" s="832">
        <v>0.36777328675465748</v>
      </c>
      <c r="K554" s="832">
        <v>21.406238532110081</v>
      </c>
      <c r="L554" s="849">
        <v>571</v>
      </c>
      <c r="M554" s="849">
        <v>19033.029999999995</v>
      </c>
      <c r="N554" s="832">
        <v>1</v>
      </c>
      <c r="O554" s="832">
        <v>33.332802101576171</v>
      </c>
      <c r="P554" s="849">
        <v>584</v>
      </c>
      <c r="Q554" s="849">
        <v>19466.360000000044</v>
      </c>
      <c r="R554" s="837">
        <v>1.0227672630159281</v>
      </c>
      <c r="S554" s="850">
        <v>33.332808219178155</v>
      </c>
    </row>
    <row r="555" spans="1:19" ht="14.4" customHeight="1" x14ac:dyDescent="0.3">
      <c r="A555" s="831" t="s">
        <v>5661</v>
      </c>
      <c r="B555" s="832" t="s">
        <v>5662</v>
      </c>
      <c r="C555" s="832" t="s">
        <v>624</v>
      </c>
      <c r="D555" s="832" t="s">
        <v>2087</v>
      </c>
      <c r="E555" s="832" t="s">
        <v>5627</v>
      </c>
      <c r="F555" s="832" t="s">
        <v>5725</v>
      </c>
      <c r="G555" s="832" t="s">
        <v>5726</v>
      </c>
      <c r="H555" s="849"/>
      <c r="I555" s="849"/>
      <c r="J555" s="832"/>
      <c r="K555" s="832"/>
      <c r="L555" s="849"/>
      <c r="M555" s="849"/>
      <c r="N555" s="832"/>
      <c r="O555" s="832"/>
      <c r="P555" s="849">
        <v>2</v>
      </c>
      <c r="Q555" s="849">
        <v>74</v>
      </c>
      <c r="R555" s="837"/>
      <c r="S555" s="850">
        <v>37</v>
      </c>
    </row>
    <row r="556" spans="1:19" ht="14.4" customHeight="1" x14ac:dyDescent="0.3">
      <c r="A556" s="831" t="s">
        <v>5661</v>
      </c>
      <c r="B556" s="832" t="s">
        <v>5662</v>
      </c>
      <c r="C556" s="832" t="s">
        <v>624</v>
      </c>
      <c r="D556" s="832" t="s">
        <v>2087</v>
      </c>
      <c r="E556" s="832" t="s">
        <v>5627</v>
      </c>
      <c r="F556" s="832" t="s">
        <v>5641</v>
      </c>
      <c r="G556" s="832" t="s">
        <v>5642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32</v>
      </c>
      <c r="R556" s="837"/>
      <c r="S556" s="850">
        <v>32</v>
      </c>
    </row>
    <row r="557" spans="1:19" ht="14.4" customHeight="1" x14ac:dyDescent="0.3">
      <c r="A557" s="831" t="s">
        <v>5661</v>
      </c>
      <c r="B557" s="832" t="s">
        <v>5662</v>
      </c>
      <c r="C557" s="832" t="s">
        <v>624</v>
      </c>
      <c r="D557" s="832" t="s">
        <v>2087</v>
      </c>
      <c r="E557" s="832" t="s">
        <v>5627</v>
      </c>
      <c r="F557" s="832" t="s">
        <v>5729</v>
      </c>
      <c r="G557" s="832" t="s">
        <v>5730</v>
      </c>
      <c r="H557" s="849">
        <v>24</v>
      </c>
      <c r="I557" s="849">
        <v>0</v>
      </c>
      <c r="J557" s="832"/>
      <c r="K557" s="832">
        <v>0</v>
      </c>
      <c r="L557" s="849">
        <v>35</v>
      </c>
      <c r="M557" s="849">
        <v>0</v>
      </c>
      <c r="N557" s="832"/>
      <c r="O557" s="832">
        <v>0</v>
      </c>
      <c r="P557" s="849">
        <v>35</v>
      </c>
      <c r="Q557" s="849">
        <v>0</v>
      </c>
      <c r="R557" s="837"/>
      <c r="S557" s="850">
        <v>0</v>
      </c>
    </row>
    <row r="558" spans="1:19" ht="14.4" customHeight="1" x14ac:dyDescent="0.3">
      <c r="A558" s="831" t="s">
        <v>5661</v>
      </c>
      <c r="B558" s="832" t="s">
        <v>5662</v>
      </c>
      <c r="C558" s="832" t="s">
        <v>624</v>
      </c>
      <c r="D558" s="832" t="s">
        <v>2087</v>
      </c>
      <c r="E558" s="832" t="s">
        <v>5627</v>
      </c>
      <c r="F558" s="832" t="s">
        <v>5733</v>
      </c>
      <c r="G558" s="832" t="s">
        <v>5734</v>
      </c>
      <c r="H558" s="849">
        <v>18</v>
      </c>
      <c r="I558" s="849">
        <v>3600</v>
      </c>
      <c r="J558" s="832">
        <v>0.6428571428571429</v>
      </c>
      <c r="K558" s="832">
        <v>200</v>
      </c>
      <c r="L558" s="849">
        <v>28</v>
      </c>
      <c r="M558" s="849">
        <v>5600</v>
      </c>
      <c r="N558" s="832">
        <v>1</v>
      </c>
      <c r="O558" s="832">
        <v>200</v>
      </c>
      <c r="P558" s="849">
        <v>27</v>
      </c>
      <c r="Q558" s="849">
        <v>5400</v>
      </c>
      <c r="R558" s="837">
        <v>0.9642857142857143</v>
      </c>
      <c r="S558" s="850">
        <v>200</v>
      </c>
    </row>
    <row r="559" spans="1:19" ht="14.4" customHeight="1" x14ac:dyDescent="0.3">
      <c r="A559" s="831" t="s">
        <v>5661</v>
      </c>
      <c r="B559" s="832" t="s">
        <v>5662</v>
      </c>
      <c r="C559" s="832" t="s">
        <v>624</v>
      </c>
      <c r="D559" s="832" t="s">
        <v>2087</v>
      </c>
      <c r="E559" s="832" t="s">
        <v>5627</v>
      </c>
      <c r="F559" s="832" t="s">
        <v>5741</v>
      </c>
      <c r="G559" s="832" t="s">
        <v>5742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123</v>
      </c>
      <c r="R559" s="837"/>
      <c r="S559" s="850">
        <v>123</v>
      </c>
    </row>
    <row r="560" spans="1:19" ht="14.4" customHeight="1" x14ac:dyDescent="0.3">
      <c r="A560" s="831" t="s">
        <v>5661</v>
      </c>
      <c r="B560" s="832" t="s">
        <v>5662</v>
      </c>
      <c r="C560" s="832" t="s">
        <v>624</v>
      </c>
      <c r="D560" s="832" t="s">
        <v>2087</v>
      </c>
      <c r="E560" s="832" t="s">
        <v>5627</v>
      </c>
      <c r="F560" s="832" t="s">
        <v>5747</v>
      </c>
      <c r="G560" s="832" t="s">
        <v>5748</v>
      </c>
      <c r="H560" s="849">
        <v>32</v>
      </c>
      <c r="I560" s="849">
        <v>3648</v>
      </c>
      <c r="J560" s="832">
        <v>0.9645690111052353</v>
      </c>
      <c r="K560" s="832">
        <v>114</v>
      </c>
      <c r="L560" s="849">
        <v>31</v>
      </c>
      <c r="M560" s="849">
        <v>3782</v>
      </c>
      <c r="N560" s="832">
        <v>1</v>
      </c>
      <c r="O560" s="832">
        <v>122</v>
      </c>
      <c r="P560" s="849">
        <v>65</v>
      </c>
      <c r="Q560" s="849">
        <v>7540</v>
      </c>
      <c r="R560" s="837">
        <v>1.9936541512427288</v>
      </c>
      <c r="S560" s="850">
        <v>116</v>
      </c>
    </row>
    <row r="561" spans="1:19" ht="14.4" customHeight="1" x14ac:dyDescent="0.3">
      <c r="A561" s="831" t="s">
        <v>5661</v>
      </c>
      <c r="B561" s="832" t="s">
        <v>5662</v>
      </c>
      <c r="C561" s="832" t="s">
        <v>624</v>
      </c>
      <c r="D561" s="832" t="s">
        <v>2087</v>
      </c>
      <c r="E561" s="832" t="s">
        <v>5627</v>
      </c>
      <c r="F561" s="832" t="s">
        <v>5749</v>
      </c>
      <c r="G561" s="832" t="s">
        <v>5750</v>
      </c>
      <c r="H561" s="849"/>
      <c r="I561" s="849"/>
      <c r="J561" s="832"/>
      <c r="K561" s="832"/>
      <c r="L561" s="849">
        <v>1</v>
      </c>
      <c r="M561" s="849">
        <v>321</v>
      </c>
      <c r="N561" s="832">
        <v>1</v>
      </c>
      <c r="O561" s="832">
        <v>321</v>
      </c>
      <c r="P561" s="849"/>
      <c r="Q561" s="849"/>
      <c r="R561" s="837"/>
      <c r="S561" s="850"/>
    </row>
    <row r="562" spans="1:19" ht="14.4" customHeight="1" x14ac:dyDescent="0.3">
      <c r="A562" s="831" t="s">
        <v>5661</v>
      </c>
      <c r="B562" s="832" t="s">
        <v>5662</v>
      </c>
      <c r="C562" s="832" t="s">
        <v>624</v>
      </c>
      <c r="D562" s="832" t="s">
        <v>2087</v>
      </c>
      <c r="E562" s="832" t="s">
        <v>5627</v>
      </c>
      <c r="F562" s="832" t="s">
        <v>5751</v>
      </c>
      <c r="G562" s="832" t="s">
        <v>5752</v>
      </c>
      <c r="H562" s="849">
        <v>3</v>
      </c>
      <c r="I562" s="849">
        <v>720</v>
      </c>
      <c r="J562" s="832">
        <v>0.73770491803278693</v>
      </c>
      <c r="K562" s="832">
        <v>240</v>
      </c>
      <c r="L562" s="849">
        <v>4</v>
      </c>
      <c r="M562" s="849">
        <v>976</v>
      </c>
      <c r="N562" s="832">
        <v>1</v>
      </c>
      <c r="O562" s="832">
        <v>244</v>
      </c>
      <c r="P562" s="849">
        <v>9</v>
      </c>
      <c r="Q562" s="849">
        <v>2205</v>
      </c>
      <c r="R562" s="837">
        <v>2.2592213114754101</v>
      </c>
      <c r="S562" s="850">
        <v>245</v>
      </c>
    </row>
    <row r="563" spans="1:19" ht="14.4" customHeight="1" x14ac:dyDescent="0.3">
      <c r="A563" s="831" t="s">
        <v>5661</v>
      </c>
      <c r="B563" s="832" t="s">
        <v>5662</v>
      </c>
      <c r="C563" s="832" t="s">
        <v>624</v>
      </c>
      <c r="D563" s="832" t="s">
        <v>2087</v>
      </c>
      <c r="E563" s="832" t="s">
        <v>5627</v>
      </c>
      <c r="F563" s="832" t="s">
        <v>5757</v>
      </c>
      <c r="G563" s="832" t="s">
        <v>5758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37</v>
      </c>
      <c r="R563" s="837"/>
      <c r="S563" s="850">
        <v>37</v>
      </c>
    </row>
    <row r="564" spans="1:19" ht="14.4" customHeight="1" x14ac:dyDescent="0.3">
      <c r="A564" s="831" t="s">
        <v>5661</v>
      </c>
      <c r="B564" s="832" t="s">
        <v>5662</v>
      </c>
      <c r="C564" s="832" t="s">
        <v>624</v>
      </c>
      <c r="D564" s="832" t="s">
        <v>2087</v>
      </c>
      <c r="E564" s="832" t="s">
        <v>5627</v>
      </c>
      <c r="F564" s="832" t="s">
        <v>5759</v>
      </c>
      <c r="G564" s="832" t="s">
        <v>5760</v>
      </c>
      <c r="H564" s="849"/>
      <c r="I564" s="849"/>
      <c r="J564" s="832"/>
      <c r="K564" s="832"/>
      <c r="L564" s="849">
        <v>1</v>
      </c>
      <c r="M564" s="849">
        <v>372</v>
      </c>
      <c r="N564" s="832">
        <v>1</v>
      </c>
      <c r="O564" s="832">
        <v>372</v>
      </c>
      <c r="P564" s="849"/>
      <c r="Q564" s="849"/>
      <c r="R564" s="837"/>
      <c r="S564" s="850"/>
    </row>
    <row r="565" spans="1:19" ht="14.4" customHeight="1" x14ac:dyDescent="0.3">
      <c r="A565" s="831" t="s">
        <v>5661</v>
      </c>
      <c r="B565" s="832" t="s">
        <v>5662</v>
      </c>
      <c r="C565" s="832" t="s">
        <v>624</v>
      </c>
      <c r="D565" s="832" t="s">
        <v>2087</v>
      </c>
      <c r="E565" s="832" t="s">
        <v>5627</v>
      </c>
      <c r="F565" s="832" t="s">
        <v>5763</v>
      </c>
      <c r="G565" s="832" t="s">
        <v>5764</v>
      </c>
      <c r="H565" s="849"/>
      <c r="I565" s="849"/>
      <c r="J565" s="832"/>
      <c r="K565" s="832"/>
      <c r="L565" s="849">
        <v>1</v>
      </c>
      <c r="M565" s="849">
        <v>89</v>
      </c>
      <c r="N565" s="832">
        <v>1</v>
      </c>
      <c r="O565" s="832">
        <v>89</v>
      </c>
      <c r="P565" s="849"/>
      <c r="Q565" s="849"/>
      <c r="R565" s="837"/>
      <c r="S565" s="850"/>
    </row>
    <row r="566" spans="1:19" ht="14.4" customHeight="1" x14ac:dyDescent="0.3">
      <c r="A566" s="831" t="s">
        <v>5661</v>
      </c>
      <c r="B566" s="832" t="s">
        <v>5662</v>
      </c>
      <c r="C566" s="832" t="s">
        <v>624</v>
      </c>
      <c r="D566" s="832" t="s">
        <v>2088</v>
      </c>
      <c r="E566" s="832" t="s">
        <v>5632</v>
      </c>
      <c r="F566" s="832" t="s">
        <v>5664</v>
      </c>
      <c r="G566" s="832" t="s">
        <v>5634</v>
      </c>
      <c r="H566" s="849">
        <v>1</v>
      </c>
      <c r="I566" s="849">
        <v>1096.8499999999999</v>
      </c>
      <c r="J566" s="832"/>
      <c r="K566" s="832">
        <v>1096.8499999999999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5661</v>
      </c>
      <c r="B567" s="832" t="s">
        <v>5662</v>
      </c>
      <c r="C567" s="832" t="s">
        <v>624</v>
      </c>
      <c r="D567" s="832" t="s">
        <v>2088</v>
      </c>
      <c r="E567" s="832" t="s">
        <v>5627</v>
      </c>
      <c r="F567" s="832" t="s">
        <v>5646</v>
      </c>
      <c r="G567" s="832" t="s">
        <v>5647</v>
      </c>
      <c r="H567" s="849">
        <v>15</v>
      </c>
      <c r="I567" s="849">
        <v>525</v>
      </c>
      <c r="J567" s="832">
        <v>4.7297297297297298</v>
      </c>
      <c r="K567" s="832">
        <v>35</v>
      </c>
      <c r="L567" s="849">
        <v>3</v>
      </c>
      <c r="M567" s="849">
        <v>111</v>
      </c>
      <c r="N567" s="832">
        <v>1</v>
      </c>
      <c r="O567" s="832">
        <v>37</v>
      </c>
      <c r="P567" s="849">
        <v>2</v>
      </c>
      <c r="Q567" s="849">
        <v>74</v>
      </c>
      <c r="R567" s="837">
        <v>0.66666666666666663</v>
      </c>
      <c r="S567" s="850">
        <v>37</v>
      </c>
    </row>
    <row r="568" spans="1:19" ht="14.4" customHeight="1" x14ac:dyDescent="0.3">
      <c r="A568" s="831" t="s">
        <v>5661</v>
      </c>
      <c r="B568" s="832" t="s">
        <v>5662</v>
      </c>
      <c r="C568" s="832" t="s">
        <v>624</v>
      </c>
      <c r="D568" s="832" t="s">
        <v>2088</v>
      </c>
      <c r="E568" s="832" t="s">
        <v>5627</v>
      </c>
      <c r="F568" s="832" t="s">
        <v>5684</v>
      </c>
      <c r="G568" s="832" t="s">
        <v>5685</v>
      </c>
      <c r="H568" s="849">
        <v>53</v>
      </c>
      <c r="I568" s="849">
        <v>530</v>
      </c>
      <c r="J568" s="832">
        <v>13.25</v>
      </c>
      <c r="K568" s="832">
        <v>10</v>
      </c>
      <c r="L568" s="849">
        <v>4</v>
      </c>
      <c r="M568" s="849">
        <v>40</v>
      </c>
      <c r="N568" s="832">
        <v>1</v>
      </c>
      <c r="O568" s="832">
        <v>10</v>
      </c>
      <c r="P568" s="849"/>
      <c r="Q568" s="849"/>
      <c r="R568" s="837"/>
      <c r="S568" s="850"/>
    </row>
    <row r="569" spans="1:19" ht="14.4" customHeight="1" x14ac:dyDescent="0.3">
      <c r="A569" s="831" t="s">
        <v>5661</v>
      </c>
      <c r="B569" s="832" t="s">
        <v>5662</v>
      </c>
      <c r="C569" s="832" t="s">
        <v>624</v>
      </c>
      <c r="D569" s="832" t="s">
        <v>2088</v>
      </c>
      <c r="E569" s="832" t="s">
        <v>5627</v>
      </c>
      <c r="F569" s="832" t="s">
        <v>5684</v>
      </c>
      <c r="G569" s="832" t="s">
        <v>5686</v>
      </c>
      <c r="H569" s="849">
        <v>1</v>
      </c>
      <c r="I569" s="849">
        <v>10</v>
      </c>
      <c r="J569" s="832"/>
      <c r="K569" s="832">
        <v>10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5661</v>
      </c>
      <c r="B570" s="832" t="s">
        <v>5662</v>
      </c>
      <c r="C570" s="832" t="s">
        <v>624</v>
      </c>
      <c r="D570" s="832" t="s">
        <v>2088</v>
      </c>
      <c r="E570" s="832" t="s">
        <v>5627</v>
      </c>
      <c r="F570" s="832" t="s">
        <v>5693</v>
      </c>
      <c r="G570" s="832" t="s">
        <v>5694</v>
      </c>
      <c r="H570" s="849">
        <v>2</v>
      </c>
      <c r="I570" s="849">
        <v>470</v>
      </c>
      <c r="J570" s="832"/>
      <c r="K570" s="832">
        <v>235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5661</v>
      </c>
      <c r="B571" s="832" t="s">
        <v>5662</v>
      </c>
      <c r="C571" s="832" t="s">
        <v>624</v>
      </c>
      <c r="D571" s="832" t="s">
        <v>2088</v>
      </c>
      <c r="E571" s="832" t="s">
        <v>5627</v>
      </c>
      <c r="F571" s="832" t="s">
        <v>5695</v>
      </c>
      <c r="G571" s="832" t="s">
        <v>5696</v>
      </c>
      <c r="H571" s="849">
        <v>12</v>
      </c>
      <c r="I571" s="849">
        <v>1416</v>
      </c>
      <c r="J571" s="832">
        <v>11.238095238095237</v>
      </c>
      <c r="K571" s="832">
        <v>118</v>
      </c>
      <c r="L571" s="849">
        <v>1</v>
      </c>
      <c r="M571" s="849">
        <v>126</v>
      </c>
      <c r="N571" s="832">
        <v>1</v>
      </c>
      <c r="O571" s="832">
        <v>126</v>
      </c>
      <c r="P571" s="849"/>
      <c r="Q571" s="849"/>
      <c r="R571" s="837"/>
      <c r="S571" s="850"/>
    </row>
    <row r="572" spans="1:19" ht="14.4" customHeight="1" x14ac:dyDescent="0.3">
      <c r="A572" s="831" t="s">
        <v>5661</v>
      </c>
      <c r="B572" s="832" t="s">
        <v>5662</v>
      </c>
      <c r="C572" s="832" t="s">
        <v>624</v>
      </c>
      <c r="D572" s="832" t="s">
        <v>2088</v>
      </c>
      <c r="E572" s="832" t="s">
        <v>5627</v>
      </c>
      <c r="F572" s="832" t="s">
        <v>5703</v>
      </c>
      <c r="G572" s="832" t="s">
        <v>5704</v>
      </c>
      <c r="H572" s="849">
        <v>15</v>
      </c>
      <c r="I572" s="849">
        <v>4620</v>
      </c>
      <c r="J572" s="832">
        <v>7.3101265822784809</v>
      </c>
      <c r="K572" s="832">
        <v>308</v>
      </c>
      <c r="L572" s="849">
        <v>2</v>
      </c>
      <c r="M572" s="849">
        <v>632</v>
      </c>
      <c r="N572" s="832">
        <v>1</v>
      </c>
      <c r="O572" s="832">
        <v>316</v>
      </c>
      <c r="P572" s="849"/>
      <c r="Q572" s="849"/>
      <c r="R572" s="837"/>
      <c r="S572" s="850"/>
    </row>
    <row r="573" spans="1:19" ht="14.4" customHeight="1" x14ac:dyDescent="0.3">
      <c r="A573" s="831" t="s">
        <v>5661</v>
      </c>
      <c r="B573" s="832" t="s">
        <v>5662</v>
      </c>
      <c r="C573" s="832" t="s">
        <v>624</v>
      </c>
      <c r="D573" s="832" t="s">
        <v>2088</v>
      </c>
      <c r="E573" s="832" t="s">
        <v>5627</v>
      </c>
      <c r="F573" s="832" t="s">
        <v>5707</v>
      </c>
      <c r="G573" s="832" t="s">
        <v>5708</v>
      </c>
      <c r="H573" s="849">
        <v>12</v>
      </c>
      <c r="I573" s="849">
        <v>420</v>
      </c>
      <c r="J573" s="832">
        <v>12</v>
      </c>
      <c r="K573" s="832">
        <v>35</v>
      </c>
      <c r="L573" s="849">
        <v>1</v>
      </c>
      <c r="M573" s="849">
        <v>35</v>
      </c>
      <c r="N573" s="832">
        <v>1</v>
      </c>
      <c r="O573" s="832">
        <v>35</v>
      </c>
      <c r="P573" s="849"/>
      <c r="Q573" s="849"/>
      <c r="R573" s="837"/>
      <c r="S573" s="850"/>
    </row>
    <row r="574" spans="1:19" ht="14.4" customHeight="1" x14ac:dyDescent="0.3">
      <c r="A574" s="831" t="s">
        <v>5661</v>
      </c>
      <c r="B574" s="832" t="s">
        <v>5662</v>
      </c>
      <c r="C574" s="832" t="s">
        <v>624</v>
      </c>
      <c r="D574" s="832" t="s">
        <v>2088</v>
      </c>
      <c r="E574" s="832" t="s">
        <v>5627</v>
      </c>
      <c r="F574" s="832" t="s">
        <v>5639</v>
      </c>
      <c r="G574" s="832" t="s">
        <v>5640</v>
      </c>
      <c r="H574" s="849">
        <v>14</v>
      </c>
      <c r="I574" s="849">
        <v>66.66</v>
      </c>
      <c r="J574" s="832">
        <v>2</v>
      </c>
      <c r="K574" s="832">
        <v>4.7614285714285716</v>
      </c>
      <c r="L574" s="849">
        <v>1</v>
      </c>
      <c r="M574" s="849">
        <v>33.33</v>
      </c>
      <c r="N574" s="832">
        <v>1</v>
      </c>
      <c r="O574" s="832">
        <v>33.33</v>
      </c>
      <c r="P574" s="849"/>
      <c r="Q574" s="849"/>
      <c r="R574" s="837"/>
      <c r="S574" s="850"/>
    </row>
    <row r="575" spans="1:19" ht="14.4" customHeight="1" x14ac:dyDescent="0.3">
      <c r="A575" s="831" t="s">
        <v>5661</v>
      </c>
      <c r="B575" s="832" t="s">
        <v>5662</v>
      </c>
      <c r="C575" s="832" t="s">
        <v>624</v>
      </c>
      <c r="D575" s="832" t="s">
        <v>2088</v>
      </c>
      <c r="E575" s="832" t="s">
        <v>5627</v>
      </c>
      <c r="F575" s="832" t="s">
        <v>5731</v>
      </c>
      <c r="G575" s="832" t="s">
        <v>5732</v>
      </c>
      <c r="H575" s="849">
        <v>1</v>
      </c>
      <c r="I575" s="849">
        <v>648</v>
      </c>
      <c r="J575" s="832"/>
      <c r="K575" s="832">
        <v>648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5661</v>
      </c>
      <c r="B576" s="832" t="s">
        <v>5662</v>
      </c>
      <c r="C576" s="832" t="s">
        <v>624</v>
      </c>
      <c r="D576" s="832" t="s">
        <v>2088</v>
      </c>
      <c r="E576" s="832" t="s">
        <v>5627</v>
      </c>
      <c r="F576" s="832" t="s">
        <v>5735</v>
      </c>
      <c r="G576" s="832" t="s">
        <v>5736</v>
      </c>
      <c r="H576" s="849">
        <v>56</v>
      </c>
      <c r="I576" s="849">
        <v>13552</v>
      </c>
      <c r="J576" s="832"/>
      <c r="K576" s="832">
        <v>242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5661</v>
      </c>
      <c r="B577" s="832" t="s">
        <v>5662</v>
      </c>
      <c r="C577" s="832" t="s">
        <v>624</v>
      </c>
      <c r="D577" s="832" t="s">
        <v>2088</v>
      </c>
      <c r="E577" s="832" t="s">
        <v>5627</v>
      </c>
      <c r="F577" s="832" t="s">
        <v>5751</v>
      </c>
      <c r="G577" s="832" t="s">
        <v>5752</v>
      </c>
      <c r="H577" s="849">
        <v>16</v>
      </c>
      <c r="I577" s="849">
        <v>3840</v>
      </c>
      <c r="J577" s="832"/>
      <c r="K577" s="832">
        <v>240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5661</v>
      </c>
      <c r="B578" s="832" t="s">
        <v>5662</v>
      </c>
      <c r="C578" s="832" t="s">
        <v>624</v>
      </c>
      <c r="D578" s="832" t="s">
        <v>2088</v>
      </c>
      <c r="E578" s="832" t="s">
        <v>5627</v>
      </c>
      <c r="F578" s="832" t="s">
        <v>5771</v>
      </c>
      <c r="G578" s="832" t="s">
        <v>5772</v>
      </c>
      <c r="H578" s="849">
        <v>5</v>
      </c>
      <c r="I578" s="849">
        <v>2600</v>
      </c>
      <c r="J578" s="832">
        <v>1.1970534069981584</v>
      </c>
      <c r="K578" s="832">
        <v>520</v>
      </c>
      <c r="L578" s="849">
        <v>4</v>
      </c>
      <c r="M578" s="849">
        <v>2172</v>
      </c>
      <c r="N578" s="832">
        <v>1</v>
      </c>
      <c r="O578" s="832">
        <v>543</v>
      </c>
      <c r="P578" s="849"/>
      <c r="Q578" s="849"/>
      <c r="R578" s="837"/>
      <c r="S578" s="850"/>
    </row>
    <row r="579" spans="1:19" ht="14.4" customHeight="1" x14ac:dyDescent="0.3">
      <c r="A579" s="831" t="s">
        <v>5661</v>
      </c>
      <c r="B579" s="832" t="s">
        <v>5662</v>
      </c>
      <c r="C579" s="832" t="s">
        <v>624</v>
      </c>
      <c r="D579" s="832" t="s">
        <v>2089</v>
      </c>
      <c r="E579" s="832" t="s">
        <v>5627</v>
      </c>
      <c r="F579" s="832" t="s">
        <v>5646</v>
      </c>
      <c r="G579" s="832" t="s">
        <v>5647</v>
      </c>
      <c r="H579" s="849"/>
      <c r="I579" s="849"/>
      <c r="J579" s="832"/>
      <c r="K579" s="832"/>
      <c r="L579" s="849">
        <v>2</v>
      </c>
      <c r="M579" s="849">
        <v>74</v>
      </c>
      <c r="N579" s="832">
        <v>1</v>
      </c>
      <c r="O579" s="832">
        <v>37</v>
      </c>
      <c r="P579" s="849"/>
      <c r="Q579" s="849"/>
      <c r="R579" s="837"/>
      <c r="S579" s="850"/>
    </row>
    <row r="580" spans="1:19" ht="14.4" customHeight="1" x14ac:dyDescent="0.3">
      <c r="A580" s="831" t="s">
        <v>5661</v>
      </c>
      <c r="B580" s="832" t="s">
        <v>5662</v>
      </c>
      <c r="C580" s="832" t="s">
        <v>624</v>
      </c>
      <c r="D580" s="832" t="s">
        <v>2089</v>
      </c>
      <c r="E580" s="832" t="s">
        <v>5627</v>
      </c>
      <c r="F580" s="832" t="s">
        <v>5684</v>
      </c>
      <c r="G580" s="832" t="s">
        <v>5685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10</v>
      </c>
      <c r="R580" s="837"/>
      <c r="S580" s="850">
        <v>10</v>
      </c>
    </row>
    <row r="581" spans="1:19" ht="14.4" customHeight="1" x14ac:dyDescent="0.3">
      <c r="A581" s="831" t="s">
        <v>5661</v>
      </c>
      <c r="B581" s="832" t="s">
        <v>5662</v>
      </c>
      <c r="C581" s="832" t="s">
        <v>624</v>
      </c>
      <c r="D581" s="832" t="s">
        <v>2089</v>
      </c>
      <c r="E581" s="832" t="s">
        <v>5627</v>
      </c>
      <c r="F581" s="832" t="s">
        <v>5693</v>
      </c>
      <c r="G581" s="832" t="s">
        <v>5694</v>
      </c>
      <c r="H581" s="849">
        <v>38</v>
      </c>
      <c r="I581" s="849">
        <v>8930</v>
      </c>
      <c r="J581" s="832">
        <v>0.59296148738379817</v>
      </c>
      <c r="K581" s="832">
        <v>235</v>
      </c>
      <c r="L581" s="849">
        <v>60</v>
      </c>
      <c r="M581" s="849">
        <v>15060</v>
      </c>
      <c r="N581" s="832">
        <v>1</v>
      </c>
      <c r="O581" s="832">
        <v>251</v>
      </c>
      <c r="P581" s="849">
        <v>43</v>
      </c>
      <c r="Q581" s="849">
        <v>10793</v>
      </c>
      <c r="R581" s="837">
        <v>0.71666666666666667</v>
      </c>
      <c r="S581" s="850">
        <v>251</v>
      </c>
    </row>
    <row r="582" spans="1:19" ht="14.4" customHeight="1" x14ac:dyDescent="0.3">
      <c r="A582" s="831" t="s">
        <v>5661</v>
      </c>
      <c r="B582" s="832" t="s">
        <v>5662</v>
      </c>
      <c r="C582" s="832" t="s">
        <v>624</v>
      </c>
      <c r="D582" s="832" t="s">
        <v>2089</v>
      </c>
      <c r="E582" s="832" t="s">
        <v>5627</v>
      </c>
      <c r="F582" s="832" t="s">
        <v>5703</v>
      </c>
      <c r="G582" s="832" t="s">
        <v>5704</v>
      </c>
      <c r="H582" s="849">
        <v>23</v>
      </c>
      <c r="I582" s="849">
        <v>7084</v>
      </c>
      <c r="J582" s="832">
        <v>0.44835443037974682</v>
      </c>
      <c r="K582" s="832">
        <v>308</v>
      </c>
      <c r="L582" s="849">
        <v>50</v>
      </c>
      <c r="M582" s="849">
        <v>15800</v>
      </c>
      <c r="N582" s="832">
        <v>1</v>
      </c>
      <c r="O582" s="832">
        <v>316</v>
      </c>
      <c r="P582" s="849">
        <v>30</v>
      </c>
      <c r="Q582" s="849">
        <v>9480</v>
      </c>
      <c r="R582" s="837">
        <v>0.6</v>
      </c>
      <c r="S582" s="850">
        <v>316</v>
      </c>
    </row>
    <row r="583" spans="1:19" ht="14.4" customHeight="1" x14ac:dyDescent="0.3">
      <c r="A583" s="831" t="s">
        <v>5661</v>
      </c>
      <c r="B583" s="832" t="s">
        <v>5662</v>
      </c>
      <c r="C583" s="832" t="s">
        <v>624</v>
      </c>
      <c r="D583" s="832" t="s">
        <v>2089</v>
      </c>
      <c r="E583" s="832" t="s">
        <v>5627</v>
      </c>
      <c r="F583" s="832" t="s">
        <v>5639</v>
      </c>
      <c r="G583" s="832" t="s">
        <v>5640</v>
      </c>
      <c r="H583" s="849">
        <v>18</v>
      </c>
      <c r="I583" s="849">
        <v>366.65</v>
      </c>
      <c r="J583" s="832">
        <v>0.32351565739899235</v>
      </c>
      <c r="K583" s="832">
        <v>20.369444444444444</v>
      </c>
      <c r="L583" s="849">
        <v>34</v>
      </c>
      <c r="M583" s="849">
        <v>1133.33</v>
      </c>
      <c r="N583" s="832">
        <v>1</v>
      </c>
      <c r="O583" s="832">
        <v>33.333235294117642</v>
      </c>
      <c r="P583" s="849">
        <v>22</v>
      </c>
      <c r="Q583" s="849">
        <v>733.34</v>
      </c>
      <c r="R583" s="837">
        <v>0.64706660901943835</v>
      </c>
      <c r="S583" s="850">
        <v>33.333636363636366</v>
      </c>
    </row>
    <row r="584" spans="1:19" ht="14.4" customHeight="1" x14ac:dyDescent="0.3">
      <c r="A584" s="831" t="s">
        <v>5661</v>
      </c>
      <c r="B584" s="832" t="s">
        <v>5662</v>
      </c>
      <c r="C584" s="832" t="s">
        <v>624</v>
      </c>
      <c r="D584" s="832" t="s">
        <v>2089</v>
      </c>
      <c r="E584" s="832" t="s">
        <v>5627</v>
      </c>
      <c r="F584" s="832" t="s">
        <v>5725</v>
      </c>
      <c r="G584" s="832" t="s">
        <v>5726</v>
      </c>
      <c r="H584" s="849">
        <v>1</v>
      </c>
      <c r="I584" s="849">
        <v>36</v>
      </c>
      <c r="J584" s="832"/>
      <c r="K584" s="832">
        <v>36</v>
      </c>
      <c r="L584" s="849"/>
      <c r="M584" s="849"/>
      <c r="N584" s="832"/>
      <c r="O584" s="832"/>
      <c r="P584" s="849">
        <v>1</v>
      </c>
      <c r="Q584" s="849">
        <v>37</v>
      </c>
      <c r="R584" s="837"/>
      <c r="S584" s="850">
        <v>37</v>
      </c>
    </row>
    <row r="585" spans="1:19" ht="14.4" customHeight="1" x14ac:dyDescent="0.3">
      <c r="A585" s="831" t="s">
        <v>5661</v>
      </c>
      <c r="B585" s="832" t="s">
        <v>5662</v>
      </c>
      <c r="C585" s="832" t="s">
        <v>624</v>
      </c>
      <c r="D585" s="832" t="s">
        <v>2089</v>
      </c>
      <c r="E585" s="832" t="s">
        <v>5627</v>
      </c>
      <c r="F585" s="832" t="s">
        <v>5641</v>
      </c>
      <c r="G585" s="832" t="s">
        <v>5642</v>
      </c>
      <c r="H585" s="849">
        <v>2</v>
      </c>
      <c r="I585" s="849">
        <v>62</v>
      </c>
      <c r="J585" s="832">
        <v>1.9375</v>
      </c>
      <c r="K585" s="832">
        <v>31</v>
      </c>
      <c r="L585" s="849">
        <v>1</v>
      </c>
      <c r="M585" s="849">
        <v>32</v>
      </c>
      <c r="N585" s="832">
        <v>1</v>
      </c>
      <c r="O585" s="832">
        <v>32</v>
      </c>
      <c r="P585" s="849"/>
      <c r="Q585" s="849"/>
      <c r="R585" s="837"/>
      <c r="S585" s="850"/>
    </row>
    <row r="586" spans="1:19" ht="14.4" customHeight="1" x14ac:dyDescent="0.3">
      <c r="A586" s="831" t="s">
        <v>5661</v>
      </c>
      <c r="B586" s="832" t="s">
        <v>5662</v>
      </c>
      <c r="C586" s="832" t="s">
        <v>624</v>
      </c>
      <c r="D586" s="832" t="s">
        <v>2089</v>
      </c>
      <c r="E586" s="832" t="s">
        <v>5627</v>
      </c>
      <c r="F586" s="832" t="s">
        <v>5729</v>
      </c>
      <c r="G586" s="832" t="s">
        <v>5730</v>
      </c>
      <c r="H586" s="849">
        <v>12</v>
      </c>
      <c r="I586" s="849">
        <v>0</v>
      </c>
      <c r="J586" s="832"/>
      <c r="K586" s="832">
        <v>0</v>
      </c>
      <c r="L586" s="849">
        <v>22</v>
      </c>
      <c r="M586" s="849">
        <v>0</v>
      </c>
      <c r="N586" s="832"/>
      <c r="O586" s="832">
        <v>0</v>
      </c>
      <c r="P586" s="849">
        <v>17</v>
      </c>
      <c r="Q586" s="849">
        <v>0</v>
      </c>
      <c r="R586" s="837"/>
      <c r="S586" s="850">
        <v>0</v>
      </c>
    </row>
    <row r="587" spans="1:19" ht="14.4" customHeight="1" x14ac:dyDescent="0.3">
      <c r="A587" s="831" t="s">
        <v>5661</v>
      </c>
      <c r="B587" s="832" t="s">
        <v>5662</v>
      </c>
      <c r="C587" s="832" t="s">
        <v>624</v>
      </c>
      <c r="D587" s="832" t="s">
        <v>2089</v>
      </c>
      <c r="E587" s="832" t="s">
        <v>5627</v>
      </c>
      <c r="F587" s="832" t="s">
        <v>5733</v>
      </c>
      <c r="G587" s="832" t="s">
        <v>5734</v>
      </c>
      <c r="H587" s="849">
        <v>18</v>
      </c>
      <c r="I587" s="849">
        <v>3600</v>
      </c>
      <c r="J587" s="832">
        <v>0.94736842105263153</v>
      </c>
      <c r="K587" s="832">
        <v>200</v>
      </c>
      <c r="L587" s="849">
        <v>19</v>
      </c>
      <c r="M587" s="849">
        <v>3800</v>
      </c>
      <c r="N587" s="832">
        <v>1</v>
      </c>
      <c r="O587" s="832">
        <v>200</v>
      </c>
      <c r="P587" s="849">
        <v>27</v>
      </c>
      <c r="Q587" s="849">
        <v>5400</v>
      </c>
      <c r="R587" s="837">
        <v>1.4210526315789473</v>
      </c>
      <c r="S587" s="850">
        <v>200</v>
      </c>
    </row>
    <row r="588" spans="1:19" ht="14.4" customHeight="1" x14ac:dyDescent="0.3">
      <c r="A588" s="831" t="s">
        <v>5661</v>
      </c>
      <c r="B588" s="832" t="s">
        <v>5662</v>
      </c>
      <c r="C588" s="832" t="s">
        <v>624</v>
      </c>
      <c r="D588" s="832" t="s">
        <v>2089</v>
      </c>
      <c r="E588" s="832" t="s">
        <v>5627</v>
      </c>
      <c r="F588" s="832" t="s">
        <v>5648</v>
      </c>
      <c r="G588" s="832" t="s">
        <v>5649</v>
      </c>
      <c r="H588" s="849"/>
      <c r="I588" s="849"/>
      <c r="J588" s="832"/>
      <c r="K588" s="832"/>
      <c r="L588" s="849">
        <v>2</v>
      </c>
      <c r="M588" s="849">
        <v>148</v>
      </c>
      <c r="N588" s="832">
        <v>1</v>
      </c>
      <c r="O588" s="832">
        <v>74</v>
      </c>
      <c r="P588" s="849"/>
      <c r="Q588" s="849"/>
      <c r="R588" s="837"/>
      <c r="S588" s="850"/>
    </row>
    <row r="589" spans="1:19" ht="14.4" customHeight="1" x14ac:dyDescent="0.3">
      <c r="A589" s="831" t="s">
        <v>5661</v>
      </c>
      <c r="B589" s="832" t="s">
        <v>5662</v>
      </c>
      <c r="C589" s="832" t="s">
        <v>624</v>
      </c>
      <c r="D589" s="832" t="s">
        <v>2089</v>
      </c>
      <c r="E589" s="832" t="s">
        <v>5627</v>
      </c>
      <c r="F589" s="832" t="s">
        <v>5735</v>
      </c>
      <c r="G589" s="832" t="s">
        <v>5736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258</v>
      </c>
      <c r="R589" s="837"/>
      <c r="S589" s="850">
        <v>258</v>
      </c>
    </row>
    <row r="590" spans="1:19" ht="14.4" customHeight="1" x14ac:dyDescent="0.3">
      <c r="A590" s="831" t="s">
        <v>5661</v>
      </c>
      <c r="B590" s="832" t="s">
        <v>5662</v>
      </c>
      <c r="C590" s="832" t="s">
        <v>624</v>
      </c>
      <c r="D590" s="832" t="s">
        <v>2089</v>
      </c>
      <c r="E590" s="832" t="s">
        <v>5627</v>
      </c>
      <c r="F590" s="832" t="s">
        <v>5737</v>
      </c>
      <c r="G590" s="832" t="s">
        <v>5738</v>
      </c>
      <c r="H590" s="849">
        <v>1</v>
      </c>
      <c r="I590" s="849">
        <v>57</v>
      </c>
      <c r="J590" s="832"/>
      <c r="K590" s="832">
        <v>57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5661</v>
      </c>
      <c r="B591" s="832" t="s">
        <v>5662</v>
      </c>
      <c r="C591" s="832" t="s">
        <v>624</v>
      </c>
      <c r="D591" s="832" t="s">
        <v>2089</v>
      </c>
      <c r="E591" s="832" t="s">
        <v>5627</v>
      </c>
      <c r="F591" s="832" t="s">
        <v>5751</v>
      </c>
      <c r="G591" s="832" t="s">
        <v>5752</v>
      </c>
      <c r="H591" s="849">
        <v>4</v>
      </c>
      <c r="I591" s="849">
        <v>960</v>
      </c>
      <c r="J591" s="832">
        <v>0.35767511177347244</v>
      </c>
      <c r="K591" s="832">
        <v>240</v>
      </c>
      <c r="L591" s="849">
        <v>11</v>
      </c>
      <c r="M591" s="849">
        <v>2684</v>
      </c>
      <c r="N591" s="832">
        <v>1</v>
      </c>
      <c r="O591" s="832">
        <v>244</v>
      </c>
      <c r="P591" s="849">
        <v>13</v>
      </c>
      <c r="Q591" s="849">
        <v>3185</v>
      </c>
      <c r="R591" s="837">
        <v>1.1866616989567809</v>
      </c>
      <c r="S591" s="850">
        <v>245</v>
      </c>
    </row>
    <row r="592" spans="1:19" ht="14.4" customHeight="1" x14ac:dyDescent="0.3">
      <c r="A592" s="831" t="s">
        <v>5661</v>
      </c>
      <c r="B592" s="832" t="s">
        <v>5662</v>
      </c>
      <c r="C592" s="832" t="s">
        <v>624</v>
      </c>
      <c r="D592" s="832" t="s">
        <v>2089</v>
      </c>
      <c r="E592" s="832" t="s">
        <v>5627</v>
      </c>
      <c r="F592" s="832" t="s">
        <v>5771</v>
      </c>
      <c r="G592" s="832" t="s">
        <v>5772</v>
      </c>
      <c r="H592" s="849"/>
      <c r="I592" s="849"/>
      <c r="J592" s="832"/>
      <c r="K592" s="832"/>
      <c r="L592" s="849">
        <v>1</v>
      </c>
      <c r="M592" s="849">
        <v>543</v>
      </c>
      <c r="N592" s="832">
        <v>1</v>
      </c>
      <c r="O592" s="832">
        <v>543</v>
      </c>
      <c r="P592" s="849"/>
      <c r="Q592" s="849"/>
      <c r="R592" s="837"/>
      <c r="S592" s="850"/>
    </row>
    <row r="593" spans="1:19" ht="14.4" customHeight="1" x14ac:dyDescent="0.3">
      <c r="A593" s="831" t="s">
        <v>5661</v>
      </c>
      <c r="B593" s="832" t="s">
        <v>5662</v>
      </c>
      <c r="C593" s="832" t="s">
        <v>624</v>
      </c>
      <c r="D593" s="832" t="s">
        <v>2090</v>
      </c>
      <c r="E593" s="832" t="s">
        <v>5627</v>
      </c>
      <c r="F593" s="832" t="s">
        <v>5646</v>
      </c>
      <c r="G593" s="832" t="s">
        <v>5647</v>
      </c>
      <c r="H593" s="849">
        <v>1</v>
      </c>
      <c r="I593" s="849">
        <v>35</v>
      </c>
      <c r="J593" s="832"/>
      <c r="K593" s="832">
        <v>35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5661</v>
      </c>
      <c r="B594" s="832" t="s">
        <v>5662</v>
      </c>
      <c r="C594" s="832" t="s">
        <v>624</v>
      </c>
      <c r="D594" s="832" t="s">
        <v>2090</v>
      </c>
      <c r="E594" s="832" t="s">
        <v>5627</v>
      </c>
      <c r="F594" s="832" t="s">
        <v>5684</v>
      </c>
      <c r="G594" s="832" t="s">
        <v>5685</v>
      </c>
      <c r="H594" s="849"/>
      <c r="I594" s="849"/>
      <c r="J594" s="832"/>
      <c r="K594" s="832"/>
      <c r="L594" s="849">
        <v>1</v>
      </c>
      <c r="M594" s="849">
        <v>10</v>
      </c>
      <c r="N594" s="832">
        <v>1</v>
      </c>
      <c r="O594" s="832">
        <v>10</v>
      </c>
      <c r="P594" s="849">
        <v>1</v>
      </c>
      <c r="Q594" s="849">
        <v>10</v>
      </c>
      <c r="R594" s="837">
        <v>1</v>
      </c>
      <c r="S594" s="850">
        <v>10</v>
      </c>
    </row>
    <row r="595" spans="1:19" ht="14.4" customHeight="1" x14ac:dyDescent="0.3">
      <c r="A595" s="831" t="s">
        <v>5661</v>
      </c>
      <c r="B595" s="832" t="s">
        <v>5662</v>
      </c>
      <c r="C595" s="832" t="s">
        <v>624</v>
      </c>
      <c r="D595" s="832" t="s">
        <v>2090</v>
      </c>
      <c r="E595" s="832" t="s">
        <v>5627</v>
      </c>
      <c r="F595" s="832" t="s">
        <v>5684</v>
      </c>
      <c r="G595" s="832" t="s">
        <v>5686</v>
      </c>
      <c r="H595" s="849">
        <v>1</v>
      </c>
      <c r="I595" s="849">
        <v>10</v>
      </c>
      <c r="J595" s="832"/>
      <c r="K595" s="832">
        <v>10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5661</v>
      </c>
      <c r="B596" s="832" t="s">
        <v>5662</v>
      </c>
      <c r="C596" s="832" t="s">
        <v>624</v>
      </c>
      <c r="D596" s="832" t="s">
        <v>2090</v>
      </c>
      <c r="E596" s="832" t="s">
        <v>5627</v>
      </c>
      <c r="F596" s="832" t="s">
        <v>5693</v>
      </c>
      <c r="G596" s="832" t="s">
        <v>5694</v>
      </c>
      <c r="H596" s="849">
        <v>79</v>
      </c>
      <c r="I596" s="849">
        <v>18565</v>
      </c>
      <c r="J596" s="832">
        <v>0.78685258964143423</v>
      </c>
      <c r="K596" s="832">
        <v>235</v>
      </c>
      <c r="L596" s="849">
        <v>94</v>
      </c>
      <c r="M596" s="849">
        <v>23594</v>
      </c>
      <c r="N596" s="832">
        <v>1</v>
      </c>
      <c r="O596" s="832">
        <v>251</v>
      </c>
      <c r="P596" s="849">
        <v>9</v>
      </c>
      <c r="Q596" s="849">
        <v>2259</v>
      </c>
      <c r="R596" s="837">
        <v>9.5744680851063829E-2</v>
      </c>
      <c r="S596" s="850">
        <v>251</v>
      </c>
    </row>
    <row r="597" spans="1:19" ht="14.4" customHeight="1" x14ac:dyDescent="0.3">
      <c r="A597" s="831" t="s">
        <v>5661</v>
      </c>
      <c r="B597" s="832" t="s">
        <v>5662</v>
      </c>
      <c r="C597" s="832" t="s">
        <v>624</v>
      </c>
      <c r="D597" s="832" t="s">
        <v>2090</v>
      </c>
      <c r="E597" s="832" t="s">
        <v>5627</v>
      </c>
      <c r="F597" s="832" t="s">
        <v>5703</v>
      </c>
      <c r="G597" s="832" t="s">
        <v>5704</v>
      </c>
      <c r="H597" s="849">
        <v>61</v>
      </c>
      <c r="I597" s="849">
        <v>18788</v>
      </c>
      <c r="J597" s="832">
        <v>0.63930856131754454</v>
      </c>
      <c r="K597" s="832">
        <v>308</v>
      </c>
      <c r="L597" s="849">
        <v>93</v>
      </c>
      <c r="M597" s="849">
        <v>29388</v>
      </c>
      <c r="N597" s="832">
        <v>1</v>
      </c>
      <c r="O597" s="832">
        <v>316</v>
      </c>
      <c r="P597" s="849">
        <v>8</v>
      </c>
      <c r="Q597" s="849">
        <v>2528</v>
      </c>
      <c r="R597" s="837">
        <v>8.6021505376344093E-2</v>
      </c>
      <c r="S597" s="850">
        <v>316</v>
      </c>
    </row>
    <row r="598" spans="1:19" ht="14.4" customHeight="1" x14ac:dyDescent="0.3">
      <c r="A598" s="831" t="s">
        <v>5661</v>
      </c>
      <c r="B598" s="832" t="s">
        <v>5662</v>
      </c>
      <c r="C598" s="832" t="s">
        <v>624</v>
      </c>
      <c r="D598" s="832" t="s">
        <v>2090</v>
      </c>
      <c r="E598" s="832" t="s">
        <v>5627</v>
      </c>
      <c r="F598" s="832" t="s">
        <v>5721</v>
      </c>
      <c r="G598" s="832" t="s">
        <v>5722</v>
      </c>
      <c r="H598" s="849">
        <v>1</v>
      </c>
      <c r="I598" s="849">
        <v>0</v>
      </c>
      <c r="J598" s="832"/>
      <c r="K598" s="832">
        <v>0</v>
      </c>
      <c r="L598" s="849">
        <v>1</v>
      </c>
      <c r="M598" s="849">
        <v>0</v>
      </c>
      <c r="N598" s="832"/>
      <c r="O598" s="832">
        <v>0</v>
      </c>
      <c r="P598" s="849"/>
      <c r="Q598" s="849"/>
      <c r="R598" s="837"/>
      <c r="S598" s="850"/>
    </row>
    <row r="599" spans="1:19" ht="14.4" customHeight="1" x14ac:dyDescent="0.3">
      <c r="A599" s="831" t="s">
        <v>5661</v>
      </c>
      <c r="B599" s="832" t="s">
        <v>5662</v>
      </c>
      <c r="C599" s="832" t="s">
        <v>624</v>
      </c>
      <c r="D599" s="832" t="s">
        <v>2090</v>
      </c>
      <c r="E599" s="832" t="s">
        <v>5627</v>
      </c>
      <c r="F599" s="832" t="s">
        <v>5639</v>
      </c>
      <c r="G599" s="832" t="s">
        <v>5640</v>
      </c>
      <c r="H599" s="849">
        <v>23</v>
      </c>
      <c r="I599" s="849">
        <v>500</v>
      </c>
      <c r="J599" s="832">
        <v>0.55554938278463573</v>
      </c>
      <c r="K599" s="832">
        <v>21.739130434782609</v>
      </c>
      <c r="L599" s="849">
        <v>27</v>
      </c>
      <c r="M599" s="849">
        <v>900.01</v>
      </c>
      <c r="N599" s="832">
        <v>1</v>
      </c>
      <c r="O599" s="832">
        <v>33.333703703703705</v>
      </c>
      <c r="P599" s="849">
        <v>5</v>
      </c>
      <c r="Q599" s="849">
        <v>166.67000000000002</v>
      </c>
      <c r="R599" s="837">
        <v>0.18518683125743049</v>
      </c>
      <c r="S599" s="850">
        <v>33.334000000000003</v>
      </c>
    </row>
    <row r="600" spans="1:19" ht="14.4" customHeight="1" x14ac:dyDescent="0.3">
      <c r="A600" s="831" t="s">
        <v>5661</v>
      </c>
      <c r="B600" s="832" t="s">
        <v>5662</v>
      </c>
      <c r="C600" s="832" t="s">
        <v>624</v>
      </c>
      <c r="D600" s="832" t="s">
        <v>2090</v>
      </c>
      <c r="E600" s="832" t="s">
        <v>5627</v>
      </c>
      <c r="F600" s="832" t="s">
        <v>5729</v>
      </c>
      <c r="G600" s="832" t="s">
        <v>5730</v>
      </c>
      <c r="H600" s="849">
        <v>54</v>
      </c>
      <c r="I600" s="849">
        <v>0</v>
      </c>
      <c r="J600" s="832"/>
      <c r="K600" s="832">
        <v>0</v>
      </c>
      <c r="L600" s="849">
        <v>62</v>
      </c>
      <c r="M600" s="849">
        <v>0</v>
      </c>
      <c r="N600" s="832"/>
      <c r="O600" s="832">
        <v>0</v>
      </c>
      <c r="P600" s="849">
        <v>3</v>
      </c>
      <c r="Q600" s="849">
        <v>0</v>
      </c>
      <c r="R600" s="837"/>
      <c r="S600" s="850">
        <v>0</v>
      </c>
    </row>
    <row r="601" spans="1:19" ht="14.4" customHeight="1" x14ac:dyDescent="0.3">
      <c r="A601" s="831" t="s">
        <v>5661</v>
      </c>
      <c r="B601" s="832" t="s">
        <v>5662</v>
      </c>
      <c r="C601" s="832" t="s">
        <v>624</v>
      </c>
      <c r="D601" s="832" t="s">
        <v>2090</v>
      </c>
      <c r="E601" s="832" t="s">
        <v>5627</v>
      </c>
      <c r="F601" s="832" t="s">
        <v>5733</v>
      </c>
      <c r="G601" s="832" t="s">
        <v>5734</v>
      </c>
      <c r="H601" s="849">
        <v>7</v>
      </c>
      <c r="I601" s="849">
        <v>1400</v>
      </c>
      <c r="J601" s="832">
        <v>0.11475409836065574</v>
      </c>
      <c r="K601" s="832">
        <v>200</v>
      </c>
      <c r="L601" s="849">
        <v>61</v>
      </c>
      <c r="M601" s="849">
        <v>12200</v>
      </c>
      <c r="N601" s="832">
        <v>1</v>
      </c>
      <c r="O601" s="832">
        <v>200</v>
      </c>
      <c r="P601" s="849">
        <v>5</v>
      </c>
      <c r="Q601" s="849">
        <v>1000</v>
      </c>
      <c r="R601" s="837">
        <v>8.1967213114754092E-2</v>
      </c>
      <c r="S601" s="850">
        <v>200</v>
      </c>
    </row>
    <row r="602" spans="1:19" ht="14.4" customHeight="1" x14ac:dyDescent="0.3">
      <c r="A602" s="831" t="s">
        <v>5661</v>
      </c>
      <c r="B602" s="832" t="s">
        <v>5662</v>
      </c>
      <c r="C602" s="832" t="s">
        <v>624</v>
      </c>
      <c r="D602" s="832" t="s">
        <v>2090</v>
      </c>
      <c r="E602" s="832" t="s">
        <v>5627</v>
      </c>
      <c r="F602" s="832" t="s">
        <v>5741</v>
      </c>
      <c r="G602" s="832" t="s">
        <v>5742</v>
      </c>
      <c r="H602" s="849"/>
      <c r="I602" s="849"/>
      <c r="J602" s="832"/>
      <c r="K602" s="832"/>
      <c r="L602" s="849">
        <v>1</v>
      </c>
      <c r="M602" s="849">
        <v>123</v>
      </c>
      <c r="N602" s="832">
        <v>1</v>
      </c>
      <c r="O602" s="832">
        <v>123</v>
      </c>
      <c r="P602" s="849"/>
      <c r="Q602" s="849"/>
      <c r="R602" s="837"/>
      <c r="S602" s="850"/>
    </row>
    <row r="603" spans="1:19" ht="14.4" customHeight="1" x14ac:dyDescent="0.3">
      <c r="A603" s="831" t="s">
        <v>5661</v>
      </c>
      <c r="B603" s="832" t="s">
        <v>5662</v>
      </c>
      <c r="C603" s="832" t="s">
        <v>624</v>
      </c>
      <c r="D603" s="832" t="s">
        <v>2090</v>
      </c>
      <c r="E603" s="832" t="s">
        <v>5627</v>
      </c>
      <c r="F603" s="832" t="s">
        <v>5751</v>
      </c>
      <c r="G603" s="832" t="s">
        <v>5752</v>
      </c>
      <c r="H603" s="849">
        <v>7</v>
      </c>
      <c r="I603" s="849">
        <v>1680</v>
      </c>
      <c r="J603" s="832">
        <v>0.49180327868852458</v>
      </c>
      <c r="K603" s="832">
        <v>240</v>
      </c>
      <c r="L603" s="849">
        <v>14</v>
      </c>
      <c r="M603" s="849">
        <v>3416</v>
      </c>
      <c r="N603" s="832">
        <v>1</v>
      </c>
      <c r="O603" s="832">
        <v>244</v>
      </c>
      <c r="P603" s="849">
        <v>1</v>
      </c>
      <c r="Q603" s="849">
        <v>245</v>
      </c>
      <c r="R603" s="837">
        <v>7.1721311475409832E-2</v>
      </c>
      <c r="S603" s="850">
        <v>245</v>
      </c>
    </row>
    <row r="604" spans="1:19" ht="14.4" customHeight="1" x14ac:dyDescent="0.3">
      <c r="A604" s="831" t="s">
        <v>5661</v>
      </c>
      <c r="B604" s="832" t="s">
        <v>5662</v>
      </c>
      <c r="C604" s="832" t="s">
        <v>624</v>
      </c>
      <c r="D604" s="832" t="s">
        <v>2091</v>
      </c>
      <c r="E604" s="832" t="s">
        <v>5627</v>
      </c>
      <c r="F604" s="832" t="s">
        <v>5646</v>
      </c>
      <c r="G604" s="832" t="s">
        <v>5647</v>
      </c>
      <c r="H604" s="849">
        <v>9</v>
      </c>
      <c r="I604" s="849">
        <v>315</v>
      </c>
      <c r="J604" s="832"/>
      <c r="K604" s="832">
        <v>35</v>
      </c>
      <c r="L604" s="849"/>
      <c r="M604" s="849"/>
      <c r="N604" s="832"/>
      <c r="O604" s="832"/>
      <c r="P604" s="849">
        <v>1</v>
      </c>
      <c r="Q604" s="849">
        <v>37</v>
      </c>
      <c r="R604" s="837"/>
      <c r="S604" s="850">
        <v>37</v>
      </c>
    </row>
    <row r="605" spans="1:19" ht="14.4" customHeight="1" x14ac:dyDescent="0.3">
      <c r="A605" s="831" t="s">
        <v>5661</v>
      </c>
      <c r="B605" s="832" t="s">
        <v>5662</v>
      </c>
      <c r="C605" s="832" t="s">
        <v>624</v>
      </c>
      <c r="D605" s="832" t="s">
        <v>2091</v>
      </c>
      <c r="E605" s="832" t="s">
        <v>5627</v>
      </c>
      <c r="F605" s="832" t="s">
        <v>5693</v>
      </c>
      <c r="G605" s="832" t="s">
        <v>5694</v>
      </c>
      <c r="H605" s="849">
        <v>41</v>
      </c>
      <c r="I605" s="849">
        <v>9635</v>
      </c>
      <c r="J605" s="832"/>
      <c r="K605" s="832">
        <v>235</v>
      </c>
      <c r="L605" s="849"/>
      <c r="M605" s="849"/>
      <c r="N605" s="832"/>
      <c r="O605" s="832"/>
      <c r="P605" s="849">
        <v>15</v>
      </c>
      <c r="Q605" s="849">
        <v>3765</v>
      </c>
      <c r="R605" s="837"/>
      <c r="S605" s="850">
        <v>251</v>
      </c>
    </row>
    <row r="606" spans="1:19" ht="14.4" customHeight="1" x14ac:dyDescent="0.3">
      <c r="A606" s="831" t="s">
        <v>5661</v>
      </c>
      <c r="B606" s="832" t="s">
        <v>5662</v>
      </c>
      <c r="C606" s="832" t="s">
        <v>624</v>
      </c>
      <c r="D606" s="832" t="s">
        <v>2091</v>
      </c>
      <c r="E606" s="832" t="s">
        <v>5627</v>
      </c>
      <c r="F606" s="832" t="s">
        <v>5699</v>
      </c>
      <c r="G606" s="832" t="s">
        <v>5700</v>
      </c>
      <c r="H606" s="849">
        <v>1</v>
      </c>
      <c r="I606" s="849">
        <v>447</v>
      </c>
      <c r="J606" s="832"/>
      <c r="K606" s="832">
        <v>447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5661</v>
      </c>
      <c r="B607" s="832" t="s">
        <v>5662</v>
      </c>
      <c r="C607" s="832" t="s">
        <v>624</v>
      </c>
      <c r="D607" s="832" t="s">
        <v>2091</v>
      </c>
      <c r="E607" s="832" t="s">
        <v>5627</v>
      </c>
      <c r="F607" s="832" t="s">
        <v>5703</v>
      </c>
      <c r="G607" s="832" t="s">
        <v>5704</v>
      </c>
      <c r="H607" s="849">
        <v>35</v>
      </c>
      <c r="I607" s="849">
        <v>10780</v>
      </c>
      <c r="J607" s="832"/>
      <c r="K607" s="832">
        <v>308</v>
      </c>
      <c r="L607" s="849"/>
      <c r="M607" s="849"/>
      <c r="N607" s="832"/>
      <c r="O607" s="832"/>
      <c r="P607" s="849">
        <v>16</v>
      </c>
      <c r="Q607" s="849">
        <v>5056</v>
      </c>
      <c r="R607" s="837"/>
      <c r="S607" s="850">
        <v>316</v>
      </c>
    </row>
    <row r="608" spans="1:19" ht="14.4" customHeight="1" x14ac:dyDescent="0.3">
      <c r="A608" s="831" t="s">
        <v>5661</v>
      </c>
      <c r="B608" s="832" t="s">
        <v>5662</v>
      </c>
      <c r="C608" s="832" t="s">
        <v>624</v>
      </c>
      <c r="D608" s="832" t="s">
        <v>2091</v>
      </c>
      <c r="E608" s="832" t="s">
        <v>5627</v>
      </c>
      <c r="F608" s="832" t="s">
        <v>5707</v>
      </c>
      <c r="G608" s="832" t="s">
        <v>5708</v>
      </c>
      <c r="H608" s="849">
        <v>3</v>
      </c>
      <c r="I608" s="849">
        <v>105</v>
      </c>
      <c r="J608" s="832"/>
      <c r="K608" s="832">
        <v>35</v>
      </c>
      <c r="L608" s="849"/>
      <c r="M608" s="849"/>
      <c r="N608" s="832"/>
      <c r="O608" s="832"/>
      <c r="P608" s="849">
        <v>2</v>
      </c>
      <c r="Q608" s="849">
        <v>70</v>
      </c>
      <c r="R608" s="837"/>
      <c r="S608" s="850">
        <v>35</v>
      </c>
    </row>
    <row r="609" spans="1:19" ht="14.4" customHeight="1" x14ac:dyDescent="0.3">
      <c r="A609" s="831" t="s">
        <v>5661</v>
      </c>
      <c r="B609" s="832" t="s">
        <v>5662</v>
      </c>
      <c r="C609" s="832" t="s">
        <v>624</v>
      </c>
      <c r="D609" s="832" t="s">
        <v>2091</v>
      </c>
      <c r="E609" s="832" t="s">
        <v>5627</v>
      </c>
      <c r="F609" s="832" t="s">
        <v>5639</v>
      </c>
      <c r="G609" s="832" t="s">
        <v>5640</v>
      </c>
      <c r="H609" s="849">
        <v>10</v>
      </c>
      <c r="I609" s="849">
        <v>33.33</v>
      </c>
      <c r="J609" s="832"/>
      <c r="K609" s="832">
        <v>3.3329999999999997</v>
      </c>
      <c r="L609" s="849"/>
      <c r="M609" s="849"/>
      <c r="N609" s="832"/>
      <c r="O609" s="832"/>
      <c r="P609" s="849">
        <v>3</v>
      </c>
      <c r="Q609" s="849">
        <v>99.99</v>
      </c>
      <c r="R609" s="837"/>
      <c r="S609" s="850">
        <v>33.33</v>
      </c>
    </row>
    <row r="610" spans="1:19" ht="14.4" customHeight="1" x14ac:dyDescent="0.3">
      <c r="A610" s="831" t="s">
        <v>5661</v>
      </c>
      <c r="B610" s="832" t="s">
        <v>5662</v>
      </c>
      <c r="C610" s="832" t="s">
        <v>624</v>
      </c>
      <c r="D610" s="832" t="s">
        <v>2091</v>
      </c>
      <c r="E610" s="832" t="s">
        <v>5627</v>
      </c>
      <c r="F610" s="832" t="s">
        <v>5725</v>
      </c>
      <c r="G610" s="832" t="s">
        <v>5726</v>
      </c>
      <c r="H610" s="849">
        <v>1</v>
      </c>
      <c r="I610" s="849">
        <v>36</v>
      </c>
      <c r="J610" s="832"/>
      <c r="K610" s="832">
        <v>36</v>
      </c>
      <c r="L610" s="849"/>
      <c r="M610" s="849"/>
      <c r="N610" s="832"/>
      <c r="O610" s="832"/>
      <c r="P610" s="849">
        <v>4</v>
      </c>
      <c r="Q610" s="849">
        <v>148</v>
      </c>
      <c r="R610" s="837"/>
      <c r="S610" s="850">
        <v>37</v>
      </c>
    </row>
    <row r="611" spans="1:19" ht="14.4" customHeight="1" x14ac:dyDescent="0.3">
      <c r="A611" s="831" t="s">
        <v>5661</v>
      </c>
      <c r="B611" s="832" t="s">
        <v>5662</v>
      </c>
      <c r="C611" s="832" t="s">
        <v>624</v>
      </c>
      <c r="D611" s="832" t="s">
        <v>2091</v>
      </c>
      <c r="E611" s="832" t="s">
        <v>5627</v>
      </c>
      <c r="F611" s="832" t="s">
        <v>5641</v>
      </c>
      <c r="G611" s="832" t="s">
        <v>5642</v>
      </c>
      <c r="H611" s="849"/>
      <c r="I611" s="849"/>
      <c r="J611" s="832"/>
      <c r="K611" s="832"/>
      <c r="L611" s="849"/>
      <c r="M611" s="849"/>
      <c r="N611" s="832"/>
      <c r="O611" s="832"/>
      <c r="P611" s="849">
        <v>3</v>
      </c>
      <c r="Q611" s="849">
        <v>96</v>
      </c>
      <c r="R611" s="837"/>
      <c r="S611" s="850">
        <v>32</v>
      </c>
    </row>
    <row r="612" spans="1:19" ht="14.4" customHeight="1" x14ac:dyDescent="0.3">
      <c r="A612" s="831" t="s">
        <v>5661</v>
      </c>
      <c r="B612" s="832" t="s">
        <v>5662</v>
      </c>
      <c r="C612" s="832" t="s">
        <v>624</v>
      </c>
      <c r="D612" s="832" t="s">
        <v>2091</v>
      </c>
      <c r="E612" s="832" t="s">
        <v>5627</v>
      </c>
      <c r="F612" s="832" t="s">
        <v>5729</v>
      </c>
      <c r="G612" s="832" t="s">
        <v>5730</v>
      </c>
      <c r="H612" s="849">
        <v>23</v>
      </c>
      <c r="I612" s="849">
        <v>0</v>
      </c>
      <c r="J612" s="832"/>
      <c r="K612" s="832">
        <v>0</v>
      </c>
      <c r="L612" s="849"/>
      <c r="M612" s="849"/>
      <c r="N612" s="832"/>
      <c r="O612" s="832"/>
      <c r="P612" s="849">
        <v>7</v>
      </c>
      <c r="Q612" s="849">
        <v>0</v>
      </c>
      <c r="R612" s="837"/>
      <c r="S612" s="850">
        <v>0</v>
      </c>
    </row>
    <row r="613" spans="1:19" ht="14.4" customHeight="1" x14ac:dyDescent="0.3">
      <c r="A613" s="831" t="s">
        <v>5661</v>
      </c>
      <c r="B613" s="832" t="s">
        <v>5662</v>
      </c>
      <c r="C613" s="832" t="s">
        <v>624</v>
      </c>
      <c r="D613" s="832" t="s">
        <v>2091</v>
      </c>
      <c r="E613" s="832" t="s">
        <v>5627</v>
      </c>
      <c r="F613" s="832" t="s">
        <v>5733</v>
      </c>
      <c r="G613" s="832" t="s">
        <v>5734</v>
      </c>
      <c r="H613" s="849">
        <v>7</v>
      </c>
      <c r="I613" s="849">
        <v>1400</v>
      </c>
      <c r="J613" s="832"/>
      <c r="K613" s="832">
        <v>200</v>
      </c>
      <c r="L613" s="849"/>
      <c r="M613" s="849"/>
      <c r="N613" s="832"/>
      <c r="O613" s="832"/>
      <c r="P613" s="849">
        <v>11</v>
      </c>
      <c r="Q613" s="849">
        <v>2200</v>
      </c>
      <c r="R613" s="837"/>
      <c r="S613" s="850">
        <v>200</v>
      </c>
    </row>
    <row r="614" spans="1:19" ht="14.4" customHeight="1" x14ac:dyDescent="0.3">
      <c r="A614" s="831" t="s">
        <v>5661</v>
      </c>
      <c r="B614" s="832" t="s">
        <v>5662</v>
      </c>
      <c r="C614" s="832" t="s">
        <v>624</v>
      </c>
      <c r="D614" s="832" t="s">
        <v>2091</v>
      </c>
      <c r="E614" s="832" t="s">
        <v>5627</v>
      </c>
      <c r="F614" s="832" t="s">
        <v>5743</v>
      </c>
      <c r="G614" s="832" t="s">
        <v>5744</v>
      </c>
      <c r="H614" s="849"/>
      <c r="I614" s="849"/>
      <c r="J614" s="832"/>
      <c r="K614" s="832"/>
      <c r="L614" s="849"/>
      <c r="M614" s="849"/>
      <c r="N614" s="832"/>
      <c r="O614" s="832"/>
      <c r="P614" s="849">
        <v>1</v>
      </c>
      <c r="Q614" s="849">
        <v>59</v>
      </c>
      <c r="R614" s="837"/>
      <c r="S614" s="850">
        <v>59</v>
      </c>
    </row>
    <row r="615" spans="1:19" ht="14.4" customHeight="1" x14ac:dyDescent="0.3">
      <c r="A615" s="831" t="s">
        <v>5661</v>
      </c>
      <c r="B615" s="832" t="s">
        <v>5662</v>
      </c>
      <c r="C615" s="832" t="s">
        <v>624</v>
      </c>
      <c r="D615" s="832" t="s">
        <v>2091</v>
      </c>
      <c r="E615" s="832" t="s">
        <v>5627</v>
      </c>
      <c r="F615" s="832" t="s">
        <v>5751</v>
      </c>
      <c r="G615" s="832" t="s">
        <v>5752</v>
      </c>
      <c r="H615" s="849">
        <v>3</v>
      </c>
      <c r="I615" s="849">
        <v>720</v>
      </c>
      <c r="J615" s="832"/>
      <c r="K615" s="832">
        <v>240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5661</v>
      </c>
      <c r="B616" s="832" t="s">
        <v>5662</v>
      </c>
      <c r="C616" s="832" t="s">
        <v>624</v>
      </c>
      <c r="D616" s="832" t="s">
        <v>2091</v>
      </c>
      <c r="E616" s="832" t="s">
        <v>5627</v>
      </c>
      <c r="F616" s="832" t="s">
        <v>5757</v>
      </c>
      <c r="G616" s="832" t="s">
        <v>5758</v>
      </c>
      <c r="H616" s="849"/>
      <c r="I616" s="849"/>
      <c r="J616" s="832"/>
      <c r="K616" s="832"/>
      <c r="L616" s="849"/>
      <c r="M616" s="849"/>
      <c r="N616" s="832"/>
      <c r="O616" s="832"/>
      <c r="P616" s="849">
        <v>1</v>
      </c>
      <c r="Q616" s="849">
        <v>37</v>
      </c>
      <c r="R616" s="837"/>
      <c r="S616" s="850">
        <v>37</v>
      </c>
    </row>
    <row r="617" spans="1:19" ht="14.4" customHeight="1" x14ac:dyDescent="0.3">
      <c r="A617" s="831" t="s">
        <v>5661</v>
      </c>
      <c r="B617" s="832" t="s">
        <v>5662</v>
      </c>
      <c r="C617" s="832" t="s">
        <v>624</v>
      </c>
      <c r="D617" s="832" t="s">
        <v>2092</v>
      </c>
      <c r="E617" s="832" t="s">
        <v>5627</v>
      </c>
      <c r="F617" s="832" t="s">
        <v>5646</v>
      </c>
      <c r="G617" s="832" t="s">
        <v>5647</v>
      </c>
      <c r="H617" s="849">
        <v>4</v>
      </c>
      <c r="I617" s="849">
        <v>140</v>
      </c>
      <c r="J617" s="832"/>
      <c r="K617" s="832">
        <v>35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5661</v>
      </c>
      <c r="B618" s="832" t="s">
        <v>5662</v>
      </c>
      <c r="C618" s="832" t="s">
        <v>624</v>
      </c>
      <c r="D618" s="832" t="s">
        <v>2092</v>
      </c>
      <c r="E618" s="832" t="s">
        <v>5627</v>
      </c>
      <c r="F618" s="832" t="s">
        <v>5684</v>
      </c>
      <c r="G618" s="832" t="s">
        <v>5685</v>
      </c>
      <c r="H618" s="849">
        <v>4</v>
      </c>
      <c r="I618" s="849">
        <v>40</v>
      </c>
      <c r="J618" s="832">
        <v>4</v>
      </c>
      <c r="K618" s="832">
        <v>10</v>
      </c>
      <c r="L618" s="849">
        <v>1</v>
      </c>
      <c r="M618" s="849">
        <v>10</v>
      </c>
      <c r="N618" s="832">
        <v>1</v>
      </c>
      <c r="O618" s="832">
        <v>10</v>
      </c>
      <c r="P618" s="849"/>
      <c r="Q618" s="849"/>
      <c r="R618" s="837"/>
      <c r="S618" s="850"/>
    </row>
    <row r="619" spans="1:19" ht="14.4" customHeight="1" x14ac:dyDescent="0.3">
      <c r="A619" s="831" t="s">
        <v>5661</v>
      </c>
      <c r="B619" s="832" t="s">
        <v>5662</v>
      </c>
      <c r="C619" s="832" t="s">
        <v>624</v>
      </c>
      <c r="D619" s="832" t="s">
        <v>2092</v>
      </c>
      <c r="E619" s="832" t="s">
        <v>5627</v>
      </c>
      <c r="F619" s="832" t="s">
        <v>5693</v>
      </c>
      <c r="G619" s="832" t="s">
        <v>5694</v>
      </c>
      <c r="H619" s="849">
        <v>144</v>
      </c>
      <c r="I619" s="849">
        <v>33840</v>
      </c>
      <c r="J619" s="832">
        <v>2.4512857660268019</v>
      </c>
      <c r="K619" s="832">
        <v>235</v>
      </c>
      <c r="L619" s="849">
        <v>55</v>
      </c>
      <c r="M619" s="849">
        <v>13805</v>
      </c>
      <c r="N619" s="832">
        <v>1</v>
      </c>
      <c r="O619" s="832">
        <v>251</v>
      </c>
      <c r="P619" s="849"/>
      <c r="Q619" s="849"/>
      <c r="R619" s="837"/>
      <c r="S619" s="850"/>
    </row>
    <row r="620" spans="1:19" ht="14.4" customHeight="1" x14ac:dyDescent="0.3">
      <c r="A620" s="831" t="s">
        <v>5661</v>
      </c>
      <c r="B620" s="832" t="s">
        <v>5662</v>
      </c>
      <c r="C620" s="832" t="s">
        <v>624</v>
      </c>
      <c r="D620" s="832" t="s">
        <v>2092</v>
      </c>
      <c r="E620" s="832" t="s">
        <v>5627</v>
      </c>
      <c r="F620" s="832" t="s">
        <v>5703</v>
      </c>
      <c r="G620" s="832" t="s">
        <v>5704</v>
      </c>
      <c r="H620" s="849">
        <v>120</v>
      </c>
      <c r="I620" s="849">
        <v>36960</v>
      </c>
      <c r="J620" s="832">
        <v>2.488553730137355</v>
      </c>
      <c r="K620" s="832">
        <v>308</v>
      </c>
      <c r="L620" s="849">
        <v>47</v>
      </c>
      <c r="M620" s="849">
        <v>14852</v>
      </c>
      <c r="N620" s="832">
        <v>1</v>
      </c>
      <c r="O620" s="832">
        <v>316</v>
      </c>
      <c r="P620" s="849"/>
      <c r="Q620" s="849"/>
      <c r="R620" s="837"/>
      <c r="S620" s="850"/>
    </row>
    <row r="621" spans="1:19" ht="14.4" customHeight="1" x14ac:dyDescent="0.3">
      <c r="A621" s="831" t="s">
        <v>5661</v>
      </c>
      <c r="B621" s="832" t="s">
        <v>5662</v>
      </c>
      <c r="C621" s="832" t="s">
        <v>624</v>
      </c>
      <c r="D621" s="832" t="s">
        <v>2092</v>
      </c>
      <c r="E621" s="832" t="s">
        <v>5627</v>
      </c>
      <c r="F621" s="832" t="s">
        <v>5707</v>
      </c>
      <c r="G621" s="832" t="s">
        <v>5708</v>
      </c>
      <c r="H621" s="849">
        <v>2</v>
      </c>
      <c r="I621" s="849">
        <v>70</v>
      </c>
      <c r="J621" s="832"/>
      <c r="K621" s="832">
        <v>35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5661</v>
      </c>
      <c r="B622" s="832" t="s">
        <v>5662</v>
      </c>
      <c r="C622" s="832" t="s">
        <v>624</v>
      </c>
      <c r="D622" s="832" t="s">
        <v>2092</v>
      </c>
      <c r="E622" s="832" t="s">
        <v>5627</v>
      </c>
      <c r="F622" s="832" t="s">
        <v>5639</v>
      </c>
      <c r="G622" s="832" t="s">
        <v>5640</v>
      </c>
      <c r="H622" s="849">
        <v>37</v>
      </c>
      <c r="I622" s="849">
        <v>633.33000000000004</v>
      </c>
      <c r="J622" s="832">
        <v>1.0555675927932133</v>
      </c>
      <c r="K622" s="832">
        <v>17.117027027027028</v>
      </c>
      <c r="L622" s="849">
        <v>18</v>
      </c>
      <c r="M622" s="849">
        <v>599.99</v>
      </c>
      <c r="N622" s="832">
        <v>1</v>
      </c>
      <c r="O622" s="832">
        <v>33.332777777777778</v>
      </c>
      <c r="P622" s="849"/>
      <c r="Q622" s="849"/>
      <c r="R622" s="837"/>
      <c r="S622" s="850"/>
    </row>
    <row r="623" spans="1:19" ht="14.4" customHeight="1" x14ac:dyDescent="0.3">
      <c r="A623" s="831" t="s">
        <v>5661</v>
      </c>
      <c r="B623" s="832" t="s">
        <v>5662</v>
      </c>
      <c r="C623" s="832" t="s">
        <v>624</v>
      </c>
      <c r="D623" s="832" t="s">
        <v>2092</v>
      </c>
      <c r="E623" s="832" t="s">
        <v>5627</v>
      </c>
      <c r="F623" s="832" t="s">
        <v>5729</v>
      </c>
      <c r="G623" s="832" t="s">
        <v>5730</v>
      </c>
      <c r="H623" s="849">
        <v>84</v>
      </c>
      <c r="I623" s="849">
        <v>0</v>
      </c>
      <c r="J623" s="832"/>
      <c r="K623" s="832">
        <v>0</v>
      </c>
      <c r="L623" s="849">
        <v>34</v>
      </c>
      <c r="M623" s="849">
        <v>0</v>
      </c>
      <c r="N623" s="832"/>
      <c r="O623" s="832">
        <v>0</v>
      </c>
      <c r="P623" s="849"/>
      <c r="Q623" s="849"/>
      <c r="R623" s="837"/>
      <c r="S623" s="850"/>
    </row>
    <row r="624" spans="1:19" ht="14.4" customHeight="1" x14ac:dyDescent="0.3">
      <c r="A624" s="831" t="s">
        <v>5661</v>
      </c>
      <c r="B624" s="832" t="s">
        <v>5662</v>
      </c>
      <c r="C624" s="832" t="s">
        <v>624</v>
      </c>
      <c r="D624" s="832" t="s">
        <v>2092</v>
      </c>
      <c r="E624" s="832" t="s">
        <v>5627</v>
      </c>
      <c r="F624" s="832" t="s">
        <v>5731</v>
      </c>
      <c r="G624" s="832" t="s">
        <v>5732</v>
      </c>
      <c r="H624" s="849">
        <v>1</v>
      </c>
      <c r="I624" s="849">
        <v>648</v>
      </c>
      <c r="J624" s="832">
        <v>0.96572280178837555</v>
      </c>
      <c r="K624" s="832">
        <v>648</v>
      </c>
      <c r="L624" s="849">
        <v>1</v>
      </c>
      <c r="M624" s="849">
        <v>671</v>
      </c>
      <c r="N624" s="832">
        <v>1</v>
      </c>
      <c r="O624" s="832">
        <v>671</v>
      </c>
      <c r="P624" s="849"/>
      <c r="Q624" s="849"/>
      <c r="R624" s="837"/>
      <c r="S624" s="850"/>
    </row>
    <row r="625" spans="1:19" ht="14.4" customHeight="1" x14ac:dyDescent="0.3">
      <c r="A625" s="831" t="s">
        <v>5661</v>
      </c>
      <c r="B625" s="832" t="s">
        <v>5662</v>
      </c>
      <c r="C625" s="832" t="s">
        <v>624</v>
      </c>
      <c r="D625" s="832" t="s">
        <v>2092</v>
      </c>
      <c r="E625" s="832" t="s">
        <v>5627</v>
      </c>
      <c r="F625" s="832" t="s">
        <v>5733</v>
      </c>
      <c r="G625" s="832" t="s">
        <v>5734</v>
      </c>
      <c r="H625" s="849">
        <v>149</v>
      </c>
      <c r="I625" s="849">
        <v>29800</v>
      </c>
      <c r="J625" s="832">
        <v>2.5254237288135593</v>
      </c>
      <c r="K625" s="832">
        <v>200</v>
      </c>
      <c r="L625" s="849">
        <v>59</v>
      </c>
      <c r="M625" s="849">
        <v>11800</v>
      </c>
      <c r="N625" s="832">
        <v>1</v>
      </c>
      <c r="O625" s="832">
        <v>200</v>
      </c>
      <c r="P625" s="849"/>
      <c r="Q625" s="849"/>
      <c r="R625" s="837"/>
      <c r="S625" s="850"/>
    </row>
    <row r="626" spans="1:19" ht="14.4" customHeight="1" x14ac:dyDescent="0.3">
      <c r="A626" s="831" t="s">
        <v>5661</v>
      </c>
      <c r="B626" s="832" t="s">
        <v>5662</v>
      </c>
      <c r="C626" s="832" t="s">
        <v>624</v>
      </c>
      <c r="D626" s="832" t="s">
        <v>2092</v>
      </c>
      <c r="E626" s="832" t="s">
        <v>5627</v>
      </c>
      <c r="F626" s="832" t="s">
        <v>5648</v>
      </c>
      <c r="G626" s="832" t="s">
        <v>5649</v>
      </c>
      <c r="H626" s="849">
        <v>2</v>
      </c>
      <c r="I626" s="849">
        <v>140</v>
      </c>
      <c r="J626" s="832"/>
      <c r="K626" s="832">
        <v>70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5661</v>
      </c>
      <c r="B627" s="832" t="s">
        <v>5662</v>
      </c>
      <c r="C627" s="832" t="s">
        <v>624</v>
      </c>
      <c r="D627" s="832" t="s">
        <v>2092</v>
      </c>
      <c r="E627" s="832" t="s">
        <v>5627</v>
      </c>
      <c r="F627" s="832" t="s">
        <v>5735</v>
      </c>
      <c r="G627" s="832" t="s">
        <v>5736</v>
      </c>
      <c r="H627" s="849">
        <v>4</v>
      </c>
      <c r="I627" s="849">
        <v>968</v>
      </c>
      <c r="J627" s="832">
        <v>3.751937984496124</v>
      </c>
      <c r="K627" s="832">
        <v>242</v>
      </c>
      <c r="L627" s="849">
        <v>1</v>
      </c>
      <c r="M627" s="849">
        <v>258</v>
      </c>
      <c r="N627" s="832">
        <v>1</v>
      </c>
      <c r="O627" s="832">
        <v>258</v>
      </c>
      <c r="P627" s="849"/>
      <c r="Q627" s="849"/>
      <c r="R627" s="837"/>
      <c r="S627" s="850"/>
    </row>
    <row r="628" spans="1:19" ht="14.4" customHeight="1" x14ac:dyDescent="0.3">
      <c r="A628" s="831" t="s">
        <v>5661</v>
      </c>
      <c r="B628" s="832" t="s">
        <v>5662</v>
      </c>
      <c r="C628" s="832" t="s">
        <v>624</v>
      </c>
      <c r="D628" s="832" t="s">
        <v>2092</v>
      </c>
      <c r="E628" s="832" t="s">
        <v>5627</v>
      </c>
      <c r="F628" s="832" t="s">
        <v>5743</v>
      </c>
      <c r="G628" s="832" t="s">
        <v>5744</v>
      </c>
      <c r="H628" s="849">
        <v>1</v>
      </c>
      <c r="I628" s="849">
        <v>57</v>
      </c>
      <c r="J628" s="832"/>
      <c r="K628" s="832">
        <v>57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5661</v>
      </c>
      <c r="B629" s="832" t="s">
        <v>5662</v>
      </c>
      <c r="C629" s="832" t="s">
        <v>624</v>
      </c>
      <c r="D629" s="832" t="s">
        <v>2092</v>
      </c>
      <c r="E629" s="832" t="s">
        <v>5627</v>
      </c>
      <c r="F629" s="832" t="s">
        <v>5751</v>
      </c>
      <c r="G629" s="832" t="s">
        <v>5752</v>
      </c>
      <c r="H629" s="849">
        <v>8</v>
      </c>
      <c r="I629" s="849">
        <v>1920</v>
      </c>
      <c r="J629" s="832">
        <v>3.9344262295081966</v>
      </c>
      <c r="K629" s="832">
        <v>240</v>
      </c>
      <c r="L629" s="849">
        <v>2</v>
      </c>
      <c r="M629" s="849">
        <v>488</v>
      </c>
      <c r="N629" s="832">
        <v>1</v>
      </c>
      <c r="O629" s="832">
        <v>244</v>
      </c>
      <c r="P629" s="849"/>
      <c r="Q629" s="849"/>
      <c r="R629" s="837"/>
      <c r="S629" s="850"/>
    </row>
    <row r="630" spans="1:19" ht="14.4" customHeight="1" x14ac:dyDescent="0.3">
      <c r="A630" s="831" t="s">
        <v>5661</v>
      </c>
      <c r="B630" s="832" t="s">
        <v>5662</v>
      </c>
      <c r="C630" s="832" t="s">
        <v>624</v>
      </c>
      <c r="D630" s="832" t="s">
        <v>2094</v>
      </c>
      <c r="E630" s="832" t="s">
        <v>5667</v>
      </c>
      <c r="F630" s="832" t="s">
        <v>5668</v>
      </c>
      <c r="G630" s="832" t="s">
        <v>5669</v>
      </c>
      <c r="H630" s="849"/>
      <c r="I630" s="849"/>
      <c r="J630" s="832"/>
      <c r="K630" s="832"/>
      <c r="L630" s="849"/>
      <c r="M630" s="849"/>
      <c r="N630" s="832"/>
      <c r="O630" s="832"/>
      <c r="P630" s="849">
        <v>16</v>
      </c>
      <c r="Q630" s="849">
        <v>10900.96</v>
      </c>
      <c r="R630" s="837"/>
      <c r="S630" s="850">
        <v>681.31</v>
      </c>
    </row>
    <row r="631" spans="1:19" ht="14.4" customHeight="1" x14ac:dyDescent="0.3">
      <c r="A631" s="831" t="s">
        <v>5661</v>
      </c>
      <c r="B631" s="832" t="s">
        <v>5662</v>
      </c>
      <c r="C631" s="832" t="s">
        <v>624</v>
      </c>
      <c r="D631" s="832" t="s">
        <v>2094</v>
      </c>
      <c r="E631" s="832" t="s">
        <v>5667</v>
      </c>
      <c r="F631" s="832" t="s">
        <v>5672</v>
      </c>
      <c r="G631" s="832" t="s">
        <v>5673</v>
      </c>
      <c r="H631" s="849"/>
      <c r="I631" s="849"/>
      <c r="J631" s="832"/>
      <c r="K631" s="832"/>
      <c r="L631" s="849"/>
      <c r="M631" s="849"/>
      <c r="N631" s="832"/>
      <c r="O631" s="832"/>
      <c r="P631" s="849">
        <v>3</v>
      </c>
      <c r="Q631" s="849">
        <v>3129</v>
      </c>
      <c r="R631" s="837"/>
      <c r="S631" s="850">
        <v>1043</v>
      </c>
    </row>
    <row r="632" spans="1:19" ht="14.4" customHeight="1" x14ac:dyDescent="0.3">
      <c r="A632" s="831" t="s">
        <v>5661</v>
      </c>
      <c r="B632" s="832" t="s">
        <v>5662</v>
      </c>
      <c r="C632" s="832" t="s">
        <v>624</v>
      </c>
      <c r="D632" s="832" t="s">
        <v>2094</v>
      </c>
      <c r="E632" s="832" t="s">
        <v>5627</v>
      </c>
      <c r="F632" s="832" t="s">
        <v>5646</v>
      </c>
      <c r="G632" s="832" t="s">
        <v>5647</v>
      </c>
      <c r="H632" s="849">
        <v>16</v>
      </c>
      <c r="I632" s="849">
        <v>560</v>
      </c>
      <c r="J632" s="832">
        <v>3.7837837837837838</v>
      </c>
      <c r="K632" s="832">
        <v>35</v>
      </c>
      <c r="L632" s="849">
        <v>4</v>
      </c>
      <c r="M632" s="849">
        <v>148</v>
      </c>
      <c r="N632" s="832">
        <v>1</v>
      </c>
      <c r="O632" s="832">
        <v>37</v>
      </c>
      <c r="P632" s="849">
        <v>152</v>
      </c>
      <c r="Q632" s="849">
        <v>5624</v>
      </c>
      <c r="R632" s="837">
        <v>38</v>
      </c>
      <c r="S632" s="850">
        <v>37</v>
      </c>
    </row>
    <row r="633" spans="1:19" ht="14.4" customHeight="1" x14ac:dyDescent="0.3">
      <c r="A633" s="831" t="s">
        <v>5661</v>
      </c>
      <c r="B633" s="832" t="s">
        <v>5662</v>
      </c>
      <c r="C633" s="832" t="s">
        <v>624</v>
      </c>
      <c r="D633" s="832" t="s">
        <v>2094</v>
      </c>
      <c r="E633" s="832" t="s">
        <v>5627</v>
      </c>
      <c r="F633" s="832" t="s">
        <v>5693</v>
      </c>
      <c r="G633" s="832" t="s">
        <v>5694</v>
      </c>
      <c r="H633" s="849">
        <v>18</v>
      </c>
      <c r="I633" s="849">
        <v>4230</v>
      </c>
      <c r="J633" s="832">
        <v>0.88697840218075064</v>
      </c>
      <c r="K633" s="832">
        <v>235</v>
      </c>
      <c r="L633" s="849">
        <v>19</v>
      </c>
      <c r="M633" s="849">
        <v>4769</v>
      </c>
      <c r="N633" s="832">
        <v>1</v>
      </c>
      <c r="O633" s="832">
        <v>251</v>
      </c>
      <c r="P633" s="849">
        <v>101</v>
      </c>
      <c r="Q633" s="849">
        <v>25351</v>
      </c>
      <c r="R633" s="837">
        <v>5.3157894736842106</v>
      </c>
      <c r="S633" s="850">
        <v>251</v>
      </c>
    </row>
    <row r="634" spans="1:19" ht="14.4" customHeight="1" x14ac:dyDescent="0.3">
      <c r="A634" s="831" t="s">
        <v>5661</v>
      </c>
      <c r="B634" s="832" t="s">
        <v>5662</v>
      </c>
      <c r="C634" s="832" t="s">
        <v>624</v>
      </c>
      <c r="D634" s="832" t="s">
        <v>2094</v>
      </c>
      <c r="E634" s="832" t="s">
        <v>5627</v>
      </c>
      <c r="F634" s="832" t="s">
        <v>5695</v>
      </c>
      <c r="G634" s="832" t="s">
        <v>5696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252</v>
      </c>
      <c r="R634" s="837"/>
      <c r="S634" s="850">
        <v>126</v>
      </c>
    </row>
    <row r="635" spans="1:19" ht="14.4" customHeight="1" x14ac:dyDescent="0.3">
      <c r="A635" s="831" t="s">
        <v>5661</v>
      </c>
      <c r="B635" s="832" t="s">
        <v>5662</v>
      </c>
      <c r="C635" s="832" t="s">
        <v>624</v>
      </c>
      <c r="D635" s="832" t="s">
        <v>2094</v>
      </c>
      <c r="E635" s="832" t="s">
        <v>5627</v>
      </c>
      <c r="F635" s="832" t="s">
        <v>5699</v>
      </c>
      <c r="G635" s="832" t="s">
        <v>5700</v>
      </c>
      <c r="H635" s="849"/>
      <c r="I635" s="849"/>
      <c r="J635" s="832"/>
      <c r="K635" s="832"/>
      <c r="L635" s="849"/>
      <c r="M635" s="849"/>
      <c r="N635" s="832"/>
      <c r="O635" s="832"/>
      <c r="P635" s="849">
        <v>1</v>
      </c>
      <c r="Q635" s="849">
        <v>471</v>
      </c>
      <c r="R635" s="837"/>
      <c r="S635" s="850">
        <v>471</v>
      </c>
    </row>
    <row r="636" spans="1:19" ht="14.4" customHeight="1" x14ac:dyDescent="0.3">
      <c r="A636" s="831" t="s">
        <v>5661</v>
      </c>
      <c r="B636" s="832" t="s">
        <v>5662</v>
      </c>
      <c r="C636" s="832" t="s">
        <v>624</v>
      </c>
      <c r="D636" s="832" t="s">
        <v>2094</v>
      </c>
      <c r="E636" s="832" t="s">
        <v>5627</v>
      </c>
      <c r="F636" s="832" t="s">
        <v>5703</v>
      </c>
      <c r="G636" s="832" t="s">
        <v>5704</v>
      </c>
      <c r="H636" s="849">
        <v>14</v>
      </c>
      <c r="I636" s="849">
        <v>4312</v>
      </c>
      <c r="J636" s="832">
        <v>0.97468354430379744</v>
      </c>
      <c r="K636" s="832">
        <v>308</v>
      </c>
      <c r="L636" s="849">
        <v>14</v>
      </c>
      <c r="M636" s="849">
        <v>4424</v>
      </c>
      <c r="N636" s="832">
        <v>1</v>
      </c>
      <c r="O636" s="832">
        <v>316</v>
      </c>
      <c r="P636" s="849">
        <v>39</v>
      </c>
      <c r="Q636" s="849">
        <v>12324</v>
      </c>
      <c r="R636" s="837">
        <v>2.7857142857142856</v>
      </c>
      <c r="S636" s="850">
        <v>316</v>
      </c>
    </row>
    <row r="637" spans="1:19" ht="14.4" customHeight="1" x14ac:dyDescent="0.3">
      <c r="A637" s="831" t="s">
        <v>5661</v>
      </c>
      <c r="B637" s="832" t="s">
        <v>5662</v>
      </c>
      <c r="C637" s="832" t="s">
        <v>624</v>
      </c>
      <c r="D637" s="832" t="s">
        <v>2094</v>
      </c>
      <c r="E637" s="832" t="s">
        <v>5627</v>
      </c>
      <c r="F637" s="832" t="s">
        <v>5707</v>
      </c>
      <c r="G637" s="832" t="s">
        <v>5708</v>
      </c>
      <c r="H637" s="849">
        <v>1</v>
      </c>
      <c r="I637" s="849">
        <v>35</v>
      </c>
      <c r="J637" s="832"/>
      <c r="K637" s="832">
        <v>35</v>
      </c>
      <c r="L637" s="849"/>
      <c r="M637" s="849"/>
      <c r="N637" s="832"/>
      <c r="O637" s="832"/>
      <c r="P637" s="849">
        <v>4</v>
      </c>
      <c r="Q637" s="849">
        <v>140</v>
      </c>
      <c r="R637" s="837"/>
      <c r="S637" s="850">
        <v>35</v>
      </c>
    </row>
    <row r="638" spans="1:19" ht="14.4" customHeight="1" x14ac:dyDescent="0.3">
      <c r="A638" s="831" t="s">
        <v>5661</v>
      </c>
      <c r="B638" s="832" t="s">
        <v>5662</v>
      </c>
      <c r="C638" s="832" t="s">
        <v>624</v>
      </c>
      <c r="D638" s="832" t="s">
        <v>2094</v>
      </c>
      <c r="E638" s="832" t="s">
        <v>5627</v>
      </c>
      <c r="F638" s="832" t="s">
        <v>5719</v>
      </c>
      <c r="G638" s="832" t="s">
        <v>5720</v>
      </c>
      <c r="H638" s="849"/>
      <c r="I638" s="849"/>
      <c r="J638" s="832"/>
      <c r="K638" s="832"/>
      <c r="L638" s="849"/>
      <c r="M638" s="849"/>
      <c r="N638" s="832"/>
      <c r="O638" s="832"/>
      <c r="P638" s="849">
        <v>17</v>
      </c>
      <c r="Q638" s="849">
        <v>13872</v>
      </c>
      <c r="R638" s="837"/>
      <c r="S638" s="850">
        <v>816</v>
      </c>
    </row>
    <row r="639" spans="1:19" ht="14.4" customHeight="1" x14ac:dyDescent="0.3">
      <c r="A639" s="831" t="s">
        <v>5661</v>
      </c>
      <c r="B639" s="832" t="s">
        <v>5662</v>
      </c>
      <c r="C639" s="832" t="s">
        <v>624</v>
      </c>
      <c r="D639" s="832" t="s">
        <v>2094</v>
      </c>
      <c r="E639" s="832" t="s">
        <v>5627</v>
      </c>
      <c r="F639" s="832" t="s">
        <v>5639</v>
      </c>
      <c r="G639" s="832" t="s">
        <v>5640</v>
      </c>
      <c r="H639" s="849">
        <v>7</v>
      </c>
      <c r="I639" s="849">
        <v>166.66</v>
      </c>
      <c r="J639" s="832">
        <v>0.3846029584842961</v>
      </c>
      <c r="K639" s="832">
        <v>23.80857142857143</v>
      </c>
      <c r="L639" s="849">
        <v>13</v>
      </c>
      <c r="M639" s="849">
        <v>433.32999999999993</v>
      </c>
      <c r="N639" s="832">
        <v>1</v>
      </c>
      <c r="O639" s="832">
        <v>33.333076923076916</v>
      </c>
      <c r="P639" s="849">
        <v>78</v>
      </c>
      <c r="Q639" s="849">
        <v>2599.98</v>
      </c>
      <c r="R639" s="837">
        <v>6.0000000000000009</v>
      </c>
      <c r="S639" s="850">
        <v>33.333076923076923</v>
      </c>
    </row>
    <row r="640" spans="1:19" ht="14.4" customHeight="1" x14ac:dyDescent="0.3">
      <c r="A640" s="831" t="s">
        <v>5661</v>
      </c>
      <c r="B640" s="832" t="s">
        <v>5662</v>
      </c>
      <c r="C640" s="832" t="s">
        <v>624</v>
      </c>
      <c r="D640" s="832" t="s">
        <v>2094</v>
      </c>
      <c r="E640" s="832" t="s">
        <v>5627</v>
      </c>
      <c r="F640" s="832" t="s">
        <v>5725</v>
      </c>
      <c r="G640" s="832" t="s">
        <v>5726</v>
      </c>
      <c r="H640" s="849"/>
      <c r="I640" s="849"/>
      <c r="J640" s="832"/>
      <c r="K640" s="832"/>
      <c r="L640" s="849"/>
      <c r="M640" s="849"/>
      <c r="N640" s="832"/>
      <c r="O640" s="832"/>
      <c r="P640" s="849">
        <v>2</v>
      </c>
      <c r="Q640" s="849">
        <v>74</v>
      </c>
      <c r="R640" s="837"/>
      <c r="S640" s="850">
        <v>37</v>
      </c>
    </row>
    <row r="641" spans="1:19" ht="14.4" customHeight="1" x14ac:dyDescent="0.3">
      <c r="A641" s="831" t="s">
        <v>5661</v>
      </c>
      <c r="B641" s="832" t="s">
        <v>5662</v>
      </c>
      <c r="C641" s="832" t="s">
        <v>624</v>
      </c>
      <c r="D641" s="832" t="s">
        <v>2094</v>
      </c>
      <c r="E641" s="832" t="s">
        <v>5627</v>
      </c>
      <c r="F641" s="832" t="s">
        <v>5641</v>
      </c>
      <c r="G641" s="832" t="s">
        <v>5642</v>
      </c>
      <c r="H641" s="849"/>
      <c r="I641" s="849"/>
      <c r="J641" s="832"/>
      <c r="K641" s="832"/>
      <c r="L641" s="849"/>
      <c r="M641" s="849"/>
      <c r="N641" s="832"/>
      <c r="O641" s="832"/>
      <c r="P641" s="849">
        <v>2</v>
      </c>
      <c r="Q641" s="849">
        <v>64</v>
      </c>
      <c r="R641" s="837"/>
      <c r="S641" s="850">
        <v>32</v>
      </c>
    </row>
    <row r="642" spans="1:19" ht="14.4" customHeight="1" x14ac:dyDescent="0.3">
      <c r="A642" s="831" t="s">
        <v>5661</v>
      </c>
      <c r="B642" s="832" t="s">
        <v>5662</v>
      </c>
      <c r="C642" s="832" t="s">
        <v>624</v>
      </c>
      <c r="D642" s="832" t="s">
        <v>2094</v>
      </c>
      <c r="E642" s="832" t="s">
        <v>5627</v>
      </c>
      <c r="F642" s="832" t="s">
        <v>5729</v>
      </c>
      <c r="G642" s="832" t="s">
        <v>5730</v>
      </c>
      <c r="H642" s="849">
        <v>11</v>
      </c>
      <c r="I642" s="849">
        <v>0</v>
      </c>
      <c r="J642" s="832"/>
      <c r="K642" s="832">
        <v>0</v>
      </c>
      <c r="L642" s="849">
        <v>4</v>
      </c>
      <c r="M642" s="849">
        <v>0</v>
      </c>
      <c r="N642" s="832"/>
      <c r="O642" s="832">
        <v>0</v>
      </c>
      <c r="P642" s="849">
        <v>16</v>
      </c>
      <c r="Q642" s="849">
        <v>0</v>
      </c>
      <c r="R642" s="837"/>
      <c r="S642" s="850">
        <v>0</v>
      </c>
    </row>
    <row r="643" spans="1:19" ht="14.4" customHeight="1" x14ac:dyDescent="0.3">
      <c r="A643" s="831" t="s">
        <v>5661</v>
      </c>
      <c r="B643" s="832" t="s">
        <v>5662</v>
      </c>
      <c r="C643" s="832" t="s">
        <v>624</v>
      </c>
      <c r="D643" s="832" t="s">
        <v>2094</v>
      </c>
      <c r="E643" s="832" t="s">
        <v>5627</v>
      </c>
      <c r="F643" s="832" t="s">
        <v>5733</v>
      </c>
      <c r="G643" s="832" t="s">
        <v>5734</v>
      </c>
      <c r="H643" s="849">
        <v>4</v>
      </c>
      <c r="I643" s="849">
        <v>800</v>
      </c>
      <c r="J643" s="832">
        <v>2</v>
      </c>
      <c r="K643" s="832">
        <v>200</v>
      </c>
      <c r="L643" s="849">
        <v>2</v>
      </c>
      <c r="M643" s="849">
        <v>400</v>
      </c>
      <c r="N643" s="832">
        <v>1</v>
      </c>
      <c r="O643" s="832">
        <v>200</v>
      </c>
      <c r="P643" s="849">
        <v>22</v>
      </c>
      <c r="Q643" s="849">
        <v>4400</v>
      </c>
      <c r="R643" s="837">
        <v>11</v>
      </c>
      <c r="S643" s="850">
        <v>200</v>
      </c>
    </row>
    <row r="644" spans="1:19" ht="14.4" customHeight="1" x14ac:dyDescent="0.3">
      <c r="A644" s="831" t="s">
        <v>5661</v>
      </c>
      <c r="B644" s="832" t="s">
        <v>5662</v>
      </c>
      <c r="C644" s="832" t="s">
        <v>624</v>
      </c>
      <c r="D644" s="832" t="s">
        <v>2094</v>
      </c>
      <c r="E644" s="832" t="s">
        <v>5627</v>
      </c>
      <c r="F644" s="832" t="s">
        <v>5648</v>
      </c>
      <c r="G644" s="832" t="s">
        <v>5649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74</v>
      </c>
      <c r="R644" s="837"/>
      <c r="S644" s="850">
        <v>74</v>
      </c>
    </row>
    <row r="645" spans="1:19" ht="14.4" customHeight="1" x14ac:dyDescent="0.3">
      <c r="A645" s="831" t="s">
        <v>5661</v>
      </c>
      <c r="B645" s="832" t="s">
        <v>5662</v>
      </c>
      <c r="C645" s="832" t="s">
        <v>624</v>
      </c>
      <c r="D645" s="832" t="s">
        <v>2094</v>
      </c>
      <c r="E645" s="832" t="s">
        <v>5627</v>
      </c>
      <c r="F645" s="832" t="s">
        <v>5735</v>
      </c>
      <c r="G645" s="832" t="s">
        <v>5736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258</v>
      </c>
      <c r="R645" s="837"/>
      <c r="S645" s="850">
        <v>258</v>
      </c>
    </row>
    <row r="646" spans="1:19" ht="14.4" customHeight="1" x14ac:dyDescent="0.3">
      <c r="A646" s="831" t="s">
        <v>5661</v>
      </c>
      <c r="B646" s="832" t="s">
        <v>5662</v>
      </c>
      <c r="C646" s="832" t="s">
        <v>624</v>
      </c>
      <c r="D646" s="832" t="s">
        <v>2094</v>
      </c>
      <c r="E646" s="832" t="s">
        <v>5627</v>
      </c>
      <c r="F646" s="832" t="s">
        <v>5743</v>
      </c>
      <c r="G646" s="832" t="s">
        <v>5744</v>
      </c>
      <c r="H646" s="849"/>
      <c r="I646" s="849"/>
      <c r="J646" s="832"/>
      <c r="K646" s="832"/>
      <c r="L646" s="849"/>
      <c r="M646" s="849"/>
      <c r="N646" s="832"/>
      <c r="O646" s="832"/>
      <c r="P646" s="849">
        <v>5</v>
      </c>
      <c r="Q646" s="849">
        <v>295</v>
      </c>
      <c r="R646" s="837"/>
      <c r="S646" s="850">
        <v>59</v>
      </c>
    </row>
    <row r="647" spans="1:19" ht="14.4" customHeight="1" x14ac:dyDescent="0.3">
      <c r="A647" s="831" t="s">
        <v>5661</v>
      </c>
      <c r="B647" s="832" t="s">
        <v>5662</v>
      </c>
      <c r="C647" s="832" t="s">
        <v>624</v>
      </c>
      <c r="D647" s="832" t="s">
        <v>2094</v>
      </c>
      <c r="E647" s="832" t="s">
        <v>5627</v>
      </c>
      <c r="F647" s="832" t="s">
        <v>5751</v>
      </c>
      <c r="G647" s="832" t="s">
        <v>5752</v>
      </c>
      <c r="H647" s="849"/>
      <c r="I647" s="849"/>
      <c r="J647" s="832"/>
      <c r="K647" s="832"/>
      <c r="L647" s="849">
        <v>1</v>
      </c>
      <c r="M647" s="849">
        <v>244</v>
      </c>
      <c r="N647" s="832">
        <v>1</v>
      </c>
      <c r="O647" s="832">
        <v>244</v>
      </c>
      <c r="P647" s="849">
        <v>2</v>
      </c>
      <c r="Q647" s="849">
        <v>490</v>
      </c>
      <c r="R647" s="837">
        <v>2.0081967213114753</v>
      </c>
      <c r="S647" s="850">
        <v>245</v>
      </c>
    </row>
    <row r="648" spans="1:19" ht="14.4" customHeight="1" x14ac:dyDescent="0.3">
      <c r="A648" s="831" t="s">
        <v>5661</v>
      </c>
      <c r="B648" s="832" t="s">
        <v>5662</v>
      </c>
      <c r="C648" s="832" t="s">
        <v>624</v>
      </c>
      <c r="D648" s="832" t="s">
        <v>2094</v>
      </c>
      <c r="E648" s="832" t="s">
        <v>5627</v>
      </c>
      <c r="F648" s="832" t="s">
        <v>5654</v>
      </c>
      <c r="G648" s="832" t="s">
        <v>5655</v>
      </c>
      <c r="H648" s="849"/>
      <c r="I648" s="849"/>
      <c r="J648" s="832"/>
      <c r="K648" s="832"/>
      <c r="L648" s="849"/>
      <c r="M648" s="849"/>
      <c r="N648" s="832"/>
      <c r="O648" s="832"/>
      <c r="P648" s="849">
        <v>18</v>
      </c>
      <c r="Q648" s="849">
        <v>2880</v>
      </c>
      <c r="R648" s="837"/>
      <c r="S648" s="850">
        <v>160</v>
      </c>
    </row>
    <row r="649" spans="1:19" ht="14.4" customHeight="1" x14ac:dyDescent="0.3">
      <c r="A649" s="831" t="s">
        <v>5661</v>
      </c>
      <c r="B649" s="832" t="s">
        <v>5662</v>
      </c>
      <c r="C649" s="832" t="s">
        <v>624</v>
      </c>
      <c r="D649" s="832" t="s">
        <v>2094</v>
      </c>
      <c r="E649" s="832" t="s">
        <v>5627</v>
      </c>
      <c r="F649" s="832" t="s">
        <v>5757</v>
      </c>
      <c r="G649" s="832" t="s">
        <v>5758</v>
      </c>
      <c r="H649" s="849"/>
      <c r="I649" s="849"/>
      <c r="J649" s="832"/>
      <c r="K649" s="832"/>
      <c r="L649" s="849"/>
      <c r="M649" s="849"/>
      <c r="N649" s="832"/>
      <c r="O649" s="832"/>
      <c r="P649" s="849">
        <v>6</v>
      </c>
      <c r="Q649" s="849">
        <v>222</v>
      </c>
      <c r="R649" s="837"/>
      <c r="S649" s="850">
        <v>37</v>
      </c>
    </row>
    <row r="650" spans="1:19" ht="14.4" customHeight="1" x14ac:dyDescent="0.3">
      <c r="A650" s="831" t="s">
        <v>5661</v>
      </c>
      <c r="B650" s="832" t="s">
        <v>5662</v>
      </c>
      <c r="C650" s="832" t="s">
        <v>624</v>
      </c>
      <c r="D650" s="832" t="s">
        <v>2094</v>
      </c>
      <c r="E650" s="832" t="s">
        <v>5627</v>
      </c>
      <c r="F650" s="832" t="s">
        <v>5765</v>
      </c>
      <c r="G650" s="832" t="s">
        <v>5766</v>
      </c>
      <c r="H650" s="849"/>
      <c r="I650" s="849"/>
      <c r="J650" s="832"/>
      <c r="K650" s="832"/>
      <c r="L650" s="849"/>
      <c r="M650" s="849"/>
      <c r="N650" s="832"/>
      <c r="O650" s="832"/>
      <c r="P650" s="849">
        <v>2</v>
      </c>
      <c r="Q650" s="849">
        <v>1588</v>
      </c>
      <c r="R650" s="837"/>
      <c r="S650" s="850">
        <v>794</v>
      </c>
    </row>
    <row r="651" spans="1:19" ht="14.4" customHeight="1" x14ac:dyDescent="0.3">
      <c r="A651" s="831" t="s">
        <v>5661</v>
      </c>
      <c r="B651" s="832" t="s">
        <v>5662</v>
      </c>
      <c r="C651" s="832" t="s">
        <v>624</v>
      </c>
      <c r="D651" s="832" t="s">
        <v>2094</v>
      </c>
      <c r="E651" s="832" t="s">
        <v>5627</v>
      </c>
      <c r="F651" s="832" t="s">
        <v>5628</v>
      </c>
      <c r="G651" s="832"/>
      <c r="H651" s="849"/>
      <c r="I651" s="849"/>
      <c r="J651" s="832"/>
      <c r="K651" s="832"/>
      <c r="L651" s="849"/>
      <c r="M651" s="849"/>
      <c r="N651" s="832"/>
      <c r="O651" s="832"/>
      <c r="P651" s="849">
        <v>65</v>
      </c>
      <c r="Q651" s="849">
        <v>8515</v>
      </c>
      <c r="R651" s="837"/>
      <c r="S651" s="850">
        <v>131</v>
      </c>
    </row>
    <row r="652" spans="1:19" ht="14.4" customHeight="1" x14ac:dyDescent="0.3">
      <c r="A652" s="831" t="s">
        <v>5661</v>
      </c>
      <c r="B652" s="832" t="s">
        <v>5662</v>
      </c>
      <c r="C652" s="832" t="s">
        <v>624</v>
      </c>
      <c r="D652" s="832" t="s">
        <v>2094</v>
      </c>
      <c r="E652" s="832" t="s">
        <v>5627</v>
      </c>
      <c r="F652" s="832" t="s">
        <v>5628</v>
      </c>
      <c r="G652" s="832" t="s">
        <v>5777</v>
      </c>
      <c r="H652" s="849"/>
      <c r="I652" s="849"/>
      <c r="J652" s="832"/>
      <c r="K652" s="832"/>
      <c r="L652" s="849"/>
      <c r="M652" s="849"/>
      <c r="N652" s="832"/>
      <c r="O652" s="832"/>
      <c r="P652" s="849">
        <v>23</v>
      </c>
      <c r="Q652" s="849">
        <v>3013</v>
      </c>
      <c r="R652" s="837"/>
      <c r="S652" s="850">
        <v>131</v>
      </c>
    </row>
    <row r="653" spans="1:19" ht="14.4" customHeight="1" x14ac:dyDescent="0.3">
      <c r="A653" s="831" t="s">
        <v>5661</v>
      </c>
      <c r="B653" s="832" t="s">
        <v>5662</v>
      </c>
      <c r="C653" s="832" t="s">
        <v>624</v>
      </c>
      <c r="D653" s="832" t="s">
        <v>2094</v>
      </c>
      <c r="E653" s="832" t="s">
        <v>5627</v>
      </c>
      <c r="F653" s="832" t="s">
        <v>5629</v>
      </c>
      <c r="G653" s="832"/>
      <c r="H653" s="849"/>
      <c r="I653" s="849"/>
      <c r="J653" s="832"/>
      <c r="K653" s="832"/>
      <c r="L653" s="849"/>
      <c r="M653" s="849"/>
      <c r="N653" s="832"/>
      <c r="O653" s="832"/>
      <c r="P653" s="849">
        <v>8</v>
      </c>
      <c r="Q653" s="849">
        <v>1888</v>
      </c>
      <c r="R653" s="837"/>
      <c r="S653" s="850">
        <v>236</v>
      </c>
    </row>
    <row r="654" spans="1:19" ht="14.4" customHeight="1" x14ac:dyDescent="0.3">
      <c r="A654" s="831" t="s">
        <v>5661</v>
      </c>
      <c r="B654" s="832" t="s">
        <v>5662</v>
      </c>
      <c r="C654" s="832" t="s">
        <v>624</v>
      </c>
      <c r="D654" s="832" t="s">
        <v>2094</v>
      </c>
      <c r="E654" s="832" t="s">
        <v>5627</v>
      </c>
      <c r="F654" s="832" t="s">
        <v>5629</v>
      </c>
      <c r="G654" s="832" t="s">
        <v>5778</v>
      </c>
      <c r="H654" s="849"/>
      <c r="I654" s="849"/>
      <c r="J654" s="832"/>
      <c r="K654" s="832"/>
      <c r="L654" s="849"/>
      <c r="M654" s="849"/>
      <c r="N654" s="832"/>
      <c r="O654" s="832"/>
      <c r="P654" s="849">
        <v>4</v>
      </c>
      <c r="Q654" s="849">
        <v>944</v>
      </c>
      <c r="R654" s="837"/>
      <c r="S654" s="850">
        <v>236</v>
      </c>
    </row>
    <row r="655" spans="1:19" ht="14.4" customHeight="1" x14ac:dyDescent="0.3">
      <c r="A655" s="831" t="s">
        <v>5661</v>
      </c>
      <c r="B655" s="832" t="s">
        <v>5662</v>
      </c>
      <c r="C655" s="832" t="s">
        <v>624</v>
      </c>
      <c r="D655" s="832" t="s">
        <v>2095</v>
      </c>
      <c r="E655" s="832" t="s">
        <v>5627</v>
      </c>
      <c r="F655" s="832" t="s">
        <v>5646</v>
      </c>
      <c r="G655" s="832" t="s">
        <v>5647</v>
      </c>
      <c r="H655" s="849">
        <v>1701</v>
      </c>
      <c r="I655" s="849">
        <v>59535</v>
      </c>
      <c r="J655" s="832">
        <v>0.94428054815378759</v>
      </c>
      <c r="K655" s="832">
        <v>35</v>
      </c>
      <c r="L655" s="849">
        <v>1704</v>
      </c>
      <c r="M655" s="849">
        <v>63048</v>
      </c>
      <c r="N655" s="832">
        <v>1</v>
      </c>
      <c r="O655" s="832">
        <v>37</v>
      </c>
      <c r="P655" s="849">
        <v>1172</v>
      </c>
      <c r="Q655" s="849">
        <v>43364</v>
      </c>
      <c r="R655" s="837">
        <v>0.68779342723004699</v>
      </c>
      <c r="S655" s="850">
        <v>37</v>
      </c>
    </row>
    <row r="656" spans="1:19" ht="14.4" customHeight="1" x14ac:dyDescent="0.3">
      <c r="A656" s="831" t="s">
        <v>5661</v>
      </c>
      <c r="B656" s="832" t="s">
        <v>5662</v>
      </c>
      <c r="C656" s="832" t="s">
        <v>624</v>
      </c>
      <c r="D656" s="832" t="s">
        <v>2095</v>
      </c>
      <c r="E656" s="832" t="s">
        <v>5627</v>
      </c>
      <c r="F656" s="832" t="s">
        <v>5693</v>
      </c>
      <c r="G656" s="832" t="s">
        <v>5694</v>
      </c>
      <c r="H656" s="849">
        <v>635</v>
      </c>
      <c r="I656" s="849">
        <v>149225</v>
      </c>
      <c r="J656" s="832">
        <v>0.82457962878030178</v>
      </c>
      <c r="K656" s="832">
        <v>235</v>
      </c>
      <c r="L656" s="849">
        <v>721</v>
      </c>
      <c r="M656" s="849">
        <v>180971</v>
      </c>
      <c r="N656" s="832">
        <v>1</v>
      </c>
      <c r="O656" s="832">
        <v>251</v>
      </c>
      <c r="P656" s="849">
        <v>809</v>
      </c>
      <c r="Q656" s="849">
        <v>203059</v>
      </c>
      <c r="R656" s="837">
        <v>1.1220527045769764</v>
      </c>
      <c r="S656" s="850">
        <v>251</v>
      </c>
    </row>
    <row r="657" spans="1:19" ht="14.4" customHeight="1" x14ac:dyDescent="0.3">
      <c r="A657" s="831" t="s">
        <v>5661</v>
      </c>
      <c r="B657" s="832" t="s">
        <v>5662</v>
      </c>
      <c r="C657" s="832" t="s">
        <v>624</v>
      </c>
      <c r="D657" s="832" t="s">
        <v>2095</v>
      </c>
      <c r="E657" s="832" t="s">
        <v>5627</v>
      </c>
      <c r="F657" s="832" t="s">
        <v>5695</v>
      </c>
      <c r="G657" s="832" t="s">
        <v>5696</v>
      </c>
      <c r="H657" s="849">
        <v>1</v>
      </c>
      <c r="I657" s="849">
        <v>118</v>
      </c>
      <c r="J657" s="832"/>
      <c r="K657" s="832">
        <v>118</v>
      </c>
      <c r="L657" s="849"/>
      <c r="M657" s="849"/>
      <c r="N657" s="832"/>
      <c r="O657" s="832"/>
      <c r="P657" s="849">
        <v>1</v>
      </c>
      <c r="Q657" s="849">
        <v>126</v>
      </c>
      <c r="R657" s="837"/>
      <c r="S657" s="850">
        <v>126</v>
      </c>
    </row>
    <row r="658" spans="1:19" ht="14.4" customHeight="1" x14ac:dyDescent="0.3">
      <c r="A658" s="831" t="s">
        <v>5661</v>
      </c>
      <c r="B658" s="832" t="s">
        <v>5662</v>
      </c>
      <c r="C658" s="832" t="s">
        <v>624</v>
      </c>
      <c r="D658" s="832" t="s">
        <v>2095</v>
      </c>
      <c r="E658" s="832" t="s">
        <v>5627</v>
      </c>
      <c r="F658" s="832" t="s">
        <v>5703</v>
      </c>
      <c r="G658" s="832" t="s">
        <v>5704</v>
      </c>
      <c r="H658" s="849">
        <v>551</v>
      </c>
      <c r="I658" s="849">
        <v>169708</v>
      </c>
      <c r="J658" s="832">
        <v>0.77496483825597751</v>
      </c>
      <c r="K658" s="832">
        <v>308</v>
      </c>
      <c r="L658" s="849">
        <v>693</v>
      </c>
      <c r="M658" s="849">
        <v>218988</v>
      </c>
      <c r="N658" s="832">
        <v>1</v>
      </c>
      <c r="O658" s="832">
        <v>316</v>
      </c>
      <c r="P658" s="849">
        <v>672</v>
      </c>
      <c r="Q658" s="849">
        <v>212352</v>
      </c>
      <c r="R658" s="837">
        <v>0.96969696969696972</v>
      </c>
      <c r="S658" s="850">
        <v>316</v>
      </c>
    </row>
    <row r="659" spans="1:19" ht="14.4" customHeight="1" x14ac:dyDescent="0.3">
      <c r="A659" s="831" t="s">
        <v>5661</v>
      </c>
      <c r="B659" s="832" t="s">
        <v>5662</v>
      </c>
      <c r="C659" s="832" t="s">
        <v>624</v>
      </c>
      <c r="D659" s="832" t="s">
        <v>2095</v>
      </c>
      <c r="E659" s="832" t="s">
        <v>5627</v>
      </c>
      <c r="F659" s="832" t="s">
        <v>5707</v>
      </c>
      <c r="G659" s="832" t="s">
        <v>5708</v>
      </c>
      <c r="H659" s="849">
        <v>1</v>
      </c>
      <c r="I659" s="849">
        <v>35</v>
      </c>
      <c r="J659" s="832">
        <v>1</v>
      </c>
      <c r="K659" s="832">
        <v>35</v>
      </c>
      <c r="L659" s="849">
        <v>1</v>
      </c>
      <c r="M659" s="849">
        <v>35</v>
      </c>
      <c r="N659" s="832">
        <v>1</v>
      </c>
      <c r="O659" s="832">
        <v>35</v>
      </c>
      <c r="P659" s="849">
        <v>55</v>
      </c>
      <c r="Q659" s="849">
        <v>1925</v>
      </c>
      <c r="R659" s="837">
        <v>55</v>
      </c>
      <c r="S659" s="850">
        <v>35</v>
      </c>
    </row>
    <row r="660" spans="1:19" ht="14.4" customHeight="1" x14ac:dyDescent="0.3">
      <c r="A660" s="831" t="s">
        <v>5661</v>
      </c>
      <c r="B660" s="832" t="s">
        <v>5662</v>
      </c>
      <c r="C660" s="832" t="s">
        <v>624</v>
      </c>
      <c r="D660" s="832" t="s">
        <v>2095</v>
      </c>
      <c r="E660" s="832" t="s">
        <v>5627</v>
      </c>
      <c r="F660" s="832" t="s">
        <v>5639</v>
      </c>
      <c r="G660" s="832" t="s">
        <v>5640</v>
      </c>
      <c r="H660" s="849">
        <v>377</v>
      </c>
      <c r="I660" s="849">
        <v>7799.99</v>
      </c>
      <c r="J660" s="832">
        <v>0.35082419052836433</v>
      </c>
      <c r="K660" s="832">
        <v>20.689628647214853</v>
      </c>
      <c r="L660" s="849">
        <v>667</v>
      </c>
      <c r="M660" s="849">
        <v>22233.33</v>
      </c>
      <c r="N660" s="832">
        <v>1</v>
      </c>
      <c r="O660" s="832">
        <v>33.333328335832086</v>
      </c>
      <c r="P660" s="849">
        <v>737</v>
      </c>
      <c r="Q660" s="849">
        <v>24566.660000000003</v>
      </c>
      <c r="R660" s="837">
        <v>1.1049473920460859</v>
      </c>
      <c r="S660" s="850">
        <v>33.333324287652651</v>
      </c>
    </row>
    <row r="661" spans="1:19" ht="14.4" customHeight="1" x14ac:dyDescent="0.3">
      <c r="A661" s="831" t="s">
        <v>5661</v>
      </c>
      <c r="B661" s="832" t="s">
        <v>5662</v>
      </c>
      <c r="C661" s="832" t="s">
        <v>624</v>
      </c>
      <c r="D661" s="832" t="s">
        <v>2095</v>
      </c>
      <c r="E661" s="832" t="s">
        <v>5627</v>
      </c>
      <c r="F661" s="832" t="s">
        <v>5723</v>
      </c>
      <c r="G661" s="832" t="s">
        <v>5724</v>
      </c>
      <c r="H661" s="849">
        <v>1</v>
      </c>
      <c r="I661" s="849">
        <v>0</v>
      </c>
      <c r="J661" s="832"/>
      <c r="K661" s="832">
        <v>0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5661</v>
      </c>
      <c r="B662" s="832" t="s">
        <v>5662</v>
      </c>
      <c r="C662" s="832" t="s">
        <v>624</v>
      </c>
      <c r="D662" s="832" t="s">
        <v>2095</v>
      </c>
      <c r="E662" s="832" t="s">
        <v>5627</v>
      </c>
      <c r="F662" s="832" t="s">
        <v>5725</v>
      </c>
      <c r="G662" s="832" t="s">
        <v>5726</v>
      </c>
      <c r="H662" s="849"/>
      <c r="I662" s="849"/>
      <c r="J662" s="832"/>
      <c r="K662" s="832"/>
      <c r="L662" s="849"/>
      <c r="M662" s="849"/>
      <c r="N662" s="832"/>
      <c r="O662" s="832"/>
      <c r="P662" s="849">
        <v>46</v>
      </c>
      <c r="Q662" s="849">
        <v>1702</v>
      </c>
      <c r="R662" s="837"/>
      <c r="S662" s="850">
        <v>37</v>
      </c>
    </row>
    <row r="663" spans="1:19" ht="14.4" customHeight="1" x14ac:dyDescent="0.3">
      <c r="A663" s="831" t="s">
        <v>5661</v>
      </c>
      <c r="B663" s="832" t="s">
        <v>5662</v>
      </c>
      <c r="C663" s="832" t="s">
        <v>624</v>
      </c>
      <c r="D663" s="832" t="s">
        <v>2095</v>
      </c>
      <c r="E663" s="832" t="s">
        <v>5627</v>
      </c>
      <c r="F663" s="832" t="s">
        <v>5641</v>
      </c>
      <c r="G663" s="832" t="s">
        <v>5642</v>
      </c>
      <c r="H663" s="849"/>
      <c r="I663" s="849"/>
      <c r="J663" s="832"/>
      <c r="K663" s="832"/>
      <c r="L663" s="849"/>
      <c r="M663" s="849"/>
      <c r="N663" s="832"/>
      <c r="O663" s="832"/>
      <c r="P663" s="849">
        <v>35</v>
      </c>
      <c r="Q663" s="849">
        <v>1120</v>
      </c>
      <c r="R663" s="837"/>
      <c r="S663" s="850">
        <v>32</v>
      </c>
    </row>
    <row r="664" spans="1:19" ht="14.4" customHeight="1" x14ac:dyDescent="0.3">
      <c r="A664" s="831" t="s">
        <v>5661</v>
      </c>
      <c r="B664" s="832" t="s">
        <v>5662</v>
      </c>
      <c r="C664" s="832" t="s">
        <v>624</v>
      </c>
      <c r="D664" s="832" t="s">
        <v>2095</v>
      </c>
      <c r="E664" s="832" t="s">
        <v>5627</v>
      </c>
      <c r="F664" s="832" t="s">
        <v>5729</v>
      </c>
      <c r="G664" s="832" t="s">
        <v>5730</v>
      </c>
      <c r="H664" s="849">
        <v>30</v>
      </c>
      <c r="I664" s="849">
        <v>0</v>
      </c>
      <c r="J664" s="832"/>
      <c r="K664" s="832">
        <v>0</v>
      </c>
      <c r="L664" s="849">
        <v>57</v>
      </c>
      <c r="M664" s="849">
        <v>0</v>
      </c>
      <c r="N664" s="832"/>
      <c r="O664" s="832">
        <v>0</v>
      </c>
      <c r="P664" s="849">
        <v>45</v>
      </c>
      <c r="Q664" s="849">
        <v>0</v>
      </c>
      <c r="R664" s="837"/>
      <c r="S664" s="850">
        <v>0</v>
      </c>
    </row>
    <row r="665" spans="1:19" ht="14.4" customHeight="1" x14ac:dyDescent="0.3">
      <c r="A665" s="831" t="s">
        <v>5661</v>
      </c>
      <c r="B665" s="832" t="s">
        <v>5662</v>
      </c>
      <c r="C665" s="832" t="s">
        <v>624</v>
      </c>
      <c r="D665" s="832" t="s">
        <v>2095</v>
      </c>
      <c r="E665" s="832" t="s">
        <v>5627</v>
      </c>
      <c r="F665" s="832" t="s">
        <v>5733</v>
      </c>
      <c r="G665" s="832" t="s">
        <v>5734</v>
      </c>
      <c r="H665" s="849">
        <v>36</v>
      </c>
      <c r="I665" s="849">
        <v>7200</v>
      </c>
      <c r="J665" s="832">
        <v>0.62068965517241381</v>
      </c>
      <c r="K665" s="832">
        <v>200</v>
      </c>
      <c r="L665" s="849">
        <v>58</v>
      </c>
      <c r="M665" s="849">
        <v>11600</v>
      </c>
      <c r="N665" s="832">
        <v>1</v>
      </c>
      <c r="O665" s="832">
        <v>200</v>
      </c>
      <c r="P665" s="849">
        <v>66</v>
      </c>
      <c r="Q665" s="849">
        <v>13200</v>
      </c>
      <c r="R665" s="837">
        <v>1.1379310344827587</v>
      </c>
      <c r="S665" s="850">
        <v>200</v>
      </c>
    </row>
    <row r="666" spans="1:19" ht="14.4" customHeight="1" x14ac:dyDescent="0.3">
      <c r="A666" s="831" t="s">
        <v>5661</v>
      </c>
      <c r="B666" s="832" t="s">
        <v>5662</v>
      </c>
      <c r="C666" s="832" t="s">
        <v>624</v>
      </c>
      <c r="D666" s="832" t="s">
        <v>2095</v>
      </c>
      <c r="E666" s="832" t="s">
        <v>5627</v>
      </c>
      <c r="F666" s="832" t="s">
        <v>5648</v>
      </c>
      <c r="G666" s="832" t="s">
        <v>5649</v>
      </c>
      <c r="H666" s="849">
        <v>85</v>
      </c>
      <c r="I666" s="849">
        <v>5950</v>
      </c>
      <c r="J666" s="832">
        <v>0.81217581217581214</v>
      </c>
      <c r="K666" s="832">
        <v>70</v>
      </c>
      <c r="L666" s="849">
        <v>99</v>
      </c>
      <c r="M666" s="849">
        <v>7326</v>
      </c>
      <c r="N666" s="832">
        <v>1</v>
      </c>
      <c r="O666" s="832">
        <v>74</v>
      </c>
      <c r="P666" s="849">
        <v>85</v>
      </c>
      <c r="Q666" s="849">
        <v>6290</v>
      </c>
      <c r="R666" s="837">
        <v>0.85858585858585856</v>
      </c>
      <c r="S666" s="850">
        <v>74</v>
      </c>
    </row>
    <row r="667" spans="1:19" ht="14.4" customHeight="1" x14ac:dyDescent="0.3">
      <c r="A667" s="831" t="s">
        <v>5661</v>
      </c>
      <c r="B667" s="832" t="s">
        <v>5662</v>
      </c>
      <c r="C667" s="832" t="s">
        <v>624</v>
      </c>
      <c r="D667" s="832" t="s">
        <v>2095</v>
      </c>
      <c r="E667" s="832" t="s">
        <v>5627</v>
      </c>
      <c r="F667" s="832" t="s">
        <v>5747</v>
      </c>
      <c r="G667" s="832" t="s">
        <v>5748</v>
      </c>
      <c r="H667" s="849"/>
      <c r="I667" s="849"/>
      <c r="J667" s="832"/>
      <c r="K667" s="832"/>
      <c r="L667" s="849"/>
      <c r="M667" s="849"/>
      <c r="N667" s="832"/>
      <c r="O667" s="832"/>
      <c r="P667" s="849">
        <v>1</v>
      </c>
      <c r="Q667" s="849">
        <v>116</v>
      </c>
      <c r="R667" s="837"/>
      <c r="S667" s="850">
        <v>116</v>
      </c>
    </row>
    <row r="668" spans="1:19" ht="14.4" customHeight="1" x14ac:dyDescent="0.3">
      <c r="A668" s="831" t="s">
        <v>5661</v>
      </c>
      <c r="B668" s="832" t="s">
        <v>5662</v>
      </c>
      <c r="C668" s="832" t="s">
        <v>624</v>
      </c>
      <c r="D668" s="832" t="s">
        <v>2095</v>
      </c>
      <c r="E668" s="832" t="s">
        <v>5627</v>
      </c>
      <c r="F668" s="832" t="s">
        <v>5757</v>
      </c>
      <c r="G668" s="832" t="s">
        <v>5758</v>
      </c>
      <c r="H668" s="849"/>
      <c r="I668" s="849"/>
      <c r="J668" s="832"/>
      <c r="K668" s="832"/>
      <c r="L668" s="849"/>
      <c r="M668" s="849"/>
      <c r="N668" s="832"/>
      <c r="O668" s="832"/>
      <c r="P668" s="849">
        <v>2</v>
      </c>
      <c r="Q668" s="849">
        <v>74</v>
      </c>
      <c r="R668" s="837"/>
      <c r="S668" s="850">
        <v>37</v>
      </c>
    </row>
    <row r="669" spans="1:19" ht="14.4" customHeight="1" x14ac:dyDescent="0.3">
      <c r="A669" s="831" t="s">
        <v>5661</v>
      </c>
      <c r="B669" s="832" t="s">
        <v>5662</v>
      </c>
      <c r="C669" s="832" t="s">
        <v>624</v>
      </c>
      <c r="D669" s="832" t="s">
        <v>2095</v>
      </c>
      <c r="E669" s="832" t="s">
        <v>5627</v>
      </c>
      <c r="F669" s="832" t="s">
        <v>5759</v>
      </c>
      <c r="G669" s="832" t="s">
        <v>5760</v>
      </c>
      <c r="H669" s="849">
        <v>1</v>
      </c>
      <c r="I669" s="849">
        <v>349</v>
      </c>
      <c r="J669" s="832">
        <v>0.93817204301075274</v>
      </c>
      <c r="K669" s="832">
        <v>349</v>
      </c>
      <c r="L669" s="849">
        <v>1</v>
      </c>
      <c r="M669" s="849">
        <v>372</v>
      </c>
      <c r="N669" s="832">
        <v>1</v>
      </c>
      <c r="O669" s="832">
        <v>372</v>
      </c>
      <c r="P669" s="849"/>
      <c r="Q669" s="849"/>
      <c r="R669" s="837"/>
      <c r="S669" s="850"/>
    </row>
    <row r="670" spans="1:19" ht="14.4" customHeight="1" x14ac:dyDescent="0.3">
      <c r="A670" s="831" t="s">
        <v>5661</v>
      </c>
      <c r="B670" s="832" t="s">
        <v>5662</v>
      </c>
      <c r="C670" s="832" t="s">
        <v>624</v>
      </c>
      <c r="D670" s="832" t="s">
        <v>2095</v>
      </c>
      <c r="E670" s="832" t="s">
        <v>5627</v>
      </c>
      <c r="F670" s="832" t="s">
        <v>5771</v>
      </c>
      <c r="G670" s="832" t="s">
        <v>5772</v>
      </c>
      <c r="H670" s="849">
        <v>82</v>
      </c>
      <c r="I670" s="849">
        <v>42640</v>
      </c>
      <c r="J670" s="832">
        <v>1.5101289134438305</v>
      </c>
      <c r="K670" s="832">
        <v>520</v>
      </c>
      <c r="L670" s="849">
        <v>52</v>
      </c>
      <c r="M670" s="849">
        <v>28236</v>
      </c>
      <c r="N670" s="832">
        <v>1</v>
      </c>
      <c r="O670" s="832">
        <v>543</v>
      </c>
      <c r="P670" s="849">
        <v>88</v>
      </c>
      <c r="Q670" s="849">
        <v>47872</v>
      </c>
      <c r="R670" s="837">
        <v>1.6954242810596403</v>
      </c>
      <c r="S670" s="850">
        <v>544</v>
      </c>
    </row>
    <row r="671" spans="1:19" ht="14.4" customHeight="1" x14ac:dyDescent="0.3">
      <c r="A671" s="831" t="s">
        <v>5661</v>
      </c>
      <c r="B671" s="832" t="s">
        <v>5662</v>
      </c>
      <c r="C671" s="832" t="s">
        <v>624</v>
      </c>
      <c r="D671" s="832" t="s">
        <v>5622</v>
      </c>
      <c r="E671" s="832" t="s">
        <v>5627</v>
      </c>
      <c r="F671" s="832" t="s">
        <v>5646</v>
      </c>
      <c r="G671" s="832" t="s">
        <v>5647</v>
      </c>
      <c r="H671" s="849">
        <v>8</v>
      </c>
      <c r="I671" s="849">
        <v>280</v>
      </c>
      <c r="J671" s="832"/>
      <c r="K671" s="832">
        <v>35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5661</v>
      </c>
      <c r="B672" s="832" t="s">
        <v>5662</v>
      </c>
      <c r="C672" s="832" t="s">
        <v>624</v>
      </c>
      <c r="D672" s="832" t="s">
        <v>5622</v>
      </c>
      <c r="E672" s="832" t="s">
        <v>5627</v>
      </c>
      <c r="F672" s="832" t="s">
        <v>5684</v>
      </c>
      <c r="G672" s="832" t="s">
        <v>5685</v>
      </c>
      <c r="H672" s="849">
        <v>1</v>
      </c>
      <c r="I672" s="849">
        <v>10</v>
      </c>
      <c r="J672" s="832"/>
      <c r="K672" s="832">
        <v>10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" customHeight="1" x14ac:dyDescent="0.3">
      <c r="A673" s="831" t="s">
        <v>5661</v>
      </c>
      <c r="B673" s="832" t="s">
        <v>5662</v>
      </c>
      <c r="C673" s="832" t="s">
        <v>624</v>
      </c>
      <c r="D673" s="832" t="s">
        <v>5622</v>
      </c>
      <c r="E673" s="832" t="s">
        <v>5627</v>
      </c>
      <c r="F673" s="832" t="s">
        <v>5693</v>
      </c>
      <c r="G673" s="832" t="s">
        <v>5694</v>
      </c>
      <c r="H673" s="849">
        <v>8</v>
      </c>
      <c r="I673" s="849">
        <v>1880</v>
      </c>
      <c r="J673" s="832"/>
      <c r="K673" s="832">
        <v>235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5661</v>
      </c>
      <c r="B674" s="832" t="s">
        <v>5662</v>
      </c>
      <c r="C674" s="832" t="s">
        <v>624</v>
      </c>
      <c r="D674" s="832" t="s">
        <v>5622</v>
      </c>
      <c r="E674" s="832" t="s">
        <v>5627</v>
      </c>
      <c r="F674" s="832" t="s">
        <v>5695</v>
      </c>
      <c r="G674" s="832" t="s">
        <v>5696</v>
      </c>
      <c r="H674" s="849">
        <v>1</v>
      </c>
      <c r="I674" s="849">
        <v>118</v>
      </c>
      <c r="J674" s="832"/>
      <c r="K674" s="832">
        <v>118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5661</v>
      </c>
      <c r="B675" s="832" t="s">
        <v>5662</v>
      </c>
      <c r="C675" s="832" t="s">
        <v>624</v>
      </c>
      <c r="D675" s="832" t="s">
        <v>5622</v>
      </c>
      <c r="E675" s="832" t="s">
        <v>5627</v>
      </c>
      <c r="F675" s="832" t="s">
        <v>5699</v>
      </c>
      <c r="G675" s="832" t="s">
        <v>5700</v>
      </c>
      <c r="H675" s="849">
        <v>1</v>
      </c>
      <c r="I675" s="849">
        <v>447</v>
      </c>
      <c r="J675" s="832"/>
      <c r="K675" s="832">
        <v>447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5661</v>
      </c>
      <c r="B676" s="832" t="s">
        <v>5662</v>
      </c>
      <c r="C676" s="832" t="s">
        <v>624</v>
      </c>
      <c r="D676" s="832" t="s">
        <v>5622</v>
      </c>
      <c r="E676" s="832" t="s">
        <v>5627</v>
      </c>
      <c r="F676" s="832" t="s">
        <v>5703</v>
      </c>
      <c r="G676" s="832" t="s">
        <v>5704</v>
      </c>
      <c r="H676" s="849">
        <v>10</v>
      </c>
      <c r="I676" s="849">
        <v>3080</v>
      </c>
      <c r="J676" s="832"/>
      <c r="K676" s="832">
        <v>308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5661</v>
      </c>
      <c r="B677" s="832" t="s">
        <v>5662</v>
      </c>
      <c r="C677" s="832" t="s">
        <v>624</v>
      </c>
      <c r="D677" s="832" t="s">
        <v>5622</v>
      </c>
      <c r="E677" s="832" t="s">
        <v>5627</v>
      </c>
      <c r="F677" s="832" t="s">
        <v>5641</v>
      </c>
      <c r="G677" s="832" t="s">
        <v>5642</v>
      </c>
      <c r="H677" s="849">
        <v>1</v>
      </c>
      <c r="I677" s="849">
        <v>31</v>
      </c>
      <c r="J677" s="832"/>
      <c r="K677" s="832">
        <v>31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5661</v>
      </c>
      <c r="B678" s="832" t="s">
        <v>5662</v>
      </c>
      <c r="C678" s="832" t="s">
        <v>624</v>
      </c>
      <c r="D678" s="832" t="s">
        <v>5622</v>
      </c>
      <c r="E678" s="832" t="s">
        <v>5627</v>
      </c>
      <c r="F678" s="832" t="s">
        <v>5735</v>
      </c>
      <c r="G678" s="832" t="s">
        <v>5736</v>
      </c>
      <c r="H678" s="849">
        <v>3</v>
      </c>
      <c r="I678" s="849">
        <v>726</v>
      </c>
      <c r="J678" s="832"/>
      <c r="K678" s="832">
        <v>242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5661</v>
      </c>
      <c r="B679" s="832" t="s">
        <v>5662</v>
      </c>
      <c r="C679" s="832" t="s">
        <v>624</v>
      </c>
      <c r="D679" s="832" t="s">
        <v>5622</v>
      </c>
      <c r="E679" s="832" t="s">
        <v>5627</v>
      </c>
      <c r="F679" s="832" t="s">
        <v>5759</v>
      </c>
      <c r="G679" s="832" t="s">
        <v>5760</v>
      </c>
      <c r="H679" s="849">
        <v>1</v>
      </c>
      <c r="I679" s="849">
        <v>349</v>
      </c>
      <c r="J679" s="832"/>
      <c r="K679" s="832">
        <v>349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5661</v>
      </c>
      <c r="B680" s="832" t="s">
        <v>5662</v>
      </c>
      <c r="C680" s="832" t="s">
        <v>624</v>
      </c>
      <c r="D680" s="832" t="s">
        <v>2097</v>
      </c>
      <c r="E680" s="832" t="s">
        <v>5627</v>
      </c>
      <c r="F680" s="832" t="s">
        <v>5646</v>
      </c>
      <c r="G680" s="832" t="s">
        <v>5647</v>
      </c>
      <c r="H680" s="849">
        <v>51</v>
      </c>
      <c r="I680" s="849">
        <v>1785</v>
      </c>
      <c r="J680" s="832">
        <v>0.98455598455598459</v>
      </c>
      <c r="K680" s="832">
        <v>35</v>
      </c>
      <c r="L680" s="849">
        <v>49</v>
      </c>
      <c r="M680" s="849">
        <v>1813</v>
      </c>
      <c r="N680" s="832">
        <v>1</v>
      </c>
      <c r="O680" s="832">
        <v>37</v>
      </c>
      <c r="P680" s="849">
        <v>76</v>
      </c>
      <c r="Q680" s="849">
        <v>2812</v>
      </c>
      <c r="R680" s="837">
        <v>1.5510204081632653</v>
      </c>
      <c r="S680" s="850">
        <v>37</v>
      </c>
    </row>
    <row r="681" spans="1:19" ht="14.4" customHeight="1" x14ac:dyDescent="0.3">
      <c r="A681" s="831" t="s">
        <v>5661</v>
      </c>
      <c r="B681" s="832" t="s">
        <v>5662</v>
      </c>
      <c r="C681" s="832" t="s">
        <v>624</v>
      </c>
      <c r="D681" s="832" t="s">
        <v>2097</v>
      </c>
      <c r="E681" s="832" t="s">
        <v>5627</v>
      </c>
      <c r="F681" s="832" t="s">
        <v>5684</v>
      </c>
      <c r="G681" s="832" t="s">
        <v>5685</v>
      </c>
      <c r="H681" s="849">
        <v>1</v>
      </c>
      <c r="I681" s="849">
        <v>10</v>
      </c>
      <c r="J681" s="832"/>
      <c r="K681" s="832">
        <v>10</v>
      </c>
      <c r="L681" s="849"/>
      <c r="M681" s="849"/>
      <c r="N681" s="832"/>
      <c r="O681" s="832"/>
      <c r="P681" s="849">
        <v>25</v>
      </c>
      <c r="Q681" s="849">
        <v>250</v>
      </c>
      <c r="R681" s="837"/>
      <c r="S681" s="850">
        <v>10</v>
      </c>
    </row>
    <row r="682" spans="1:19" ht="14.4" customHeight="1" x14ac:dyDescent="0.3">
      <c r="A682" s="831" t="s">
        <v>5661</v>
      </c>
      <c r="B682" s="832" t="s">
        <v>5662</v>
      </c>
      <c r="C682" s="832" t="s">
        <v>624</v>
      </c>
      <c r="D682" s="832" t="s">
        <v>2097</v>
      </c>
      <c r="E682" s="832" t="s">
        <v>5627</v>
      </c>
      <c r="F682" s="832" t="s">
        <v>5684</v>
      </c>
      <c r="G682" s="832" t="s">
        <v>5686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10</v>
      </c>
      <c r="R682" s="837"/>
      <c r="S682" s="850">
        <v>10</v>
      </c>
    </row>
    <row r="683" spans="1:19" ht="14.4" customHeight="1" x14ac:dyDescent="0.3">
      <c r="A683" s="831" t="s">
        <v>5661</v>
      </c>
      <c r="B683" s="832" t="s">
        <v>5662</v>
      </c>
      <c r="C683" s="832" t="s">
        <v>624</v>
      </c>
      <c r="D683" s="832" t="s">
        <v>2097</v>
      </c>
      <c r="E683" s="832" t="s">
        <v>5627</v>
      </c>
      <c r="F683" s="832" t="s">
        <v>5693</v>
      </c>
      <c r="G683" s="832" t="s">
        <v>5694</v>
      </c>
      <c r="H683" s="849">
        <v>82</v>
      </c>
      <c r="I683" s="849">
        <v>19270</v>
      </c>
      <c r="J683" s="832">
        <v>0.69164782312192674</v>
      </c>
      <c r="K683" s="832">
        <v>235</v>
      </c>
      <c r="L683" s="849">
        <v>111</v>
      </c>
      <c r="M683" s="849">
        <v>27861</v>
      </c>
      <c r="N683" s="832">
        <v>1</v>
      </c>
      <c r="O683" s="832">
        <v>251</v>
      </c>
      <c r="P683" s="849">
        <v>106</v>
      </c>
      <c r="Q683" s="849">
        <v>26606</v>
      </c>
      <c r="R683" s="837">
        <v>0.95495495495495497</v>
      </c>
      <c r="S683" s="850">
        <v>251</v>
      </c>
    </row>
    <row r="684" spans="1:19" ht="14.4" customHeight="1" x14ac:dyDescent="0.3">
      <c r="A684" s="831" t="s">
        <v>5661</v>
      </c>
      <c r="B684" s="832" t="s">
        <v>5662</v>
      </c>
      <c r="C684" s="832" t="s">
        <v>624</v>
      </c>
      <c r="D684" s="832" t="s">
        <v>2097</v>
      </c>
      <c r="E684" s="832" t="s">
        <v>5627</v>
      </c>
      <c r="F684" s="832" t="s">
        <v>5695</v>
      </c>
      <c r="G684" s="832" t="s">
        <v>5696</v>
      </c>
      <c r="H684" s="849">
        <v>42</v>
      </c>
      <c r="I684" s="849">
        <v>4956</v>
      </c>
      <c r="J684" s="832">
        <v>0.74213836477987416</v>
      </c>
      <c r="K684" s="832">
        <v>118</v>
      </c>
      <c r="L684" s="849">
        <v>53</v>
      </c>
      <c r="M684" s="849">
        <v>6678</v>
      </c>
      <c r="N684" s="832">
        <v>1</v>
      </c>
      <c r="O684" s="832">
        <v>126</v>
      </c>
      <c r="P684" s="849">
        <v>120</v>
      </c>
      <c r="Q684" s="849">
        <v>15120</v>
      </c>
      <c r="R684" s="837">
        <v>2.2641509433962264</v>
      </c>
      <c r="S684" s="850">
        <v>126</v>
      </c>
    </row>
    <row r="685" spans="1:19" ht="14.4" customHeight="1" x14ac:dyDescent="0.3">
      <c r="A685" s="831" t="s">
        <v>5661</v>
      </c>
      <c r="B685" s="832" t="s">
        <v>5662</v>
      </c>
      <c r="C685" s="832" t="s">
        <v>624</v>
      </c>
      <c r="D685" s="832" t="s">
        <v>2097</v>
      </c>
      <c r="E685" s="832" t="s">
        <v>5627</v>
      </c>
      <c r="F685" s="832" t="s">
        <v>5703</v>
      </c>
      <c r="G685" s="832" t="s">
        <v>5704</v>
      </c>
      <c r="H685" s="849">
        <v>92</v>
      </c>
      <c r="I685" s="849">
        <v>28336</v>
      </c>
      <c r="J685" s="832">
        <v>0.7173670886075949</v>
      </c>
      <c r="K685" s="832">
        <v>308</v>
      </c>
      <c r="L685" s="849">
        <v>125</v>
      </c>
      <c r="M685" s="849">
        <v>39500</v>
      </c>
      <c r="N685" s="832">
        <v>1</v>
      </c>
      <c r="O685" s="832">
        <v>316</v>
      </c>
      <c r="P685" s="849">
        <v>165</v>
      </c>
      <c r="Q685" s="849">
        <v>52140</v>
      </c>
      <c r="R685" s="837">
        <v>1.32</v>
      </c>
      <c r="S685" s="850">
        <v>316</v>
      </c>
    </row>
    <row r="686" spans="1:19" ht="14.4" customHeight="1" x14ac:dyDescent="0.3">
      <c r="A686" s="831" t="s">
        <v>5661</v>
      </c>
      <c r="B686" s="832" t="s">
        <v>5662</v>
      </c>
      <c r="C686" s="832" t="s">
        <v>624</v>
      </c>
      <c r="D686" s="832" t="s">
        <v>2097</v>
      </c>
      <c r="E686" s="832" t="s">
        <v>5627</v>
      </c>
      <c r="F686" s="832" t="s">
        <v>5707</v>
      </c>
      <c r="G686" s="832" t="s">
        <v>5708</v>
      </c>
      <c r="H686" s="849">
        <v>5</v>
      </c>
      <c r="I686" s="849">
        <v>175</v>
      </c>
      <c r="J686" s="832">
        <v>1.25</v>
      </c>
      <c r="K686" s="832">
        <v>35</v>
      </c>
      <c r="L686" s="849">
        <v>4</v>
      </c>
      <c r="M686" s="849">
        <v>140</v>
      </c>
      <c r="N686" s="832">
        <v>1</v>
      </c>
      <c r="O686" s="832">
        <v>35</v>
      </c>
      <c r="P686" s="849">
        <v>15</v>
      </c>
      <c r="Q686" s="849">
        <v>525</v>
      </c>
      <c r="R686" s="837">
        <v>3.75</v>
      </c>
      <c r="S686" s="850">
        <v>35</v>
      </c>
    </row>
    <row r="687" spans="1:19" ht="14.4" customHeight="1" x14ac:dyDescent="0.3">
      <c r="A687" s="831" t="s">
        <v>5661</v>
      </c>
      <c r="B687" s="832" t="s">
        <v>5662</v>
      </c>
      <c r="C687" s="832" t="s">
        <v>624</v>
      </c>
      <c r="D687" s="832" t="s">
        <v>2097</v>
      </c>
      <c r="E687" s="832" t="s">
        <v>5627</v>
      </c>
      <c r="F687" s="832" t="s">
        <v>5711</v>
      </c>
      <c r="G687" s="832" t="s">
        <v>5712</v>
      </c>
      <c r="H687" s="849">
        <v>1</v>
      </c>
      <c r="I687" s="849">
        <v>90</v>
      </c>
      <c r="J687" s="832"/>
      <c r="K687" s="832">
        <v>90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5661</v>
      </c>
      <c r="B688" s="832" t="s">
        <v>5662</v>
      </c>
      <c r="C688" s="832" t="s">
        <v>624</v>
      </c>
      <c r="D688" s="832" t="s">
        <v>2097</v>
      </c>
      <c r="E688" s="832" t="s">
        <v>5627</v>
      </c>
      <c r="F688" s="832" t="s">
        <v>5711</v>
      </c>
      <c r="G688" s="832"/>
      <c r="H688" s="849">
        <v>2</v>
      </c>
      <c r="I688" s="849">
        <v>180</v>
      </c>
      <c r="J688" s="832"/>
      <c r="K688" s="832">
        <v>90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5661</v>
      </c>
      <c r="B689" s="832" t="s">
        <v>5662</v>
      </c>
      <c r="C689" s="832" t="s">
        <v>624</v>
      </c>
      <c r="D689" s="832" t="s">
        <v>2097</v>
      </c>
      <c r="E689" s="832" t="s">
        <v>5627</v>
      </c>
      <c r="F689" s="832" t="s">
        <v>5713</v>
      </c>
      <c r="G689" s="832" t="s">
        <v>5714</v>
      </c>
      <c r="H689" s="849"/>
      <c r="I689" s="849"/>
      <c r="J689" s="832"/>
      <c r="K689" s="832"/>
      <c r="L689" s="849"/>
      <c r="M689" s="849"/>
      <c r="N689" s="832"/>
      <c r="O689" s="832"/>
      <c r="P689" s="849">
        <v>3</v>
      </c>
      <c r="Q689" s="849">
        <v>147</v>
      </c>
      <c r="R689" s="837"/>
      <c r="S689" s="850">
        <v>49</v>
      </c>
    </row>
    <row r="690" spans="1:19" ht="14.4" customHeight="1" x14ac:dyDescent="0.3">
      <c r="A690" s="831" t="s">
        <v>5661</v>
      </c>
      <c r="B690" s="832" t="s">
        <v>5662</v>
      </c>
      <c r="C690" s="832" t="s">
        <v>624</v>
      </c>
      <c r="D690" s="832" t="s">
        <v>2097</v>
      </c>
      <c r="E690" s="832" t="s">
        <v>5627</v>
      </c>
      <c r="F690" s="832" t="s">
        <v>5639</v>
      </c>
      <c r="G690" s="832" t="s">
        <v>5640</v>
      </c>
      <c r="H690" s="849">
        <v>62</v>
      </c>
      <c r="I690" s="849">
        <v>1799.9899999999998</v>
      </c>
      <c r="J690" s="832">
        <v>0.44627777474747971</v>
      </c>
      <c r="K690" s="832">
        <v>29.032096774193544</v>
      </c>
      <c r="L690" s="849">
        <v>121</v>
      </c>
      <c r="M690" s="849">
        <v>4033.34</v>
      </c>
      <c r="N690" s="832">
        <v>1</v>
      </c>
      <c r="O690" s="832">
        <v>33.33338842975207</v>
      </c>
      <c r="P690" s="849">
        <v>136</v>
      </c>
      <c r="Q690" s="849">
        <v>4533.33</v>
      </c>
      <c r="R690" s="837">
        <v>1.1239642579103175</v>
      </c>
      <c r="S690" s="850">
        <v>33.333308823529414</v>
      </c>
    </row>
    <row r="691" spans="1:19" ht="14.4" customHeight="1" x14ac:dyDescent="0.3">
      <c r="A691" s="831" t="s">
        <v>5661</v>
      </c>
      <c r="B691" s="832" t="s">
        <v>5662</v>
      </c>
      <c r="C691" s="832" t="s">
        <v>624</v>
      </c>
      <c r="D691" s="832" t="s">
        <v>2097</v>
      </c>
      <c r="E691" s="832" t="s">
        <v>5627</v>
      </c>
      <c r="F691" s="832" t="s">
        <v>5725</v>
      </c>
      <c r="G691" s="832" t="s">
        <v>5726</v>
      </c>
      <c r="H691" s="849"/>
      <c r="I691" s="849"/>
      <c r="J691" s="832"/>
      <c r="K691" s="832"/>
      <c r="L691" s="849">
        <v>4</v>
      </c>
      <c r="M691" s="849">
        <v>148</v>
      </c>
      <c r="N691" s="832">
        <v>1</v>
      </c>
      <c r="O691" s="832">
        <v>37</v>
      </c>
      <c r="P691" s="849">
        <v>3</v>
      </c>
      <c r="Q691" s="849">
        <v>111</v>
      </c>
      <c r="R691" s="837">
        <v>0.75</v>
      </c>
      <c r="S691" s="850">
        <v>37</v>
      </c>
    </row>
    <row r="692" spans="1:19" ht="14.4" customHeight="1" x14ac:dyDescent="0.3">
      <c r="A692" s="831" t="s">
        <v>5661</v>
      </c>
      <c r="B692" s="832" t="s">
        <v>5662</v>
      </c>
      <c r="C692" s="832" t="s">
        <v>624</v>
      </c>
      <c r="D692" s="832" t="s">
        <v>2097</v>
      </c>
      <c r="E692" s="832" t="s">
        <v>5627</v>
      </c>
      <c r="F692" s="832" t="s">
        <v>5727</v>
      </c>
      <c r="G692" s="832" t="s">
        <v>5728</v>
      </c>
      <c r="H692" s="849">
        <v>2</v>
      </c>
      <c r="I692" s="849">
        <v>164</v>
      </c>
      <c r="J692" s="832"/>
      <c r="K692" s="832">
        <v>82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5661</v>
      </c>
      <c r="B693" s="832" t="s">
        <v>5662</v>
      </c>
      <c r="C693" s="832" t="s">
        <v>624</v>
      </c>
      <c r="D693" s="832" t="s">
        <v>2097</v>
      </c>
      <c r="E693" s="832" t="s">
        <v>5627</v>
      </c>
      <c r="F693" s="832" t="s">
        <v>5729</v>
      </c>
      <c r="G693" s="832" t="s">
        <v>5730</v>
      </c>
      <c r="H693" s="849">
        <v>36</v>
      </c>
      <c r="I693" s="849">
        <v>0</v>
      </c>
      <c r="J693" s="832"/>
      <c r="K693" s="832">
        <v>0</v>
      </c>
      <c r="L693" s="849">
        <v>31</v>
      </c>
      <c r="M693" s="849">
        <v>0</v>
      </c>
      <c r="N693" s="832"/>
      <c r="O693" s="832">
        <v>0</v>
      </c>
      <c r="P693" s="849">
        <v>25</v>
      </c>
      <c r="Q693" s="849">
        <v>0</v>
      </c>
      <c r="R693" s="837"/>
      <c r="S693" s="850">
        <v>0</v>
      </c>
    </row>
    <row r="694" spans="1:19" ht="14.4" customHeight="1" x14ac:dyDescent="0.3">
      <c r="A694" s="831" t="s">
        <v>5661</v>
      </c>
      <c r="B694" s="832" t="s">
        <v>5662</v>
      </c>
      <c r="C694" s="832" t="s">
        <v>624</v>
      </c>
      <c r="D694" s="832" t="s">
        <v>2097</v>
      </c>
      <c r="E694" s="832" t="s">
        <v>5627</v>
      </c>
      <c r="F694" s="832" t="s">
        <v>5733</v>
      </c>
      <c r="G694" s="832" t="s">
        <v>5734</v>
      </c>
      <c r="H694" s="849">
        <v>27</v>
      </c>
      <c r="I694" s="849">
        <v>5400</v>
      </c>
      <c r="J694" s="832">
        <v>0.67500000000000004</v>
      </c>
      <c r="K694" s="832">
        <v>200</v>
      </c>
      <c r="L694" s="849">
        <v>40</v>
      </c>
      <c r="M694" s="849">
        <v>8000</v>
      </c>
      <c r="N694" s="832">
        <v>1</v>
      </c>
      <c r="O694" s="832">
        <v>200</v>
      </c>
      <c r="P694" s="849">
        <v>35</v>
      </c>
      <c r="Q694" s="849">
        <v>7000</v>
      </c>
      <c r="R694" s="837">
        <v>0.875</v>
      </c>
      <c r="S694" s="850">
        <v>200</v>
      </c>
    </row>
    <row r="695" spans="1:19" ht="14.4" customHeight="1" x14ac:dyDescent="0.3">
      <c r="A695" s="831" t="s">
        <v>5661</v>
      </c>
      <c r="B695" s="832" t="s">
        <v>5662</v>
      </c>
      <c r="C695" s="832" t="s">
        <v>624</v>
      </c>
      <c r="D695" s="832" t="s">
        <v>2097</v>
      </c>
      <c r="E695" s="832" t="s">
        <v>5627</v>
      </c>
      <c r="F695" s="832" t="s">
        <v>5648</v>
      </c>
      <c r="G695" s="832" t="s">
        <v>5649</v>
      </c>
      <c r="H695" s="849"/>
      <c r="I695" s="849"/>
      <c r="J695" s="832"/>
      <c r="K695" s="832"/>
      <c r="L695" s="849"/>
      <c r="M695" s="849"/>
      <c r="N695" s="832"/>
      <c r="O695" s="832"/>
      <c r="P695" s="849">
        <v>1</v>
      </c>
      <c r="Q695" s="849">
        <v>74</v>
      </c>
      <c r="R695" s="837"/>
      <c r="S695" s="850">
        <v>74</v>
      </c>
    </row>
    <row r="696" spans="1:19" ht="14.4" customHeight="1" x14ac:dyDescent="0.3">
      <c r="A696" s="831" t="s">
        <v>5661</v>
      </c>
      <c r="B696" s="832" t="s">
        <v>5662</v>
      </c>
      <c r="C696" s="832" t="s">
        <v>624</v>
      </c>
      <c r="D696" s="832" t="s">
        <v>2097</v>
      </c>
      <c r="E696" s="832" t="s">
        <v>5627</v>
      </c>
      <c r="F696" s="832" t="s">
        <v>5735</v>
      </c>
      <c r="G696" s="832" t="s">
        <v>5736</v>
      </c>
      <c r="H696" s="849">
        <v>1</v>
      </c>
      <c r="I696" s="849">
        <v>242</v>
      </c>
      <c r="J696" s="832"/>
      <c r="K696" s="832">
        <v>242</v>
      </c>
      <c r="L696" s="849"/>
      <c r="M696" s="849"/>
      <c r="N696" s="832"/>
      <c r="O696" s="832"/>
      <c r="P696" s="849">
        <v>29</v>
      </c>
      <c r="Q696" s="849">
        <v>7482</v>
      </c>
      <c r="R696" s="837"/>
      <c r="S696" s="850">
        <v>258</v>
      </c>
    </row>
    <row r="697" spans="1:19" ht="14.4" customHeight="1" x14ac:dyDescent="0.3">
      <c r="A697" s="831" t="s">
        <v>5661</v>
      </c>
      <c r="B697" s="832" t="s">
        <v>5662</v>
      </c>
      <c r="C697" s="832" t="s">
        <v>624</v>
      </c>
      <c r="D697" s="832" t="s">
        <v>2097</v>
      </c>
      <c r="E697" s="832" t="s">
        <v>5627</v>
      </c>
      <c r="F697" s="832" t="s">
        <v>5741</v>
      </c>
      <c r="G697" s="832" t="s">
        <v>5742</v>
      </c>
      <c r="H697" s="849">
        <v>1</v>
      </c>
      <c r="I697" s="849">
        <v>120</v>
      </c>
      <c r="J697" s="832"/>
      <c r="K697" s="832">
        <v>120</v>
      </c>
      <c r="L697" s="849"/>
      <c r="M697" s="849"/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5661</v>
      </c>
      <c r="B698" s="832" t="s">
        <v>5662</v>
      </c>
      <c r="C698" s="832" t="s">
        <v>624</v>
      </c>
      <c r="D698" s="832" t="s">
        <v>2097</v>
      </c>
      <c r="E698" s="832" t="s">
        <v>5627</v>
      </c>
      <c r="F698" s="832" t="s">
        <v>5743</v>
      </c>
      <c r="G698" s="832" t="s">
        <v>5744</v>
      </c>
      <c r="H698" s="849"/>
      <c r="I698" s="849"/>
      <c r="J698" s="832"/>
      <c r="K698" s="832"/>
      <c r="L698" s="849">
        <v>1</v>
      </c>
      <c r="M698" s="849">
        <v>59</v>
      </c>
      <c r="N698" s="832">
        <v>1</v>
      </c>
      <c r="O698" s="832">
        <v>59</v>
      </c>
      <c r="P698" s="849"/>
      <c r="Q698" s="849"/>
      <c r="R698" s="837"/>
      <c r="S698" s="850"/>
    </row>
    <row r="699" spans="1:19" ht="14.4" customHeight="1" x14ac:dyDescent="0.3">
      <c r="A699" s="831" t="s">
        <v>5661</v>
      </c>
      <c r="B699" s="832" t="s">
        <v>5662</v>
      </c>
      <c r="C699" s="832" t="s">
        <v>624</v>
      </c>
      <c r="D699" s="832" t="s">
        <v>2097</v>
      </c>
      <c r="E699" s="832" t="s">
        <v>5627</v>
      </c>
      <c r="F699" s="832" t="s">
        <v>5751</v>
      </c>
      <c r="G699" s="832" t="s">
        <v>5752</v>
      </c>
      <c r="H699" s="849">
        <v>8</v>
      </c>
      <c r="I699" s="849">
        <v>1920</v>
      </c>
      <c r="J699" s="832">
        <v>1.9672131147540983</v>
      </c>
      <c r="K699" s="832">
        <v>240</v>
      </c>
      <c r="L699" s="849">
        <v>4</v>
      </c>
      <c r="M699" s="849">
        <v>976</v>
      </c>
      <c r="N699" s="832">
        <v>1</v>
      </c>
      <c r="O699" s="832">
        <v>244</v>
      </c>
      <c r="P699" s="849">
        <v>4</v>
      </c>
      <c r="Q699" s="849">
        <v>980</v>
      </c>
      <c r="R699" s="837">
        <v>1.0040983606557377</v>
      </c>
      <c r="S699" s="850">
        <v>245</v>
      </c>
    </row>
    <row r="700" spans="1:19" ht="14.4" customHeight="1" x14ac:dyDescent="0.3">
      <c r="A700" s="831" t="s">
        <v>5661</v>
      </c>
      <c r="B700" s="832" t="s">
        <v>5662</v>
      </c>
      <c r="C700" s="832" t="s">
        <v>624</v>
      </c>
      <c r="D700" s="832" t="s">
        <v>2097</v>
      </c>
      <c r="E700" s="832" t="s">
        <v>5627</v>
      </c>
      <c r="F700" s="832" t="s">
        <v>5753</v>
      </c>
      <c r="G700" s="832" t="s">
        <v>5754</v>
      </c>
      <c r="H700" s="849">
        <v>3</v>
      </c>
      <c r="I700" s="849">
        <v>330</v>
      </c>
      <c r="J700" s="832"/>
      <c r="K700" s="832">
        <v>110</v>
      </c>
      <c r="L700" s="849"/>
      <c r="M700" s="849"/>
      <c r="N700" s="832"/>
      <c r="O700" s="832"/>
      <c r="P700" s="849">
        <v>2</v>
      </c>
      <c r="Q700" s="849">
        <v>228</v>
      </c>
      <c r="R700" s="837"/>
      <c r="S700" s="850">
        <v>114</v>
      </c>
    </row>
    <row r="701" spans="1:19" ht="14.4" customHeight="1" x14ac:dyDescent="0.3">
      <c r="A701" s="831" t="s">
        <v>5661</v>
      </c>
      <c r="B701" s="832" t="s">
        <v>5662</v>
      </c>
      <c r="C701" s="832" t="s">
        <v>624</v>
      </c>
      <c r="D701" s="832" t="s">
        <v>2097</v>
      </c>
      <c r="E701" s="832" t="s">
        <v>5627</v>
      </c>
      <c r="F701" s="832" t="s">
        <v>5757</v>
      </c>
      <c r="G701" s="832" t="s">
        <v>5758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37</v>
      </c>
      <c r="R701" s="837"/>
      <c r="S701" s="850">
        <v>37</v>
      </c>
    </row>
    <row r="702" spans="1:19" ht="14.4" customHeight="1" x14ac:dyDescent="0.3">
      <c r="A702" s="831" t="s">
        <v>5661</v>
      </c>
      <c r="B702" s="832" t="s">
        <v>5662</v>
      </c>
      <c r="C702" s="832" t="s">
        <v>624</v>
      </c>
      <c r="D702" s="832" t="s">
        <v>2097</v>
      </c>
      <c r="E702" s="832" t="s">
        <v>5627</v>
      </c>
      <c r="F702" s="832" t="s">
        <v>5761</v>
      </c>
      <c r="G702" s="832" t="s">
        <v>5762</v>
      </c>
      <c r="H702" s="849">
        <v>1</v>
      </c>
      <c r="I702" s="849">
        <v>289</v>
      </c>
      <c r="J702" s="832"/>
      <c r="K702" s="832">
        <v>289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5661</v>
      </c>
      <c r="B703" s="832" t="s">
        <v>5662</v>
      </c>
      <c r="C703" s="832" t="s">
        <v>624</v>
      </c>
      <c r="D703" s="832" t="s">
        <v>2097</v>
      </c>
      <c r="E703" s="832" t="s">
        <v>5627</v>
      </c>
      <c r="F703" s="832" t="s">
        <v>5771</v>
      </c>
      <c r="G703" s="832" t="s">
        <v>5772</v>
      </c>
      <c r="H703" s="849">
        <v>6</v>
      </c>
      <c r="I703" s="849">
        <v>3120</v>
      </c>
      <c r="J703" s="832"/>
      <c r="K703" s="832">
        <v>520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5661</v>
      </c>
      <c r="B704" s="832" t="s">
        <v>5662</v>
      </c>
      <c r="C704" s="832" t="s">
        <v>624</v>
      </c>
      <c r="D704" s="832" t="s">
        <v>2098</v>
      </c>
      <c r="E704" s="832" t="s">
        <v>5627</v>
      </c>
      <c r="F704" s="832" t="s">
        <v>5646</v>
      </c>
      <c r="G704" s="832" t="s">
        <v>5647</v>
      </c>
      <c r="H704" s="849">
        <v>1</v>
      </c>
      <c r="I704" s="849">
        <v>35</v>
      </c>
      <c r="J704" s="832"/>
      <c r="K704" s="832">
        <v>35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5661</v>
      </c>
      <c r="B705" s="832" t="s">
        <v>5662</v>
      </c>
      <c r="C705" s="832" t="s">
        <v>624</v>
      </c>
      <c r="D705" s="832" t="s">
        <v>2098</v>
      </c>
      <c r="E705" s="832" t="s">
        <v>5627</v>
      </c>
      <c r="F705" s="832" t="s">
        <v>5693</v>
      </c>
      <c r="G705" s="832" t="s">
        <v>5694</v>
      </c>
      <c r="H705" s="849">
        <v>2</v>
      </c>
      <c r="I705" s="849">
        <v>470</v>
      </c>
      <c r="J705" s="832">
        <v>0.62416998671978752</v>
      </c>
      <c r="K705" s="832">
        <v>235</v>
      </c>
      <c r="L705" s="849">
        <v>3</v>
      </c>
      <c r="M705" s="849">
        <v>753</v>
      </c>
      <c r="N705" s="832">
        <v>1</v>
      </c>
      <c r="O705" s="832">
        <v>251</v>
      </c>
      <c r="P705" s="849"/>
      <c r="Q705" s="849"/>
      <c r="R705" s="837"/>
      <c r="S705" s="850"/>
    </row>
    <row r="706" spans="1:19" ht="14.4" customHeight="1" x14ac:dyDescent="0.3">
      <c r="A706" s="831" t="s">
        <v>5661</v>
      </c>
      <c r="B706" s="832" t="s">
        <v>5662</v>
      </c>
      <c r="C706" s="832" t="s">
        <v>624</v>
      </c>
      <c r="D706" s="832" t="s">
        <v>2098</v>
      </c>
      <c r="E706" s="832" t="s">
        <v>5627</v>
      </c>
      <c r="F706" s="832" t="s">
        <v>5695</v>
      </c>
      <c r="G706" s="832" t="s">
        <v>5696</v>
      </c>
      <c r="H706" s="849">
        <v>5</v>
      </c>
      <c r="I706" s="849">
        <v>590</v>
      </c>
      <c r="J706" s="832"/>
      <c r="K706" s="832">
        <v>118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5661</v>
      </c>
      <c r="B707" s="832" t="s">
        <v>5662</v>
      </c>
      <c r="C707" s="832" t="s">
        <v>624</v>
      </c>
      <c r="D707" s="832" t="s">
        <v>2098</v>
      </c>
      <c r="E707" s="832" t="s">
        <v>5627</v>
      </c>
      <c r="F707" s="832" t="s">
        <v>5703</v>
      </c>
      <c r="G707" s="832" t="s">
        <v>5704</v>
      </c>
      <c r="H707" s="849">
        <v>1</v>
      </c>
      <c r="I707" s="849">
        <v>308</v>
      </c>
      <c r="J707" s="832">
        <v>0.48734177215189872</v>
      </c>
      <c r="K707" s="832">
        <v>308</v>
      </c>
      <c r="L707" s="849">
        <v>2</v>
      </c>
      <c r="M707" s="849">
        <v>632</v>
      </c>
      <c r="N707" s="832">
        <v>1</v>
      </c>
      <c r="O707" s="832">
        <v>316</v>
      </c>
      <c r="P707" s="849"/>
      <c r="Q707" s="849"/>
      <c r="R707" s="837"/>
      <c r="S707" s="850"/>
    </row>
    <row r="708" spans="1:19" ht="14.4" customHeight="1" x14ac:dyDescent="0.3">
      <c r="A708" s="831" t="s">
        <v>5661</v>
      </c>
      <c r="B708" s="832" t="s">
        <v>5662</v>
      </c>
      <c r="C708" s="832" t="s">
        <v>624</v>
      </c>
      <c r="D708" s="832" t="s">
        <v>2098</v>
      </c>
      <c r="E708" s="832" t="s">
        <v>5627</v>
      </c>
      <c r="F708" s="832" t="s">
        <v>5639</v>
      </c>
      <c r="G708" s="832" t="s">
        <v>5640</v>
      </c>
      <c r="H708" s="849">
        <v>2</v>
      </c>
      <c r="I708" s="849">
        <v>0</v>
      </c>
      <c r="J708" s="832">
        <v>0</v>
      </c>
      <c r="K708" s="832">
        <v>0</v>
      </c>
      <c r="L708" s="849">
        <v>2</v>
      </c>
      <c r="M708" s="849">
        <v>66.66</v>
      </c>
      <c r="N708" s="832">
        <v>1</v>
      </c>
      <c r="O708" s="832">
        <v>33.33</v>
      </c>
      <c r="P708" s="849"/>
      <c r="Q708" s="849"/>
      <c r="R708" s="837"/>
      <c r="S708" s="850"/>
    </row>
    <row r="709" spans="1:19" ht="14.4" customHeight="1" x14ac:dyDescent="0.3">
      <c r="A709" s="831" t="s">
        <v>5661</v>
      </c>
      <c r="B709" s="832" t="s">
        <v>5662</v>
      </c>
      <c r="C709" s="832" t="s">
        <v>624</v>
      </c>
      <c r="D709" s="832" t="s">
        <v>2099</v>
      </c>
      <c r="E709" s="832" t="s">
        <v>5627</v>
      </c>
      <c r="F709" s="832" t="s">
        <v>5646</v>
      </c>
      <c r="G709" s="832" t="s">
        <v>5647</v>
      </c>
      <c r="H709" s="849">
        <v>268</v>
      </c>
      <c r="I709" s="849">
        <v>9380</v>
      </c>
      <c r="J709" s="832">
        <v>2.9478315524827154</v>
      </c>
      <c r="K709" s="832">
        <v>35</v>
      </c>
      <c r="L709" s="849">
        <v>86</v>
      </c>
      <c r="M709" s="849">
        <v>3182</v>
      </c>
      <c r="N709" s="832">
        <v>1</v>
      </c>
      <c r="O709" s="832">
        <v>37</v>
      </c>
      <c r="P709" s="849">
        <v>49</v>
      </c>
      <c r="Q709" s="849">
        <v>1813</v>
      </c>
      <c r="R709" s="837">
        <v>0.56976744186046513</v>
      </c>
      <c r="S709" s="850">
        <v>37</v>
      </c>
    </row>
    <row r="710" spans="1:19" ht="14.4" customHeight="1" x14ac:dyDescent="0.3">
      <c r="A710" s="831" t="s">
        <v>5661</v>
      </c>
      <c r="B710" s="832" t="s">
        <v>5662</v>
      </c>
      <c r="C710" s="832" t="s">
        <v>624</v>
      </c>
      <c r="D710" s="832" t="s">
        <v>2099</v>
      </c>
      <c r="E710" s="832" t="s">
        <v>5627</v>
      </c>
      <c r="F710" s="832" t="s">
        <v>5693</v>
      </c>
      <c r="G710" s="832" t="s">
        <v>5694</v>
      </c>
      <c r="H710" s="849">
        <v>468</v>
      </c>
      <c r="I710" s="849">
        <v>109980</v>
      </c>
      <c r="J710" s="832">
        <v>0.52601120129326628</v>
      </c>
      <c r="K710" s="832">
        <v>235</v>
      </c>
      <c r="L710" s="849">
        <v>833</v>
      </c>
      <c r="M710" s="849">
        <v>209083</v>
      </c>
      <c r="N710" s="832">
        <v>1</v>
      </c>
      <c r="O710" s="832">
        <v>251</v>
      </c>
      <c r="P710" s="849">
        <v>402</v>
      </c>
      <c r="Q710" s="849">
        <v>100902</v>
      </c>
      <c r="R710" s="837">
        <v>0.48259303721488594</v>
      </c>
      <c r="S710" s="850">
        <v>251</v>
      </c>
    </row>
    <row r="711" spans="1:19" ht="14.4" customHeight="1" x14ac:dyDescent="0.3">
      <c r="A711" s="831" t="s">
        <v>5661</v>
      </c>
      <c r="B711" s="832" t="s">
        <v>5662</v>
      </c>
      <c r="C711" s="832" t="s">
        <v>624</v>
      </c>
      <c r="D711" s="832" t="s">
        <v>2099</v>
      </c>
      <c r="E711" s="832" t="s">
        <v>5627</v>
      </c>
      <c r="F711" s="832" t="s">
        <v>5695</v>
      </c>
      <c r="G711" s="832" t="s">
        <v>5696</v>
      </c>
      <c r="H711" s="849">
        <v>361</v>
      </c>
      <c r="I711" s="849">
        <v>42598</v>
      </c>
      <c r="J711" s="832">
        <v>9.9435107376283849</v>
      </c>
      <c r="K711" s="832">
        <v>118</v>
      </c>
      <c r="L711" s="849">
        <v>34</v>
      </c>
      <c r="M711" s="849">
        <v>4284</v>
      </c>
      <c r="N711" s="832">
        <v>1</v>
      </c>
      <c r="O711" s="832">
        <v>126</v>
      </c>
      <c r="P711" s="849"/>
      <c r="Q711" s="849"/>
      <c r="R711" s="837"/>
      <c r="S711" s="850"/>
    </row>
    <row r="712" spans="1:19" ht="14.4" customHeight="1" x14ac:dyDescent="0.3">
      <c r="A712" s="831" t="s">
        <v>5661</v>
      </c>
      <c r="B712" s="832" t="s">
        <v>5662</v>
      </c>
      <c r="C712" s="832" t="s">
        <v>624</v>
      </c>
      <c r="D712" s="832" t="s">
        <v>2099</v>
      </c>
      <c r="E712" s="832" t="s">
        <v>5627</v>
      </c>
      <c r="F712" s="832" t="s">
        <v>5699</v>
      </c>
      <c r="G712" s="832" t="s">
        <v>5700</v>
      </c>
      <c r="H712" s="849">
        <v>8</v>
      </c>
      <c r="I712" s="849">
        <v>3576</v>
      </c>
      <c r="J712" s="832"/>
      <c r="K712" s="832">
        <v>447</v>
      </c>
      <c r="L712" s="849"/>
      <c r="M712" s="849"/>
      <c r="N712" s="832"/>
      <c r="O712" s="832"/>
      <c r="P712" s="849">
        <v>2</v>
      </c>
      <c r="Q712" s="849">
        <v>942</v>
      </c>
      <c r="R712" s="837"/>
      <c r="S712" s="850">
        <v>471</v>
      </c>
    </row>
    <row r="713" spans="1:19" ht="14.4" customHeight="1" x14ac:dyDescent="0.3">
      <c r="A713" s="831" t="s">
        <v>5661</v>
      </c>
      <c r="B713" s="832" t="s">
        <v>5662</v>
      </c>
      <c r="C713" s="832" t="s">
        <v>624</v>
      </c>
      <c r="D713" s="832" t="s">
        <v>2099</v>
      </c>
      <c r="E713" s="832" t="s">
        <v>5627</v>
      </c>
      <c r="F713" s="832" t="s">
        <v>5703</v>
      </c>
      <c r="G713" s="832" t="s">
        <v>5704</v>
      </c>
      <c r="H713" s="849">
        <v>502</v>
      </c>
      <c r="I713" s="849">
        <v>154616</v>
      </c>
      <c r="J713" s="832">
        <v>1.3152987613992106</v>
      </c>
      <c r="K713" s="832">
        <v>308</v>
      </c>
      <c r="L713" s="849">
        <v>372</v>
      </c>
      <c r="M713" s="849">
        <v>117552</v>
      </c>
      <c r="N713" s="832">
        <v>1</v>
      </c>
      <c r="O713" s="832">
        <v>316</v>
      </c>
      <c r="P713" s="849">
        <v>195</v>
      </c>
      <c r="Q713" s="849">
        <v>61620</v>
      </c>
      <c r="R713" s="837">
        <v>0.52419354838709675</v>
      </c>
      <c r="S713" s="850">
        <v>316</v>
      </c>
    </row>
    <row r="714" spans="1:19" ht="14.4" customHeight="1" x14ac:dyDescent="0.3">
      <c r="A714" s="831" t="s">
        <v>5661</v>
      </c>
      <c r="B714" s="832" t="s">
        <v>5662</v>
      </c>
      <c r="C714" s="832" t="s">
        <v>624</v>
      </c>
      <c r="D714" s="832" t="s">
        <v>2099</v>
      </c>
      <c r="E714" s="832" t="s">
        <v>5627</v>
      </c>
      <c r="F714" s="832" t="s">
        <v>5707</v>
      </c>
      <c r="G714" s="832" t="s">
        <v>5708</v>
      </c>
      <c r="H714" s="849">
        <v>53</v>
      </c>
      <c r="I714" s="849">
        <v>1855</v>
      </c>
      <c r="J714" s="832">
        <v>10.6</v>
      </c>
      <c r="K714" s="832">
        <v>35</v>
      </c>
      <c r="L714" s="849">
        <v>5</v>
      </c>
      <c r="M714" s="849">
        <v>175</v>
      </c>
      <c r="N714" s="832">
        <v>1</v>
      </c>
      <c r="O714" s="832">
        <v>35</v>
      </c>
      <c r="P714" s="849">
        <v>11</v>
      </c>
      <c r="Q714" s="849">
        <v>385</v>
      </c>
      <c r="R714" s="837">
        <v>2.2000000000000002</v>
      </c>
      <c r="S714" s="850">
        <v>35</v>
      </c>
    </row>
    <row r="715" spans="1:19" ht="14.4" customHeight="1" x14ac:dyDescent="0.3">
      <c r="A715" s="831" t="s">
        <v>5661</v>
      </c>
      <c r="B715" s="832" t="s">
        <v>5662</v>
      </c>
      <c r="C715" s="832" t="s">
        <v>624</v>
      </c>
      <c r="D715" s="832" t="s">
        <v>2099</v>
      </c>
      <c r="E715" s="832" t="s">
        <v>5627</v>
      </c>
      <c r="F715" s="832" t="s">
        <v>5717</v>
      </c>
      <c r="G715" s="832" t="s">
        <v>5718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431</v>
      </c>
      <c r="R715" s="837"/>
      <c r="S715" s="850">
        <v>431</v>
      </c>
    </row>
    <row r="716" spans="1:19" ht="14.4" customHeight="1" x14ac:dyDescent="0.3">
      <c r="A716" s="831" t="s">
        <v>5661</v>
      </c>
      <c r="B716" s="832" t="s">
        <v>5662</v>
      </c>
      <c r="C716" s="832" t="s">
        <v>624</v>
      </c>
      <c r="D716" s="832" t="s">
        <v>2099</v>
      </c>
      <c r="E716" s="832" t="s">
        <v>5627</v>
      </c>
      <c r="F716" s="832" t="s">
        <v>5639</v>
      </c>
      <c r="G716" s="832" t="s">
        <v>5640</v>
      </c>
      <c r="H716" s="849">
        <v>450</v>
      </c>
      <c r="I716" s="849">
        <v>10099.98</v>
      </c>
      <c r="J716" s="832">
        <v>0.3598569832879947</v>
      </c>
      <c r="K716" s="832">
        <v>22.444399999999998</v>
      </c>
      <c r="L716" s="849">
        <v>842</v>
      </c>
      <c r="M716" s="849">
        <v>28066.650000000009</v>
      </c>
      <c r="N716" s="832">
        <v>1</v>
      </c>
      <c r="O716" s="832">
        <v>33.33331353919241</v>
      </c>
      <c r="P716" s="849">
        <v>377</v>
      </c>
      <c r="Q716" s="849">
        <v>12566.65</v>
      </c>
      <c r="R716" s="837">
        <v>0.44774313998998799</v>
      </c>
      <c r="S716" s="850">
        <v>33.333289124668433</v>
      </c>
    </row>
    <row r="717" spans="1:19" ht="14.4" customHeight="1" x14ac:dyDescent="0.3">
      <c r="A717" s="831" t="s">
        <v>5661</v>
      </c>
      <c r="B717" s="832" t="s">
        <v>5662</v>
      </c>
      <c r="C717" s="832" t="s">
        <v>624</v>
      </c>
      <c r="D717" s="832" t="s">
        <v>2099</v>
      </c>
      <c r="E717" s="832" t="s">
        <v>5627</v>
      </c>
      <c r="F717" s="832" t="s">
        <v>5725</v>
      </c>
      <c r="G717" s="832" t="s">
        <v>5726</v>
      </c>
      <c r="H717" s="849"/>
      <c r="I717" s="849"/>
      <c r="J717" s="832"/>
      <c r="K717" s="832"/>
      <c r="L717" s="849"/>
      <c r="M717" s="849"/>
      <c r="N717" s="832"/>
      <c r="O717" s="832"/>
      <c r="P717" s="849">
        <v>16</v>
      </c>
      <c r="Q717" s="849">
        <v>592</v>
      </c>
      <c r="R717" s="837"/>
      <c r="S717" s="850">
        <v>37</v>
      </c>
    </row>
    <row r="718" spans="1:19" ht="14.4" customHeight="1" x14ac:dyDescent="0.3">
      <c r="A718" s="831" t="s">
        <v>5661</v>
      </c>
      <c r="B718" s="832" t="s">
        <v>5662</v>
      </c>
      <c r="C718" s="832" t="s">
        <v>624</v>
      </c>
      <c r="D718" s="832" t="s">
        <v>2099</v>
      </c>
      <c r="E718" s="832" t="s">
        <v>5627</v>
      </c>
      <c r="F718" s="832" t="s">
        <v>5641</v>
      </c>
      <c r="G718" s="832" t="s">
        <v>5642</v>
      </c>
      <c r="H718" s="849"/>
      <c r="I718" s="849"/>
      <c r="J718" s="832"/>
      <c r="K718" s="832"/>
      <c r="L718" s="849"/>
      <c r="M718" s="849"/>
      <c r="N718" s="832"/>
      <c r="O718" s="832"/>
      <c r="P718" s="849">
        <v>9</v>
      </c>
      <c r="Q718" s="849">
        <v>288</v>
      </c>
      <c r="R718" s="837"/>
      <c r="S718" s="850">
        <v>32</v>
      </c>
    </row>
    <row r="719" spans="1:19" ht="14.4" customHeight="1" x14ac:dyDescent="0.3">
      <c r="A719" s="831" t="s">
        <v>5661</v>
      </c>
      <c r="B719" s="832" t="s">
        <v>5662</v>
      </c>
      <c r="C719" s="832" t="s">
        <v>624</v>
      </c>
      <c r="D719" s="832" t="s">
        <v>2099</v>
      </c>
      <c r="E719" s="832" t="s">
        <v>5627</v>
      </c>
      <c r="F719" s="832" t="s">
        <v>5729</v>
      </c>
      <c r="G719" s="832" t="s">
        <v>5730</v>
      </c>
      <c r="H719" s="849">
        <v>4</v>
      </c>
      <c r="I719" s="849">
        <v>0</v>
      </c>
      <c r="J719" s="832"/>
      <c r="K719" s="832">
        <v>0</v>
      </c>
      <c r="L719" s="849">
        <v>1</v>
      </c>
      <c r="M719" s="849">
        <v>0</v>
      </c>
      <c r="N719" s="832"/>
      <c r="O719" s="832">
        <v>0</v>
      </c>
      <c r="P719" s="849"/>
      <c r="Q719" s="849"/>
      <c r="R719" s="837"/>
      <c r="S719" s="850"/>
    </row>
    <row r="720" spans="1:19" ht="14.4" customHeight="1" x14ac:dyDescent="0.3">
      <c r="A720" s="831" t="s">
        <v>5661</v>
      </c>
      <c r="B720" s="832" t="s">
        <v>5662</v>
      </c>
      <c r="C720" s="832" t="s">
        <v>624</v>
      </c>
      <c r="D720" s="832" t="s">
        <v>2099</v>
      </c>
      <c r="E720" s="832" t="s">
        <v>5627</v>
      </c>
      <c r="F720" s="832" t="s">
        <v>5733</v>
      </c>
      <c r="G720" s="832" t="s">
        <v>5734</v>
      </c>
      <c r="H720" s="849">
        <v>3</v>
      </c>
      <c r="I720" s="849">
        <v>600</v>
      </c>
      <c r="J720" s="832"/>
      <c r="K720" s="832">
        <v>200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5661</v>
      </c>
      <c r="B721" s="832" t="s">
        <v>5662</v>
      </c>
      <c r="C721" s="832" t="s">
        <v>624</v>
      </c>
      <c r="D721" s="832" t="s">
        <v>2099</v>
      </c>
      <c r="E721" s="832" t="s">
        <v>5627</v>
      </c>
      <c r="F721" s="832" t="s">
        <v>5648</v>
      </c>
      <c r="G721" s="832" t="s">
        <v>5649</v>
      </c>
      <c r="H721" s="849">
        <v>1</v>
      </c>
      <c r="I721" s="849">
        <v>70</v>
      </c>
      <c r="J721" s="832"/>
      <c r="K721" s="832">
        <v>70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5661</v>
      </c>
      <c r="B722" s="832" t="s">
        <v>5662</v>
      </c>
      <c r="C722" s="832" t="s">
        <v>624</v>
      </c>
      <c r="D722" s="832" t="s">
        <v>2099</v>
      </c>
      <c r="E722" s="832" t="s">
        <v>5627</v>
      </c>
      <c r="F722" s="832" t="s">
        <v>5735</v>
      </c>
      <c r="G722" s="832" t="s">
        <v>5736</v>
      </c>
      <c r="H722" s="849"/>
      <c r="I722" s="849"/>
      <c r="J722" s="832"/>
      <c r="K722" s="832"/>
      <c r="L722" s="849"/>
      <c r="M722" s="849"/>
      <c r="N722" s="832"/>
      <c r="O722" s="832"/>
      <c r="P722" s="849">
        <v>3</v>
      </c>
      <c r="Q722" s="849">
        <v>774</v>
      </c>
      <c r="R722" s="837"/>
      <c r="S722" s="850">
        <v>258</v>
      </c>
    </row>
    <row r="723" spans="1:19" ht="14.4" customHeight="1" x14ac:dyDescent="0.3">
      <c r="A723" s="831" t="s">
        <v>5661</v>
      </c>
      <c r="B723" s="832" t="s">
        <v>5662</v>
      </c>
      <c r="C723" s="832" t="s">
        <v>624</v>
      </c>
      <c r="D723" s="832" t="s">
        <v>2099</v>
      </c>
      <c r="E723" s="832" t="s">
        <v>5627</v>
      </c>
      <c r="F723" s="832" t="s">
        <v>5743</v>
      </c>
      <c r="G723" s="832" t="s">
        <v>5744</v>
      </c>
      <c r="H723" s="849"/>
      <c r="I723" s="849"/>
      <c r="J723" s="832"/>
      <c r="K723" s="832"/>
      <c r="L723" s="849"/>
      <c r="M723" s="849"/>
      <c r="N723" s="832"/>
      <c r="O723" s="832"/>
      <c r="P723" s="849">
        <v>1</v>
      </c>
      <c r="Q723" s="849">
        <v>59</v>
      </c>
      <c r="R723" s="837"/>
      <c r="S723" s="850">
        <v>59</v>
      </c>
    </row>
    <row r="724" spans="1:19" ht="14.4" customHeight="1" x14ac:dyDescent="0.3">
      <c r="A724" s="831" t="s">
        <v>5661</v>
      </c>
      <c r="B724" s="832" t="s">
        <v>5662</v>
      </c>
      <c r="C724" s="832" t="s">
        <v>624</v>
      </c>
      <c r="D724" s="832" t="s">
        <v>2099</v>
      </c>
      <c r="E724" s="832" t="s">
        <v>5627</v>
      </c>
      <c r="F724" s="832" t="s">
        <v>5749</v>
      </c>
      <c r="G724" s="832" t="s">
        <v>5750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322</v>
      </c>
      <c r="R724" s="837"/>
      <c r="S724" s="850">
        <v>322</v>
      </c>
    </row>
    <row r="725" spans="1:19" ht="14.4" customHeight="1" x14ac:dyDescent="0.3">
      <c r="A725" s="831" t="s">
        <v>5661</v>
      </c>
      <c r="B725" s="832" t="s">
        <v>5662</v>
      </c>
      <c r="C725" s="832" t="s">
        <v>624</v>
      </c>
      <c r="D725" s="832" t="s">
        <v>2099</v>
      </c>
      <c r="E725" s="832" t="s">
        <v>5627</v>
      </c>
      <c r="F725" s="832" t="s">
        <v>5751</v>
      </c>
      <c r="G725" s="832" t="s">
        <v>5752</v>
      </c>
      <c r="H725" s="849">
        <v>1</v>
      </c>
      <c r="I725" s="849">
        <v>240</v>
      </c>
      <c r="J725" s="832"/>
      <c r="K725" s="832">
        <v>240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5661</v>
      </c>
      <c r="B726" s="832" t="s">
        <v>5662</v>
      </c>
      <c r="C726" s="832" t="s">
        <v>624</v>
      </c>
      <c r="D726" s="832" t="s">
        <v>2099</v>
      </c>
      <c r="E726" s="832" t="s">
        <v>5627</v>
      </c>
      <c r="F726" s="832" t="s">
        <v>5757</v>
      </c>
      <c r="G726" s="832" t="s">
        <v>5758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37</v>
      </c>
      <c r="R726" s="837"/>
      <c r="S726" s="850">
        <v>37</v>
      </c>
    </row>
    <row r="727" spans="1:19" ht="14.4" customHeight="1" x14ac:dyDescent="0.3">
      <c r="A727" s="831" t="s">
        <v>5661</v>
      </c>
      <c r="B727" s="832" t="s">
        <v>5662</v>
      </c>
      <c r="C727" s="832" t="s">
        <v>624</v>
      </c>
      <c r="D727" s="832" t="s">
        <v>2099</v>
      </c>
      <c r="E727" s="832" t="s">
        <v>5627</v>
      </c>
      <c r="F727" s="832" t="s">
        <v>5771</v>
      </c>
      <c r="G727" s="832" t="s">
        <v>5772</v>
      </c>
      <c r="H727" s="849">
        <v>11</v>
      </c>
      <c r="I727" s="849">
        <v>5720</v>
      </c>
      <c r="J727" s="832"/>
      <c r="K727" s="832">
        <v>520</v>
      </c>
      <c r="L727" s="849"/>
      <c r="M727" s="849"/>
      <c r="N727" s="832"/>
      <c r="O727" s="832"/>
      <c r="P727" s="849">
        <v>5</v>
      </c>
      <c r="Q727" s="849">
        <v>2720</v>
      </c>
      <c r="R727" s="837"/>
      <c r="S727" s="850">
        <v>544</v>
      </c>
    </row>
    <row r="728" spans="1:19" ht="14.4" customHeight="1" x14ac:dyDescent="0.3">
      <c r="A728" s="831" t="s">
        <v>5661</v>
      </c>
      <c r="B728" s="832" t="s">
        <v>5662</v>
      </c>
      <c r="C728" s="832" t="s">
        <v>624</v>
      </c>
      <c r="D728" s="832" t="s">
        <v>5624</v>
      </c>
      <c r="E728" s="832" t="s">
        <v>5627</v>
      </c>
      <c r="F728" s="832" t="s">
        <v>5646</v>
      </c>
      <c r="G728" s="832" t="s">
        <v>5647</v>
      </c>
      <c r="H728" s="849"/>
      <c r="I728" s="849"/>
      <c r="J728" s="832"/>
      <c r="K728" s="832"/>
      <c r="L728" s="849"/>
      <c r="M728" s="849"/>
      <c r="N728" s="832"/>
      <c r="O728" s="832"/>
      <c r="P728" s="849">
        <v>4</v>
      </c>
      <c r="Q728" s="849">
        <v>148</v>
      </c>
      <c r="R728" s="837"/>
      <c r="S728" s="850">
        <v>37</v>
      </c>
    </row>
    <row r="729" spans="1:19" ht="14.4" customHeight="1" x14ac:dyDescent="0.3">
      <c r="A729" s="831" t="s">
        <v>5661</v>
      </c>
      <c r="B729" s="832" t="s">
        <v>5662</v>
      </c>
      <c r="C729" s="832" t="s">
        <v>624</v>
      </c>
      <c r="D729" s="832" t="s">
        <v>5624</v>
      </c>
      <c r="E729" s="832" t="s">
        <v>5627</v>
      </c>
      <c r="F729" s="832" t="s">
        <v>5693</v>
      </c>
      <c r="G729" s="832" t="s">
        <v>5694</v>
      </c>
      <c r="H729" s="849"/>
      <c r="I729" s="849"/>
      <c r="J729" s="832"/>
      <c r="K729" s="832"/>
      <c r="L729" s="849"/>
      <c r="M729" s="849"/>
      <c r="N729" s="832"/>
      <c r="O729" s="832"/>
      <c r="P729" s="849">
        <v>98</v>
      </c>
      <c r="Q729" s="849">
        <v>24598</v>
      </c>
      <c r="R729" s="837"/>
      <c r="S729" s="850">
        <v>251</v>
      </c>
    </row>
    <row r="730" spans="1:19" ht="14.4" customHeight="1" x14ac:dyDescent="0.3">
      <c r="A730" s="831" t="s">
        <v>5661</v>
      </c>
      <c r="B730" s="832" t="s">
        <v>5662</v>
      </c>
      <c r="C730" s="832" t="s">
        <v>624</v>
      </c>
      <c r="D730" s="832" t="s">
        <v>5624</v>
      </c>
      <c r="E730" s="832" t="s">
        <v>5627</v>
      </c>
      <c r="F730" s="832" t="s">
        <v>5703</v>
      </c>
      <c r="G730" s="832" t="s">
        <v>5704</v>
      </c>
      <c r="H730" s="849"/>
      <c r="I730" s="849"/>
      <c r="J730" s="832"/>
      <c r="K730" s="832"/>
      <c r="L730" s="849"/>
      <c r="M730" s="849"/>
      <c r="N730" s="832"/>
      <c r="O730" s="832"/>
      <c r="P730" s="849">
        <v>75</v>
      </c>
      <c r="Q730" s="849">
        <v>23700</v>
      </c>
      <c r="R730" s="837"/>
      <c r="S730" s="850">
        <v>316</v>
      </c>
    </row>
    <row r="731" spans="1:19" ht="14.4" customHeight="1" x14ac:dyDescent="0.3">
      <c r="A731" s="831" t="s">
        <v>5661</v>
      </c>
      <c r="B731" s="832" t="s">
        <v>5662</v>
      </c>
      <c r="C731" s="832" t="s">
        <v>624</v>
      </c>
      <c r="D731" s="832" t="s">
        <v>5624</v>
      </c>
      <c r="E731" s="832" t="s">
        <v>5627</v>
      </c>
      <c r="F731" s="832" t="s">
        <v>5639</v>
      </c>
      <c r="G731" s="832" t="s">
        <v>5640</v>
      </c>
      <c r="H731" s="849"/>
      <c r="I731" s="849"/>
      <c r="J731" s="832"/>
      <c r="K731" s="832"/>
      <c r="L731" s="849"/>
      <c r="M731" s="849"/>
      <c r="N731" s="832"/>
      <c r="O731" s="832"/>
      <c r="P731" s="849">
        <v>41</v>
      </c>
      <c r="Q731" s="849">
        <v>1366.6699999999998</v>
      </c>
      <c r="R731" s="837"/>
      <c r="S731" s="850">
        <v>33.333414634146337</v>
      </c>
    </row>
    <row r="732" spans="1:19" ht="14.4" customHeight="1" x14ac:dyDescent="0.3">
      <c r="A732" s="831" t="s">
        <v>5661</v>
      </c>
      <c r="B732" s="832" t="s">
        <v>5662</v>
      </c>
      <c r="C732" s="832" t="s">
        <v>624</v>
      </c>
      <c r="D732" s="832" t="s">
        <v>5624</v>
      </c>
      <c r="E732" s="832" t="s">
        <v>5627</v>
      </c>
      <c r="F732" s="832" t="s">
        <v>5725</v>
      </c>
      <c r="G732" s="832" t="s">
        <v>5726</v>
      </c>
      <c r="H732" s="849"/>
      <c r="I732" s="849"/>
      <c r="J732" s="832"/>
      <c r="K732" s="832"/>
      <c r="L732" s="849"/>
      <c r="M732" s="849"/>
      <c r="N732" s="832"/>
      <c r="O732" s="832"/>
      <c r="P732" s="849">
        <v>10</v>
      </c>
      <c r="Q732" s="849">
        <v>370</v>
      </c>
      <c r="R732" s="837"/>
      <c r="S732" s="850">
        <v>37</v>
      </c>
    </row>
    <row r="733" spans="1:19" ht="14.4" customHeight="1" x14ac:dyDescent="0.3">
      <c r="A733" s="831" t="s">
        <v>5661</v>
      </c>
      <c r="B733" s="832" t="s">
        <v>5662</v>
      </c>
      <c r="C733" s="832" t="s">
        <v>624</v>
      </c>
      <c r="D733" s="832" t="s">
        <v>5624</v>
      </c>
      <c r="E733" s="832" t="s">
        <v>5627</v>
      </c>
      <c r="F733" s="832" t="s">
        <v>5641</v>
      </c>
      <c r="G733" s="832" t="s">
        <v>5642</v>
      </c>
      <c r="H733" s="849"/>
      <c r="I733" s="849"/>
      <c r="J733" s="832"/>
      <c r="K733" s="832"/>
      <c r="L733" s="849"/>
      <c r="M733" s="849"/>
      <c r="N733" s="832"/>
      <c r="O733" s="832"/>
      <c r="P733" s="849">
        <v>2</v>
      </c>
      <c r="Q733" s="849">
        <v>64</v>
      </c>
      <c r="R733" s="837"/>
      <c r="S733" s="850">
        <v>32</v>
      </c>
    </row>
    <row r="734" spans="1:19" ht="14.4" customHeight="1" x14ac:dyDescent="0.3">
      <c r="A734" s="831" t="s">
        <v>5661</v>
      </c>
      <c r="B734" s="832" t="s">
        <v>5662</v>
      </c>
      <c r="C734" s="832" t="s">
        <v>624</v>
      </c>
      <c r="D734" s="832" t="s">
        <v>5624</v>
      </c>
      <c r="E734" s="832" t="s">
        <v>5627</v>
      </c>
      <c r="F734" s="832" t="s">
        <v>5729</v>
      </c>
      <c r="G734" s="832" t="s">
        <v>5730</v>
      </c>
      <c r="H734" s="849"/>
      <c r="I734" s="849"/>
      <c r="J734" s="832"/>
      <c r="K734" s="832"/>
      <c r="L734" s="849"/>
      <c r="M734" s="849"/>
      <c r="N734" s="832"/>
      <c r="O734" s="832"/>
      <c r="P734" s="849">
        <v>47</v>
      </c>
      <c r="Q734" s="849">
        <v>0</v>
      </c>
      <c r="R734" s="837"/>
      <c r="S734" s="850">
        <v>0</v>
      </c>
    </row>
    <row r="735" spans="1:19" ht="14.4" customHeight="1" x14ac:dyDescent="0.3">
      <c r="A735" s="831" t="s">
        <v>5661</v>
      </c>
      <c r="B735" s="832" t="s">
        <v>5662</v>
      </c>
      <c r="C735" s="832" t="s">
        <v>624</v>
      </c>
      <c r="D735" s="832" t="s">
        <v>5624</v>
      </c>
      <c r="E735" s="832" t="s">
        <v>5627</v>
      </c>
      <c r="F735" s="832" t="s">
        <v>5733</v>
      </c>
      <c r="G735" s="832" t="s">
        <v>5734</v>
      </c>
      <c r="H735" s="849"/>
      <c r="I735" s="849"/>
      <c r="J735" s="832"/>
      <c r="K735" s="832"/>
      <c r="L735" s="849"/>
      <c r="M735" s="849"/>
      <c r="N735" s="832"/>
      <c r="O735" s="832"/>
      <c r="P735" s="849">
        <v>88</v>
      </c>
      <c r="Q735" s="849">
        <v>17600</v>
      </c>
      <c r="R735" s="837"/>
      <c r="S735" s="850">
        <v>200</v>
      </c>
    </row>
    <row r="736" spans="1:19" ht="14.4" customHeight="1" x14ac:dyDescent="0.3">
      <c r="A736" s="831" t="s">
        <v>5661</v>
      </c>
      <c r="B736" s="832" t="s">
        <v>5662</v>
      </c>
      <c r="C736" s="832" t="s">
        <v>624</v>
      </c>
      <c r="D736" s="832" t="s">
        <v>5624</v>
      </c>
      <c r="E736" s="832" t="s">
        <v>5627</v>
      </c>
      <c r="F736" s="832" t="s">
        <v>5735</v>
      </c>
      <c r="G736" s="832" t="s">
        <v>5736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258</v>
      </c>
      <c r="R736" s="837"/>
      <c r="S736" s="850">
        <v>258</v>
      </c>
    </row>
    <row r="737" spans="1:19" ht="14.4" customHeight="1" x14ac:dyDescent="0.3">
      <c r="A737" s="831" t="s">
        <v>5661</v>
      </c>
      <c r="B737" s="832" t="s">
        <v>5662</v>
      </c>
      <c r="C737" s="832" t="s">
        <v>624</v>
      </c>
      <c r="D737" s="832" t="s">
        <v>5624</v>
      </c>
      <c r="E737" s="832" t="s">
        <v>5627</v>
      </c>
      <c r="F737" s="832" t="s">
        <v>5743</v>
      </c>
      <c r="G737" s="832" t="s">
        <v>5744</v>
      </c>
      <c r="H737" s="849"/>
      <c r="I737" s="849"/>
      <c r="J737" s="832"/>
      <c r="K737" s="832"/>
      <c r="L737" s="849"/>
      <c r="M737" s="849"/>
      <c r="N737" s="832"/>
      <c r="O737" s="832"/>
      <c r="P737" s="849">
        <v>2</v>
      </c>
      <c r="Q737" s="849">
        <v>118</v>
      </c>
      <c r="R737" s="837"/>
      <c r="S737" s="850">
        <v>59</v>
      </c>
    </row>
    <row r="738" spans="1:19" ht="14.4" customHeight="1" x14ac:dyDescent="0.3">
      <c r="A738" s="831" t="s">
        <v>5661</v>
      </c>
      <c r="B738" s="832" t="s">
        <v>5662</v>
      </c>
      <c r="C738" s="832" t="s">
        <v>624</v>
      </c>
      <c r="D738" s="832" t="s">
        <v>5624</v>
      </c>
      <c r="E738" s="832" t="s">
        <v>5627</v>
      </c>
      <c r="F738" s="832" t="s">
        <v>5751</v>
      </c>
      <c r="G738" s="832" t="s">
        <v>5752</v>
      </c>
      <c r="H738" s="849"/>
      <c r="I738" s="849"/>
      <c r="J738" s="832"/>
      <c r="K738" s="832"/>
      <c r="L738" s="849"/>
      <c r="M738" s="849"/>
      <c r="N738" s="832"/>
      <c r="O738" s="832"/>
      <c r="P738" s="849">
        <v>12</v>
      </c>
      <c r="Q738" s="849">
        <v>2940</v>
      </c>
      <c r="R738" s="837"/>
      <c r="S738" s="850">
        <v>245</v>
      </c>
    </row>
    <row r="739" spans="1:19" ht="14.4" customHeight="1" x14ac:dyDescent="0.3">
      <c r="A739" s="831" t="s">
        <v>5661</v>
      </c>
      <c r="B739" s="832" t="s">
        <v>5662</v>
      </c>
      <c r="C739" s="832" t="s">
        <v>624</v>
      </c>
      <c r="D739" s="832" t="s">
        <v>2080</v>
      </c>
      <c r="E739" s="832" t="s">
        <v>5627</v>
      </c>
      <c r="F739" s="832" t="s">
        <v>5646</v>
      </c>
      <c r="G739" s="832" t="s">
        <v>5647</v>
      </c>
      <c r="H739" s="849"/>
      <c r="I739" s="849"/>
      <c r="J739" s="832"/>
      <c r="K739" s="832"/>
      <c r="L739" s="849"/>
      <c r="M739" s="849"/>
      <c r="N739" s="832"/>
      <c r="O739" s="832"/>
      <c r="P739" s="849">
        <v>29</v>
      </c>
      <c r="Q739" s="849">
        <v>1073</v>
      </c>
      <c r="R739" s="837"/>
      <c r="S739" s="850">
        <v>37</v>
      </c>
    </row>
    <row r="740" spans="1:19" ht="14.4" customHeight="1" x14ac:dyDescent="0.3">
      <c r="A740" s="831" t="s">
        <v>5661</v>
      </c>
      <c r="B740" s="832" t="s">
        <v>5662</v>
      </c>
      <c r="C740" s="832" t="s">
        <v>624</v>
      </c>
      <c r="D740" s="832" t="s">
        <v>2080</v>
      </c>
      <c r="E740" s="832" t="s">
        <v>5627</v>
      </c>
      <c r="F740" s="832" t="s">
        <v>5684</v>
      </c>
      <c r="G740" s="832" t="s">
        <v>5685</v>
      </c>
      <c r="H740" s="849"/>
      <c r="I740" s="849"/>
      <c r="J740" s="832"/>
      <c r="K740" s="832"/>
      <c r="L740" s="849"/>
      <c r="M740" s="849"/>
      <c r="N740" s="832"/>
      <c r="O740" s="832"/>
      <c r="P740" s="849">
        <v>6</v>
      </c>
      <c r="Q740" s="849">
        <v>60</v>
      </c>
      <c r="R740" s="837"/>
      <c r="S740" s="850">
        <v>10</v>
      </c>
    </row>
    <row r="741" spans="1:19" ht="14.4" customHeight="1" x14ac:dyDescent="0.3">
      <c r="A741" s="831" t="s">
        <v>5661</v>
      </c>
      <c r="B741" s="832" t="s">
        <v>5662</v>
      </c>
      <c r="C741" s="832" t="s">
        <v>624</v>
      </c>
      <c r="D741" s="832" t="s">
        <v>2080</v>
      </c>
      <c r="E741" s="832" t="s">
        <v>5627</v>
      </c>
      <c r="F741" s="832" t="s">
        <v>5684</v>
      </c>
      <c r="G741" s="832" t="s">
        <v>5686</v>
      </c>
      <c r="H741" s="849"/>
      <c r="I741" s="849"/>
      <c r="J741" s="832"/>
      <c r="K741" s="832"/>
      <c r="L741" s="849"/>
      <c r="M741" s="849"/>
      <c r="N741" s="832"/>
      <c r="O741" s="832"/>
      <c r="P741" s="849">
        <v>1</v>
      </c>
      <c r="Q741" s="849">
        <v>10</v>
      </c>
      <c r="R741" s="837"/>
      <c r="S741" s="850">
        <v>10</v>
      </c>
    </row>
    <row r="742" spans="1:19" ht="14.4" customHeight="1" x14ac:dyDescent="0.3">
      <c r="A742" s="831" t="s">
        <v>5661</v>
      </c>
      <c r="B742" s="832" t="s">
        <v>5662</v>
      </c>
      <c r="C742" s="832" t="s">
        <v>624</v>
      </c>
      <c r="D742" s="832" t="s">
        <v>2080</v>
      </c>
      <c r="E742" s="832" t="s">
        <v>5627</v>
      </c>
      <c r="F742" s="832" t="s">
        <v>5693</v>
      </c>
      <c r="G742" s="832" t="s">
        <v>5694</v>
      </c>
      <c r="H742" s="849"/>
      <c r="I742" s="849"/>
      <c r="J742" s="832"/>
      <c r="K742" s="832"/>
      <c r="L742" s="849"/>
      <c r="M742" s="849"/>
      <c r="N742" s="832"/>
      <c r="O742" s="832"/>
      <c r="P742" s="849">
        <v>16</v>
      </c>
      <c r="Q742" s="849">
        <v>4016</v>
      </c>
      <c r="R742" s="837"/>
      <c r="S742" s="850">
        <v>251</v>
      </c>
    </row>
    <row r="743" spans="1:19" ht="14.4" customHeight="1" x14ac:dyDescent="0.3">
      <c r="A743" s="831" t="s">
        <v>5661</v>
      </c>
      <c r="B743" s="832" t="s">
        <v>5662</v>
      </c>
      <c r="C743" s="832" t="s">
        <v>624</v>
      </c>
      <c r="D743" s="832" t="s">
        <v>2080</v>
      </c>
      <c r="E743" s="832" t="s">
        <v>5627</v>
      </c>
      <c r="F743" s="832" t="s">
        <v>5695</v>
      </c>
      <c r="G743" s="832" t="s">
        <v>5696</v>
      </c>
      <c r="H743" s="849"/>
      <c r="I743" s="849"/>
      <c r="J743" s="832"/>
      <c r="K743" s="832"/>
      <c r="L743" s="849"/>
      <c r="M743" s="849"/>
      <c r="N743" s="832"/>
      <c r="O743" s="832"/>
      <c r="P743" s="849">
        <v>17</v>
      </c>
      <c r="Q743" s="849">
        <v>2142</v>
      </c>
      <c r="R743" s="837"/>
      <c r="S743" s="850">
        <v>126</v>
      </c>
    </row>
    <row r="744" spans="1:19" ht="14.4" customHeight="1" x14ac:dyDescent="0.3">
      <c r="A744" s="831" t="s">
        <v>5661</v>
      </c>
      <c r="B744" s="832" t="s">
        <v>5662</v>
      </c>
      <c r="C744" s="832" t="s">
        <v>624</v>
      </c>
      <c r="D744" s="832" t="s">
        <v>2080</v>
      </c>
      <c r="E744" s="832" t="s">
        <v>5627</v>
      </c>
      <c r="F744" s="832" t="s">
        <v>5703</v>
      </c>
      <c r="G744" s="832" t="s">
        <v>5704</v>
      </c>
      <c r="H744" s="849"/>
      <c r="I744" s="849"/>
      <c r="J744" s="832"/>
      <c r="K744" s="832"/>
      <c r="L744" s="849"/>
      <c r="M744" s="849"/>
      <c r="N744" s="832"/>
      <c r="O744" s="832"/>
      <c r="P744" s="849">
        <v>102</v>
      </c>
      <c r="Q744" s="849">
        <v>32232</v>
      </c>
      <c r="R744" s="837"/>
      <c r="S744" s="850">
        <v>316</v>
      </c>
    </row>
    <row r="745" spans="1:19" ht="14.4" customHeight="1" x14ac:dyDescent="0.3">
      <c r="A745" s="831" t="s">
        <v>5661</v>
      </c>
      <c r="B745" s="832" t="s">
        <v>5662</v>
      </c>
      <c r="C745" s="832" t="s">
        <v>624</v>
      </c>
      <c r="D745" s="832" t="s">
        <v>2080</v>
      </c>
      <c r="E745" s="832" t="s">
        <v>5627</v>
      </c>
      <c r="F745" s="832" t="s">
        <v>5707</v>
      </c>
      <c r="G745" s="832" t="s">
        <v>5708</v>
      </c>
      <c r="H745" s="849"/>
      <c r="I745" s="849"/>
      <c r="J745" s="832"/>
      <c r="K745" s="832"/>
      <c r="L745" s="849"/>
      <c r="M745" s="849"/>
      <c r="N745" s="832"/>
      <c r="O745" s="832"/>
      <c r="P745" s="849">
        <v>5</v>
      </c>
      <c r="Q745" s="849">
        <v>175</v>
      </c>
      <c r="R745" s="837"/>
      <c r="S745" s="850">
        <v>35</v>
      </c>
    </row>
    <row r="746" spans="1:19" ht="14.4" customHeight="1" x14ac:dyDescent="0.3">
      <c r="A746" s="831" t="s">
        <v>5661</v>
      </c>
      <c r="B746" s="832" t="s">
        <v>5662</v>
      </c>
      <c r="C746" s="832" t="s">
        <v>624</v>
      </c>
      <c r="D746" s="832" t="s">
        <v>2080</v>
      </c>
      <c r="E746" s="832" t="s">
        <v>5627</v>
      </c>
      <c r="F746" s="832" t="s">
        <v>5639</v>
      </c>
      <c r="G746" s="832" t="s">
        <v>5640</v>
      </c>
      <c r="H746" s="849"/>
      <c r="I746" s="849"/>
      <c r="J746" s="832"/>
      <c r="K746" s="832"/>
      <c r="L746" s="849"/>
      <c r="M746" s="849"/>
      <c r="N746" s="832"/>
      <c r="O746" s="832"/>
      <c r="P746" s="849">
        <v>67</v>
      </c>
      <c r="Q746" s="849">
        <v>2233.34</v>
      </c>
      <c r="R746" s="837"/>
      <c r="S746" s="850">
        <v>33.333432835820901</v>
      </c>
    </row>
    <row r="747" spans="1:19" ht="14.4" customHeight="1" x14ac:dyDescent="0.3">
      <c r="A747" s="831" t="s">
        <v>5661</v>
      </c>
      <c r="B747" s="832" t="s">
        <v>5662</v>
      </c>
      <c r="C747" s="832" t="s">
        <v>624</v>
      </c>
      <c r="D747" s="832" t="s">
        <v>2080</v>
      </c>
      <c r="E747" s="832" t="s">
        <v>5627</v>
      </c>
      <c r="F747" s="832" t="s">
        <v>5725</v>
      </c>
      <c r="G747" s="832" t="s">
        <v>5726</v>
      </c>
      <c r="H747" s="849"/>
      <c r="I747" s="849"/>
      <c r="J747" s="832"/>
      <c r="K747" s="832"/>
      <c r="L747" s="849"/>
      <c r="M747" s="849"/>
      <c r="N747" s="832"/>
      <c r="O747" s="832"/>
      <c r="P747" s="849">
        <v>2</v>
      </c>
      <c r="Q747" s="849">
        <v>74</v>
      </c>
      <c r="R747" s="837"/>
      <c r="S747" s="850">
        <v>37</v>
      </c>
    </row>
    <row r="748" spans="1:19" ht="14.4" customHeight="1" x14ac:dyDescent="0.3">
      <c r="A748" s="831" t="s">
        <v>5661</v>
      </c>
      <c r="B748" s="832" t="s">
        <v>5662</v>
      </c>
      <c r="C748" s="832" t="s">
        <v>624</v>
      </c>
      <c r="D748" s="832" t="s">
        <v>2080</v>
      </c>
      <c r="E748" s="832" t="s">
        <v>5627</v>
      </c>
      <c r="F748" s="832" t="s">
        <v>5729</v>
      </c>
      <c r="G748" s="832" t="s">
        <v>5730</v>
      </c>
      <c r="H748" s="849"/>
      <c r="I748" s="849"/>
      <c r="J748" s="832"/>
      <c r="K748" s="832"/>
      <c r="L748" s="849"/>
      <c r="M748" s="849"/>
      <c r="N748" s="832"/>
      <c r="O748" s="832"/>
      <c r="P748" s="849">
        <v>16</v>
      </c>
      <c r="Q748" s="849">
        <v>0</v>
      </c>
      <c r="R748" s="837"/>
      <c r="S748" s="850">
        <v>0</v>
      </c>
    </row>
    <row r="749" spans="1:19" ht="14.4" customHeight="1" x14ac:dyDescent="0.3">
      <c r="A749" s="831" t="s">
        <v>5661</v>
      </c>
      <c r="B749" s="832" t="s">
        <v>5662</v>
      </c>
      <c r="C749" s="832" t="s">
        <v>624</v>
      </c>
      <c r="D749" s="832" t="s">
        <v>2080</v>
      </c>
      <c r="E749" s="832" t="s">
        <v>5627</v>
      </c>
      <c r="F749" s="832" t="s">
        <v>5733</v>
      </c>
      <c r="G749" s="832" t="s">
        <v>5734</v>
      </c>
      <c r="H749" s="849"/>
      <c r="I749" s="849"/>
      <c r="J749" s="832"/>
      <c r="K749" s="832"/>
      <c r="L749" s="849"/>
      <c r="M749" s="849"/>
      <c r="N749" s="832"/>
      <c r="O749" s="832"/>
      <c r="P749" s="849">
        <v>50</v>
      </c>
      <c r="Q749" s="849">
        <v>10000</v>
      </c>
      <c r="R749" s="837"/>
      <c r="S749" s="850">
        <v>200</v>
      </c>
    </row>
    <row r="750" spans="1:19" ht="14.4" customHeight="1" x14ac:dyDescent="0.3">
      <c r="A750" s="831" t="s">
        <v>5661</v>
      </c>
      <c r="B750" s="832" t="s">
        <v>5662</v>
      </c>
      <c r="C750" s="832" t="s">
        <v>624</v>
      </c>
      <c r="D750" s="832" t="s">
        <v>2080</v>
      </c>
      <c r="E750" s="832" t="s">
        <v>5627</v>
      </c>
      <c r="F750" s="832" t="s">
        <v>5648</v>
      </c>
      <c r="G750" s="832" t="s">
        <v>5649</v>
      </c>
      <c r="H750" s="849"/>
      <c r="I750" s="849"/>
      <c r="J750" s="832"/>
      <c r="K750" s="832"/>
      <c r="L750" s="849"/>
      <c r="M750" s="849"/>
      <c r="N750" s="832"/>
      <c r="O750" s="832"/>
      <c r="P750" s="849">
        <v>4</v>
      </c>
      <c r="Q750" s="849">
        <v>296</v>
      </c>
      <c r="R750" s="837"/>
      <c r="S750" s="850">
        <v>74</v>
      </c>
    </row>
    <row r="751" spans="1:19" ht="14.4" customHeight="1" x14ac:dyDescent="0.3">
      <c r="A751" s="831" t="s">
        <v>5661</v>
      </c>
      <c r="B751" s="832" t="s">
        <v>5662</v>
      </c>
      <c r="C751" s="832" t="s">
        <v>624</v>
      </c>
      <c r="D751" s="832" t="s">
        <v>2080</v>
      </c>
      <c r="E751" s="832" t="s">
        <v>5627</v>
      </c>
      <c r="F751" s="832" t="s">
        <v>5735</v>
      </c>
      <c r="G751" s="832" t="s">
        <v>5736</v>
      </c>
      <c r="H751" s="849"/>
      <c r="I751" s="849"/>
      <c r="J751" s="832"/>
      <c r="K751" s="832"/>
      <c r="L751" s="849"/>
      <c r="M751" s="849"/>
      <c r="N751" s="832"/>
      <c r="O751" s="832"/>
      <c r="P751" s="849">
        <v>4</v>
      </c>
      <c r="Q751" s="849">
        <v>1032</v>
      </c>
      <c r="R751" s="837"/>
      <c r="S751" s="850">
        <v>258</v>
      </c>
    </row>
    <row r="752" spans="1:19" ht="14.4" customHeight="1" x14ac:dyDescent="0.3">
      <c r="A752" s="831" t="s">
        <v>5661</v>
      </c>
      <c r="B752" s="832" t="s">
        <v>5662</v>
      </c>
      <c r="C752" s="832" t="s">
        <v>624</v>
      </c>
      <c r="D752" s="832" t="s">
        <v>2080</v>
      </c>
      <c r="E752" s="832" t="s">
        <v>5627</v>
      </c>
      <c r="F752" s="832" t="s">
        <v>5751</v>
      </c>
      <c r="G752" s="832" t="s">
        <v>5752</v>
      </c>
      <c r="H752" s="849"/>
      <c r="I752" s="849"/>
      <c r="J752" s="832"/>
      <c r="K752" s="832"/>
      <c r="L752" s="849"/>
      <c r="M752" s="849"/>
      <c r="N752" s="832"/>
      <c r="O752" s="832"/>
      <c r="P752" s="849">
        <v>18</v>
      </c>
      <c r="Q752" s="849">
        <v>4410</v>
      </c>
      <c r="R752" s="837"/>
      <c r="S752" s="850">
        <v>245</v>
      </c>
    </row>
    <row r="753" spans="1:19" ht="14.4" customHeight="1" x14ac:dyDescent="0.3">
      <c r="A753" s="831" t="s">
        <v>5661</v>
      </c>
      <c r="B753" s="832" t="s">
        <v>5662</v>
      </c>
      <c r="C753" s="832" t="s">
        <v>624</v>
      </c>
      <c r="D753" s="832" t="s">
        <v>2080</v>
      </c>
      <c r="E753" s="832" t="s">
        <v>5627</v>
      </c>
      <c r="F753" s="832" t="s">
        <v>5759</v>
      </c>
      <c r="G753" s="832" t="s">
        <v>5760</v>
      </c>
      <c r="H753" s="849"/>
      <c r="I753" s="849"/>
      <c r="J753" s="832"/>
      <c r="K753" s="832"/>
      <c r="L753" s="849"/>
      <c r="M753" s="849"/>
      <c r="N753" s="832"/>
      <c r="O753" s="832"/>
      <c r="P753" s="849">
        <v>51</v>
      </c>
      <c r="Q753" s="849">
        <v>19023</v>
      </c>
      <c r="R753" s="837"/>
      <c r="S753" s="850">
        <v>373</v>
      </c>
    </row>
    <row r="754" spans="1:19" ht="14.4" customHeight="1" x14ac:dyDescent="0.3">
      <c r="A754" s="831" t="s">
        <v>5661</v>
      </c>
      <c r="B754" s="832" t="s">
        <v>5662</v>
      </c>
      <c r="C754" s="832" t="s">
        <v>624</v>
      </c>
      <c r="D754" s="832" t="s">
        <v>2055</v>
      </c>
      <c r="E754" s="832" t="s">
        <v>5627</v>
      </c>
      <c r="F754" s="832" t="s">
        <v>5693</v>
      </c>
      <c r="G754" s="832" t="s">
        <v>5694</v>
      </c>
      <c r="H754" s="849"/>
      <c r="I754" s="849"/>
      <c r="J754" s="832"/>
      <c r="K754" s="832"/>
      <c r="L754" s="849"/>
      <c r="M754" s="849"/>
      <c r="N754" s="832"/>
      <c r="O754" s="832"/>
      <c r="P754" s="849">
        <v>5</v>
      </c>
      <c r="Q754" s="849">
        <v>1255</v>
      </c>
      <c r="R754" s="837"/>
      <c r="S754" s="850">
        <v>251</v>
      </c>
    </row>
    <row r="755" spans="1:19" ht="14.4" customHeight="1" x14ac:dyDescent="0.3">
      <c r="A755" s="831" t="s">
        <v>5661</v>
      </c>
      <c r="B755" s="832" t="s">
        <v>5662</v>
      </c>
      <c r="C755" s="832" t="s">
        <v>624</v>
      </c>
      <c r="D755" s="832" t="s">
        <v>2055</v>
      </c>
      <c r="E755" s="832" t="s">
        <v>5627</v>
      </c>
      <c r="F755" s="832" t="s">
        <v>5703</v>
      </c>
      <c r="G755" s="832" t="s">
        <v>5704</v>
      </c>
      <c r="H755" s="849"/>
      <c r="I755" s="849"/>
      <c r="J755" s="832"/>
      <c r="K755" s="832"/>
      <c r="L755" s="849"/>
      <c r="M755" s="849"/>
      <c r="N755" s="832"/>
      <c r="O755" s="832"/>
      <c r="P755" s="849">
        <v>4</v>
      </c>
      <c r="Q755" s="849">
        <v>1264</v>
      </c>
      <c r="R755" s="837"/>
      <c r="S755" s="850">
        <v>316</v>
      </c>
    </row>
    <row r="756" spans="1:19" ht="14.4" customHeight="1" x14ac:dyDescent="0.3">
      <c r="A756" s="831" t="s">
        <v>5661</v>
      </c>
      <c r="B756" s="832" t="s">
        <v>5662</v>
      </c>
      <c r="C756" s="832" t="s">
        <v>624</v>
      </c>
      <c r="D756" s="832" t="s">
        <v>2055</v>
      </c>
      <c r="E756" s="832" t="s">
        <v>5627</v>
      </c>
      <c r="F756" s="832" t="s">
        <v>5639</v>
      </c>
      <c r="G756" s="832" t="s">
        <v>5640</v>
      </c>
      <c r="H756" s="849"/>
      <c r="I756" s="849"/>
      <c r="J756" s="832"/>
      <c r="K756" s="832"/>
      <c r="L756" s="849"/>
      <c r="M756" s="849"/>
      <c r="N756" s="832"/>
      <c r="O756" s="832"/>
      <c r="P756" s="849">
        <v>2</v>
      </c>
      <c r="Q756" s="849">
        <v>66.67</v>
      </c>
      <c r="R756" s="837"/>
      <c r="S756" s="850">
        <v>33.335000000000001</v>
      </c>
    </row>
    <row r="757" spans="1:19" ht="14.4" customHeight="1" x14ac:dyDescent="0.3">
      <c r="A757" s="831" t="s">
        <v>5661</v>
      </c>
      <c r="B757" s="832" t="s">
        <v>5662</v>
      </c>
      <c r="C757" s="832" t="s">
        <v>624</v>
      </c>
      <c r="D757" s="832" t="s">
        <v>2055</v>
      </c>
      <c r="E757" s="832" t="s">
        <v>5627</v>
      </c>
      <c r="F757" s="832" t="s">
        <v>5751</v>
      </c>
      <c r="G757" s="832" t="s">
        <v>5752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245</v>
      </c>
      <c r="R757" s="837"/>
      <c r="S757" s="850">
        <v>245</v>
      </c>
    </row>
    <row r="758" spans="1:19" ht="14.4" customHeight="1" x14ac:dyDescent="0.3">
      <c r="A758" s="831" t="s">
        <v>5661</v>
      </c>
      <c r="B758" s="832" t="s">
        <v>5662</v>
      </c>
      <c r="C758" s="832" t="s">
        <v>624</v>
      </c>
      <c r="D758" s="832" t="s">
        <v>2093</v>
      </c>
      <c r="E758" s="832" t="s">
        <v>5627</v>
      </c>
      <c r="F758" s="832" t="s">
        <v>5693</v>
      </c>
      <c r="G758" s="832" t="s">
        <v>5694</v>
      </c>
      <c r="H758" s="849"/>
      <c r="I758" s="849"/>
      <c r="J758" s="832"/>
      <c r="K758" s="832"/>
      <c r="L758" s="849"/>
      <c r="M758" s="849"/>
      <c r="N758" s="832"/>
      <c r="O758" s="832"/>
      <c r="P758" s="849">
        <v>3</v>
      </c>
      <c r="Q758" s="849">
        <v>753</v>
      </c>
      <c r="R758" s="837"/>
      <c r="S758" s="850">
        <v>251</v>
      </c>
    </row>
    <row r="759" spans="1:19" ht="14.4" customHeight="1" x14ac:dyDescent="0.3">
      <c r="A759" s="831" t="s">
        <v>5661</v>
      </c>
      <c r="B759" s="832" t="s">
        <v>5662</v>
      </c>
      <c r="C759" s="832" t="s">
        <v>624</v>
      </c>
      <c r="D759" s="832" t="s">
        <v>2093</v>
      </c>
      <c r="E759" s="832" t="s">
        <v>5627</v>
      </c>
      <c r="F759" s="832" t="s">
        <v>5703</v>
      </c>
      <c r="G759" s="832" t="s">
        <v>5704</v>
      </c>
      <c r="H759" s="849"/>
      <c r="I759" s="849"/>
      <c r="J759" s="832"/>
      <c r="K759" s="832"/>
      <c r="L759" s="849"/>
      <c r="M759" s="849"/>
      <c r="N759" s="832"/>
      <c r="O759" s="832"/>
      <c r="P759" s="849">
        <v>3</v>
      </c>
      <c r="Q759" s="849">
        <v>948</v>
      </c>
      <c r="R759" s="837"/>
      <c r="S759" s="850">
        <v>316</v>
      </c>
    </row>
    <row r="760" spans="1:19" ht="14.4" customHeight="1" x14ac:dyDescent="0.3">
      <c r="A760" s="831" t="s">
        <v>5661</v>
      </c>
      <c r="B760" s="832" t="s">
        <v>5662</v>
      </c>
      <c r="C760" s="832" t="s">
        <v>624</v>
      </c>
      <c r="D760" s="832" t="s">
        <v>2093</v>
      </c>
      <c r="E760" s="832" t="s">
        <v>5627</v>
      </c>
      <c r="F760" s="832" t="s">
        <v>5639</v>
      </c>
      <c r="G760" s="832" t="s">
        <v>5640</v>
      </c>
      <c r="H760" s="849"/>
      <c r="I760" s="849"/>
      <c r="J760" s="832"/>
      <c r="K760" s="832"/>
      <c r="L760" s="849"/>
      <c r="M760" s="849"/>
      <c r="N760" s="832"/>
      <c r="O760" s="832"/>
      <c r="P760" s="849">
        <v>3</v>
      </c>
      <c r="Q760" s="849">
        <v>100</v>
      </c>
      <c r="R760" s="837"/>
      <c r="S760" s="850">
        <v>33.333333333333336</v>
      </c>
    </row>
    <row r="761" spans="1:19" ht="14.4" customHeight="1" x14ac:dyDescent="0.3">
      <c r="A761" s="831" t="s">
        <v>5661</v>
      </c>
      <c r="B761" s="832" t="s">
        <v>5662</v>
      </c>
      <c r="C761" s="832" t="s">
        <v>624</v>
      </c>
      <c r="D761" s="832" t="s">
        <v>2093</v>
      </c>
      <c r="E761" s="832" t="s">
        <v>5627</v>
      </c>
      <c r="F761" s="832" t="s">
        <v>5751</v>
      </c>
      <c r="G761" s="832" t="s">
        <v>5752</v>
      </c>
      <c r="H761" s="849"/>
      <c r="I761" s="849"/>
      <c r="J761" s="832"/>
      <c r="K761" s="832"/>
      <c r="L761" s="849"/>
      <c r="M761" s="849"/>
      <c r="N761" s="832"/>
      <c r="O761" s="832"/>
      <c r="P761" s="849">
        <v>8</v>
      </c>
      <c r="Q761" s="849">
        <v>1960</v>
      </c>
      <c r="R761" s="837"/>
      <c r="S761" s="850">
        <v>245</v>
      </c>
    </row>
    <row r="762" spans="1:19" ht="14.4" customHeight="1" x14ac:dyDescent="0.3">
      <c r="A762" s="831" t="s">
        <v>5661</v>
      </c>
      <c r="B762" s="832" t="s">
        <v>5662</v>
      </c>
      <c r="C762" s="832" t="s">
        <v>624</v>
      </c>
      <c r="D762" s="832" t="s">
        <v>5611</v>
      </c>
      <c r="E762" s="832" t="s">
        <v>5632</v>
      </c>
      <c r="F762" s="832" t="s">
        <v>5633</v>
      </c>
      <c r="G762" s="832" t="s">
        <v>5634</v>
      </c>
      <c r="H762" s="849">
        <v>1</v>
      </c>
      <c r="I762" s="849">
        <v>548.41999999999996</v>
      </c>
      <c r="J762" s="832"/>
      <c r="K762" s="832">
        <v>548.41999999999996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5661</v>
      </c>
      <c r="B763" s="832" t="s">
        <v>5662</v>
      </c>
      <c r="C763" s="832" t="s">
        <v>624</v>
      </c>
      <c r="D763" s="832" t="s">
        <v>5611</v>
      </c>
      <c r="E763" s="832" t="s">
        <v>5632</v>
      </c>
      <c r="F763" s="832" t="s">
        <v>5664</v>
      </c>
      <c r="G763" s="832" t="s">
        <v>5634</v>
      </c>
      <c r="H763" s="849">
        <v>1</v>
      </c>
      <c r="I763" s="849">
        <v>1096.8499999999999</v>
      </c>
      <c r="J763" s="832"/>
      <c r="K763" s="832">
        <v>1096.8499999999999</v>
      </c>
      <c r="L763" s="849"/>
      <c r="M763" s="849"/>
      <c r="N763" s="832"/>
      <c r="O763" s="832"/>
      <c r="P763" s="849">
        <v>2</v>
      </c>
      <c r="Q763" s="849">
        <v>2193.6999999999998</v>
      </c>
      <c r="R763" s="837"/>
      <c r="S763" s="850">
        <v>1096.8499999999999</v>
      </c>
    </row>
    <row r="764" spans="1:19" ht="14.4" customHeight="1" x14ac:dyDescent="0.3">
      <c r="A764" s="831" t="s">
        <v>5661</v>
      </c>
      <c r="B764" s="832" t="s">
        <v>5662</v>
      </c>
      <c r="C764" s="832" t="s">
        <v>624</v>
      </c>
      <c r="D764" s="832" t="s">
        <v>5611</v>
      </c>
      <c r="E764" s="832" t="s">
        <v>5632</v>
      </c>
      <c r="F764" s="832" t="s">
        <v>5665</v>
      </c>
      <c r="G764" s="832" t="s">
        <v>5666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1316.22</v>
      </c>
      <c r="R764" s="837"/>
      <c r="S764" s="850">
        <v>1316.22</v>
      </c>
    </row>
    <row r="765" spans="1:19" ht="14.4" customHeight="1" x14ac:dyDescent="0.3">
      <c r="A765" s="831" t="s">
        <v>5661</v>
      </c>
      <c r="B765" s="832" t="s">
        <v>5662</v>
      </c>
      <c r="C765" s="832" t="s">
        <v>624</v>
      </c>
      <c r="D765" s="832" t="s">
        <v>5611</v>
      </c>
      <c r="E765" s="832" t="s">
        <v>5627</v>
      </c>
      <c r="F765" s="832" t="s">
        <v>5646</v>
      </c>
      <c r="G765" s="832" t="s">
        <v>5647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37</v>
      </c>
      <c r="R765" s="837"/>
      <c r="S765" s="850">
        <v>37</v>
      </c>
    </row>
    <row r="766" spans="1:19" ht="14.4" customHeight="1" x14ac:dyDescent="0.3">
      <c r="A766" s="831" t="s">
        <v>5661</v>
      </c>
      <c r="B766" s="832" t="s">
        <v>5662</v>
      </c>
      <c r="C766" s="832" t="s">
        <v>624</v>
      </c>
      <c r="D766" s="832" t="s">
        <v>5611</v>
      </c>
      <c r="E766" s="832" t="s">
        <v>5627</v>
      </c>
      <c r="F766" s="832" t="s">
        <v>5693</v>
      </c>
      <c r="G766" s="832" t="s">
        <v>5694</v>
      </c>
      <c r="H766" s="849">
        <v>18</v>
      </c>
      <c r="I766" s="849">
        <v>4230</v>
      </c>
      <c r="J766" s="832">
        <v>0.58112378073911253</v>
      </c>
      <c r="K766" s="832">
        <v>235</v>
      </c>
      <c r="L766" s="849">
        <v>29</v>
      </c>
      <c r="M766" s="849">
        <v>7279</v>
      </c>
      <c r="N766" s="832">
        <v>1</v>
      </c>
      <c r="O766" s="832">
        <v>251</v>
      </c>
      <c r="P766" s="849">
        <v>26</v>
      </c>
      <c r="Q766" s="849">
        <v>6526</v>
      </c>
      <c r="R766" s="837">
        <v>0.89655172413793105</v>
      </c>
      <c r="S766" s="850">
        <v>251</v>
      </c>
    </row>
    <row r="767" spans="1:19" ht="14.4" customHeight="1" x14ac:dyDescent="0.3">
      <c r="A767" s="831" t="s">
        <v>5661</v>
      </c>
      <c r="B767" s="832" t="s">
        <v>5662</v>
      </c>
      <c r="C767" s="832" t="s">
        <v>624</v>
      </c>
      <c r="D767" s="832" t="s">
        <v>5611</v>
      </c>
      <c r="E767" s="832" t="s">
        <v>5627</v>
      </c>
      <c r="F767" s="832" t="s">
        <v>5703</v>
      </c>
      <c r="G767" s="832" t="s">
        <v>5704</v>
      </c>
      <c r="H767" s="849">
        <v>30</v>
      </c>
      <c r="I767" s="849">
        <v>9240</v>
      </c>
      <c r="J767" s="832">
        <v>0.7694870086608927</v>
      </c>
      <c r="K767" s="832">
        <v>308</v>
      </c>
      <c r="L767" s="849">
        <v>38</v>
      </c>
      <c r="M767" s="849">
        <v>12008</v>
      </c>
      <c r="N767" s="832">
        <v>1</v>
      </c>
      <c r="O767" s="832">
        <v>316</v>
      </c>
      <c r="P767" s="849">
        <v>21</v>
      </c>
      <c r="Q767" s="849">
        <v>6636</v>
      </c>
      <c r="R767" s="837">
        <v>0.55263157894736847</v>
      </c>
      <c r="S767" s="850">
        <v>316</v>
      </c>
    </row>
    <row r="768" spans="1:19" ht="14.4" customHeight="1" x14ac:dyDescent="0.3">
      <c r="A768" s="831" t="s">
        <v>5661</v>
      </c>
      <c r="B768" s="832" t="s">
        <v>5662</v>
      </c>
      <c r="C768" s="832" t="s">
        <v>624</v>
      </c>
      <c r="D768" s="832" t="s">
        <v>5611</v>
      </c>
      <c r="E768" s="832" t="s">
        <v>5627</v>
      </c>
      <c r="F768" s="832" t="s">
        <v>5707</v>
      </c>
      <c r="G768" s="832" t="s">
        <v>5708</v>
      </c>
      <c r="H768" s="849">
        <v>1</v>
      </c>
      <c r="I768" s="849">
        <v>35</v>
      </c>
      <c r="J768" s="832"/>
      <c r="K768" s="832">
        <v>35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5661</v>
      </c>
      <c r="B769" s="832" t="s">
        <v>5662</v>
      </c>
      <c r="C769" s="832" t="s">
        <v>624</v>
      </c>
      <c r="D769" s="832" t="s">
        <v>5611</v>
      </c>
      <c r="E769" s="832" t="s">
        <v>5627</v>
      </c>
      <c r="F769" s="832" t="s">
        <v>5639</v>
      </c>
      <c r="G769" s="832" t="s">
        <v>5640</v>
      </c>
      <c r="H769" s="849">
        <v>1</v>
      </c>
      <c r="I769" s="849">
        <v>33.33</v>
      </c>
      <c r="J769" s="832">
        <v>0.14284489778425408</v>
      </c>
      <c r="K769" s="832">
        <v>33.33</v>
      </c>
      <c r="L769" s="849">
        <v>7</v>
      </c>
      <c r="M769" s="849">
        <v>233.32999999999998</v>
      </c>
      <c r="N769" s="832">
        <v>1</v>
      </c>
      <c r="O769" s="832">
        <v>33.332857142857144</v>
      </c>
      <c r="P769" s="849">
        <v>3</v>
      </c>
      <c r="Q769" s="849">
        <v>99.99</v>
      </c>
      <c r="R769" s="837">
        <v>0.42853469335276217</v>
      </c>
      <c r="S769" s="850">
        <v>33.33</v>
      </c>
    </row>
    <row r="770" spans="1:19" ht="14.4" customHeight="1" x14ac:dyDescent="0.3">
      <c r="A770" s="831" t="s">
        <v>5661</v>
      </c>
      <c r="B770" s="832" t="s">
        <v>5662</v>
      </c>
      <c r="C770" s="832" t="s">
        <v>624</v>
      </c>
      <c r="D770" s="832" t="s">
        <v>5611</v>
      </c>
      <c r="E770" s="832" t="s">
        <v>5627</v>
      </c>
      <c r="F770" s="832" t="s">
        <v>5641</v>
      </c>
      <c r="G770" s="832" t="s">
        <v>5642</v>
      </c>
      <c r="H770" s="849">
        <v>3</v>
      </c>
      <c r="I770" s="849">
        <v>93</v>
      </c>
      <c r="J770" s="832"/>
      <c r="K770" s="832">
        <v>31</v>
      </c>
      <c r="L770" s="849"/>
      <c r="M770" s="849"/>
      <c r="N770" s="832"/>
      <c r="O770" s="832"/>
      <c r="P770" s="849">
        <v>1</v>
      </c>
      <c r="Q770" s="849">
        <v>32</v>
      </c>
      <c r="R770" s="837"/>
      <c r="S770" s="850">
        <v>32</v>
      </c>
    </row>
    <row r="771" spans="1:19" ht="14.4" customHeight="1" x14ac:dyDescent="0.3">
      <c r="A771" s="831" t="s">
        <v>5661</v>
      </c>
      <c r="B771" s="832" t="s">
        <v>5662</v>
      </c>
      <c r="C771" s="832" t="s">
        <v>624</v>
      </c>
      <c r="D771" s="832" t="s">
        <v>5611</v>
      </c>
      <c r="E771" s="832" t="s">
        <v>5627</v>
      </c>
      <c r="F771" s="832" t="s">
        <v>5729</v>
      </c>
      <c r="G771" s="832" t="s">
        <v>5730</v>
      </c>
      <c r="H771" s="849">
        <v>21</v>
      </c>
      <c r="I771" s="849">
        <v>0</v>
      </c>
      <c r="J771" s="832"/>
      <c r="K771" s="832">
        <v>0</v>
      </c>
      <c r="L771" s="849">
        <v>31</v>
      </c>
      <c r="M771" s="849">
        <v>0</v>
      </c>
      <c r="N771" s="832"/>
      <c r="O771" s="832">
        <v>0</v>
      </c>
      <c r="P771" s="849">
        <v>19</v>
      </c>
      <c r="Q771" s="849">
        <v>0</v>
      </c>
      <c r="R771" s="837"/>
      <c r="S771" s="850">
        <v>0</v>
      </c>
    </row>
    <row r="772" spans="1:19" ht="14.4" customHeight="1" x14ac:dyDescent="0.3">
      <c r="A772" s="831" t="s">
        <v>5661</v>
      </c>
      <c r="B772" s="832" t="s">
        <v>5662</v>
      </c>
      <c r="C772" s="832" t="s">
        <v>624</v>
      </c>
      <c r="D772" s="832" t="s">
        <v>5611</v>
      </c>
      <c r="E772" s="832" t="s">
        <v>5627</v>
      </c>
      <c r="F772" s="832" t="s">
        <v>5733</v>
      </c>
      <c r="G772" s="832" t="s">
        <v>5734</v>
      </c>
      <c r="H772" s="849">
        <v>23</v>
      </c>
      <c r="I772" s="849">
        <v>4600</v>
      </c>
      <c r="J772" s="832">
        <v>0.60526315789473684</v>
      </c>
      <c r="K772" s="832">
        <v>200</v>
      </c>
      <c r="L772" s="849">
        <v>38</v>
      </c>
      <c r="M772" s="849">
        <v>7600</v>
      </c>
      <c r="N772" s="832">
        <v>1</v>
      </c>
      <c r="O772" s="832">
        <v>200</v>
      </c>
      <c r="P772" s="849">
        <v>25</v>
      </c>
      <c r="Q772" s="849">
        <v>5000</v>
      </c>
      <c r="R772" s="837">
        <v>0.65789473684210531</v>
      </c>
      <c r="S772" s="850">
        <v>200</v>
      </c>
    </row>
    <row r="773" spans="1:19" ht="14.4" customHeight="1" x14ac:dyDescent="0.3">
      <c r="A773" s="831" t="s">
        <v>5661</v>
      </c>
      <c r="B773" s="832" t="s">
        <v>5662</v>
      </c>
      <c r="C773" s="832" t="s">
        <v>624</v>
      </c>
      <c r="D773" s="832" t="s">
        <v>5611</v>
      </c>
      <c r="E773" s="832" t="s">
        <v>5627</v>
      </c>
      <c r="F773" s="832" t="s">
        <v>5735</v>
      </c>
      <c r="G773" s="832" t="s">
        <v>5736</v>
      </c>
      <c r="H773" s="849">
        <v>1</v>
      </c>
      <c r="I773" s="849">
        <v>242</v>
      </c>
      <c r="J773" s="832">
        <v>0.93798449612403101</v>
      </c>
      <c r="K773" s="832">
        <v>242</v>
      </c>
      <c r="L773" s="849">
        <v>1</v>
      </c>
      <c r="M773" s="849">
        <v>258</v>
      </c>
      <c r="N773" s="832">
        <v>1</v>
      </c>
      <c r="O773" s="832">
        <v>258</v>
      </c>
      <c r="P773" s="849">
        <v>1</v>
      </c>
      <c r="Q773" s="849">
        <v>258</v>
      </c>
      <c r="R773" s="837">
        <v>1</v>
      </c>
      <c r="S773" s="850">
        <v>258</v>
      </c>
    </row>
    <row r="774" spans="1:19" ht="14.4" customHeight="1" x14ac:dyDescent="0.3">
      <c r="A774" s="831" t="s">
        <v>5661</v>
      </c>
      <c r="B774" s="832" t="s">
        <v>5662</v>
      </c>
      <c r="C774" s="832" t="s">
        <v>624</v>
      </c>
      <c r="D774" s="832" t="s">
        <v>5611</v>
      </c>
      <c r="E774" s="832" t="s">
        <v>5627</v>
      </c>
      <c r="F774" s="832" t="s">
        <v>5751</v>
      </c>
      <c r="G774" s="832" t="s">
        <v>5752</v>
      </c>
      <c r="H774" s="849">
        <v>1</v>
      </c>
      <c r="I774" s="849">
        <v>240</v>
      </c>
      <c r="J774" s="832">
        <v>0.24590163934426229</v>
      </c>
      <c r="K774" s="832">
        <v>240</v>
      </c>
      <c r="L774" s="849">
        <v>4</v>
      </c>
      <c r="M774" s="849">
        <v>976</v>
      </c>
      <c r="N774" s="832">
        <v>1</v>
      </c>
      <c r="O774" s="832">
        <v>244</v>
      </c>
      <c r="P774" s="849">
        <v>4</v>
      </c>
      <c r="Q774" s="849">
        <v>980</v>
      </c>
      <c r="R774" s="837">
        <v>1.0040983606557377</v>
      </c>
      <c r="S774" s="850">
        <v>245</v>
      </c>
    </row>
    <row r="775" spans="1:19" ht="14.4" customHeight="1" x14ac:dyDescent="0.3">
      <c r="A775" s="831" t="s">
        <v>5661</v>
      </c>
      <c r="B775" s="832" t="s">
        <v>5662</v>
      </c>
      <c r="C775" s="832" t="s">
        <v>624</v>
      </c>
      <c r="D775" s="832" t="s">
        <v>5611</v>
      </c>
      <c r="E775" s="832" t="s">
        <v>5627</v>
      </c>
      <c r="F775" s="832" t="s">
        <v>5771</v>
      </c>
      <c r="G775" s="832" t="s">
        <v>5772</v>
      </c>
      <c r="H775" s="849">
        <v>8</v>
      </c>
      <c r="I775" s="849">
        <v>4160</v>
      </c>
      <c r="J775" s="832">
        <v>2.5537139349294047</v>
      </c>
      <c r="K775" s="832">
        <v>520</v>
      </c>
      <c r="L775" s="849">
        <v>3</v>
      </c>
      <c r="M775" s="849">
        <v>1629</v>
      </c>
      <c r="N775" s="832">
        <v>1</v>
      </c>
      <c r="O775" s="832">
        <v>543</v>
      </c>
      <c r="P775" s="849">
        <v>5</v>
      </c>
      <c r="Q775" s="849">
        <v>2720</v>
      </c>
      <c r="R775" s="837">
        <v>1.6697360343769183</v>
      </c>
      <c r="S775" s="850">
        <v>544</v>
      </c>
    </row>
    <row r="776" spans="1:19" ht="14.4" customHeight="1" x14ac:dyDescent="0.3">
      <c r="A776" s="831" t="s">
        <v>5661</v>
      </c>
      <c r="B776" s="832" t="s">
        <v>5662</v>
      </c>
      <c r="C776" s="832" t="s">
        <v>627</v>
      </c>
      <c r="D776" s="832" t="s">
        <v>5588</v>
      </c>
      <c r="E776" s="832" t="s">
        <v>5632</v>
      </c>
      <c r="F776" s="832" t="s">
        <v>5633</v>
      </c>
      <c r="G776" s="832" t="s">
        <v>5634</v>
      </c>
      <c r="H776" s="849">
        <v>1</v>
      </c>
      <c r="I776" s="849">
        <v>548.41999999999996</v>
      </c>
      <c r="J776" s="832"/>
      <c r="K776" s="832">
        <v>548.41999999999996</v>
      </c>
      <c r="L776" s="849"/>
      <c r="M776" s="849"/>
      <c r="N776" s="832"/>
      <c r="O776" s="832"/>
      <c r="P776" s="849">
        <v>1</v>
      </c>
      <c r="Q776" s="849">
        <v>548.41999999999996</v>
      </c>
      <c r="R776" s="837"/>
      <c r="S776" s="850">
        <v>548.41999999999996</v>
      </c>
    </row>
    <row r="777" spans="1:19" ht="14.4" customHeight="1" x14ac:dyDescent="0.3">
      <c r="A777" s="831" t="s">
        <v>5661</v>
      </c>
      <c r="B777" s="832" t="s">
        <v>5662</v>
      </c>
      <c r="C777" s="832" t="s">
        <v>627</v>
      </c>
      <c r="D777" s="832" t="s">
        <v>5588</v>
      </c>
      <c r="E777" s="832" t="s">
        <v>5627</v>
      </c>
      <c r="F777" s="832" t="s">
        <v>5684</v>
      </c>
      <c r="G777" s="832" t="s">
        <v>5685</v>
      </c>
      <c r="H777" s="849">
        <v>2</v>
      </c>
      <c r="I777" s="849">
        <v>20</v>
      </c>
      <c r="J777" s="832">
        <v>2</v>
      </c>
      <c r="K777" s="832">
        <v>10</v>
      </c>
      <c r="L777" s="849">
        <v>1</v>
      </c>
      <c r="M777" s="849">
        <v>10</v>
      </c>
      <c r="N777" s="832">
        <v>1</v>
      </c>
      <c r="O777" s="832">
        <v>10</v>
      </c>
      <c r="P777" s="849"/>
      <c r="Q777" s="849"/>
      <c r="R777" s="837"/>
      <c r="S777" s="850"/>
    </row>
    <row r="778" spans="1:19" ht="14.4" customHeight="1" x14ac:dyDescent="0.3">
      <c r="A778" s="831" t="s">
        <v>5661</v>
      </c>
      <c r="B778" s="832" t="s">
        <v>5662</v>
      </c>
      <c r="C778" s="832" t="s">
        <v>627</v>
      </c>
      <c r="D778" s="832" t="s">
        <v>5588</v>
      </c>
      <c r="E778" s="832" t="s">
        <v>5627</v>
      </c>
      <c r="F778" s="832" t="s">
        <v>5780</v>
      </c>
      <c r="G778" s="832" t="s">
        <v>5781</v>
      </c>
      <c r="H778" s="849">
        <v>3</v>
      </c>
      <c r="I778" s="849">
        <v>1323</v>
      </c>
      <c r="J778" s="832">
        <v>2.4760906589807414E-2</v>
      </c>
      <c r="K778" s="832">
        <v>441</v>
      </c>
      <c r="L778" s="849">
        <v>119</v>
      </c>
      <c r="M778" s="849">
        <v>53431</v>
      </c>
      <c r="N778" s="832">
        <v>1</v>
      </c>
      <c r="O778" s="832">
        <v>449</v>
      </c>
      <c r="P778" s="849">
        <v>76</v>
      </c>
      <c r="Q778" s="849">
        <v>34124</v>
      </c>
      <c r="R778" s="837">
        <v>0.6386554621848739</v>
      </c>
      <c r="S778" s="850">
        <v>449</v>
      </c>
    </row>
    <row r="779" spans="1:19" ht="14.4" customHeight="1" x14ac:dyDescent="0.3">
      <c r="A779" s="831" t="s">
        <v>5661</v>
      </c>
      <c r="B779" s="832" t="s">
        <v>5662</v>
      </c>
      <c r="C779" s="832" t="s">
        <v>627</v>
      </c>
      <c r="D779" s="832" t="s">
        <v>5588</v>
      </c>
      <c r="E779" s="832" t="s">
        <v>5627</v>
      </c>
      <c r="F779" s="832" t="s">
        <v>5693</v>
      </c>
      <c r="G779" s="832" t="s">
        <v>5694</v>
      </c>
      <c r="H779" s="849"/>
      <c r="I779" s="849"/>
      <c r="J779" s="832"/>
      <c r="K779" s="832"/>
      <c r="L779" s="849">
        <v>1</v>
      </c>
      <c r="M779" s="849">
        <v>251</v>
      </c>
      <c r="N779" s="832">
        <v>1</v>
      </c>
      <c r="O779" s="832">
        <v>251</v>
      </c>
      <c r="P779" s="849"/>
      <c r="Q779" s="849"/>
      <c r="R779" s="837"/>
      <c r="S779" s="850"/>
    </row>
    <row r="780" spans="1:19" ht="14.4" customHeight="1" x14ac:dyDescent="0.3">
      <c r="A780" s="831" t="s">
        <v>5661</v>
      </c>
      <c r="B780" s="832" t="s">
        <v>5662</v>
      </c>
      <c r="C780" s="832" t="s">
        <v>627</v>
      </c>
      <c r="D780" s="832" t="s">
        <v>5588</v>
      </c>
      <c r="E780" s="832" t="s">
        <v>5627</v>
      </c>
      <c r="F780" s="832" t="s">
        <v>5782</v>
      </c>
      <c r="G780" s="832" t="s">
        <v>5783</v>
      </c>
      <c r="H780" s="849"/>
      <c r="I780" s="849"/>
      <c r="J780" s="832"/>
      <c r="K780" s="832"/>
      <c r="L780" s="849">
        <v>2</v>
      </c>
      <c r="M780" s="849">
        <v>2166</v>
      </c>
      <c r="N780" s="832">
        <v>1</v>
      </c>
      <c r="O780" s="832">
        <v>1083</v>
      </c>
      <c r="P780" s="849">
        <v>4</v>
      </c>
      <c r="Q780" s="849">
        <v>4336</v>
      </c>
      <c r="R780" s="837">
        <v>2.0018467220683287</v>
      </c>
      <c r="S780" s="850">
        <v>1084</v>
      </c>
    </row>
    <row r="781" spans="1:19" ht="14.4" customHeight="1" x14ac:dyDescent="0.3">
      <c r="A781" s="831" t="s">
        <v>5661</v>
      </c>
      <c r="B781" s="832" t="s">
        <v>5662</v>
      </c>
      <c r="C781" s="832" t="s">
        <v>627</v>
      </c>
      <c r="D781" s="832" t="s">
        <v>5588</v>
      </c>
      <c r="E781" s="832" t="s">
        <v>5627</v>
      </c>
      <c r="F781" s="832" t="s">
        <v>5784</v>
      </c>
      <c r="G781" s="832" t="s">
        <v>5785</v>
      </c>
      <c r="H781" s="849"/>
      <c r="I781" s="849"/>
      <c r="J781" s="832"/>
      <c r="K781" s="832"/>
      <c r="L781" s="849">
        <v>3</v>
      </c>
      <c r="M781" s="849">
        <v>2007</v>
      </c>
      <c r="N781" s="832">
        <v>1</v>
      </c>
      <c r="O781" s="832">
        <v>669</v>
      </c>
      <c r="P781" s="849"/>
      <c r="Q781" s="849"/>
      <c r="R781" s="837"/>
      <c r="S781" s="850"/>
    </row>
    <row r="782" spans="1:19" ht="14.4" customHeight="1" x14ac:dyDescent="0.3">
      <c r="A782" s="831" t="s">
        <v>5661</v>
      </c>
      <c r="B782" s="832" t="s">
        <v>5662</v>
      </c>
      <c r="C782" s="832" t="s">
        <v>627</v>
      </c>
      <c r="D782" s="832" t="s">
        <v>5588</v>
      </c>
      <c r="E782" s="832" t="s">
        <v>5627</v>
      </c>
      <c r="F782" s="832" t="s">
        <v>5703</v>
      </c>
      <c r="G782" s="832" t="s">
        <v>5704</v>
      </c>
      <c r="H782" s="849">
        <v>2</v>
      </c>
      <c r="I782" s="849">
        <v>616</v>
      </c>
      <c r="J782" s="832">
        <v>2.4675532767184746E-2</v>
      </c>
      <c r="K782" s="832">
        <v>308</v>
      </c>
      <c r="L782" s="849">
        <v>79</v>
      </c>
      <c r="M782" s="849">
        <v>24964</v>
      </c>
      <c r="N782" s="832">
        <v>1</v>
      </c>
      <c r="O782" s="832">
        <v>316</v>
      </c>
      <c r="P782" s="849">
        <v>39</v>
      </c>
      <c r="Q782" s="849">
        <v>12324</v>
      </c>
      <c r="R782" s="837">
        <v>0.49367088607594939</v>
      </c>
      <c r="S782" s="850">
        <v>316</v>
      </c>
    </row>
    <row r="783" spans="1:19" ht="14.4" customHeight="1" x14ac:dyDescent="0.3">
      <c r="A783" s="831" t="s">
        <v>5661</v>
      </c>
      <c r="B783" s="832" t="s">
        <v>5662</v>
      </c>
      <c r="C783" s="832" t="s">
        <v>627</v>
      </c>
      <c r="D783" s="832" t="s">
        <v>5588</v>
      </c>
      <c r="E783" s="832" t="s">
        <v>5627</v>
      </c>
      <c r="F783" s="832" t="s">
        <v>5639</v>
      </c>
      <c r="G783" s="832" t="s">
        <v>5640</v>
      </c>
      <c r="H783" s="849">
        <v>1270</v>
      </c>
      <c r="I783" s="849">
        <v>2599.9599999999991</v>
      </c>
      <c r="J783" s="832">
        <v>78.006600660065985</v>
      </c>
      <c r="K783" s="832">
        <v>2.0472125984251961</v>
      </c>
      <c r="L783" s="849">
        <v>1</v>
      </c>
      <c r="M783" s="849">
        <v>33.33</v>
      </c>
      <c r="N783" s="832">
        <v>1</v>
      </c>
      <c r="O783" s="832">
        <v>33.33</v>
      </c>
      <c r="P783" s="849"/>
      <c r="Q783" s="849"/>
      <c r="R783" s="837"/>
      <c r="S783" s="850"/>
    </row>
    <row r="784" spans="1:19" ht="14.4" customHeight="1" x14ac:dyDescent="0.3">
      <c r="A784" s="831" t="s">
        <v>5661</v>
      </c>
      <c r="B784" s="832" t="s">
        <v>5662</v>
      </c>
      <c r="C784" s="832" t="s">
        <v>627</v>
      </c>
      <c r="D784" s="832" t="s">
        <v>5588</v>
      </c>
      <c r="E784" s="832" t="s">
        <v>5627</v>
      </c>
      <c r="F784" s="832" t="s">
        <v>5725</v>
      </c>
      <c r="G784" s="832" t="s">
        <v>5726</v>
      </c>
      <c r="H784" s="849">
        <v>8</v>
      </c>
      <c r="I784" s="849">
        <v>288</v>
      </c>
      <c r="J784" s="832">
        <v>4.3729122380807776E-2</v>
      </c>
      <c r="K784" s="832">
        <v>36</v>
      </c>
      <c r="L784" s="849">
        <v>178</v>
      </c>
      <c r="M784" s="849">
        <v>6586</v>
      </c>
      <c r="N784" s="832">
        <v>1</v>
      </c>
      <c r="O784" s="832">
        <v>37</v>
      </c>
      <c r="P784" s="849">
        <v>117</v>
      </c>
      <c r="Q784" s="849">
        <v>4329</v>
      </c>
      <c r="R784" s="837">
        <v>0.65730337078651691</v>
      </c>
      <c r="S784" s="850">
        <v>37</v>
      </c>
    </row>
    <row r="785" spans="1:19" ht="14.4" customHeight="1" x14ac:dyDescent="0.3">
      <c r="A785" s="831" t="s">
        <v>5661</v>
      </c>
      <c r="B785" s="832" t="s">
        <v>5662</v>
      </c>
      <c r="C785" s="832" t="s">
        <v>627</v>
      </c>
      <c r="D785" s="832" t="s">
        <v>5588</v>
      </c>
      <c r="E785" s="832" t="s">
        <v>5627</v>
      </c>
      <c r="F785" s="832" t="s">
        <v>5641</v>
      </c>
      <c r="G785" s="832" t="s">
        <v>5642</v>
      </c>
      <c r="H785" s="849">
        <v>1</v>
      </c>
      <c r="I785" s="849">
        <v>31</v>
      </c>
      <c r="J785" s="832"/>
      <c r="K785" s="832">
        <v>31</v>
      </c>
      <c r="L785" s="849"/>
      <c r="M785" s="849"/>
      <c r="N785" s="832"/>
      <c r="O785" s="832"/>
      <c r="P785" s="849">
        <v>4</v>
      </c>
      <c r="Q785" s="849">
        <v>128</v>
      </c>
      <c r="R785" s="837"/>
      <c r="S785" s="850">
        <v>32</v>
      </c>
    </row>
    <row r="786" spans="1:19" ht="14.4" customHeight="1" x14ac:dyDescent="0.3">
      <c r="A786" s="831" t="s">
        <v>5661</v>
      </c>
      <c r="B786" s="832" t="s">
        <v>5662</v>
      </c>
      <c r="C786" s="832" t="s">
        <v>627</v>
      </c>
      <c r="D786" s="832" t="s">
        <v>5588</v>
      </c>
      <c r="E786" s="832" t="s">
        <v>5627</v>
      </c>
      <c r="F786" s="832" t="s">
        <v>5731</v>
      </c>
      <c r="G786" s="832" t="s">
        <v>5732</v>
      </c>
      <c r="H786" s="849">
        <v>11</v>
      </c>
      <c r="I786" s="849">
        <v>7128</v>
      </c>
      <c r="J786" s="832">
        <v>3.0613691122974442E-2</v>
      </c>
      <c r="K786" s="832">
        <v>648</v>
      </c>
      <c r="L786" s="849">
        <v>347</v>
      </c>
      <c r="M786" s="849">
        <v>232837</v>
      </c>
      <c r="N786" s="832">
        <v>1</v>
      </c>
      <c r="O786" s="832">
        <v>671</v>
      </c>
      <c r="P786" s="849">
        <v>297</v>
      </c>
      <c r="Q786" s="849">
        <v>199584</v>
      </c>
      <c r="R786" s="837">
        <v>0.85718335144328439</v>
      </c>
      <c r="S786" s="850">
        <v>672</v>
      </c>
    </row>
    <row r="787" spans="1:19" ht="14.4" customHeight="1" x14ac:dyDescent="0.3">
      <c r="A787" s="831" t="s">
        <v>5661</v>
      </c>
      <c r="B787" s="832" t="s">
        <v>5662</v>
      </c>
      <c r="C787" s="832" t="s">
        <v>627</v>
      </c>
      <c r="D787" s="832" t="s">
        <v>5588</v>
      </c>
      <c r="E787" s="832" t="s">
        <v>5627</v>
      </c>
      <c r="F787" s="832" t="s">
        <v>5786</v>
      </c>
      <c r="G787" s="832" t="s">
        <v>5787</v>
      </c>
      <c r="H787" s="849"/>
      <c r="I787" s="849"/>
      <c r="J787" s="832"/>
      <c r="K787" s="832"/>
      <c r="L787" s="849">
        <v>6</v>
      </c>
      <c r="M787" s="849">
        <v>3774</v>
      </c>
      <c r="N787" s="832">
        <v>1</v>
      </c>
      <c r="O787" s="832">
        <v>629</v>
      </c>
      <c r="P787" s="849">
        <v>3</v>
      </c>
      <c r="Q787" s="849">
        <v>1887</v>
      </c>
      <c r="R787" s="837">
        <v>0.5</v>
      </c>
      <c r="S787" s="850">
        <v>629</v>
      </c>
    </row>
    <row r="788" spans="1:19" ht="14.4" customHeight="1" x14ac:dyDescent="0.3">
      <c r="A788" s="831" t="s">
        <v>5661</v>
      </c>
      <c r="B788" s="832" t="s">
        <v>5662</v>
      </c>
      <c r="C788" s="832" t="s">
        <v>627</v>
      </c>
      <c r="D788" s="832" t="s">
        <v>5588</v>
      </c>
      <c r="E788" s="832" t="s">
        <v>5627</v>
      </c>
      <c r="F788" s="832" t="s">
        <v>5735</v>
      </c>
      <c r="G788" s="832" t="s">
        <v>5736</v>
      </c>
      <c r="H788" s="849">
        <v>11</v>
      </c>
      <c r="I788" s="849">
        <v>2662</v>
      </c>
      <c r="J788" s="832">
        <v>2.5226966888421371E-2</v>
      </c>
      <c r="K788" s="832">
        <v>242</v>
      </c>
      <c r="L788" s="849">
        <v>409</v>
      </c>
      <c r="M788" s="849">
        <v>105522</v>
      </c>
      <c r="N788" s="832">
        <v>1</v>
      </c>
      <c r="O788" s="832">
        <v>258</v>
      </c>
      <c r="P788" s="849">
        <v>324</v>
      </c>
      <c r="Q788" s="849">
        <v>83592</v>
      </c>
      <c r="R788" s="837">
        <v>0.79217603911980439</v>
      </c>
      <c r="S788" s="850">
        <v>258</v>
      </c>
    </row>
    <row r="789" spans="1:19" ht="14.4" customHeight="1" x14ac:dyDescent="0.3">
      <c r="A789" s="831" t="s">
        <v>5661</v>
      </c>
      <c r="B789" s="832" t="s">
        <v>5662</v>
      </c>
      <c r="C789" s="832" t="s">
        <v>627</v>
      </c>
      <c r="D789" s="832" t="s">
        <v>2058</v>
      </c>
      <c r="E789" s="832" t="s">
        <v>5632</v>
      </c>
      <c r="F789" s="832" t="s">
        <v>5633</v>
      </c>
      <c r="G789" s="832" t="s">
        <v>5634</v>
      </c>
      <c r="H789" s="849">
        <v>11</v>
      </c>
      <c r="I789" s="849">
        <v>6032.62</v>
      </c>
      <c r="J789" s="832">
        <v>5.5</v>
      </c>
      <c r="K789" s="832">
        <v>548.41999999999996</v>
      </c>
      <c r="L789" s="849">
        <v>2</v>
      </c>
      <c r="M789" s="849">
        <v>1096.8399999999999</v>
      </c>
      <c r="N789" s="832">
        <v>1</v>
      </c>
      <c r="O789" s="832">
        <v>548.41999999999996</v>
      </c>
      <c r="P789" s="849">
        <v>2</v>
      </c>
      <c r="Q789" s="849">
        <v>1097.9299999999998</v>
      </c>
      <c r="R789" s="837">
        <v>1.0009937639035775</v>
      </c>
      <c r="S789" s="850">
        <v>548.96499999999992</v>
      </c>
    </row>
    <row r="790" spans="1:19" ht="14.4" customHeight="1" x14ac:dyDescent="0.3">
      <c r="A790" s="831" t="s">
        <v>5661</v>
      </c>
      <c r="B790" s="832" t="s">
        <v>5662</v>
      </c>
      <c r="C790" s="832" t="s">
        <v>627</v>
      </c>
      <c r="D790" s="832" t="s">
        <v>2058</v>
      </c>
      <c r="E790" s="832" t="s">
        <v>5632</v>
      </c>
      <c r="F790" s="832" t="s">
        <v>5664</v>
      </c>
      <c r="G790" s="832" t="s">
        <v>5634</v>
      </c>
      <c r="H790" s="849"/>
      <c r="I790" s="849"/>
      <c r="J790" s="832"/>
      <c r="K790" s="832"/>
      <c r="L790" s="849">
        <v>2</v>
      </c>
      <c r="M790" s="849">
        <v>2193.6999999999998</v>
      </c>
      <c r="N790" s="832">
        <v>1</v>
      </c>
      <c r="O790" s="832">
        <v>1096.8499999999999</v>
      </c>
      <c r="P790" s="849">
        <v>1</v>
      </c>
      <c r="Q790" s="849">
        <v>1096.8499999999999</v>
      </c>
      <c r="R790" s="837">
        <v>0.5</v>
      </c>
      <c r="S790" s="850">
        <v>1096.8499999999999</v>
      </c>
    </row>
    <row r="791" spans="1:19" ht="14.4" customHeight="1" x14ac:dyDescent="0.3">
      <c r="A791" s="831" t="s">
        <v>5661</v>
      </c>
      <c r="B791" s="832" t="s">
        <v>5662</v>
      </c>
      <c r="C791" s="832" t="s">
        <v>627</v>
      </c>
      <c r="D791" s="832" t="s">
        <v>2058</v>
      </c>
      <c r="E791" s="832" t="s">
        <v>5632</v>
      </c>
      <c r="F791" s="832" t="s">
        <v>5665</v>
      </c>
      <c r="G791" s="832" t="s">
        <v>5666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1316.22</v>
      </c>
      <c r="R791" s="837"/>
      <c r="S791" s="850">
        <v>1316.22</v>
      </c>
    </row>
    <row r="792" spans="1:19" ht="14.4" customHeight="1" x14ac:dyDescent="0.3">
      <c r="A792" s="831" t="s">
        <v>5661</v>
      </c>
      <c r="B792" s="832" t="s">
        <v>5662</v>
      </c>
      <c r="C792" s="832" t="s">
        <v>627</v>
      </c>
      <c r="D792" s="832" t="s">
        <v>2058</v>
      </c>
      <c r="E792" s="832" t="s">
        <v>5627</v>
      </c>
      <c r="F792" s="832" t="s">
        <v>5646</v>
      </c>
      <c r="G792" s="832" t="s">
        <v>5647</v>
      </c>
      <c r="H792" s="849"/>
      <c r="I792" s="849"/>
      <c r="J792" s="832"/>
      <c r="K792" s="832"/>
      <c r="L792" s="849"/>
      <c r="M792" s="849"/>
      <c r="N792" s="832"/>
      <c r="O792" s="832"/>
      <c r="P792" s="849">
        <v>3</v>
      </c>
      <c r="Q792" s="849">
        <v>111</v>
      </c>
      <c r="R792" s="837"/>
      <c r="S792" s="850">
        <v>37</v>
      </c>
    </row>
    <row r="793" spans="1:19" ht="14.4" customHeight="1" x14ac:dyDescent="0.3">
      <c r="A793" s="831" t="s">
        <v>5661</v>
      </c>
      <c r="B793" s="832" t="s">
        <v>5662</v>
      </c>
      <c r="C793" s="832" t="s">
        <v>627</v>
      </c>
      <c r="D793" s="832" t="s">
        <v>2058</v>
      </c>
      <c r="E793" s="832" t="s">
        <v>5627</v>
      </c>
      <c r="F793" s="832" t="s">
        <v>5780</v>
      </c>
      <c r="G793" s="832" t="s">
        <v>5781</v>
      </c>
      <c r="H793" s="849">
        <v>488</v>
      </c>
      <c r="I793" s="849">
        <v>215208</v>
      </c>
      <c r="J793" s="832">
        <v>3.5243023712825887</v>
      </c>
      <c r="K793" s="832">
        <v>441</v>
      </c>
      <c r="L793" s="849">
        <v>136</v>
      </c>
      <c r="M793" s="849">
        <v>61064</v>
      </c>
      <c r="N793" s="832">
        <v>1</v>
      </c>
      <c r="O793" s="832">
        <v>449</v>
      </c>
      <c r="P793" s="849">
        <v>93</v>
      </c>
      <c r="Q793" s="849">
        <v>41757</v>
      </c>
      <c r="R793" s="837">
        <v>0.68382352941176472</v>
      </c>
      <c r="S793" s="850">
        <v>449</v>
      </c>
    </row>
    <row r="794" spans="1:19" ht="14.4" customHeight="1" x14ac:dyDescent="0.3">
      <c r="A794" s="831" t="s">
        <v>5661</v>
      </c>
      <c r="B794" s="832" t="s">
        <v>5662</v>
      </c>
      <c r="C794" s="832" t="s">
        <v>627</v>
      </c>
      <c r="D794" s="832" t="s">
        <v>2058</v>
      </c>
      <c r="E794" s="832" t="s">
        <v>5627</v>
      </c>
      <c r="F794" s="832" t="s">
        <v>5693</v>
      </c>
      <c r="G794" s="832" t="s">
        <v>5694</v>
      </c>
      <c r="H794" s="849"/>
      <c r="I794" s="849"/>
      <c r="J794" s="832"/>
      <c r="K794" s="832"/>
      <c r="L794" s="849"/>
      <c r="M794" s="849"/>
      <c r="N794" s="832"/>
      <c r="O794" s="832"/>
      <c r="P794" s="849">
        <v>2</v>
      </c>
      <c r="Q794" s="849">
        <v>502</v>
      </c>
      <c r="R794" s="837"/>
      <c r="S794" s="850">
        <v>251</v>
      </c>
    </row>
    <row r="795" spans="1:19" ht="14.4" customHeight="1" x14ac:dyDescent="0.3">
      <c r="A795" s="831" t="s">
        <v>5661</v>
      </c>
      <c r="B795" s="832" t="s">
        <v>5662</v>
      </c>
      <c r="C795" s="832" t="s">
        <v>627</v>
      </c>
      <c r="D795" s="832" t="s">
        <v>2058</v>
      </c>
      <c r="E795" s="832" t="s">
        <v>5627</v>
      </c>
      <c r="F795" s="832" t="s">
        <v>5782</v>
      </c>
      <c r="G795" s="832" t="s">
        <v>5783</v>
      </c>
      <c r="H795" s="849">
        <v>24</v>
      </c>
      <c r="I795" s="849">
        <v>24696</v>
      </c>
      <c r="J795" s="832">
        <v>3.2576177285318559</v>
      </c>
      <c r="K795" s="832">
        <v>1029</v>
      </c>
      <c r="L795" s="849">
        <v>7</v>
      </c>
      <c r="M795" s="849">
        <v>7581</v>
      </c>
      <c r="N795" s="832">
        <v>1</v>
      </c>
      <c r="O795" s="832">
        <v>1083</v>
      </c>
      <c r="P795" s="849">
        <v>5</v>
      </c>
      <c r="Q795" s="849">
        <v>5420</v>
      </c>
      <c r="R795" s="837">
        <v>0.71494525788154595</v>
      </c>
      <c r="S795" s="850">
        <v>1084</v>
      </c>
    </row>
    <row r="796" spans="1:19" ht="14.4" customHeight="1" x14ac:dyDescent="0.3">
      <c r="A796" s="831" t="s">
        <v>5661</v>
      </c>
      <c r="B796" s="832" t="s">
        <v>5662</v>
      </c>
      <c r="C796" s="832" t="s">
        <v>627</v>
      </c>
      <c r="D796" s="832" t="s">
        <v>2058</v>
      </c>
      <c r="E796" s="832" t="s">
        <v>5627</v>
      </c>
      <c r="F796" s="832" t="s">
        <v>5784</v>
      </c>
      <c r="G796" s="832" t="s">
        <v>5785</v>
      </c>
      <c r="H796" s="849"/>
      <c r="I796" s="849"/>
      <c r="J796" s="832"/>
      <c r="K796" s="832"/>
      <c r="L796" s="849">
        <v>2</v>
      </c>
      <c r="M796" s="849">
        <v>1338</v>
      </c>
      <c r="N796" s="832">
        <v>1</v>
      </c>
      <c r="O796" s="832">
        <v>669</v>
      </c>
      <c r="P796" s="849"/>
      <c r="Q796" s="849"/>
      <c r="R796" s="837"/>
      <c r="S796" s="850"/>
    </row>
    <row r="797" spans="1:19" ht="14.4" customHeight="1" x14ac:dyDescent="0.3">
      <c r="A797" s="831" t="s">
        <v>5661</v>
      </c>
      <c r="B797" s="832" t="s">
        <v>5662</v>
      </c>
      <c r="C797" s="832" t="s">
        <v>627</v>
      </c>
      <c r="D797" s="832" t="s">
        <v>2058</v>
      </c>
      <c r="E797" s="832" t="s">
        <v>5627</v>
      </c>
      <c r="F797" s="832" t="s">
        <v>5703</v>
      </c>
      <c r="G797" s="832" t="s">
        <v>5704</v>
      </c>
      <c r="H797" s="849">
        <v>459</v>
      </c>
      <c r="I797" s="849">
        <v>141372</v>
      </c>
      <c r="J797" s="832">
        <v>2.7279252855819696</v>
      </c>
      <c r="K797" s="832">
        <v>308</v>
      </c>
      <c r="L797" s="849">
        <v>164</v>
      </c>
      <c r="M797" s="849">
        <v>51824</v>
      </c>
      <c r="N797" s="832">
        <v>1</v>
      </c>
      <c r="O797" s="832">
        <v>316</v>
      </c>
      <c r="P797" s="849">
        <v>74</v>
      </c>
      <c r="Q797" s="849">
        <v>23384</v>
      </c>
      <c r="R797" s="837">
        <v>0.45121951219512196</v>
      </c>
      <c r="S797" s="850">
        <v>316</v>
      </c>
    </row>
    <row r="798" spans="1:19" ht="14.4" customHeight="1" x14ac:dyDescent="0.3">
      <c r="A798" s="831" t="s">
        <v>5661</v>
      </c>
      <c r="B798" s="832" t="s">
        <v>5662</v>
      </c>
      <c r="C798" s="832" t="s">
        <v>627</v>
      </c>
      <c r="D798" s="832" t="s">
        <v>2058</v>
      </c>
      <c r="E798" s="832" t="s">
        <v>5627</v>
      </c>
      <c r="F798" s="832" t="s">
        <v>5639</v>
      </c>
      <c r="G798" s="832" t="s">
        <v>5640</v>
      </c>
      <c r="H798" s="849"/>
      <c r="I798" s="849"/>
      <c r="J798" s="832"/>
      <c r="K798" s="832"/>
      <c r="L798" s="849"/>
      <c r="M798" s="849"/>
      <c r="N798" s="832"/>
      <c r="O798" s="832"/>
      <c r="P798" s="849">
        <v>2</v>
      </c>
      <c r="Q798" s="849">
        <v>66.66</v>
      </c>
      <c r="R798" s="837"/>
      <c r="S798" s="850">
        <v>33.33</v>
      </c>
    </row>
    <row r="799" spans="1:19" ht="14.4" customHeight="1" x14ac:dyDescent="0.3">
      <c r="A799" s="831" t="s">
        <v>5661</v>
      </c>
      <c r="B799" s="832" t="s">
        <v>5662</v>
      </c>
      <c r="C799" s="832" t="s">
        <v>627</v>
      </c>
      <c r="D799" s="832" t="s">
        <v>2058</v>
      </c>
      <c r="E799" s="832" t="s">
        <v>5627</v>
      </c>
      <c r="F799" s="832" t="s">
        <v>5725</v>
      </c>
      <c r="G799" s="832" t="s">
        <v>5726</v>
      </c>
      <c r="H799" s="849">
        <v>511</v>
      </c>
      <c r="I799" s="849">
        <v>18396</v>
      </c>
      <c r="J799" s="832">
        <v>1.3329468879066735</v>
      </c>
      <c r="K799" s="832">
        <v>36</v>
      </c>
      <c r="L799" s="849">
        <v>373</v>
      </c>
      <c r="M799" s="849">
        <v>13801</v>
      </c>
      <c r="N799" s="832">
        <v>1</v>
      </c>
      <c r="O799" s="832">
        <v>37</v>
      </c>
      <c r="P799" s="849">
        <v>217</v>
      </c>
      <c r="Q799" s="849">
        <v>8029</v>
      </c>
      <c r="R799" s="837">
        <v>0.58176943699731909</v>
      </c>
      <c r="S799" s="850">
        <v>37</v>
      </c>
    </row>
    <row r="800" spans="1:19" ht="14.4" customHeight="1" x14ac:dyDescent="0.3">
      <c r="A800" s="831" t="s">
        <v>5661</v>
      </c>
      <c r="B800" s="832" t="s">
        <v>5662</v>
      </c>
      <c r="C800" s="832" t="s">
        <v>627</v>
      </c>
      <c r="D800" s="832" t="s">
        <v>2058</v>
      </c>
      <c r="E800" s="832" t="s">
        <v>5627</v>
      </c>
      <c r="F800" s="832" t="s">
        <v>5641</v>
      </c>
      <c r="G800" s="832" t="s">
        <v>5642</v>
      </c>
      <c r="H800" s="849">
        <v>7</v>
      </c>
      <c r="I800" s="849">
        <v>217</v>
      </c>
      <c r="J800" s="832">
        <v>1.1302083333333333</v>
      </c>
      <c r="K800" s="832">
        <v>31</v>
      </c>
      <c r="L800" s="849">
        <v>6</v>
      </c>
      <c r="M800" s="849">
        <v>192</v>
      </c>
      <c r="N800" s="832">
        <v>1</v>
      </c>
      <c r="O800" s="832">
        <v>32</v>
      </c>
      <c r="P800" s="849">
        <v>5</v>
      </c>
      <c r="Q800" s="849">
        <v>160</v>
      </c>
      <c r="R800" s="837">
        <v>0.83333333333333337</v>
      </c>
      <c r="S800" s="850">
        <v>32</v>
      </c>
    </row>
    <row r="801" spans="1:19" ht="14.4" customHeight="1" x14ac:dyDescent="0.3">
      <c r="A801" s="831" t="s">
        <v>5661</v>
      </c>
      <c r="B801" s="832" t="s">
        <v>5662</v>
      </c>
      <c r="C801" s="832" t="s">
        <v>627</v>
      </c>
      <c r="D801" s="832" t="s">
        <v>2058</v>
      </c>
      <c r="E801" s="832" t="s">
        <v>5627</v>
      </c>
      <c r="F801" s="832" t="s">
        <v>5731</v>
      </c>
      <c r="G801" s="832" t="s">
        <v>5732</v>
      </c>
      <c r="H801" s="849">
        <v>1067</v>
      </c>
      <c r="I801" s="849">
        <v>691416</v>
      </c>
      <c r="J801" s="832">
        <v>1.1551863559508933</v>
      </c>
      <c r="K801" s="832">
        <v>648</v>
      </c>
      <c r="L801" s="849">
        <v>892</v>
      </c>
      <c r="M801" s="849">
        <v>598532</v>
      </c>
      <c r="N801" s="832">
        <v>1</v>
      </c>
      <c r="O801" s="832">
        <v>671</v>
      </c>
      <c r="P801" s="849">
        <v>499</v>
      </c>
      <c r="Q801" s="849">
        <v>335328</v>
      </c>
      <c r="R801" s="837">
        <v>0.5602507468272373</v>
      </c>
      <c r="S801" s="850">
        <v>672</v>
      </c>
    </row>
    <row r="802" spans="1:19" ht="14.4" customHeight="1" x14ac:dyDescent="0.3">
      <c r="A802" s="831" t="s">
        <v>5661</v>
      </c>
      <c r="B802" s="832" t="s">
        <v>5662</v>
      </c>
      <c r="C802" s="832" t="s">
        <v>627</v>
      </c>
      <c r="D802" s="832" t="s">
        <v>2058</v>
      </c>
      <c r="E802" s="832" t="s">
        <v>5627</v>
      </c>
      <c r="F802" s="832" t="s">
        <v>5786</v>
      </c>
      <c r="G802" s="832" t="s">
        <v>5787</v>
      </c>
      <c r="H802" s="849">
        <v>21</v>
      </c>
      <c r="I802" s="849">
        <v>12453</v>
      </c>
      <c r="J802" s="832">
        <v>2.8282988871224166</v>
      </c>
      <c r="K802" s="832">
        <v>593</v>
      </c>
      <c r="L802" s="849">
        <v>7</v>
      </c>
      <c r="M802" s="849">
        <v>4403</v>
      </c>
      <c r="N802" s="832">
        <v>1</v>
      </c>
      <c r="O802" s="832">
        <v>629</v>
      </c>
      <c r="P802" s="849">
        <v>7</v>
      </c>
      <c r="Q802" s="849">
        <v>4403</v>
      </c>
      <c r="R802" s="837">
        <v>1</v>
      </c>
      <c r="S802" s="850">
        <v>629</v>
      </c>
    </row>
    <row r="803" spans="1:19" ht="14.4" customHeight="1" x14ac:dyDescent="0.3">
      <c r="A803" s="831" t="s">
        <v>5661</v>
      </c>
      <c r="B803" s="832" t="s">
        <v>5662</v>
      </c>
      <c r="C803" s="832" t="s">
        <v>627</v>
      </c>
      <c r="D803" s="832" t="s">
        <v>2058</v>
      </c>
      <c r="E803" s="832" t="s">
        <v>5627</v>
      </c>
      <c r="F803" s="832" t="s">
        <v>5735</v>
      </c>
      <c r="G803" s="832" t="s">
        <v>5736</v>
      </c>
      <c r="H803" s="849">
        <v>1223</v>
      </c>
      <c r="I803" s="849">
        <v>295966</v>
      </c>
      <c r="J803" s="832">
        <v>1.150606859337703</v>
      </c>
      <c r="K803" s="832">
        <v>242</v>
      </c>
      <c r="L803" s="849">
        <v>997</v>
      </c>
      <c r="M803" s="849">
        <v>257226</v>
      </c>
      <c r="N803" s="832">
        <v>1</v>
      </c>
      <c r="O803" s="832">
        <v>258</v>
      </c>
      <c r="P803" s="849">
        <v>551</v>
      </c>
      <c r="Q803" s="849">
        <v>142158</v>
      </c>
      <c r="R803" s="837">
        <v>0.5526579739217653</v>
      </c>
      <c r="S803" s="850">
        <v>258</v>
      </c>
    </row>
    <row r="804" spans="1:19" ht="14.4" customHeight="1" x14ac:dyDescent="0.3">
      <c r="A804" s="831" t="s">
        <v>5661</v>
      </c>
      <c r="B804" s="832" t="s">
        <v>5662</v>
      </c>
      <c r="C804" s="832" t="s">
        <v>627</v>
      </c>
      <c r="D804" s="832" t="s">
        <v>2058</v>
      </c>
      <c r="E804" s="832" t="s">
        <v>5627</v>
      </c>
      <c r="F804" s="832" t="s">
        <v>5743</v>
      </c>
      <c r="G804" s="832" t="s">
        <v>5744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59</v>
      </c>
      <c r="R804" s="837"/>
      <c r="S804" s="850">
        <v>59</v>
      </c>
    </row>
    <row r="805" spans="1:19" ht="14.4" customHeight="1" x14ac:dyDescent="0.3">
      <c r="A805" s="831" t="s">
        <v>5661</v>
      </c>
      <c r="B805" s="832" t="s">
        <v>5662</v>
      </c>
      <c r="C805" s="832" t="s">
        <v>627</v>
      </c>
      <c r="D805" s="832" t="s">
        <v>2061</v>
      </c>
      <c r="E805" s="832" t="s">
        <v>5632</v>
      </c>
      <c r="F805" s="832" t="s">
        <v>5665</v>
      </c>
      <c r="G805" s="832" t="s">
        <v>5666</v>
      </c>
      <c r="H805" s="849"/>
      <c r="I805" s="849"/>
      <c r="J805" s="832"/>
      <c r="K805" s="832"/>
      <c r="L805" s="849"/>
      <c r="M805" s="849"/>
      <c r="N805" s="832"/>
      <c r="O805" s="832"/>
      <c r="P805" s="849">
        <v>1</v>
      </c>
      <c r="Q805" s="849">
        <v>1316.22</v>
      </c>
      <c r="R805" s="837"/>
      <c r="S805" s="850">
        <v>1316.22</v>
      </c>
    </row>
    <row r="806" spans="1:19" ht="14.4" customHeight="1" x14ac:dyDescent="0.3">
      <c r="A806" s="831" t="s">
        <v>5661</v>
      </c>
      <c r="B806" s="832" t="s">
        <v>5662</v>
      </c>
      <c r="C806" s="832" t="s">
        <v>627</v>
      </c>
      <c r="D806" s="832" t="s">
        <v>2061</v>
      </c>
      <c r="E806" s="832" t="s">
        <v>5627</v>
      </c>
      <c r="F806" s="832" t="s">
        <v>5780</v>
      </c>
      <c r="G806" s="832" t="s">
        <v>5781</v>
      </c>
      <c r="H806" s="849"/>
      <c r="I806" s="849"/>
      <c r="J806" s="832"/>
      <c r="K806" s="832"/>
      <c r="L806" s="849"/>
      <c r="M806" s="849"/>
      <c r="N806" s="832"/>
      <c r="O806" s="832"/>
      <c r="P806" s="849">
        <v>43</v>
      </c>
      <c r="Q806" s="849">
        <v>19307</v>
      </c>
      <c r="R806" s="837"/>
      <c r="S806" s="850">
        <v>449</v>
      </c>
    </row>
    <row r="807" spans="1:19" ht="14.4" customHeight="1" x14ac:dyDescent="0.3">
      <c r="A807" s="831" t="s">
        <v>5661</v>
      </c>
      <c r="B807" s="832" t="s">
        <v>5662</v>
      </c>
      <c r="C807" s="832" t="s">
        <v>627</v>
      </c>
      <c r="D807" s="832" t="s">
        <v>2061</v>
      </c>
      <c r="E807" s="832" t="s">
        <v>5627</v>
      </c>
      <c r="F807" s="832" t="s">
        <v>5703</v>
      </c>
      <c r="G807" s="832" t="s">
        <v>5704</v>
      </c>
      <c r="H807" s="849"/>
      <c r="I807" s="849"/>
      <c r="J807" s="832"/>
      <c r="K807" s="832"/>
      <c r="L807" s="849"/>
      <c r="M807" s="849"/>
      <c r="N807" s="832"/>
      <c r="O807" s="832"/>
      <c r="P807" s="849">
        <v>6</v>
      </c>
      <c r="Q807" s="849">
        <v>1896</v>
      </c>
      <c r="R807" s="837"/>
      <c r="S807" s="850">
        <v>316</v>
      </c>
    </row>
    <row r="808" spans="1:19" ht="14.4" customHeight="1" x14ac:dyDescent="0.3">
      <c r="A808" s="831" t="s">
        <v>5661</v>
      </c>
      <c r="B808" s="832" t="s">
        <v>5662</v>
      </c>
      <c r="C808" s="832" t="s">
        <v>627</v>
      </c>
      <c r="D808" s="832" t="s">
        <v>2061</v>
      </c>
      <c r="E808" s="832" t="s">
        <v>5627</v>
      </c>
      <c r="F808" s="832" t="s">
        <v>5725</v>
      </c>
      <c r="G808" s="832" t="s">
        <v>5726</v>
      </c>
      <c r="H808" s="849"/>
      <c r="I808" s="849"/>
      <c r="J808" s="832"/>
      <c r="K808" s="832"/>
      <c r="L808" s="849"/>
      <c r="M808" s="849"/>
      <c r="N808" s="832"/>
      <c r="O808" s="832"/>
      <c r="P808" s="849">
        <v>24</v>
      </c>
      <c r="Q808" s="849">
        <v>888</v>
      </c>
      <c r="R808" s="837"/>
      <c r="S808" s="850">
        <v>37</v>
      </c>
    </row>
    <row r="809" spans="1:19" ht="14.4" customHeight="1" x14ac:dyDescent="0.3">
      <c r="A809" s="831" t="s">
        <v>5661</v>
      </c>
      <c r="B809" s="832" t="s">
        <v>5662</v>
      </c>
      <c r="C809" s="832" t="s">
        <v>627</v>
      </c>
      <c r="D809" s="832" t="s">
        <v>2061</v>
      </c>
      <c r="E809" s="832" t="s">
        <v>5627</v>
      </c>
      <c r="F809" s="832" t="s">
        <v>5641</v>
      </c>
      <c r="G809" s="832" t="s">
        <v>5642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32</v>
      </c>
      <c r="R809" s="837"/>
      <c r="S809" s="850">
        <v>32</v>
      </c>
    </row>
    <row r="810" spans="1:19" ht="14.4" customHeight="1" x14ac:dyDescent="0.3">
      <c r="A810" s="831" t="s">
        <v>5661</v>
      </c>
      <c r="B810" s="832" t="s">
        <v>5662</v>
      </c>
      <c r="C810" s="832" t="s">
        <v>627</v>
      </c>
      <c r="D810" s="832" t="s">
        <v>2061</v>
      </c>
      <c r="E810" s="832" t="s">
        <v>5627</v>
      </c>
      <c r="F810" s="832" t="s">
        <v>5731</v>
      </c>
      <c r="G810" s="832" t="s">
        <v>5732</v>
      </c>
      <c r="H810" s="849"/>
      <c r="I810" s="849"/>
      <c r="J810" s="832"/>
      <c r="K810" s="832"/>
      <c r="L810" s="849"/>
      <c r="M810" s="849"/>
      <c r="N810" s="832"/>
      <c r="O810" s="832"/>
      <c r="P810" s="849">
        <v>53</v>
      </c>
      <c r="Q810" s="849">
        <v>35616</v>
      </c>
      <c r="R810" s="837"/>
      <c r="S810" s="850">
        <v>672</v>
      </c>
    </row>
    <row r="811" spans="1:19" ht="14.4" customHeight="1" x14ac:dyDescent="0.3">
      <c r="A811" s="831" t="s">
        <v>5661</v>
      </c>
      <c r="B811" s="832" t="s">
        <v>5662</v>
      </c>
      <c r="C811" s="832" t="s">
        <v>627</v>
      </c>
      <c r="D811" s="832" t="s">
        <v>2061</v>
      </c>
      <c r="E811" s="832" t="s">
        <v>5627</v>
      </c>
      <c r="F811" s="832" t="s">
        <v>5786</v>
      </c>
      <c r="G811" s="832" t="s">
        <v>5787</v>
      </c>
      <c r="H811" s="849"/>
      <c r="I811" s="849"/>
      <c r="J811" s="832"/>
      <c r="K811" s="832"/>
      <c r="L811" s="849"/>
      <c r="M811" s="849"/>
      <c r="N811" s="832"/>
      <c r="O811" s="832"/>
      <c r="P811" s="849">
        <v>1</v>
      </c>
      <c r="Q811" s="849">
        <v>629</v>
      </c>
      <c r="R811" s="837"/>
      <c r="S811" s="850">
        <v>629</v>
      </c>
    </row>
    <row r="812" spans="1:19" ht="14.4" customHeight="1" x14ac:dyDescent="0.3">
      <c r="A812" s="831" t="s">
        <v>5661</v>
      </c>
      <c r="B812" s="832" t="s">
        <v>5662</v>
      </c>
      <c r="C812" s="832" t="s">
        <v>627</v>
      </c>
      <c r="D812" s="832" t="s">
        <v>2061</v>
      </c>
      <c r="E812" s="832" t="s">
        <v>5627</v>
      </c>
      <c r="F812" s="832" t="s">
        <v>5735</v>
      </c>
      <c r="G812" s="832" t="s">
        <v>5736</v>
      </c>
      <c r="H812" s="849"/>
      <c r="I812" s="849"/>
      <c r="J812" s="832"/>
      <c r="K812" s="832"/>
      <c r="L812" s="849"/>
      <c r="M812" s="849"/>
      <c r="N812" s="832"/>
      <c r="O812" s="832"/>
      <c r="P812" s="849">
        <v>58</v>
      </c>
      <c r="Q812" s="849">
        <v>14964</v>
      </c>
      <c r="R812" s="837"/>
      <c r="S812" s="850">
        <v>258</v>
      </c>
    </row>
    <row r="813" spans="1:19" ht="14.4" customHeight="1" x14ac:dyDescent="0.3">
      <c r="A813" s="831" t="s">
        <v>5661</v>
      </c>
      <c r="B813" s="832" t="s">
        <v>5662</v>
      </c>
      <c r="C813" s="832" t="s">
        <v>627</v>
      </c>
      <c r="D813" s="832" t="s">
        <v>2062</v>
      </c>
      <c r="E813" s="832" t="s">
        <v>5632</v>
      </c>
      <c r="F813" s="832" t="s">
        <v>5633</v>
      </c>
      <c r="G813" s="832" t="s">
        <v>5634</v>
      </c>
      <c r="H813" s="849">
        <v>1</v>
      </c>
      <c r="I813" s="849">
        <v>548.41999999999996</v>
      </c>
      <c r="J813" s="832">
        <v>0.5</v>
      </c>
      <c r="K813" s="832">
        <v>548.41999999999996</v>
      </c>
      <c r="L813" s="849">
        <v>2</v>
      </c>
      <c r="M813" s="849">
        <v>1096.8399999999999</v>
      </c>
      <c r="N813" s="832">
        <v>1</v>
      </c>
      <c r="O813" s="832">
        <v>548.41999999999996</v>
      </c>
      <c r="P813" s="849"/>
      <c r="Q813" s="849"/>
      <c r="R813" s="837"/>
      <c r="S813" s="850"/>
    </row>
    <row r="814" spans="1:19" ht="14.4" customHeight="1" x14ac:dyDescent="0.3">
      <c r="A814" s="831" t="s">
        <v>5661</v>
      </c>
      <c r="B814" s="832" t="s">
        <v>5662</v>
      </c>
      <c r="C814" s="832" t="s">
        <v>627</v>
      </c>
      <c r="D814" s="832" t="s">
        <v>2062</v>
      </c>
      <c r="E814" s="832" t="s">
        <v>5627</v>
      </c>
      <c r="F814" s="832" t="s">
        <v>5641</v>
      </c>
      <c r="G814" s="832" t="s">
        <v>5642</v>
      </c>
      <c r="H814" s="849">
        <v>1</v>
      </c>
      <c r="I814" s="849">
        <v>31</v>
      </c>
      <c r="J814" s="832">
        <v>0.484375</v>
      </c>
      <c r="K814" s="832">
        <v>31</v>
      </c>
      <c r="L814" s="849">
        <v>2</v>
      </c>
      <c r="M814" s="849">
        <v>64</v>
      </c>
      <c r="N814" s="832">
        <v>1</v>
      </c>
      <c r="O814" s="832">
        <v>32</v>
      </c>
      <c r="P814" s="849"/>
      <c r="Q814" s="849"/>
      <c r="R814" s="837"/>
      <c r="S814" s="850"/>
    </row>
    <row r="815" spans="1:19" ht="14.4" customHeight="1" x14ac:dyDescent="0.3">
      <c r="A815" s="831" t="s">
        <v>5661</v>
      </c>
      <c r="B815" s="832" t="s">
        <v>5662</v>
      </c>
      <c r="C815" s="832" t="s">
        <v>627</v>
      </c>
      <c r="D815" s="832" t="s">
        <v>2065</v>
      </c>
      <c r="E815" s="832" t="s">
        <v>5632</v>
      </c>
      <c r="F815" s="832" t="s">
        <v>5633</v>
      </c>
      <c r="G815" s="832" t="s">
        <v>5634</v>
      </c>
      <c r="H815" s="849"/>
      <c r="I815" s="849"/>
      <c r="J815" s="832"/>
      <c r="K815" s="832"/>
      <c r="L815" s="849">
        <v>6</v>
      </c>
      <c r="M815" s="849">
        <v>3290.52</v>
      </c>
      <c r="N815" s="832">
        <v>1</v>
      </c>
      <c r="O815" s="832">
        <v>548.41999999999996</v>
      </c>
      <c r="P815" s="849">
        <v>1</v>
      </c>
      <c r="Q815" s="849">
        <v>548.41999999999996</v>
      </c>
      <c r="R815" s="837">
        <v>0.16666666666666666</v>
      </c>
      <c r="S815" s="850">
        <v>548.41999999999996</v>
      </c>
    </row>
    <row r="816" spans="1:19" ht="14.4" customHeight="1" x14ac:dyDescent="0.3">
      <c r="A816" s="831" t="s">
        <v>5661</v>
      </c>
      <c r="B816" s="832" t="s">
        <v>5662</v>
      </c>
      <c r="C816" s="832" t="s">
        <v>627</v>
      </c>
      <c r="D816" s="832" t="s">
        <v>2065</v>
      </c>
      <c r="E816" s="832" t="s">
        <v>5632</v>
      </c>
      <c r="F816" s="832" t="s">
        <v>5664</v>
      </c>
      <c r="G816" s="832" t="s">
        <v>5634</v>
      </c>
      <c r="H816" s="849"/>
      <c r="I816" s="849"/>
      <c r="J816" s="832"/>
      <c r="K816" s="832"/>
      <c r="L816" s="849">
        <v>1</v>
      </c>
      <c r="M816" s="849">
        <v>1096.8499999999999</v>
      </c>
      <c r="N816" s="832">
        <v>1</v>
      </c>
      <c r="O816" s="832">
        <v>1096.8499999999999</v>
      </c>
      <c r="P816" s="849"/>
      <c r="Q816" s="849"/>
      <c r="R816" s="837"/>
      <c r="S816" s="850"/>
    </row>
    <row r="817" spans="1:19" ht="14.4" customHeight="1" x14ac:dyDescent="0.3">
      <c r="A817" s="831" t="s">
        <v>5661</v>
      </c>
      <c r="B817" s="832" t="s">
        <v>5662</v>
      </c>
      <c r="C817" s="832" t="s">
        <v>627</v>
      </c>
      <c r="D817" s="832" t="s">
        <v>2065</v>
      </c>
      <c r="E817" s="832" t="s">
        <v>5632</v>
      </c>
      <c r="F817" s="832" t="s">
        <v>5665</v>
      </c>
      <c r="G817" s="832" t="s">
        <v>5666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1316.22</v>
      </c>
      <c r="R817" s="837"/>
      <c r="S817" s="850">
        <v>1316.22</v>
      </c>
    </row>
    <row r="818" spans="1:19" ht="14.4" customHeight="1" x14ac:dyDescent="0.3">
      <c r="A818" s="831" t="s">
        <v>5661</v>
      </c>
      <c r="B818" s="832" t="s">
        <v>5662</v>
      </c>
      <c r="C818" s="832" t="s">
        <v>627</v>
      </c>
      <c r="D818" s="832" t="s">
        <v>2065</v>
      </c>
      <c r="E818" s="832" t="s">
        <v>5627</v>
      </c>
      <c r="F818" s="832" t="s">
        <v>5646</v>
      </c>
      <c r="G818" s="832" t="s">
        <v>5647</v>
      </c>
      <c r="H818" s="849"/>
      <c r="I818" s="849"/>
      <c r="J818" s="832"/>
      <c r="K818" s="832"/>
      <c r="L818" s="849"/>
      <c r="M818" s="849"/>
      <c r="N818" s="832"/>
      <c r="O818" s="832"/>
      <c r="P818" s="849">
        <v>2</v>
      </c>
      <c r="Q818" s="849">
        <v>74</v>
      </c>
      <c r="R818" s="837"/>
      <c r="S818" s="850">
        <v>37</v>
      </c>
    </row>
    <row r="819" spans="1:19" ht="14.4" customHeight="1" x14ac:dyDescent="0.3">
      <c r="A819" s="831" t="s">
        <v>5661</v>
      </c>
      <c r="B819" s="832" t="s">
        <v>5662</v>
      </c>
      <c r="C819" s="832" t="s">
        <v>627</v>
      </c>
      <c r="D819" s="832" t="s">
        <v>2065</v>
      </c>
      <c r="E819" s="832" t="s">
        <v>5627</v>
      </c>
      <c r="F819" s="832" t="s">
        <v>5780</v>
      </c>
      <c r="G819" s="832" t="s">
        <v>5781</v>
      </c>
      <c r="H819" s="849">
        <v>7</v>
      </c>
      <c r="I819" s="849">
        <v>3087</v>
      </c>
      <c r="J819" s="832">
        <v>1.8531747699289825E-2</v>
      </c>
      <c r="K819" s="832">
        <v>441</v>
      </c>
      <c r="L819" s="849">
        <v>371</v>
      </c>
      <c r="M819" s="849">
        <v>166579</v>
      </c>
      <c r="N819" s="832">
        <v>1</v>
      </c>
      <c r="O819" s="832">
        <v>449</v>
      </c>
      <c r="P819" s="849">
        <v>139</v>
      </c>
      <c r="Q819" s="849">
        <v>62411</v>
      </c>
      <c r="R819" s="837">
        <v>0.3746630727762803</v>
      </c>
      <c r="S819" s="850">
        <v>449</v>
      </c>
    </row>
    <row r="820" spans="1:19" ht="14.4" customHeight="1" x14ac:dyDescent="0.3">
      <c r="A820" s="831" t="s">
        <v>5661</v>
      </c>
      <c r="B820" s="832" t="s">
        <v>5662</v>
      </c>
      <c r="C820" s="832" t="s">
        <v>627</v>
      </c>
      <c r="D820" s="832" t="s">
        <v>2065</v>
      </c>
      <c r="E820" s="832" t="s">
        <v>5627</v>
      </c>
      <c r="F820" s="832" t="s">
        <v>5693</v>
      </c>
      <c r="G820" s="832" t="s">
        <v>5694</v>
      </c>
      <c r="H820" s="849"/>
      <c r="I820" s="849"/>
      <c r="J820" s="832"/>
      <c r="K820" s="832"/>
      <c r="L820" s="849"/>
      <c r="M820" s="849"/>
      <c r="N820" s="832"/>
      <c r="O820" s="832"/>
      <c r="P820" s="849">
        <v>2</v>
      </c>
      <c r="Q820" s="849">
        <v>502</v>
      </c>
      <c r="R820" s="837"/>
      <c r="S820" s="850">
        <v>251</v>
      </c>
    </row>
    <row r="821" spans="1:19" ht="14.4" customHeight="1" x14ac:dyDescent="0.3">
      <c r="A821" s="831" t="s">
        <v>5661</v>
      </c>
      <c r="B821" s="832" t="s">
        <v>5662</v>
      </c>
      <c r="C821" s="832" t="s">
        <v>627</v>
      </c>
      <c r="D821" s="832" t="s">
        <v>2065</v>
      </c>
      <c r="E821" s="832" t="s">
        <v>5627</v>
      </c>
      <c r="F821" s="832" t="s">
        <v>5782</v>
      </c>
      <c r="G821" s="832" t="s">
        <v>5783</v>
      </c>
      <c r="H821" s="849"/>
      <c r="I821" s="849"/>
      <c r="J821" s="832"/>
      <c r="K821" s="832"/>
      <c r="L821" s="849">
        <v>11</v>
      </c>
      <c r="M821" s="849">
        <v>11913</v>
      </c>
      <c r="N821" s="832">
        <v>1</v>
      </c>
      <c r="O821" s="832">
        <v>1083</v>
      </c>
      <c r="P821" s="849">
        <v>8</v>
      </c>
      <c r="Q821" s="849">
        <v>8672</v>
      </c>
      <c r="R821" s="837">
        <v>0.72794426257030131</v>
      </c>
      <c r="S821" s="850">
        <v>1084</v>
      </c>
    </row>
    <row r="822" spans="1:19" ht="14.4" customHeight="1" x14ac:dyDescent="0.3">
      <c r="A822" s="831" t="s">
        <v>5661</v>
      </c>
      <c r="B822" s="832" t="s">
        <v>5662</v>
      </c>
      <c r="C822" s="832" t="s">
        <v>627</v>
      </c>
      <c r="D822" s="832" t="s">
        <v>2065</v>
      </c>
      <c r="E822" s="832" t="s">
        <v>5627</v>
      </c>
      <c r="F822" s="832" t="s">
        <v>5784</v>
      </c>
      <c r="G822" s="832" t="s">
        <v>5785</v>
      </c>
      <c r="H822" s="849"/>
      <c r="I822" s="849"/>
      <c r="J822" s="832"/>
      <c r="K822" s="832"/>
      <c r="L822" s="849">
        <v>4</v>
      </c>
      <c r="M822" s="849">
        <v>2676</v>
      </c>
      <c r="N822" s="832">
        <v>1</v>
      </c>
      <c r="O822" s="832">
        <v>669</v>
      </c>
      <c r="P822" s="849"/>
      <c r="Q822" s="849"/>
      <c r="R822" s="837"/>
      <c r="S822" s="850"/>
    </row>
    <row r="823" spans="1:19" ht="14.4" customHeight="1" x14ac:dyDescent="0.3">
      <c r="A823" s="831" t="s">
        <v>5661</v>
      </c>
      <c r="B823" s="832" t="s">
        <v>5662</v>
      </c>
      <c r="C823" s="832" t="s">
        <v>627</v>
      </c>
      <c r="D823" s="832" t="s">
        <v>2065</v>
      </c>
      <c r="E823" s="832" t="s">
        <v>5627</v>
      </c>
      <c r="F823" s="832" t="s">
        <v>5703</v>
      </c>
      <c r="G823" s="832" t="s">
        <v>5704</v>
      </c>
      <c r="H823" s="849">
        <v>5</v>
      </c>
      <c r="I823" s="849">
        <v>1540</v>
      </c>
      <c r="J823" s="832">
        <v>2.0737947751144625E-2</v>
      </c>
      <c r="K823" s="832">
        <v>308</v>
      </c>
      <c r="L823" s="849">
        <v>235</v>
      </c>
      <c r="M823" s="849">
        <v>74260</v>
      </c>
      <c r="N823" s="832">
        <v>1</v>
      </c>
      <c r="O823" s="832">
        <v>316</v>
      </c>
      <c r="P823" s="849">
        <v>165</v>
      </c>
      <c r="Q823" s="849">
        <v>52140</v>
      </c>
      <c r="R823" s="837">
        <v>0.7021276595744681</v>
      </c>
      <c r="S823" s="850">
        <v>316</v>
      </c>
    </row>
    <row r="824" spans="1:19" ht="14.4" customHeight="1" x14ac:dyDescent="0.3">
      <c r="A824" s="831" t="s">
        <v>5661</v>
      </c>
      <c r="B824" s="832" t="s">
        <v>5662</v>
      </c>
      <c r="C824" s="832" t="s">
        <v>627</v>
      </c>
      <c r="D824" s="832" t="s">
        <v>2065</v>
      </c>
      <c r="E824" s="832" t="s">
        <v>5627</v>
      </c>
      <c r="F824" s="832" t="s">
        <v>5639</v>
      </c>
      <c r="G824" s="832" t="s">
        <v>5640</v>
      </c>
      <c r="H824" s="849"/>
      <c r="I824" s="849"/>
      <c r="J824" s="832"/>
      <c r="K824" s="832"/>
      <c r="L824" s="849"/>
      <c r="M824" s="849"/>
      <c r="N824" s="832"/>
      <c r="O824" s="832"/>
      <c r="P824" s="849">
        <v>2</v>
      </c>
      <c r="Q824" s="849">
        <v>66.67</v>
      </c>
      <c r="R824" s="837"/>
      <c r="S824" s="850">
        <v>33.335000000000001</v>
      </c>
    </row>
    <row r="825" spans="1:19" ht="14.4" customHeight="1" x14ac:dyDescent="0.3">
      <c r="A825" s="831" t="s">
        <v>5661</v>
      </c>
      <c r="B825" s="832" t="s">
        <v>5662</v>
      </c>
      <c r="C825" s="832" t="s">
        <v>627</v>
      </c>
      <c r="D825" s="832" t="s">
        <v>2065</v>
      </c>
      <c r="E825" s="832" t="s">
        <v>5627</v>
      </c>
      <c r="F825" s="832" t="s">
        <v>5725</v>
      </c>
      <c r="G825" s="832" t="s">
        <v>5726</v>
      </c>
      <c r="H825" s="849">
        <v>8</v>
      </c>
      <c r="I825" s="849">
        <v>288</v>
      </c>
      <c r="J825" s="832">
        <v>1.6284066493271514E-2</v>
      </c>
      <c r="K825" s="832">
        <v>36</v>
      </c>
      <c r="L825" s="849">
        <v>478</v>
      </c>
      <c r="M825" s="849">
        <v>17686</v>
      </c>
      <c r="N825" s="832">
        <v>1</v>
      </c>
      <c r="O825" s="832">
        <v>37</v>
      </c>
      <c r="P825" s="849">
        <v>393</v>
      </c>
      <c r="Q825" s="849">
        <v>14541</v>
      </c>
      <c r="R825" s="837">
        <v>0.82217573221757323</v>
      </c>
      <c r="S825" s="850">
        <v>37</v>
      </c>
    </row>
    <row r="826" spans="1:19" ht="14.4" customHeight="1" x14ac:dyDescent="0.3">
      <c r="A826" s="831" t="s">
        <v>5661</v>
      </c>
      <c r="B826" s="832" t="s">
        <v>5662</v>
      </c>
      <c r="C826" s="832" t="s">
        <v>627</v>
      </c>
      <c r="D826" s="832" t="s">
        <v>2065</v>
      </c>
      <c r="E826" s="832" t="s">
        <v>5627</v>
      </c>
      <c r="F826" s="832" t="s">
        <v>5641</v>
      </c>
      <c r="G826" s="832" t="s">
        <v>5642</v>
      </c>
      <c r="H826" s="849"/>
      <c r="I826" s="849"/>
      <c r="J826" s="832"/>
      <c r="K826" s="832"/>
      <c r="L826" s="849">
        <v>7</v>
      </c>
      <c r="M826" s="849">
        <v>224</v>
      </c>
      <c r="N826" s="832">
        <v>1</v>
      </c>
      <c r="O826" s="832">
        <v>32</v>
      </c>
      <c r="P826" s="849">
        <v>2</v>
      </c>
      <c r="Q826" s="849">
        <v>64</v>
      </c>
      <c r="R826" s="837">
        <v>0.2857142857142857</v>
      </c>
      <c r="S826" s="850">
        <v>32</v>
      </c>
    </row>
    <row r="827" spans="1:19" ht="14.4" customHeight="1" x14ac:dyDescent="0.3">
      <c r="A827" s="831" t="s">
        <v>5661</v>
      </c>
      <c r="B827" s="832" t="s">
        <v>5662</v>
      </c>
      <c r="C827" s="832" t="s">
        <v>627</v>
      </c>
      <c r="D827" s="832" t="s">
        <v>2065</v>
      </c>
      <c r="E827" s="832" t="s">
        <v>5627</v>
      </c>
      <c r="F827" s="832" t="s">
        <v>5731</v>
      </c>
      <c r="G827" s="832" t="s">
        <v>5732</v>
      </c>
      <c r="H827" s="849">
        <v>20</v>
      </c>
      <c r="I827" s="849">
        <v>12960</v>
      </c>
      <c r="J827" s="832">
        <v>1.7850698739156665E-2</v>
      </c>
      <c r="K827" s="832">
        <v>648</v>
      </c>
      <c r="L827" s="849">
        <v>1082</v>
      </c>
      <c r="M827" s="849">
        <v>726022</v>
      </c>
      <c r="N827" s="832">
        <v>1</v>
      </c>
      <c r="O827" s="832">
        <v>671</v>
      </c>
      <c r="P827" s="849">
        <v>856</v>
      </c>
      <c r="Q827" s="849">
        <v>575232</v>
      </c>
      <c r="R827" s="837">
        <v>0.79230656922242026</v>
      </c>
      <c r="S827" s="850">
        <v>672</v>
      </c>
    </row>
    <row r="828" spans="1:19" ht="14.4" customHeight="1" x14ac:dyDescent="0.3">
      <c r="A828" s="831" t="s">
        <v>5661</v>
      </c>
      <c r="B828" s="832" t="s">
        <v>5662</v>
      </c>
      <c r="C828" s="832" t="s">
        <v>627</v>
      </c>
      <c r="D828" s="832" t="s">
        <v>2065</v>
      </c>
      <c r="E828" s="832" t="s">
        <v>5627</v>
      </c>
      <c r="F828" s="832" t="s">
        <v>5786</v>
      </c>
      <c r="G828" s="832" t="s">
        <v>5787</v>
      </c>
      <c r="H828" s="849"/>
      <c r="I828" s="849"/>
      <c r="J828" s="832"/>
      <c r="K828" s="832"/>
      <c r="L828" s="849">
        <v>9</v>
      </c>
      <c r="M828" s="849">
        <v>5661</v>
      </c>
      <c r="N828" s="832">
        <v>1</v>
      </c>
      <c r="O828" s="832">
        <v>629</v>
      </c>
      <c r="P828" s="849">
        <v>4</v>
      </c>
      <c r="Q828" s="849">
        <v>2516</v>
      </c>
      <c r="R828" s="837">
        <v>0.44444444444444442</v>
      </c>
      <c r="S828" s="850">
        <v>629</v>
      </c>
    </row>
    <row r="829" spans="1:19" ht="14.4" customHeight="1" x14ac:dyDescent="0.3">
      <c r="A829" s="831" t="s">
        <v>5661</v>
      </c>
      <c r="B829" s="832" t="s">
        <v>5662</v>
      </c>
      <c r="C829" s="832" t="s">
        <v>627</v>
      </c>
      <c r="D829" s="832" t="s">
        <v>2065</v>
      </c>
      <c r="E829" s="832" t="s">
        <v>5627</v>
      </c>
      <c r="F829" s="832" t="s">
        <v>5735</v>
      </c>
      <c r="G829" s="832" t="s">
        <v>5736</v>
      </c>
      <c r="H829" s="849">
        <v>23</v>
      </c>
      <c r="I829" s="849">
        <v>5566</v>
      </c>
      <c r="J829" s="832">
        <v>1.7027342865708534E-2</v>
      </c>
      <c r="K829" s="832">
        <v>242</v>
      </c>
      <c r="L829" s="849">
        <v>1267</v>
      </c>
      <c r="M829" s="849">
        <v>326886</v>
      </c>
      <c r="N829" s="832">
        <v>1</v>
      </c>
      <c r="O829" s="832">
        <v>258</v>
      </c>
      <c r="P829" s="849">
        <v>965</v>
      </c>
      <c r="Q829" s="849">
        <v>248970</v>
      </c>
      <c r="R829" s="837">
        <v>0.76164167324388321</v>
      </c>
      <c r="S829" s="850">
        <v>258</v>
      </c>
    </row>
    <row r="830" spans="1:19" ht="14.4" customHeight="1" x14ac:dyDescent="0.3">
      <c r="A830" s="831" t="s">
        <v>5661</v>
      </c>
      <c r="B830" s="832" t="s">
        <v>5662</v>
      </c>
      <c r="C830" s="832" t="s">
        <v>627</v>
      </c>
      <c r="D830" s="832" t="s">
        <v>2067</v>
      </c>
      <c r="E830" s="832" t="s">
        <v>5627</v>
      </c>
      <c r="F830" s="832" t="s">
        <v>5684</v>
      </c>
      <c r="G830" s="832" t="s">
        <v>5685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10</v>
      </c>
      <c r="R830" s="837"/>
      <c r="S830" s="850">
        <v>10</v>
      </c>
    </row>
    <row r="831" spans="1:19" ht="14.4" customHeight="1" x14ac:dyDescent="0.3">
      <c r="A831" s="831" t="s">
        <v>5661</v>
      </c>
      <c r="B831" s="832" t="s">
        <v>5662</v>
      </c>
      <c r="C831" s="832" t="s">
        <v>627</v>
      </c>
      <c r="D831" s="832" t="s">
        <v>2067</v>
      </c>
      <c r="E831" s="832" t="s">
        <v>5627</v>
      </c>
      <c r="F831" s="832" t="s">
        <v>5703</v>
      </c>
      <c r="G831" s="832" t="s">
        <v>5704</v>
      </c>
      <c r="H831" s="849"/>
      <c r="I831" s="849"/>
      <c r="J831" s="832"/>
      <c r="K831" s="832"/>
      <c r="L831" s="849"/>
      <c r="M831" s="849"/>
      <c r="N831" s="832"/>
      <c r="O831" s="832"/>
      <c r="P831" s="849">
        <v>1</v>
      </c>
      <c r="Q831" s="849">
        <v>316</v>
      </c>
      <c r="R831" s="837"/>
      <c r="S831" s="850">
        <v>316</v>
      </c>
    </row>
    <row r="832" spans="1:19" ht="14.4" customHeight="1" x14ac:dyDescent="0.3">
      <c r="A832" s="831" t="s">
        <v>5661</v>
      </c>
      <c r="B832" s="832" t="s">
        <v>5662</v>
      </c>
      <c r="C832" s="832" t="s">
        <v>627</v>
      </c>
      <c r="D832" s="832" t="s">
        <v>2067</v>
      </c>
      <c r="E832" s="832" t="s">
        <v>5627</v>
      </c>
      <c r="F832" s="832" t="s">
        <v>5725</v>
      </c>
      <c r="G832" s="832" t="s">
        <v>5726</v>
      </c>
      <c r="H832" s="849"/>
      <c r="I832" s="849"/>
      <c r="J832" s="832"/>
      <c r="K832" s="832"/>
      <c r="L832" s="849"/>
      <c r="M832" s="849"/>
      <c r="N832" s="832"/>
      <c r="O832" s="832"/>
      <c r="P832" s="849">
        <v>1</v>
      </c>
      <c r="Q832" s="849">
        <v>37</v>
      </c>
      <c r="R832" s="837"/>
      <c r="S832" s="850">
        <v>37</v>
      </c>
    </row>
    <row r="833" spans="1:19" ht="14.4" customHeight="1" x14ac:dyDescent="0.3">
      <c r="A833" s="831" t="s">
        <v>5661</v>
      </c>
      <c r="B833" s="832" t="s">
        <v>5662</v>
      </c>
      <c r="C833" s="832" t="s">
        <v>627</v>
      </c>
      <c r="D833" s="832" t="s">
        <v>2067</v>
      </c>
      <c r="E833" s="832" t="s">
        <v>5627</v>
      </c>
      <c r="F833" s="832" t="s">
        <v>5731</v>
      </c>
      <c r="G833" s="832" t="s">
        <v>5732</v>
      </c>
      <c r="H833" s="849"/>
      <c r="I833" s="849"/>
      <c r="J833" s="832"/>
      <c r="K833" s="832"/>
      <c r="L833" s="849"/>
      <c r="M833" s="849"/>
      <c r="N833" s="832"/>
      <c r="O833" s="832"/>
      <c r="P833" s="849">
        <v>1</v>
      </c>
      <c r="Q833" s="849">
        <v>672</v>
      </c>
      <c r="R833" s="837"/>
      <c r="S833" s="850">
        <v>672</v>
      </c>
    </row>
    <row r="834" spans="1:19" ht="14.4" customHeight="1" x14ac:dyDescent="0.3">
      <c r="A834" s="831" t="s">
        <v>5661</v>
      </c>
      <c r="B834" s="832" t="s">
        <v>5662</v>
      </c>
      <c r="C834" s="832" t="s">
        <v>627</v>
      </c>
      <c r="D834" s="832" t="s">
        <v>2067</v>
      </c>
      <c r="E834" s="832" t="s">
        <v>5627</v>
      </c>
      <c r="F834" s="832" t="s">
        <v>5735</v>
      </c>
      <c r="G834" s="832" t="s">
        <v>5736</v>
      </c>
      <c r="H834" s="849"/>
      <c r="I834" s="849"/>
      <c r="J834" s="832"/>
      <c r="K834" s="832"/>
      <c r="L834" s="849"/>
      <c r="M834" s="849"/>
      <c r="N834" s="832"/>
      <c r="O834" s="832"/>
      <c r="P834" s="849">
        <v>2</v>
      </c>
      <c r="Q834" s="849">
        <v>516</v>
      </c>
      <c r="R834" s="837"/>
      <c r="S834" s="850">
        <v>258</v>
      </c>
    </row>
    <row r="835" spans="1:19" ht="14.4" customHeight="1" x14ac:dyDescent="0.3">
      <c r="A835" s="831" t="s">
        <v>5661</v>
      </c>
      <c r="B835" s="832" t="s">
        <v>5662</v>
      </c>
      <c r="C835" s="832" t="s">
        <v>627</v>
      </c>
      <c r="D835" s="832" t="s">
        <v>5606</v>
      </c>
      <c r="E835" s="832" t="s">
        <v>5627</v>
      </c>
      <c r="F835" s="832" t="s">
        <v>5648</v>
      </c>
      <c r="G835" s="832" t="s">
        <v>5649</v>
      </c>
      <c r="H835" s="849"/>
      <c r="I835" s="849"/>
      <c r="J835" s="832"/>
      <c r="K835" s="832"/>
      <c r="L835" s="849">
        <v>1</v>
      </c>
      <c r="M835" s="849">
        <v>74</v>
      </c>
      <c r="N835" s="832">
        <v>1</v>
      </c>
      <c r="O835" s="832">
        <v>74</v>
      </c>
      <c r="P835" s="849"/>
      <c r="Q835" s="849"/>
      <c r="R835" s="837"/>
      <c r="S835" s="850"/>
    </row>
    <row r="836" spans="1:19" ht="14.4" customHeight="1" x14ac:dyDescent="0.3">
      <c r="A836" s="831" t="s">
        <v>5661</v>
      </c>
      <c r="B836" s="832" t="s">
        <v>5662</v>
      </c>
      <c r="C836" s="832" t="s">
        <v>627</v>
      </c>
      <c r="D836" s="832" t="s">
        <v>2073</v>
      </c>
      <c r="E836" s="832" t="s">
        <v>5632</v>
      </c>
      <c r="F836" s="832" t="s">
        <v>5633</v>
      </c>
      <c r="G836" s="832" t="s">
        <v>5634</v>
      </c>
      <c r="H836" s="849">
        <v>4</v>
      </c>
      <c r="I836" s="849">
        <v>2193.6799999999998</v>
      </c>
      <c r="J836" s="832">
        <v>4</v>
      </c>
      <c r="K836" s="832">
        <v>548.41999999999996</v>
      </c>
      <c r="L836" s="849">
        <v>1</v>
      </c>
      <c r="M836" s="849">
        <v>548.41999999999996</v>
      </c>
      <c r="N836" s="832">
        <v>1</v>
      </c>
      <c r="O836" s="832">
        <v>548.41999999999996</v>
      </c>
      <c r="P836" s="849">
        <v>2</v>
      </c>
      <c r="Q836" s="849">
        <v>1096.8399999999999</v>
      </c>
      <c r="R836" s="837">
        <v>2</v>
      </c>
      <c r="S836" s="850">
        <v>548.41999999999996</v>
      </c>
    </row>
    <row r="837" spans="1:19" ht="14.4" customHeight="1" x14ac:dyDescent="0.3">
      <c r="A837" s="831" t="s">
        <v>5661</v>
      </c>
      <c r="B837" s="832" t="s">
        <v>5662</v>
      </c>
      <c r="C837" s="832" t="s">
        <v>627</v>
      </c>
      <c r="D837" s="832" t="s">
        <v>2073</v>
      </c>
      <c r="E837" s="832" t="s">
        <v>5632</v>
      </c>
      <c r="F837" s="832" t="s">
        <v>5665</v>
      </c>
      <c r="G837" s="832" t="s">
        <v>5666</v>
      </c>
      <c r="H837" s="849"/>
      <c r="I837" s="849"/>
      <c r="J837" s="832"/>
      <c r="K837" s="832"/>
      <c r="L837" s="849"/>
      <c r="M837" s="849"/>
      <c r="N837" s="832"/>
      <c r="O837" s="832"/>
      <c r="P837" s="849">
        <v>1</v>
      </c>
      <c r="Q837" s="849">
        <v>1316.22</v>
      </c>
      <c r="R837" s="837"/>
      <c r="S837" s="850">
        <v>1316.22</v>
      </c>
    </row>
    <row r="838" spans="1:19" ht="14.4" customHeight="1" x14ac:dyDescent="0.3">
      <c r="A838" s="831" t="s">
        <v>5661</v>
      </c>
      <c r="B838" s="832" t="s">
        <v>5662</v>
      </c>
      <c r="C838" s="832" t="s">
        <v>627</v>
      </c>
      <c r="D838" s="832" t="s">
        <v>2073</v>
      </c>
      <c r="E838" s="832" t="s">
        <v>5627</v>
      </c>
      <c r="F838" s="832" t="s">
        <v>5684</v>
      </c>
      <c r="G838" s="832" t="s">
        <v>5685</v>
      </c>
      <c r="H838" s="849">
        <v>4</v>
      </c>
      <c r="I838" s="849">
        <v>40</v>
      </c>
      <c r="J838" s="832">
        <v>2</v>
      </c>
      <c r="K838" s="832">
        <v>10</v>
      </c>
      <c r="L838" s="849">
        <v>2</v>
      </c>
      <c r="M838" s="849">
        <v>20</v>
      </c>
      <c r="N838" s="832">
        <v>1</v>
      </c>
      <c r="O838" s="832">
        <v>10</v>
      </c>
      <c r="P838" s="849"/>
      <c r="Q838" s="849"/>
      <c r="R838" s="837"/>
      <c r="S838" s="850"/>
    </row>
    <row r="839" spans="1:19" ht="14.4" customHeight="1" x14ac:dyDescent="0.3">
      <c r="A839" s="831" t="s">
        <v>5661</v>
      </c>
      <c r="B839" s="832" t="s">
        <v>5662</v>
      </c>
      <c r="C839" s="832" t="s">
        <v>627</v>
      </c>
      <c r="D839" s="832" t="s">
        <v>2073</v>
      </c>
      <c r="E839" s="832" t="s">
        <v>5627</v>
      </c>
      <c r="F839" s="832" t="s">
        <v>5780</v>
      </c>
      <c r="G839" s="832" t="s">
        <v>5781</v>
      </c>
      <c r="H839" s="849">
        <v>378</v>
      </c>
      <c r="I839" s="849">
        <v>166698</v>
      </c>
      <c r="J839" s="832">
        <v>4.2189208341769593</v>
      </c>
      <c r="K839" s="832">
        <v>441</v>
      </c>
      <c r="L839" s="849">
        <v>88</v>
      </c>
      <c r="M839" s="849">
        <v>39512</v>
      </c>
      <c r="N839" s="832">
        <v>1</v>
      </c>
      <c r="O839" s="832">
        <v>449</v>
      </c>
      <c r="P839" s="849">
        <v>91</v>
      </c>
      <c r="Q839" s="849">
        <v>40859</v>
      </c>
      <c r="R839" s="837">
        <v>1.0340909090909092</v>
      </c>
      <c r="S839" s="850">
        <v>449</v>
      </c>
    </row>
    <row r="840" spans="1:19" ht="14.4" customHeight="1" x14ac:dyDescent="0.3">
      <c r="A840" s="831" t="s">
        <v>5661</v>
      </c>
      <c r="B840" s="832" t="s">
        <v>5662</v>
      </c>
      <c r="C840" s="832" t="s">
        <v>627</v>
      </c>
      <c r="D840" s="832" t="s">
        <v>2073</v>
      </c>
      <c r="E840" s="832" t="s">
        <v>5627</v>
      </c>
      <c r="F840" s="832" t="s">
        <v>5693</v>
      </c>
      <c r="G840" s="832" t="s">
        <v>5694</v>
      </c>
      <c r="H840" s="849"/>
      <c r="I840" s="849"/>
      <c r="J840" s="832"/>
      <c r="K840" s="832"/>
      <c r="L840" s="849">
        <v>2</v>
      </c>
      <c r="M840" s="849">
        <v>502</v>
      </c>
      <c r="N840" s="832">
        <v>1</v>
      </c>
      <c r="O840" s="832">
        <v>251</v>
      </c>
      <c r="P840" s="849"/>
      <c r="Q840" s="849"/>
      <c r="R840" s="837"/>
      <c r="S840" s="850"/>
    </row>
    <row r="841" spans="1:19" ht="14.4" customHeight="1" x14ac:dyDescent="0.3">
      <c r="A841" s="831" t="s">
        <v>5661</v>
      </c>
      <c r="B841" s="832" t="s">
        <v>5662</v>
      </c>
      <c r="C841" s="832" t="s">
        <v>627</v>
      </c>
      <c r="D841" s="832" t="s">
        <v>2073</v>
      </c>
      <c r="E841" s="832" t="s">
        <v>5627</v>
      </c>
      <c r="F841" s="832" t="s">
        <v>5782</v>
      </c>
      <c r="G841" s="832" t="s">
        <v>5783</v>
      </c>
      <c r="H841" s="849">
        <v>20</v>
      </c>
      <c r="I841" s="849">
        <v>20580</v>
      </c>
      <c r="J841" s="832">
        <v>9.5013850415512469</v>
      </c>
      <c r="K841" s="832">
        <v>1029</v>
      </c>
      <c r="L841" s="849">
        <v>2</v>
      </c>
      <c r="M841" s="849">
        <v>2166</v>
      </c>
      <c r="N841" s="832">
        <v>1</v>
      </c>
      <c r="O841" s="832">
        <v>1083</v>
      </c>
      <c r="P841" s="849">
        <v>6</v>
      </c>
      <c r="Q841" s="849">
        <v>6504</v>
      </c>
      <c r="R841" s="837">
        <v>3.0027700831024933</v>
      </c>
      <c r="S841" s="850">
        <v>1084</v>
      </c>
    </row>
    <row r="842" spans="1:19" ht="14.4" customHeight="1" x14ac:dyDescent="0.3">
      <c r="A842" s="831" t="s">
        <v>5661</v>
      </c>
      <c r="B842" s="832" t="s">
        <v>5662</v>
      </c>
      <c r="C842" s="832" t="s">
        <v>627</v>
      </c>
      <c r="D842" s="832" t="s">
        <v>2073</v>
      </c>
      <c r="E842" s="832" t="s">
        <v>5627</v>
      </c>
      <c r="F842" s="832" t="s">
        <v>5784</v>
      </c>
      <c r="G842" s="832" t="s">
        <v>5785</v>
      </c>
      <c r="H842" s="849"/>
      <c r="I842" s="849"/>
      <c r="J842" s="832"/>
      <c r="K842" s="832"/>
      <c r="L842" s="849">
        <v>3</v>
      </c>
      <c r="M842" s="849">
        <v>2007</v>
      </c>
      <c r="N842" s="832">
        <v>1</v>
      </c>
      <c r="O842" s="832">
        <v>669</v>
      </c>
      <c r="P842" s="849">
        <v>1</v>
      </c>
      <c r="Q842" s="849">
        <v>669</v>
      </c>
      <c r="R842" s="837">
        <v>0.33333333333333331</v>
      </c>
      <c r="S842" s="850">
        <v>669</v>
      </c>
    </row>
    <row r="843" spans="1:19" ht="14.4" customHeight="1" x14ac:dyDescent="0.3">
      <c r="A843" s="831" t="s">
        <v>5661</v>
      </c>
      <c r="B843" s="832" t="s">
        <v>5662</v>
      </c>
      <c r="C843" s="832" t="s">
        <v>627</v>
      </c>
      <c r="D843" s="832" t="s">
        <v>2073</v>
      </c>
      <c r="E843" s="832" t="s">
        <v>5627</v>
      </c>
      <c r="F843" s="832" t="s">
        <v>5703</v>
      </c>
      <c r="G843" s="832" t="s">
        <v>5704</v>
      </c>
      <c r="H843" s="849">
        <v>293</v>
      </c>
      <c r="I843" s="849">
        <v>90244</v>
      </c>
      <c r="J843" s="832">
        <v>3.5257071417408969</v>
      </c>
      <c r="K843" s="832">
        <v>308</v>
      </c>
      <c r="L843" s="849">
        <v>81</v>
      </c>
      <c r="M843" s="849">
        <v>25596</v>
      </c>
      <c r="N843" s="832">
        <v>1</v>
      </c>
      <c r="O843" s="832">
        <v>316</v>
      </c>
      <c r="P843" s="849">
        <v>66</v>
      </c>
      <c r="Q843" s="849">
        <v>20856</v>
      </c>
      <c r="R843" s="837">
        <v>0.81481481481481477</v>
      </c>
      <c r="S843" s="850">
        <v>316</v>
      </c>
    </row>
    <row r="844" spans="1:19" ht="14.4" customHeight="1" x14ac:dyDescent="0.3">
      <c r="A844" s="831" t="s">
        <v>5661</v>
      </c>
      <c r="B844" s="832" t="s">
        <v>5662</v>
      </c>
      <c r="C844" s="832" t="s">
        <v>627</v>
      </c>
      <c r="D844" s="832" t="s">
        <v>2073</v>
      </c>
      <c r="E844" s="832" t="s">
        <v>5627</v>
      </c>
      <c r="F844" s="832" t="s">
        <v>5639</v>
      </c>
      <c r="G844" s="832" t="s">
        <v>5640</v>
      </c>
      <c r="H844" s="849"/>
      <c r="I844" s="849"/>
      <c r="J844" s="832"/>
      <c r="K844" s="832"/>
      <c r="L844" s="849">
        <v>2</v>
      </c>
      <c r="M844" s="849">
        <v>66.67</v>
      </c>
      <c r="N844" s="832">
        <v>1</v>
      </c>
      <c r="O844" s="832">
        <v>33.335000000000001</v>
      </c>
      <c r="P844" s="849"/>
      <c r="Q844" s="849"/>
      <c r="R844" s="837"/>
      <c r="S844" s="850"/>
    </row>
    <row r="845" spans="1:19" ht="14.4" customHeight="1" x14ac:dyDescent="0.3">
      <c r="A845" s="831" t="s">
        <v>5661</v>
      </c>
      <c r="B845" s="832" t="s">
        <v>5662</v>
      </c>
      <c r="C845" s="832" t="s">
        <v>627</v>
      </c>
      <c r="D845" s="832" t="s">
        <v>2073</v>
      </c>
      <c r="E845" s="832" t="s">
        <v>5627</v>
      </c>
      <c r="F845" s="832" t="s">
        <v>5725</v>
      </c>
      <c r="G845" s="832" t="s">
        <v>5726</v>
      </c>
      <c r="H845" s="849">
        <v>371</v>
      </c>
      <c r="I845" s="849">
        <v>13356</v>
      </c>
      <c r="J845" s="832">
        <v>1.5166931637519874</v>
      </c>
      <c r="K845" s="832">
        <v>36</v>
      </c>
      <c r="L845" s="849">
        <v>238</v>
      </c>
      <c r="M845" s="849">
        <v>8806</v>
      </c>
      <c r="N845" s="832">
        <v>1</v>
      </c>
      <c r="O845" s="832">
        <v>37</v>
      </c>
      <c r="P845" s="849">
        <v>201</v>
      </c>
      <c r="Q845" s="849">
        <v>7437</v>
      </c>
      <c r="R845" s="837">
        <v>0.84453781512605042</v>
      </c>
      <c r="S845" s="850">
        <v>37</v>
      </c>
    </row>
    <row r="846" spans="1:19" ht="14.4" customHeight="1" x14ac:dyDescent="0.3">
      <c r="A846" s="831" t="s">
        <v>5661</v>
      </c>
      <c r="B846" s="832" t="s">
        <v>5662</v>
      </c>
      <c r="C846" s="832" t="s">
        <v>627</v>
      </c>
      <c r="D846" s="832" t="s">
        <v>2073</v>
      </c>
      <c r="E846" s="832" t="s">
        <v>5627</v>
      </c>
      <c r="F846" s="832" t="s">
        <v>5641</v>
      </c>
      <c r="G846" s="832" t="s">
        <v>5642</v>
      </c>
      <c r="H846" s="849">
        <v>3</v>
      </c>
      <c r="I846" s="849">
        <v>93</v>
      </c>
      <c r="J846" s="832">
        <v>2.90625</v>
      </c>
      <c r="K846" s="832">
        <v>31</v>
      </c>
      <c r="L846" s="849">
        <v>1</v>
      </c>
      <c r="M846" s="849">
        <v>32</v>
      </c>
      <c r="N846" s="832">
        <v>1</v>
      </c>
      <c r="O846" s="832">
        <v>32</v>
      </c>
      <c r="P846" s="849">
        <v>4</v>
      </c>
      <c r="Q846" s="849">
        <v>128</v>
      </c>
      <c r="R846" s="837">
        <v>4</v>
      </c>
      <c r="S846" s="850">
        <v>32</v>
      </c>
    </row>
    <row r="847" spans="1:19" ht="14.4" customHeight="1" x14ac:dyDescent="0.3">
      <c r="A847" s="831" t="s">
        <v>5661</v>
      </c>
      <c r="B847" s="832" t="s">
        <v>5662</v>
      </c>
      <c r="C847" s="832" t="s">
        <v>627</v>
      </c>
      <c r="D847" s="832" t="s">
        <v>2073</v>
      </c>
      <c r="E847" s="832" t="s">
        <v>5627</v>
      </c>
      <c r="F847" s="832" t="s">
        <v>5731</v>
      </c>
      <c r="G847" s="832" t="s">
        <v>5732</v>
      </c>
      <c r="H847" s="849">
        <v>832</v>
      </c>
      <c r="I847" s="849">
        <v>539136</v>
      </c>
      <c r="J847" s="832">
        <v>1.6101831083926421</v>
      </c>
      <c r="K847" s="832">
        <v>648</v>
      </c>
      <c r="L847" s="849">
        <v>499</v>
      </c>
      <c r="M847" s="849">
        <v>334829</v>
      </c>
      <c r="N847" s="832">
        <v>1</v>
      </c>
      <c r="O847" s="832">
        <v>671</v>
      </c>
      <c r="P847" s="849">
        <v>397</v>
      </c>
      <c r="Q847" s="849">
        <v>266784</v>
      </c>
      <c r="R847" s="837">
        <v>0.79677686221922239</v>
      </c>
      <c r="S847" s="850">
        <v>672</v>
      </c>
    </row>
    <row r="848" spans="1:19" ht="14.4" customHeight="1" x14ac:dyDescent="0.3">
      <c r="A848" s="831" t="s">
        <v>5661</v>
      </c>
      <c r="B848" s="832" t="s">
        <v>5662</v>
      </c>
      <c r="C848" s="832" t="s">
        <v>627</v>
      </c>
      <c r="D848" s="832" t="s">
        <v>2073</v>
      </c>
      <c r="E848" s="832" t="s">
        <v>5627</v>
      </c>
      <c r="F848" s="832" t="s">
        <v>5786</v>
      </c>
      <c r="G848" s="832" t="s">
        <v>5787</v>
      </c>
      <c r="H848" s="849">
        <v>12</v>
      </c>
      <c r="I848" s="849">
        <v>7116</v>
      </c>
      <c r="J848" s="832">
        <v>3.7710651828298887</v>
      </c>
      <c r="K848" s="832">
        <v>593</v>
      </c>
      <c r="L848" s="849">
        <v>3</v>
      </c>
      <c r="M848" s="849">
        <v>1887</v>
      </c>
      <c r="N848" s="832">
        <v>1</v>
      </c>
      <c r="O848" s="832">
        <v>629</v>
      </c>
      <c r="P848" s="849">
        <v>5</v>
      </c>
      <c r="Q848" s="849">
        <v>3145</v>
      </c>
      <c r="R848" s="837">
        <v>1.6666666666666667</v>
      </c>
      <c r="S848" s="850">
        <v>629</v>
      </c>
    </row>
    <row r="849" spans="1:19" ht="14.4" customHeight="1" x14ac:dyDescent="0.3">
      <c r="A849" s="831" t="s">
        <v>5661</v>
      </c>
      <c r="B849" s="832" t="s">
        <v>5662</v>
      </c>
      <c r="C849" s="832" t="s">
        <v>627</v>
      </c>
      <c r="D849" s="832" t="s">
        <v>2073</v>
      </c>
      <c r="E849" s="832" t="s">
        <v>5627</v>
      </c>
      <c r="F849" s="832" t="s">
        <v>5735</v>
      </c>
      <c r="G849" s="832" t="s">
        <v>5736</v>
      </c>
      <c r="H849" s="849">
        <v>921</v>
      </c>
      <c r="I849" s="849">
        <v>222882</v>
      </c>
      <c r="J849" s="832">
        <v>1.5537476995148067</v>
      </c>
      <c r="K849" s="832">
        <v>242</v>
      </c>
      <c r="L849" s="849">
        <v>556</v>
      </c>
      <c r="M849" s="849">
        <v>143448</v>
      </c>
      <c r="N849" s="832">
        <v>1</v>
      </c>
      <c r="O849" s="832">
        <v>258</v>
      </c>
      <c r="P849" s="849">
        <v>439</v>
      </c>
      <c r="Q849" s="849">
        <v>113262</v>
      </c>
      <c r="R849" s="837">
        <v>0.78956834532374098</v>
      </c>
      <c r="S849" s="850">
        <v>258</v>
      </c>
    </row>
    <row r="850" spans="1:19" ht="14.4" customHeight="1" x14ac:dyDescent="0.3">
      <c r="A850" s="831" t="s">
        <v>5661</v>
      </c>
      <c r="B850" s="832" t="s">
        <v>5662</v>
      </c>
      <c r="C850" s="832" t="s">
        <v>627</v>
      </c>
      <c r="D850" s="832" t="s">
        <v>2075</v>
      </c>
      <c r="E850" s="832" t="s">
        <v>5632</v>
      </c>
      <c r="F850" s="832" t="s">
        <v>5664</v>
      </c>
      <c r="G850" s="832" t="s">
        <v>5634</v>
      </c>
      <c r="H850" s="849">
        <v>1</v>
      </c>
      <c r="I850" s="849">
        <v>1096.8499999999999</v>
      </c>
      <c r="J850" s="832"/>
      <c r="K850" s="832">
        <v>1096.8499999999999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5661</v>
      </c>
      <c r="B851" s="832" t="s">
        <v>5662</v>
      </c>
      <c r="C851" s="832" t="s">
        <v>627</v>
      </c>
      <c r="D851" s="832" t="s">
        <v>2075</v>
      </c>
      <c r="E851" s="832" t="s">
        <v>5627</v>
      </c>
      <c r="F851" s="832" t="s">
        <v>5641</v>
      </c>
      <c r="G851" s="832" t="s">
        <v>5642</v>
      </c>
      <c r="H851" s="849">
        <v>1</v>
      </c>
      <c r="I851" s="849">
        <v>31</v>
      </c>
      <c r="J851" s="832"/>
      <c r="K851" s="832">
        <v>31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5661</v>
      </c>
      <c r="B852" s="832" t="s">
        <v>5662</v>
      </c>
      <c r="C852" s="832" t="s">
        <v>627</v>
      </c>
      <c r="D852" s="832" t="s">
        <v>2078</v>
      </c>
      <c r="E852" s="832" t="s">
        <v>5632</v>
      </c>
      <c r="F852" s="832" t="s">
        <v>5665</v>
      </c>
      <c r="G852" s="832" t="s">
        <v>5666</v>
      </c>
      <c r="H852" s="849"/>
      <c r="I852" s="849"/>
      <c r="J852" s="832"/>
      <c r="K852" s="832"/>
      <c r="L852" s="849"/>
      <c r="M852" s="849"/>
      <c r="N852" s="832"/>
      <c r="O852" s="832"/>
      <c r="P852" s="849">
        <v>1</v>
      </c>
      <c r="Q852" s="849">
        <v>1316.22</v>
      </c>
      <c r="R852" s="837"/>
      <c r="S852" s="850">
        <v>1316.22</v>
      </c>
    </row>
    <row r="853" spans="1:19" ht="14.4" customHeight="1" x14ac:dyDescent="0.3">
      <c r="A853" s="831" t="s">
        <v>5661</v>
      </c>
      <c r="B853" s="832" t="s">
        <v>5662</v>
      </c>
      <c r="C853" s="832" t="s">
        <v>627</v>
      </c>
      <c r="D853" s="832" t="s">
        <v>2078</v>
      </c>
      <c r="E853" s="832" t="s">
        <v>5627</v>
      </c>
      <c r="F853" s="832" t="s">
        <v>5780</v>
      </c>
      <c r="G853" s="832" t="s">
        <v>5781</v>
      </c>
      <c r="H853" s="849"/>
      <c r="I853" s="849"/>
      <c r="J853" s="832"/>
      <c r="K853" s="832"/>
      <c r="L853" s="849"/>
      <c r="M853" s="849"/>
      <c r="N853" s="832"/>
      <c r="O853" s="832"/>
      <c r="P853" s="849">
        <v>68</v>
      </c>
      <c r="Q853" s="849">
        <v>30532</v>
      </c>
      <c r="R853" s="837"/>
      <c r="S853" s="850">
        <v>449</v>
      </c>
    </row>
    <row r="854" spans="1:19" ht="14.4" customHeight="1" x14ac:dyDescent="0.3">
      <c r="A854" s="831" t="s">
        <v>5661</v>
      </c>
      <c r="B854" s="832" t="s">
        <v>5662</v>
      </c>
      <c r="C854" s="832" t="s">
        <v>627</v>
      </c>
      <c r="D854" s="832" t="s">
        <v>2078</v>
      </c>
      <c r="E854" s="832" t="s">
        <v>5627</v>
      </c>
      <c r="F854" s="832" t="s">
        <v>5782</v>
      </c>
      <c r="G854" s="832" t="s">
        <v>5783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1084</v>
      </c>
      <c r="R854" s="837"/>
      <c r="S854" s="850">
        <v>1084</v>
      </c>
    </row>
    <row r="855" spans="1:19" ht="14.4" customHeight="1" x14ac:dyDescent="0.3">
      <c r="A855" s="831" t="s">
        <v>5661</v>
      </c>
      <c r="B855" s="832" t="s">
        <v>5662</v>
      </c>
      <c r="C855" s="832" t="s">
        <v>627</v>
      </c>
      <c r="D855" s="832" t="s">
        <v>2078</v>
      </c>
      <c r="E855" s="832" t="s">
        <v>5627</v>
      </c>
      <c r="F855" s="832" t="s">
        <v>5703</v>
      </c>
      <c r="G855" s="832" t="s">
        <v>5704</v>
      </c>
      <c r="H855" s="849"/>
      <c r="I855" s="849"/>
      <c r="J855" s="832"/>
      <c r="K855" s="832"/>
      <c r="L855" s="849"/>
      <c r="M855" s="849"/>
      <c r="N855" s="832"/>
      <c r="O855" s="832"/>
      <c r="P855" s="849">
        <v>27</v>
      </c>
      <c r="Q855" s="849">
        <v>8532</v>
      </c>
      <c r="R855" s="837"/>
      <c r="S855" s="850">
        <v>316</v>
      </c>
    </row>
    <row r="856" spans="1:19" ht="14.4" customHeight="1" x14ac:dyDescent="0.3">
      <c r="A856" s="831" t="s">
        <v>5661</v>
      </c>
      <c r="B856" s="832" t="s">
        <v>5662</v>
      </c>
      <c r="C856" s="832" t="s">
        <v>627</v>
      </c>
      <c r="D856" s="832" t="s">
        <v>2078</v>
      </c>
      <c r="E856" s="832" t="s">
        <v>5627</v>
      </c>
      <c r="F856" s="832" t="s">
        <v>5725</v>
      </c>
      <c r="G856" s="832" t="s">
        <v>5726</v>
      </c>
      <c r="H856" s="849"/>
      <c r="I856" s="849"/>
      <c r="J856" s="832"/>
      <c r="K856" s="832"/>
      <c r="L856" s="849"/>
      <c r="M856" s="849"/>
      <c r="N856" s="832"/>
      <c r="O856" s="832"/>
      <c r="P856" s="849">
        <v>68</v>
      </c>
      <c r="Q856" s="849">
        <v>2516</v>
      </c>
      <c r="R856" s="837"/>
      <c r="S856" s="850">
        <v>37</v>
      </c>
    </row>
    <row r="857" spans="1:19" ht="14.4" customHeight="1" x14ac:dyDescent="0.3">
      <c r="A857" s="831" t="s">
        <v>5661</v>
      </c>
      <c r="B857" s="832" t="s">
        <v>5662</v>
      </c>
      <c r="C857" s="832" t="s">
        <v>627</v>
      </c>
      <c r="D857" s="832" t="s">
        <v>2078</v>
      </c>
      <c r="E857" s="832" t="s">
        <v>5627</v>
      </c>
      <c r="F857" s="832" t="s">
        <v>5641</v>
      </c>
      <c r="G857" s="832" t="s">
        <v>5642</v>
      </c>
      <c r="H857" s="849"/>
      <c r="I857" s="849"/>
      <c r="J857" s="832"/>
      <c r="K857" s="832"/>
      <c r="L857" s="849"/>
      <c r="M857" s="849"/>
      <c r="N857" s="832"/>
      <c r="O857" s="832"/>
      <c r="P857" s="849">
        <v>1</v>
      </c>
      <c r="Q857" s="849">
        <v>32</v>
      </c>
      <c r="R857" s="837"/>
      <c r="S857" s="850">
        <v>32</v>
      </c>
    </row>
    <row r="858" spans="1:19" ht="14.4" customHeight="1" x14ac:dyDescent="0.3">
      <c r="A858" s="831" t="s">
        <v>5661</v>
      </c>
      <c r="B858" s="832" t="s">
        <v>5662</v>
      </c>
      <c r="C858" s="832" t="s">
        <v>627</v>
      </c>
      <c r="D858" s="832" t="s">
        <v>2078</v>
      </c>
      <c r="E858" s="832" t="s">
        <v>5627</v>
      </c>
      <c r="F858" s="832" t="s">
        <v>5731</v>
      </c>
      <c r="G858" s="832" t="s">
        <v>5732</v>
      </c>
      <c r="H858" s="849"/>
      <c r="I858" s="849"/>
      <c r="J858" s="832"/>
      <c r="K858" s="832"/>
      <c r="L858" s="849"/>
      <c r="M858" s="849"/>
      <c r="N858" s="832"/>
      <c r="O858" s="832"/>
      <c r="P858" s="849">
        <v>177</v>
      </c>
      <c r="Q858" s="849">
        <v>118944</v>
      </c>
      <c r="R858" s="837"/>
      <c r="S858" s="850">
        <v>672</v>
      </c>
    </row>
    <row r="859" spans="1:19" ht="14.4" customHeight="1" x14ac:dyDescent="0.3">
      <c r="A859" s="831" t="s">
        <v>5661</v>
      </c>
      <c r="B859" s="832" t="s">
        <v>5662</v>
      </c>
      <c r="C859" s="832" t="s">
        <v>627</v>
      </c>
      <c r="D859" s="832" t="s">
        <v>2078</v>
      </c>
      <c r="E859" s="832" t="s">
        <v>5627</v>
      </c>
      <c r="F859" s="832" t="s">
        <v>5786</v>
      </c>
      <c r="G859" s="832" t="s">
        <v>5787</v>
      </c>
      <c r="H859" s="849"/>
      <c r="I859" s="849"/>
      <c r="J859" s="832"/>
      <c r="K859" s="832"/>
      <c r="L859" s="849"/>
      <c r="M859" s="849"/>
      <c r="N859" s="832"/>
      <c r="O859" s="832"/>
      <c r="P859" s="849">
        <v>3</v>
      </c>
      <c r="Q859" s="849">
        <v>1887</v>
      </c>
      <c r="R859" s="837"/>
      <c r="S859" s="850">
        <v>629</v>
      </c>
    </row>
    <row r="860" spans="1:19" ht="14.4" customHeight="1" x14ac:dyDescent="0.3">
      <c r="A860" s="831" t="s">
        <v>5661</v>
      </c>
      <c r="B860" s="832" t="s">
        <v>5662</v>
      </c>
      <c r="C860" s="832" t="s">
        <v>627</v>
      </c>
      <c r="D860" s="832" t="s">
        <v>2078</v>
      </c>
      <c r="E860" s="832" t="s">
        <v>5627</v>
      </c>
      <c r="F860" s="832" t="s">
        <v>5735</v>
      </c>
      <c r="G860" s="832" t="s">
        <v>5736</v>
      </c>
      <c r="H860" s="849"/>
      <c r="I860" s="849"/>
      <c r="J860" s="832"/>
      <c r="K860" s="832"/>
      <c r="L860" s="849"/>
      <c r="M860" s="849"/>
      <c r="N860" s="832"/>
      <c r="O860" s="832"/>
      <c r="P860" s="849">
        <v>196</v>
      </c>
      <c r="Q860" s="849">
        <v>50568</v>
      </c>
      <c r="R860" s="837"/>
      <c r="S860" s="850">
        <v>258</v>
      </c>
    </row>
    <row r="861" spans="1:19" ht="14.4" customHeight="1" x14ac:dyDescent="0.3">
      <c r="A861" s="831" t="s">
        <v>5661</v>
      </c>
      <c r="B861" s="832" t="s">
        <v>5662</v>
      </c>
      <c r="C861" s="832" t="s">
        <v>627</v>
      </c>
      <c r="D861" s="832" t="s">
        <v>5612</v>
      </c>
      <c r="E861" s="832" t="s">
        <v>5632</v>
      </c>
      <c r="F861" s="832" t="s">
        <v>5633</v>
      </c>
      <c r="G861" s="832" t="s">
        <v>5634</v>
      </c>
      <c r="H861" s="849">
        <v>1</v>
      </c>
      <c r="I861" s="849">
        <v>548.41999999999996</v>
      </c>
      <c r="J861" s="832">
        <v>0.33333333333333331</v>
      </c>
      <c r="K861" s="832">
        <v>548.41999999999996</v>
      </c>
      <c r="L861" s="849">
        <v>3</v>
      </c>
      <c r="M861" s="849">
        <v>1645.26</v>
      </c>
      <c r="N861" s="832">
        <v>1</v>
      </c>
      <c r="O861" s="832">
        <v>548.41999999999996</v>
      </c>
      <c r="P861" s="849">
        <v>11</v>
      </c>
      <c r="Q861" s="849">
        <v>6032.62</v>
      </c>
      <c r="R861" s="837">
        <v>3.6666666666666665</v>
      </c>
      <c r="S861" s="850">
        <v>548.41999999999996</v>
      </c>
    </row>
    <row r="862" spans="1:19" ht="14.4" customHeight="1" x14ac:dyDescent="0.3">
      <c r="A862" s="831" t="s">
        <v>5661</v>
      </c>
      <c r="B862" s="832" t="s">
        <v>5662</v>
      </c>
      <c r="C862" s="832" t="s">
        <v>627</v>
      </c>
      <c r="D862" s="832" t="s">
        <v>5612</v>
      </c>
      <c r="E862" s="832" t="s">
        <v>5632</v>
      </c>
      <c r="F862" s="832" t="s">
        <v>5664</v>
      </c>
      <c r="G862" s="832" t="s">
        <v>5634</v>
      </c>
      <c r="H862" s="849"/>
      <c r="I862" s="849"/>
      <c r="J862" s="832"/>
      <c r="K862" s="832"/>
      <c r="L862" s="849"/>
      <c r="M862" s="849"/>
      <c r="N862" s="832"/>
      <c r="O862" s="832"/>
      <c r="P862" s="849">
        <v>3</v>
      </c>
      <c r="Q862" s="849">
        <v>3290.5499999999997</v>
      </c>
      <c r="R862" s="837"/>
      <c r="S862" s="850">
        <v>1096.8499999999999</v>
      </c>
    </row>
    <row r="863" spans="1:19" ht="14.4" customHeight="1" x14ac:dyDescent="0.3">
      <c r="A863" s="831" t="s">
        <v>5661</v>
      </c>
      <c r="B863" s="832" t="s">
        <v>5662</v>
      </c>
      <c r="C863" s="832" t="s">
        <v>627</v>
      </c>
      <c r="D863" s="832" t="s">
        <v>5612</v>
      </c>
      <c r="E863" s="832" t="s">
        <v>5632</v>
      </c>
      <c r="F863" s="832" t="s">
        <v>5665</v>
      </c>
      <c r="G863" s="832" t="s">
        <v>5666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1316.22</v>
      </c>
      <c r="R863" s="837"/>
      <c r="S863" s="850">
        <v>1316.22</v>
      </c>
    </row>
    <row r="864" spans="1:19" ht="14.4" customHeight="1" x14ac:dyDescent="0.3">
      <c r="A864" s="831" t="s">
        <v>5661</v>
      </c>
      <c r="B864" s="832" t="s">
        <v>5662</v>
      </c>
      <c r="C864" s="832" t="s">
        <v>627</v>
      </c>
      <c r="D864" s="832" t="s">
        <v>5612</v>
      </c>
      <c r="E864" s="832" t="s">
        <v>5627</v>
      </c>
      <c r="F864" s="832" t="s">
        <v>5684</v>
      </c>
      <c r="G864" s="832" t="s">
        <v>5685</v>
      </c>
      <c r="H864" s="849"/>
      <c r="I864" s="849"/>
      <c r="J864" s="832"/>
      <c r="K864" s="832"/>
      <c r="L864" s="849">
        <v>2</v>
      </c>
      <c r="M864" s="849">
        <v>20</v>
      </c>
      <c r="N864" s="832">
        <v>1</v>
      </c>
      <c r="O864" s="832">
        <v>10</v>
      </c>
      <c r="P864" s="849"/>
      <c r="Q864" s="849"/>
      <c r="R864" s="837"/>
      <c r="S864" s="850"/>
    </row>
    <row r="865" spans="1:19" ht="14.4" customHeight="1" x14ac:dyDescent="0.3">
      <c r="A865" s="831" t="s">
        <v>5661</v>
      </c>
      <c r="B865" s="832" t="s">
        <v>5662</v>
      </c>
      <c r="C865" s="832" t="s">
        <v>627</v>
      </c>
      <c r="D865" s="832" t="s">
        <v>5612</v>
      </c>
      <c r="E865" s="832" t="s">
        <v>5627</v>
      </c>
      <c r="F865" s="832" t="s">
        <v>5780</v>
      </c>
      <c r="G865" s="832" t="s">
        <v>5781</v>
      </c>
      <c r="H865" s="849">
        <v>5</v>
      </c>
      <c r="I865" s="849">
        <v>2205</v>
      </c>
      <c r="J865" s="832">
        <v>1.3528686336947119E-2</v>
      </c>
      <c r="K865" s="832">
        <v>441</v>
      </c>
      <c r="L865" s="849">
        <v>363</v>
      </c>
      <c r="M865" s="849">
        <v>162987</v>
      </c>
      <c r="N865" s="832">
        <v>1</v>
      </c>
      <c r="O865" s="832">
        <v>449</v>
      </c>
      <c r="P865" s="849">
        <v>570</v>
      </c>
      <c r="Q865" s="849">
        <v>255930</v>
      </c>
      <c r="R865" s="837">
        <v>1.5702479338842976</v>
      </c>
      <c r="S865" s="850">
        <v>449</v>
      </c>
    </row>
    <row r="866" spans="1:19" ht="14.4" customHeight="1" x14ac:dyDescent="0.3">
      <c r="A866" s="831" t="s">
        <v>5661</v>
      </c>
      <c r="B866" s="832" t="s">
        <v>5662</v>
      </c>
      <c r="C866" s="832" t="s">
        <v>627</v>
      </c>
      <c r="D866" s="832" t="s">
        <v>5612</v>
      </c>
      <c r="E866" s="832" t="s">
        <v>5627</v>
      </c>
      <c r="F866" s="832" t="s">
        <v>5693</v>
      </c>
      <c r="G866" s="832" t="s">
        <v>5694</v>
      </c>
      <c r="H866" s="849"/>
      <c r="I866" s="849"/>
      <c r="J866" s="832"/>
      <c r="K866" s="832"/>
      <c r="L866" s="849">
        <v>3</v>
      </c>
      <c r="M866" s="849">
        <v>753</v>
      </c>
      <c r="N866" s="832">
        <v>1</v>
      </c>
      <c r="O866" s="832">
        <v>251</v>
      </c>
      <c r="P866" s="849"/>
      <c r="Q866" s="849"/>
      <c r="R866" s="837"/>
      <c r="S866" s="850"/>
    </row>
    <row r="867" spans="1:19" ht="14.4" customHeight="1" x14ac:dyDescent="0.3">
      <c r="A867" s="831" t="s">
        <v>5661</v>
      </c>
      <c r="B867" s="832" t="s">
        <v>5662</v>
      </c>
      <c r="C867" s="832" t="s">
        <v>627</v>
      </c>
      <c r="D867" s="832" t="s">
        <v>5612</v>
      </c>
      <c r="E867" s="832" t="s">
        <v>5627</v>
      </c>
      <c r="F867" s="832" t="s">
        <v>5782</v>
      </c>
      <c r="G867" s="832" t="s">
        <v>5783</v>
      </c>
      <c r="H867" s="849"/>
      <c r="I867" s="849"/>
      <c r="J867" s="832"/>
      <c r="K867" s="832"/>
      <c r="L867" s="849">
        <v>9</v>
      </c>
      <c r="M867" s="849">
        <v>9747</v>
      </c>
      <c r="N867" s="832">
        <v>1</v>
      </c>
      <c r="O867" s="832">
        <v>1083</v>
      </c>
      <c r="P867" s="849">
        <v>55</v>
      </c>
      <c r="Q867" s="849">
        <v>59620</v>
      </c>
      <c r="R867" s="837">
        <v>6.1167538729865596</v>
      </c>
      <c r="S867" s="850">
        <v>1084</v>
      </c>
    </row>
    <row r="868" spans="1:19" ht="14.4" customHeight="1" x14ac:dyDescent="0.3">
      <c r="A868" s="831" t="s">
        <v>5661</v>
      </c>
      <c r="B868" s="832" t="s">
        <v>5662</v>
      </c>
      <c r="C868" s="832" t="s">
        <v>627</v>
      </c>
      <c r="D868" s="832" t="s">
        <v>5612</v>
      </c>
      <c r="E868" s="832" t="s">
        <v>5627</v>
      </c>
      <c r="F868" s="832" t="s">
        <v>5784</v>
      </c>
      <c r="G868" s="832" t="s">
        <v>5785</v>
      </c>
      <c r="H868" s="849"/>
      <c r="I868" s="849"/>
      <c r="J868" s="832"/>
      <c r="K868" s="832"/>
      <c r="L868" s="849">
        <v>4</v>
      </c>
      <c r="M868" s="849">
        <v>2676</v>
      </c>
      <c r="N868" s="832">
        <v>1</v>
      </c>
      <c r="O868" s="832">
        <v>669</v>
      </c>
      <c r="P868" s="849">
        <v>1</v>
      </c>
      <c r="Q868" s="849">
        <v>669</v>
      </c>
      <c r="R868" s="837">
        <v>0.25</v>
      </c>
      <c r="S868" s="850">
        <v>669</v>
      </c>
    </row>
    <row r="869" spans="1:19" ht="14.4" customHeight="1" x14ac:dyDescent="0.3">
      <c r="A869" s="831" t="s">
        <v>5661</v>
      </c>
      <c r="B869" s="832" t="s">
        <v>5662</v>
      </c>
      <c r="C869" s="832" t="s">
        <v>627</v>
      </c>
      <c r="D869" s="832" t="s">
        <v>5612</v>
      </c>
      <c r="E869" s="832" t="s">
        <v>5627</v>
      </c>
      <c r="F869" s="832" t="s">
        <v>5703</v>
      </c>
      <c r="G869" s="832" t="s">
        <v>5704</v>
      </c>
      <c r="H869" s="849">
        <v>12</v>
      </c>
      <c r="I869" s="849">
        <v>3696</v>
      </c>
      <c r="J869" s="832">
        <v>4.3480306809091339E-2</v>
      </c>
      <c r="K869" s="832">
        <v>308</v>
      </c>
      <c r="L869" s="849">
        <v>269</v>
      </c>
      <c r="M869" s="849">
        <v>85004</v>
      </c>
      <c r="N869" s="832">
        <v>1</v>
      </c>
      <c r="O869" s="832">
        <v>316</v>
      </c>
      <c r="P869" s="849">
        <v>326</v>
      </c>
      <c r="Q869" s="849">
        <v>103016</v>
      </c>
      <c r="R869" s="837">
        <v>1.2118959107806691</v>
      </c>
      <c r="S869" s="850">
        <v>316</v>
      </c>
    </row>
    <row r="870" spans="1:19" ht="14.4" customHeight="1" x14ac:dyDescent="0.3">
      <c r="A870" s="831" t="s">
        <v>5661</v>
      </c>
      <c r="B870" s="832" t="s">
        <v>5662</v>
      </c>
      <c r="C870" s="832" t="s">
        <v>627</v>
      </c>
      <c r="D870" s="832" t="s">
        <v>5612</v>
      </c>
      <c r="E870" s="832" t="s">
        <v>5627</v>
      </c>
      <c r="F870" s="832" t="s">
        <v>5639</v>
      </c>
      <c r="G870" s="832" t="s">
        <v>5640</v>
      </c>
      <c r="H870" s="849"/>
      <c r="I870" s="849"/>
      <c r="J870" s="832"/>
      <c r="K870" s="832"/>
      <c r="L870" s="849">
        <v>3</v>
      </c>
      <c r="M870" s="849">
        <v>100</v>
      </c>
      <c r="N870" s="832">
        <v>1</v>
      </c>
      <c r="O870" s="832">
        <v>33.333333333333336</v>
      </c>
      <c r="P870" s="849"/>
      <c r="Q870" s="849"/>
      <c r="R870" s="837"/>
      <c r="S870" s="850"/>
    </row>
    <row r="871" spans="1:19" ht="14.4" customHeight="1" x14ac:dyDescent="0.3">
      <c r="A871" s="831" t="s">
        <v>5661</v>
      </c>
      <c r="B871" s="832" t="s">
        <v>5662</v>
      </c>
      <c r="C871" s="832" t="s">
        <v>627</v>
      </c>
      <c r="D871" s="832" t="s">
        <v>5612</v>
      </c>
      <c r="E871" s="832" t="s">
        <v>5627</v>
      </c>
      <c r="F871" s="832" t="s">
        <v>5725</v>
      </c>
      <c r="G871" s="832" t="s">
        <v>5726</v>
      </c>
      <c r="H871" s="849">
        <v>4</v>
      </c>
      <c r="I871" s="849">
        <v>144</v>
      </c>
      <c r="J871" s="832">
        <v>7.5865339023233761E-3</v>
      </c>
      <c r="K871" s="832">
        <v>36</v>
      </c>
      <c r="L871" s="849">
        <v>513</v>
      </c>
      <c r="M871" s="849">
        <v>18981</v>
      </c>
      <c r="N871" s="832">
        <v>1</v>
      </c>
      <c r="O871" s="832">
        <v>37</v>
      </c>
      <c r="P871" s="849">
        <v>792</v>
      </c>
      <c r="Q871" s="849">
        <v>29304</v>
      </c>
      <c r="R871" s="837">
        <v>1.5438596491228069</v>
      </c>
      <c r="S871" s="850">
        <v>37</v>
      </c>
    </row>
    <row r="872" spans="1:19" ht="14.4" customHeight="1" x14ac:dyDescent="0.3">
      <c r="A872" s="831" t="s">
        <v>5661</v>
      </c>
      <c r="B872" s="832" t="s">
        <v>5662</v>
      </c>
      <c r="C872" s="832" t="s">
        <v>627</v>
      </c>
      <c r="D872" s="832" t="s">
        <v>5612</v>
      </c>
      <c r="E872" s="832" t="s">
        <v>5627</v>
      </c>
      <c r="F872" s="832" t="s">
        <v>5641</v>
      </c>
      <c r="G872" s="832" t="s">
        <v>5642</v>
      </c>
      <c r="H872" s="849">
        <v>1</v>
      </c>
      <c r="I872" s="849">
        <v>31</v>
      </c>
      <c r="J872" s="832">
        <v>0.2421875</v>
      </c>
      <c r="K872" s="832">
        <v>31</v>
      </c>
      <c r="L872" s="849">
        <v>4</v>
      </c>
      <c r="M872" s="849">
        <v>128</v>
      </c>
      <c r="N872" s="832">
        <v>1</v>
      </c>
      <c r="O872" s="832">
        <v>32</v>
      </c>
      <c r="P872" s="849">
        <v>16</v>
      </c>
      <c r="Q872" s="849">
        <v>512</v>
      </c>
      <c r="R872" s="837">
        <v>4</v>
      </c>
      <c r="S872" s="850">
        <v>32</v>
      </c>
    </row>
    <row r="873" spans="1:19" ht="14.4" customHeight="1" x14ac:dyDescent="0.3">
      <c r="A873" s="831" t="s">
        <v>5661</v>
      </c>
      <c r="B873" s="832" t="s">
        <v>5662</v>
      </c>
      <c r="C873" s="832" t="s">
        <v>627</v>
      </c>
      <c r="D873" s="832" t="s">
        <v>5612</v>
      </c>
      <c r="E873" s="832" t="s">
        <v>5627</v>
      </c>
      <c r="F873" s="832" t="s">
        <v>5731</v>
      </c>
      <c r="G873" s="832" t="s">
        <v>5732</v>
      </c>
      <c r="H873" s="849">
        <v>30</v>
      </c>
      <c r="I873" s="849">
        <v>19440</v>
      </c>
      <c r="J873" s="832">
        <v>2.7697594697563353E-2</v>
      </c>
      <c r="K873" s="832">
        <v>648</v>
      </c>
      <c r="L873" s="849">
        <v>1046</v>
      </c>
      <c r="M873" s="849">
        <v>701866</v>
      </c>
      <c r="N873" s="832">
        <v>1</v>
      </c>
      <c r="O873" s="832">
        <v>671</v>
      </c>
      <c r="P873" s="849">
        <v>1548</v>
      </c>
      <c r="Q873" s="849">
        <v>1040256</v>
      </c>
      <c r="R873" s="837">
        <v>1.4821290673718346</v>
      </c>
      <c r="S873" s="850">
        <v>672</v>
      </c>
    </row>
    <row r="874" spans="1:19" ht="14.4" customHeight="1" x14ac:dyDescent="0.3">
      <c r="A874" s="831" t="s">
        <v>5661</v>
      </c>
      <c r="B874" s="832" t="s">
        <v>5662</v>
      </c>
      <c r="C874" s="832" t="s">
        <v>627</v>
      </c>
      <c r="D874" s="832" t="s">
        <v>5612</v>
      </c>
      <c r="E874" s="832" t="s">
        <v>5627</v>
      </c>
      <c r="F874" s="832" t="s">
        <v>5786</v>
      </c>
      <c r="G874" s="832" t="s">
        <v>5787</v>
      </c>
      <c r="H874" s="849"/>
      <c r="I874" s="849"/>
      <c r="J874" s="832"/>
      <c r="K874" s="832"/>
      <c r="L874" s="849">
        <v>4</v>
      </c>
      <c r="M874" s="849">
        <v>2516</v>
      </c>
      <c r="N874" s="832">
        <v>1</v>
      </c>
      <c r="O874" s="832">
        <v>629</v>
      </c>
      <c r="P874" s="849">
        <v>35</v>
      </c>
      <c r="Q874" s="849">
        <v>22015</v>
      </c>
      <c r="R874" s="837">
        <v>8.75</v>
      </c>
      <c r="S874" s="850">
        <v>629</v>
      </c>
    </row>
    <row r="875" spans="1:19" ht="14.4" customHeight="1" x14ac:dyDescent="0.3">
      <c r="A875" s="831" t="s">
        <v>5661</v>
      </c>
      <c r="B875" s="832" t="s">
        <v>5662</v>
      </c>
      <c r="C875" s="832" t="s">
        <v>627</v>
      </c>
      <c r="D875" s="832" t="s">
        <v>5612</v>
      </c>
      <c r="E875" s="832" t="s">
        <v>5627</v>
      </c>
      <c r="F875" s="832" t="s">
        <v>5735</v>
      </c>
      <c r="G875" s="832" t="s">
        <v>5736</v>
      </c>
      <c r="H875" s="849">
        <v>29</v>
      </c>
      <c r="I875" s="849">
        <v>7018</v>
      </c>
      <c r="J875" s="832">
        <v>2.2351315026784634E-2</v>
      </c>
      <c r="K875" s="832">
        <v>242</v>
      </c>
      <c r="L875" s="849">
        <v>1217</v>
      </c>
      <c r="M875" s="849">
        <v>313986</v>
      </c>
      <c r="N875" s="832">
        <v>1</v>
      </c>
      <c r="O875" s="832">
        <v>258</v>
      </c>
      <c r="P875" s="849">
        <v>1833</v>
      </c>
      <c r="Q875" s="849">
        <v>472914</v>
      </c>
      <c r="R875" s="837">
        <v>1.5061626951520131</v>
      </c>
      <c r="S875" s="850">
        <v>258</v>
      </c>
    </row>
    <row r="876" spans="1:19" ht="14.4" customHeight="1" x14ac:dyDescent="0.3">
      <c r="A876" s="831" t="s">
        <v>5661</v>
      </c>
      <c r="B876" s="832" t="s">
        <v>5662</v>
      </c>
      <c r="C876" s="832" t="s">
        <v>627</v>
      </c>
      <c r="D876" s="832" t="s">
        <v>2081</v>
      </c>
      <c r="E876" s="832" t="s">
        <v>5627</v>
      </c>
      <c r="F876" s="832" t="s">
        <v>5731</v>
      </c>
      <c r="G876" s="832" t="s">
        <v>5732</v>
      </c>
      <c r="H876" s="849">
        <v>1</v>
      </c>
      <c r="I876" s="849">
        <v>648</v>
      </c>
      <c r="J876" s="832"/>
      <c r="K876" s="832">
        <v>648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5661</v>
      </c>
      <c r="B877" s="832" t="s">
        <v>5662</v>
      </c>
      <c r="C877" s="832" t="s">
        <v>627</v>
      </c>
      <c r="D877" s="832" t="s">
        <v>2081</v>
      </c>
      <c r="E877" s="832" t="s">
        <v>5627</v>
      </c>
      <c r="F877" s="832" t="s">
        <v>5735</v>
      </c>
      <c r="G877" s="832" t="s">
        <v>5736</v>
      </c>
      <c r="H877" s="849">
        <v>1</v>
      </c>
      <c r="I877" s="849">
        <v>242</v>
      </c>
      <c r="J877" s="832"/>
      <c r="K877" s="832">
        <v>242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5661</v>
      </c>
      <c r="B878" s="832" t="s">
        <v>5662</v>
      </c>
      <c r="C878" s="832" t="s">
        <v>627</v>
      </c>
      <c r="D878" s="832" t="s">
        <v>2082</v>
      </c>
      <c r="E878" s="832" t="s">
        <v>5632</v>
      </c>
      <c r="F878" s="832" t="s">
        <v>5633</v>
      </c>
      <c r="G878" s="832" t="s">
        <v>5634</v>
      </c>
      <c r="H878" s="849">
        <v>2</v>
      </c>
      <c r="I878" s="849">
        <v>1096.8399999999999</v>
      </c>
      <c r="J878" s="832">
        <v>2</v>
      </c>
      <c r="K878" s="832">
        <v>548.41999999999996</v>
      </c>
      <c r="L878" s="849">
        <v>1</v>
      </c>
      <c r="M878" s="849">
        <v>548.41999999999996</v>
      </c>
      <c r="N878" s="832">
        <v>1</v>
      </c>
      <c r="O878" s="832">
        <v>548.41999999999996</v>
      </c>
      <c r="P878" s="849"/>
      <c r="Q878" s="849"/>
      <c r="R878" s="837"/>
      <c r="S878" s="850"/>
    </row>
    <row r="879" spans="1:19" ht="14.4" customHeight="1" x14ac:dyDescent="0.3">
      <c r="A879" s="831" t="s">
        <v>5661</v>
      </c>
      <c r="B879" s="832" t="s">
        <v>5662</v>
      </c>
      <c r="C879" s="832" t="s">
        <v>627</v>
      </c>
      <c r="D879" s="832" t="s">
        <v>2082</v>
      </c>
      <c r="E879" s="832" t="s">
        <v>5632</v>
      </c>
      <c r="F879" s="832" t="s">
        <v>5664</v>
      </c>
      <c r="G879" s="832" t="s">
        <v>5634</v>
      </c>
      <c r="H879" s="849">
        <v>1</v>
      </c>
      <c r="I879" s="849">
        <v>1096.8499999999999</v>
      </c>
      <c r="J879" s="832">
        <v>1</v>
      </c>
      <c r="K879" s="832">
        <v>1096.8499999999999</v>
      </c>
      <c r="L879" s="849">
        <v>1</v>
      </c>
      <c r="M879" s="849">
        <v>1096.8499999999999</v>
      </c>
      <c r="N879" s="832">
        <v>1</v>
      </c>
      <c r="O879" s="832">
        <v>1096.8499999999999</v>
      </c>
      <c r="P879" s="849"/>
      <c r="Q879" s="849"/>
      <c r="R879" s="837"/>
      <c r="S879" s="850"/>
    </row>
    <row r="880" spans="1:19" ht="14.4" customHeight="1" x14ac:dyDescent="0.3">
      <c r="A880" s="831" t="s">
        <v>5661</v>
      </c>
      <c r="B880" s="832" t="s">
        <v>5662</v>
      </c>
      <c r="C880" s="832" t="s">
        <v>627</v>
      </c>
      <c r="D880" s="832" t="s">
        <v>2082</v>
      </c>
      <c r="E880" s="832" t="s">
        <v>5627</v>
      </c>
      <c r="F880" s="832" t="s">
        <v>5646</v>
      </c>
      <c r="G880" s="832" t="s">
        <v>5647</v>
      </c>
      <c r="H880" s="849">
        <v>1</v>
      </c>
      <c r="I880" s="849">
        <v>35</v>
      </c>
      <c r="J880" s="832"/>
      <c r="K880" s="832">
        <v>35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5661</v>
      </c>
      <c r="B881" s="832" t="s">
        <v>5662</v>
      </c>
      <c r="C881" s="832" t="s">
        <v>627</v>
      </c>
      <c r="D881" s="832" t="s">
        <v>2082</v>
      </c>
      <c r="E881" s="832" t="s">
        <v>5627</v>
      </c>
      <c r="F881" s="832" t="s">
        <v>5684</v>
      </c>
      <c r="G881" s="832" t="s">
        <v>5685</v>
      </c>
      <c r="H881" s="849">
        <v>11</v>
      </c>
      <c r="I881" s="849">
        <v>110</v>
      </c>
      <c r="J881" s="832"/>
      <c r="K881" s="832">
        <v>10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5661</v>
      </c>
      <c r="B882" s="832" t="s">
        <v>5662</v>
      </c>
      <c r="C882" s="832" t="s">
        <v>627</v>
      </c>
      <c r="D882" s="832" t="s">
        <v>2082</v>
      </c>
      <c r="E882" s="832" t="s">
        <v>5627</v>
      </c>
      <c r="F882" s="832" t="s">
        <v>5780</v>
      </c>
      <c r="G882" s="832" t="s">
        <v>5781</v>
      </c>
      <c r="H882" s="849">
        <v>93</v>
      </c>
      <c r="I882" s="849">
        <v>41013</v>
      </c>
      <c r="J882" s="832">
        <v>0.52495968051608943</v>
      </c>
      <c r="K882" s="832">
        <v>441</v>
      </c>
      <c r="L882" s="849">
        <v>174</v>
      </c>
      <c r="M882" s="849">
        <v>78126</v>
      </c>
      <c r="N882" s="832">
        <v>1</v>
      </c>
      <c r="O882" s="832">
        <v>449</v>
      </c>
      <c r="P882" s="849">
        <v>23</v>
      </c>
      <c r="Q882" s="849">
        <v>10327</v>
      </c>
      <c r="R882" s="837">
        <v>0.13218390804597702</v>
      </c>
      <c r="S882" s="850">
        <v>449</v>
      </c>
    </row>
    <row r="883" spans="1:19" ht="14.4" customHeight="1" x14ac:dyDescent="0.3">
      <c r="A883" s="831" t="s">
        <v>5661</v>
      </c>
      <c r="B883" s="832" t="s">
        <v>5662</v>
      </c>
      <c r="C883" s="832" t="s">
        <v>627</v>
      </c>
      <c r="D883" s="832" t="s">
        <v>2082</v>
      </c>
      <c r="E883" s="832" t="s">
        <v>5627</v>
      </c>
      <c r="F883" s="832" t="s">
        <v>5782</v>
      </c>
      <c r="G883" s="832" t="s">
        <v>5783</v>
      </c>
      <c r="H883" s="849">
        <v>4</v>
      </c>
      <c r="I883" s="849">
        <v>4116</v>
      </c>
      <c r="J883" s="832">
        <v>1.2668513388734994</v>
      </c>
      <c r="K883" s="832">
        <v>1029</v>
      </c>
      <c r="L883" s="849">
        <v>3</v>
      </c>
      <c r="M883" s="849">
        <v>3249</v>
      </c>
      <c r="N883" s="832">
        <v>1</v>
      </c>
      <c r="O883" s="832">
        <v>1083</v>
      </c>
      <c r="P883" s="849">
        <v>1</v>
      </c>
      <c r="Q883" s="849">
        <v>1084</v>
      </c>
      <c r="R883" s="837">
        <v>0.33364112034472143</v>
      </c>
      <c r="S883" s="850">
        <v>1084</v>
      </c>
    </row>
    <row r="884" spans="1:19" ht="14.4" customHeight="1" x14ac:dyDescent="0.3">
      <c r="A884" s="831" t="s">
        <v>5661</v>
      </c>
      <c r="B884" s="832" t="s">
        <v>5662</v>
      </c>
      <c r="C884" s="832" t="s">
        <v>627</v>
      </c>
      <c r="D884" s="832" t="s">
        <v>2082</v>
      </c>
      <c r="E884" s="832" t="s">
        <v>5627</v>
      </c>
      <c r="F884" s="832" t="s">
        <v>5784</v>
      </c>
      <c r="G884" s="832" t="s">
        <v>5785</v>
      </c>
      <c r="H884" s="849">
        <v>1</v>
      </c>
      <c r="I884" s="849">
        <v>645</v>
      </c>
      <c r="J884" s="832">
        <v>0.24103139013452915</v>
      </c>
      <c r="K884" s="832">
        <v>645</v>
      </c>
      <c r="L884" s="849">
        <v>4</v>
      </c>
      <c r="M884" s="849">
        <v>2676</v>
      </c>
      <c r="N884" s="832">
        <v>1</v>
      </c>
      <c r="O884" s="832">
        <v>669</v>
      </c>
      <c r="P884" s="849"/>
      <c r="Q884" s="849"/>
      <c r="R884" s="837"/>
      <c r="S884" s="850"/>
    </row>
    <row r="885" spans="1:19" ht="14.4" customHeight="1" x14ac:dyDescent="0.3">
      <c r="A885" s="831" t="s">
        <v>5661</v>
      </c>
      <c r="B885" s="832" t="s">
        <v>5662</v>
      </c>
      <c r="C885" s="832" t="s">
        <v>627</v>
      </c>
      <c r="D885" s="832" t="s">
        <v>2082</v>
      </c>
      <c r="E885" s="832" t="s">
        <v>5627</v>
      </c>
      <c r="F885" s="832" t="s">
        <v>5703</v>
      </c>
      <c r="G885" s="832" t="s">
        <v>5704</v>
      </c>
      <c r="H885" s="849">
        <v>91</v>
      </c>
      <c r="I885" s="849">
        <v>28028</v>
      </c>
      <c r="J885" s="832">
        <v>1.0950148460696985</v>
      </c>
      <c r="K885" s="832">
        <v>308</v>
      </c>
      <c r="L885" s="849">
        <v>81</v>
      </c>
      <c r="M885" s="849">
        <v>25596</v>
      </c>
      <c r="N885" s="832">
        <v>1</v>
      </c>
      <c r="O885" s="832">
        <v>316</v>
      </c>
      <c r="P885" s="849">
        <v>1</v>
      </c>
      <c r="Q885" s="849">
        <v>316</v>
      </c>
      <c r="R885" s="837">
        <v>1.2345679012345678E-2</v>
      </c>
      <c r="S885" s="850">
        <v>316</v>
      </c>
    </row>
    <row r="886" spans="1:19" ht="14.4" customHeight="1" x14ac:dyDescent="0.3">
      <c r="A886" s="831" t="s">
        <v>5661</v>
      </c>
      <c r="B886" s="832" t="s">
        <v>5662</v>
      </c>
      <c r="C886" s="832" t="s">
        <v>627</v>
      </c>
      <c r="D886" s="832" t="s">
        <v>2082</v>
      </c>
      <c r="E886" s="832" t="s">
        <v>5627</v>
      </c>
      <c r="F886" s="832" t="s">
        <v>5725</v>
      </c>
      <c r="G886" s="832" t="s">
        <v>5726</v>
      </c>
      <c r="H886" s="849">
        <v>76</v>
      </c>
      <c r="I886" s="849">
        <v>2736</v>
      </c>
      <c r="J886" s="832">
        <v>0.31069725187372244</v>
      </c>
      <c r="K886" s="832">
        <v>36</v>
      </c>
      <c r="L886" s="849">
        <v>238</v>
      </c>
      <c r="M886" s="849">
        <v>8806</v>
      </c>
      <c r="N886" s="832">
        <v>1</v>
      </c>
      <c r="O886" s="832">
        <v>37</v>
      </c>
      <c r="P886" s="849">
        <v>21</v>
      </c>
      <c r="Q886" s="849">
        <v>777</v>
      </c>
      <c r="R886" s="837">
        <v>8.8235294117647065E-2</v>
      </c>
      <c r="S886" s="850">
        <v>37</v>
      </c>
    </row>
    <row r="887" spans="1:19" ht="14.4" customHeight="1" x14ac:dyDescent="0.3">
      <c r="A887" s="831" t="s">
        <v>5661</v>
      </c>
      <c r="B887" s="832" t="s">
        <v>5662</v>
      </c>
      <c r="C887" s="832" t="s">
        <v>627</v>
      </c>
      <c r="D887" s="832" t="s">
        <v>2082</v>
      </c>
      <c r="E887" s="832" t="s">
        <v>5627</v>
      </c>
      <c r="F887" s="832" t="s">
        <v>5641</v>
      </c>
      <c r="G887" s="832" t="s">
        <v>5642</v>
      </c>
      <c r="H887" s="849">
        <v>2</v>
      </c>
      <c r="I887" s="849">
        <v>62</v>
      </c>
      <c r="J887" s="832">
        <v>0.64583333333333337</v>
      </c>
      <c r="K887" s="832">
        <v>31</v>
      </c>
      <c r="L887" s="849">
        <v>3</v>
      </c>
      <c r="M887" s="849">
        <v>96</v>
      </c>
      <c r="N887" s="832">
        <v>1</v>
      </c>
      <c r="O887" s="832">
        <v>32</v>
      </c>
      <c r="P887" s="849"/>
      <c r="Q887" s="849"/>
      <c r="R887" s="837"/>
      <c r="S887" s="850"/>
    </row>
    <row r="888" spans="1:19" ht="14.4" customHeight="1" x14ac:dyDescent="0.3">
      <c r="A888" s="831" t="s">
        <v>5661</v>
      </c>
      <c r="B888" s="832" t="s">
        <v>5662</v>
      </c>
      <c r="C888" s="832" t="s">
        <v>627</v>
      </c>
      <c r="D888" s="832" t="s">
        <v>2082</v>
      </c>
      <c r="E888" s="832" t="s">
        <v>5627</v>
      </c>
      <c r="F888" s="832" t="s">
        <v>5731</v>
      </c>
      <c r="G888" s="832" t="s">
        <v>5732</v>
      </c>
      <c r="H888" s="849">
        <v>332</v>
      </c>
      <c r="I888" s="849">
        <v>215136</v>
      </c>
      <c r="J888" s="832">
        <v>0.52133328486787101</v>
      </c>
      <c r="K888" s="832">
        <v>648</v>
      </c>
      <c r="L888" s="849">
        <v>615</v>
      </c>
      <c r="M888" s="849">
        <v>412665</v>
      </c>
      <c r="N888" s="832">
        <v>1</v>
      </c>
      <c r="O888" s="832">
        <v>671</v>
      </c>
      <c r="P888" s="849">
        <v>59</v>
      </c>
      <c r="Q888" s="849">
        <v>39648</v>
      </c>
      <c r="R888" s="837">
        <v>9.6077932463378285E-2</v>
      </c>
      <c r="S888" s="850">
        <v>672</v>
      </c>
    </row>
    <row r="889" spans="1:19" ht="14.4" customHeight="1" x14ac:dyDescent="0.3">
      <c r="A889" s="831" t="s">
        <v>5661</v>
      </c>
      <c r="B889" s="832" t="s">
        <v>5662</v>
      </c>
      <c r="C889" s="832" t="s">
        <v>627</v>
      </c>
      <c r="D889" s="832" t="s">
        <v>2082</v>
      </c>
      <c r="E889" s="832" t="s">
        <v>5627</v>
      </c>
      <c r="F889" s="832" t="s">
        <v>5786</v>
      </c>
      <c r="G889" s="832" t="s">
        <v>5787</v>
      </c>
      <c r="H889" s="849">
        <v>7</v>
      </c>
      <c r="I889" s="849">
        <v>4151</v>
      </c>
      <c r="J889" s="832">
        <v>0.59994218817748235</v>
      </c>
      <c r="K889" s="832">
        <v>593</v>
      </c>
      <c r="L889" s="849">
        <v>11</v>
      </c>
      <c r="M889" s="849">
        <v>6919</v>
      </c>
      <c r="N889" s="832">
        <v>1</v>
      </c>
      <c r="O889" s="832">
        <v>629</v>
      </c>
      <c r="P889" s="849">
        <v>2</v>
      </c>
      <c r="Q889" s="849">
        <v>1258</v>
      </c>
      <c r="R889" s="837">
        <v>0.18181818181818182</v>
      </c>
      <c r="S889" s="850">
        <v>629</v>
      </c>
    </row>
    <row r="890" spans="1:19" ht="14.4" customHeight="1" x14ac:dyDescent="0.3">
      <c r="A890" s="831" t="s">
        <v>5661</v>
      </c>
      <c r="B890" s="832" t="s">
        <v>5662</v>
      </c>
      <c r="C890" s="832" t="s">
        <v>627</v>
      </c>
      <c r="D890" s="832" t="s">
        <v>2082</v>
      </c>
      <c r="E890" s="832" t="s">
        <v>5627</v>
      </c>
      <c r="F890" s="832" t="s">
        <v>5735</v>
      </c>
      <c r="G890" s="832" t="s">
        <v>5736</v>
      </c>
      <c r="H890" s="849">
        <v>339</v>
      </c>
      <c r="I890" s="849">
        <v>82038</v>
      </c>
      <c r="J890" s="832">
        <v>0.47816051757300226</v>
      </c>
      <c r="K890" s="832">
        <v>242</v>
      </c>
      <c r="L890" s="849">
        <v>665</v>
      </c>
      <c r="M890" s="849">
        <v>171570</v>
      </c>
      <c r="N890" s="832">
        <v>1</v>
      </c>
      <c r="O890" s="832">
        <v>258</v>
      </c>
      <c r="P890" s="849">
        <v>59</v>
      </c>
      <c r="Q890" s="849">
        <v>15222</v>
      </c>
      <c r="R890" s="837">
        <v>8.8721804511278202E-2</v>
      </c>
      <c r="S890" s="850">
        <v>258</v>
      </c>
    </row>
    <row r="891" spans="1:19" ht="14.4" customHeight="1" x14ac:dyDescent="0.3">
      <c r="A891" s="831" t="s">
        <v>5661</v>
      </c>
      <c r="B891" s="832" t="s">
        <v>5662</v>
      </c>
      <c r="C891" s="832" t="s">
        <v>627</v>
      </c>
      <c r="D891" s="832" t="s">
        <v>2086</v>
      </c>
      <c r="E891" s="832" t="s">
        <v>5627</v>
      </c>
      <c r="F891" s="832" t="s">
        <v>5693</v>
      </c>
      <c r="G891" s="832" t="s">
        <v>5694</v>
      </c>
      <c r="H891" s="849"/>
      <c r="I891" s="849"/>
      <c r="J891" s="832"/>
      <c r="K891" s="832"/>
      <c r="L891" s="849"/>
      <c r="M891" s="849"/>
      <c r="N891" s="832"/>
      <c r="O891" s="832"/>
      <c r="P891" s="849">
        <v>1</v>
      </c>
      <c r="Q891" s="849">
        <v>251</v>
      </c>
      <c r="R891" s="837"/>
      <c r="S891" s="850">
        <v>251</v>
      </c>
    </row>
    <row r="892" spans="1:19" ht="14.4" customHeight="1" x14ac:dyDescent="0.3">
      <c r="A892" s="831" t="s">
        <v>5661</v>
      </c>
      <c r="B892" s="832" t="s">
        <v>5662</v>
      </c>
      <c r="C892" s="832" t="s">
        <v>627</v>
      </c>
      <c r="D892" s="832" t="s">
        <v>2086</v>
      </c>
      <c r="E892" s="832" t="s">
        <v>5627</v>
      </c>
      <c r="F892" s="832" t="s">
        <v>5703</v>
      </c>
      <c r="G892" s="832" t="s">
        <v>5704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316</v>
      </c>
      <c r="R892" s="837"/>
      <c r="S892" s="850">
        <v>316</v>
      </c>
    </row>
    <row r="893" spans="1:19" ht="14.4" customHeight="1" x14ac:dyDescent="0.3">
      <c r="A893" s="831" t="s">
        <v>5661</v>
      </c>
      <c r="B893" s="832" t="s">
        <v>5662</v>
      </c>
      <c r="C893" s="832" t="s">
        <v>627</v>
      </c>
      <c r="D893" s="832" t="s">
        <v>2086</v>
      </c>
      <c r="E893" s="832" t="s">
        <v>5627</v>
      </c>
      <c r="F893" s="832" t="s">
        <v>5639</v>
      </c>
      <c r="G893" s="832" t="s">
        <v>5640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33.33</v>
      </c>
      <c r="R893" s="837"/>
      <c r="S893" s="850">
        <v>33.33</v>
      </c>
    </row>
    <row r="894" spans="1:19" ht="14.4" customHeight="1" x14ac:dyDescent="0.3">
      <c r="A894" s="831" t="s">
        <v>5661</v>
      </c>
      <c r="B894" s="832" t="s">
        <v>5662</v>
      </c>
      <c r="C894" s="832" t="s">
        <v>627</v>
      </c>
      <c r="D894" s="832" t="s">
        <v>2089</v>
      </c>
      <c r="E894" s="832" t="s">
        <v>5632</v>
      </c>
      <c r="F894" s="832" t="s">
        <v>5633</v>
      </c>
      <c r="G894" s="832" t="s">
        <v>5634</v>
      </c>
      <c r="H894" s="849"/>
      <c r="I894" s="849"/>
      <c r="J894" s="832"/>
      <c r="K894" s="832"/>
      <c r="L894" s="849">
        <v>1</v>
      </c>
      <c r="M894" s="849">
        <v>548.41999999999996</v>
      </c>
      <c r="N894" s="832">
        <v>1</v>
      </c>
      <c r="O894" s="832">
        <v>548.41999999999996</v>
      </c>
      <c r="P894" s="849">
        <v>1</v>
      </c>
      <c r="Q894" s="849">
        <v>548.41999999999996</v>
      </c>
      <c r="R894" s="837">
        <v>1</v>
      </c>
      <c r="S894" s="850">
        <v>548.41999999999996</v>
      </c>
    </row>
    <row r="895" spans="1:19" ht="14.4" customHeight="1" x14ac:dyDescent="0.3">
      <c r="A895" s="831" t="s">
        <v>5661</v>
      </c>
      <c r="B895" s="832" t="s">
        <v>5662</v>
      </c>
      <c r="C895" s="832" t="s">
        <v>627</v>
      </c>
      <c r="D895" s="832" t="s">
        <v>2089</v>
      </c>
      <c r="E895" s="832" t="s">
        <v>5632</v>
      </c>
      <c r="F895" s="832" t="s">
        <v>5664</v>
      </c>
      <c r="G895" s="832" t="s">
        <v>5634</v>
      </c>
      <c r="H895" s="849"/>
      <c r="I895" s="849"/>
      <c r="J895" s="832"/>
      <c r="K895" s="832"/>
      <c r="L895" s="849">
        <v>1</v>
      </c>
      <c r="M895" s="849">
        <v>1096.8499999999999</v>
      </c>
      <c r="N895" s="832">
        <v>1</v>
      </c>
      <c r="O895" s="832">
        <v>1096.8499999999999</v>
      </c>
      <c r="P895" s="849">
        <v>4</v>
      </c>
      <c r="Q895" s="849">
        <v>4387.3999999999996</v>
      </c>
      <c r="R895" s="837">
        <v>4</v>
      </c>
      <c r="S895" s="850">
        <v>1096.8499999999999</v>
      </c>
    </row>
    <row r="896" spans="1:19" ht="14.4" customHeight="1" x14ac:dyDescent="0.3">
      <c r="A896" s="831" t="s">
        <v>5661</v>
      </c>
      <c r="B896" s="832" t="s">
        <v>5662</v>
      </c>
      <c r="C896" s="832" t="s">
        <v>627</v>
      </c>
      <c r="D896" s="832" t="s">
        <v>2089</v>
      </c>
      <c r="E896" s="832" t="s">
        <v>5632</v>
      </c>
      <c r="F896" s="832" t="s">
        <v>5779</v>
      </c>
      <c r="G896" s="832" t="s">
        <v>984</v>
      </c>
      <c r="H896" s="849"/>
      <c r="I896" s="849"/>
      <c r="J896" s="832"/>
      <c r="K896" s="832"/>
      <c r="L896" s="849"/>
      <c r="M896" s="849"/>
      <c r="N896" s="832"/>
      <c r="O896" s="832"/>
      <c r="P896" s="849">
        <v>0.60000000000000009</v>
      </c>
      <c r="Q896" s="849">
        <v>126.03</v>
      </c>
      <c r="R896" s="837"/>
      <c r="S896" s="850">
        <v>210.04999999999998</v>
      </c>
    </row>
    <row r="897" spans="1:19" ht="14.4" customHeight="1" x14ac:dyDescent="0.3">
      <c r="A897" s="831" t="s">
        <v>5661</v>
      </c>
      <c r="B897" s="832" t="s">
        <v>5662</v>
      </c>
      <c r="C897" s="832" t="s">
        <v>627</v>
      </c>
      <c r="D897" s="832" t="s">
        <v>2089</v>
      </c>
      <c r="E897" s="832" t="s">
        <v>5632</v>
      </c>
      <c r="F897" s="832" t="s">
        <v>5665</v>
      </c>
      <c r="G897" s="832" t="s">
        <v>5666</v>
      </c>
      <c r="H897" s="849"/>
      <c r="I897" s="849"/>
      <c r="J897" s="832"/>
      <c r="K897" s="832"/>
      <c r="L897" s="849"/>
      <c r="M897" s="849"/>
      <c r="N897" s="832"/>
      <c r="O897" s="832"/>
      <c r="P897" s="849">
        <v>1</v>
      </c>
      <c r="Q897" s="849">
        <v>1316.22</v>
      </c>
      <c r="R897" s="837"/>
      <c r="S897" s="850">
        <v>1316.22</v>
      </c>
    </row>
    <row r="898" spans="1:19" ht="14.4" customHeight="1" x14ac:dyDescent="0.3">
      <c r="A898" s="831" t="s">
        <v>5661</v>
      </c>
      <c r="B898" s="832" t="s">
        <v>5662</v>
      </c>
      <c r="C898" s="832" t="s">
        <v>627</v>
      </c>
      <c r="D898" s="832" t="s">
        <v>2089</v>
      </c>
      <c r="E898" s="832" t="s">
        <v>5627</v>
      </c>
      <c r="F898" s="832" t="s">
        <v>5646</v>
      </c>
      <c r="G898" s="832" t="s">
        <v>5647</v>
      </c>
      <c r="H898" s="849"/>
      <c r="I898" s="849"/>
      <c r="J898" s="832"/>
      <c r="K898" s="832"/>
      <c r="L898" s="849">
        <v>2</v>
      </c>
      <c r="M898" s="849">
        <v>74</v>
      </c>
      <c r="N898" s="832">
        <v>1</v>
      </c>
      <c r="O898" s="832">
        <v>37</v>
      </c>
      <c r="P898" s="849">
        <v>11</v>
      </c>
      <c r="Q898" s="849">
        <v>407</v>
      </c>
      <c r="R898" s="837">
        <v>5.5</v>
      </c>
      <c r="S898" s="850">
        <v>37</v>
      </c>
    </row>
    <row r="899" spans="1:19" ht="14.4" customHeight="1" x14ac:dyDescent="0.3">
      <c r="A899" s="831" t="s">
        <v>5661</v>
      </c>
      <c r="B899" s="832" t="s">
        <v>5662</v>
      </c>
      <c r="C899" s="832" t="s">
        <v>627</v>
      </c>
      <c r="D899" s="832" t="s">
        <v>2089</v>
      </c>
      <c r="E899" s="832" t="s">
        <v>5627</v>
      </c>
      <c r="F899" s="832" t="s">
        <v>5684</v>
      </c>
      <c r="G899" s="832" t="s">
        <v>5685</v>
      </c>
      <c r="H899" s="849">
        <v>2</v>
      </c>
      <c r="I899" s="849">
        <v>20</v>
      </c>
      <c r="J899" s="832"/>
      <c r="K899" s="832">
        <v>10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5661</v>
      </c>
      <c r="B900" s="832" t="s">
        <v>5662</v>
      </c>
      <c r="C900" s="832" t="s">
        <v>627</v>
      </c>
      <c r="D900" s="832" t="s">
        <v>2089</v>
      </c>
      <c r="E900" s="832" t="s">
        <v>5627</v>
      </c>
      <c r="F900" s="832" t="s">
        <v>5780</v>
      </c>
      <c r="G900" s="832" t="s">
        <v>5781</v>
      </c>
      <c r="H900" s="849">
        <v>392</v>
      </c>
      <c r="I900" s="849">
        <v>172872</v>
      </c>
      <c r="J900" s="832">
        <v>1.3415177358900539</v>
      </c>
      <c r="K900" s="832">
        <v>441</v>
      </c>
      <c r="L900" s="849">
        <v>287</v>
      </c>
      <c r="M900" s="849">
        <v>128863</v>
      </c>
      <c r="N900" s="832">
        <v>1</v>
      </c>
      <c r="O900" s="832">
        <v>449</v>
      </c>
      <c r="P900" s="849">
        <v>98</v>
      </c>
      <c r="Q900" s="849">
        <v>44002</v>
      </c>
      <c r="R900" s="837">
        <v>0.34146341463414637</v>
      </c>
      <c r="S900" s="850">
        <v>449</v>
      </c>
    </row>
    <row r="901" spans="1:19" ht="14.4" customHeight="1" x14ac:dyDescent="0.3">
      <c r="A901" s="831" t="s">
        <v>5661</v>
      </c>
      <c r="B901" s="832" t="s">
        <v>5662</v>
      </c>
      <c r="C901" s="832" t="s">
        <v>627</v>
      </c>
      <c r="D901" s="832" t="s">
        <v>2089</v>
      </c>
      <c r="E901" s="832" t="s">
        <v>5627</v>
      </c>
      <c r="F901" s="832" t="s">
        <v>5693</v>
      </c>
      <c r="G901" s="832" t="s">
        <v>5694</v>
      </c>
      <c r="H901" s="849"/>
      <c r="I901" s="849"/>
      <c r="J901" s="832"/>
      <c r="K901" s="832"/>
      <c r="L901" s="849"/>
      <c r="M901" s="849"/>
      <c r="N901" s="832"/>
      <c r="O901" s="832"/>
      <c r="P901" s="849">
        <v>53</v>
      </c>
      <c r="Q901" s="849">
        <v>13303</v>
      </c>
      <c r="R901" s="837"/>
      <c r="S901" s="850">
        <v>251</v>
      </c>
    </row>
    <row r="902" spans="1:19" ht="14.4" customHeight="1" x14ac:dyDescent="0.3">
      <c r="A902" s="831" t="s">
        <v>5661</v>
      </c>
      <c r="B902" s="832" t="s">
        <v>5662</v>
      </c>
      <c r="C902" s="832" t="s">
        <v>627</v>
      </c>
      <c r="D902" s="832" t="s">
        <v>2089</v>
      </c>
      <c r="E902" s="832" t="s">
        <v>5627</v>
      </c>
      <c r="F902" s="832" t="s">
        <v>5782</v>
      </c>
      <c r="G902" s="832" t="s">
        <v>5783</v>
      </c>
      <c r="H902" s="849">
        <v>4</v>
      </c>
      <c r="I902" s="849">
        <v>4116</v>
      </c>
      <c r="J902" s="832">
        <v>0.2923503089708076</v>
      </c>
      <c r="K902" s="832">
        <v>1029</v>
      </c>
      <c r="L902" s="849">
        <v>13</v>
      </c>
      <c r="M902" s="849">
        <v>14079</v>
      </c>
      <c r="N902" s="832">
        <v>1</v>
      </c>
      <c r="O902" s="832">
        <v>1083</v>
      </c>
      <c r="P902" s="849">
        <v>4</v>
      </c>
      <c r="Q902" s="849">
        <v>4336</v>
      </c>
      <c r="R902" s="837">
        <v>0.30797641877974286</v>
      </c>
      <c r="S902" s="850">
        <v>1084</v>
      </c>
    </row>
    <row r="903" spans="1:19" ht="14.4" customHeight="1" x14ac:dyDescent="0.3">
      <c r="A903" s="831" t="s">
        <v>5661</v>
      </c>
      <c r="B903" s="832" t="s">
        <v>5662</v>
      </c>
      <c r="C903" s="832" t="s">
        <v>627</v>
      </c>
      <c r="D903" s="832" t="s">
        <v>2089</v>
      </c>
      <c r="E903" s="832" t="s">
        <v>5627</v>
      </c>
      <c r="F903" s="832" t="s">
        <v>5784</v>
      </c>
      <c r="G903" s="832" t="s">
        <v>5785</v>
      </c>
      <c r="H903" s="849"/>
      <c r="I903" s="849"/>
      <c r="J903" s="832"/>
      <c r="K903" s="832"/>
      <c r="L903" s="849">
        <v>2</v>
      </c>
      <c r="M903" s="849">
        <v>1338</v>
      </c>
      <c r="N903" s="832">
        <v>1</v>
      </c>
      <c r="O903" s="832">
        <v>669</v>
      </c>
      <c r="P903" s="849"/>
      <c r="Q903" s="849"/>
      <c r="R903" s="837"/>
      <c r="S903" s="850"/>
    </row>
    <row r="904" spans="1:19" ht="14.4" customHeight="1" x14ac:dyDescent="0.3">
      <c r="A904" s="831" t="s">
        <v>5661</v>
      </c>
      <c r="B904" s="832" t="s">
        <v>5662</v>
      </c>
      <c r="C904" s="832" t="s">
        <v>627</v>
      </c>
      <c r="D904" s="832" t="s">
        <v>2089</v>
      </c>
      <c r="E904" s="832" t="s">
        <v>5627</v>
      </c>
      <c r="F904" s="832" t="s">
        <v>5703</v>
      </c>
      <c r="G904" s="832" t="s">
        <v>5704</v>
      </c>
      <c r="H904" s="849">
        <v>517</v>
      </c>
      <c r="I904" s="849">
        <v>159236</v>
      </c>
      <c r="J904" s="832">
        <v>2.3115201486470793</v>
      </c>
      <c r="K904" s="832">
        <v>308</v>
      </c>
      <c r="L904" s="849">
        <v>218</v>
      </c>
      <c r="M904" s="849">
        <v>68888</v>
      </c>
      <c r="N904" s="832">
        <v>1</v>
      </c>
      <c r="O904" s="832">
        <v>316</v>
      </c>
      <c r="P904" s="849">
        <v>154</v>
      </c>
      <c r="Q904" s="849">
        <v>48664</v>
      </c>
      <c r="R904" s="837">
        <v>0.70642201834862384</v>
      </c>
      <c r="S904" s="850">
        <v>316</v>
      </c>
    </row>
    <row r="905" spans="1:19" ht="14.4" customHeight="1" x14ac:dyDescent="0.3">
      <c r="A905" s="831" t="s">
        <v>5661</v>
      </c>
      <c r="B905" s="832" t="s">
        <v>5662</v>
      </c>
      <c r="C905" s="832" t="s">
        <v>627</v>
      </c>
      <c r="D905" s="832" t="s">
        <v>2089</v>
      </c>
      <c r="E905" s="832" t="s">
        <v>5627</v>
      </c>
      <c r="F905" s="832" t="s">
        <v>5639</v>
      </c>
      <c r="G905" s="832" t="s">
        <v>5640</v>
      </c>
      <c r="H905" s="849"/>
      <c r="I905" s="849"/>
      <c r="J905" s="832"/>
      <c r="K905" s="832"/>
      <c r="L905" s="849"/>
      <c r="M905" s="849"/>
      <c r="N905" s="832"/>
      <c r="O905" s="832"/>
      <c r="P905" s="849">
        <v>49</v>
      </c>
      <c r="Q905" s="849">
        <v>1633.3400000000001</v>
      </c>
      <c r="R905" s="837"/>
      <c r="S905" s="850">
        <v>33.333469387755102</v>
      </c>
    </row>
    <row r="906" spans="1:19" ht="14.4" customHeight="1" x14ac:dyDescent="0.3">
      <c r="A906" s="831" t="s">
        <v>5661</v>
      </c>
      <c r="B906" s="832" t="s">
        <v>5662</v>
      </c>
      <c r="C906" s="832" t="s">
        <v>627</v>
      </c>
      <c r="D906" s="832" t="s">
        <v>2089</v>
      </c>
      <c r="E906" s="832" t="s">
        <v>5627</v>
      </c>
      <c r="F906" s="832" t="s">
        <v>5725</v>
      </c>
      <c r="G906" s="832" t="s">
        <v>5726</v>
      </c>
      <c r="H906" s="849">
        <v>336</v>
      </c>
      <c r="I906" s="849">
        <v>12096</v>
      </c>
      <c r="J906" s="832">
        <v>0.71224165341812395</v>
      </c>
      <c r="K906" s="832">
        <v>36</v>
      </c>
      <c r="L906" s="849">
        <v>459</v>
      </c>
      <c r="M906" s="849">
        <v>16983</v>
      </c>
      <c r="N906" s="832">
        <v>1</v>
      </c>
      <c r="O906" s="832">
        <v>37</v>
      </c>
      <c r="P906" s="849">
        <v>459</v>
      </c>
      <c r="Q906" s="849">
        <v>16983</v>
      </c>
      <c r="R906" s="837">
        <v>1</v>
      </c>
      <c r="S906" s="850">
        <v>37</v>
      </c>
    </row>
    <row r="907" spans="1:19" ht="14.4" customHeight="1" x14ac:dyDescent="0.3">
      <c r="A907" s="831" t="s">
        <v>5661</v>
      </c>
      <c r="B907" s="832" t="s">
        <v>5662</v>
      </c>
      <c r="C907" s="832" t="s">
        <v>627</v>
      </c>
      <c r="D907" s="832" t="s">
        <v>2089</v>
      </c>
      <c r="E907" s="832" t="s">
        <v>5627</v>
      </c>
      <c r="F907" s="832" t="s">
        <v>5641</v>
      </c>
      <c r="G907" s="832" t="s">
        <v>5642</v>
      </c>
      <c r="H907" s="849"/>
      <c r="I907" s="849"/>
      <c r="J907" s="832"/>
      <c r="K907" s="832"/>
      <c r="L907" s="849">
        <v>2</v>
      </c>
      <c r="M907" s="849">
        <v>64</v>
      </c>
      <c r="N907" s="832">
        <v>1</v>
      </c>
      <c r="O907" s="832">
        <v>32</v>
      </c>
      <c r="P907" s="849">
        <v>14</v>
      </c>
      <c r="Q907" s="849">
        <v>448</v>
      </c>
      <c r="R907" s="837">
        <v>7</v>
      </c>
      <c r="S907" s="850">
        <v>32</v>
      </c>
    </row>
    <row r="908" spans="1:19" ht="14.4" customHeight="1" x14ac:dyDescent="0.3">
      <c r="A908" s="831" t="s">
        <v>5661</v>
      </c>
      <c r="B908" s="832" t="s">
        <v>5662</v>
      </c>
      <c r="C908" s="832" t="s">
        <v>627</v>
      </c>
      <c r="D908" s="832" t="s">
        <v>2089</v>
      </c>
      <c r="E908" s="832" t="s">
        <v>5627</v>
      </c>
      <c r="F908" s="832" t="s">
        <v>5731</v>
      </c>
      <c r="G908" s="832" t="s">
        <v>5732</v>
      </c>
      <c r="H908" s="849">
        <v>794</v>
      </c>
      <c r="I908" s="849">
        <v>514512</v>
      </c>
      <c r="J908" s="832">
        <v>0.82008973756146542</v>
      </c>
      <c r="K908" s="832">
        <v>648</v>
      </c>
      <c r="L908" s="849">
        <v>935</v>
      </c>
      <c r="M908" s="849">
        <v>627385</v>
      </c>
      <c r="N908" s="832">
        <v>1</v>
      </c>
      <c r="O908" s="832">
        <v>671</v>
      </c>
      <c r="P908" s="849">
        <v>989</v>
      </c>
      <c r="Q908" s="849">
        <v>664608</v>
      </c>
      <c r="R908" s="837">
        <v>1.0593303952118716</v>
      </c>
      <c r="S908" s="850">
        <v>672</v>
      </c>
    </row>
    <row r="909" spans="1:19" ht="14.4" customHeight="1" x14ac:dyDescent="0.3">
      <c r="A909" s="831" t="s">
        <v>5661</v>
      </c>
      <c r="B909" s="832" t="s">
        <v>5662</v>
      </c>
      <c r="C909" s="832" t="s">
        <v>627</v>
      </c>
      <c r="D909" s="832" t="s">
        <v>2089</v>
      </c>
      <c r="E909" s="832" t="s">
        <v>5627</v>
      </c>
      <c r="F909" s="832" t="s">
        <v>5786</v>
      </c>
      <c r="G909" s="832" t="s">
        <v>5787</v>
      </c>
      <c r="H909" s="849">
        <v>1</v>
      </c>
      <c r="I909" s="849">
        <v>593</v>
      </c>
      <c r="J909" s="832">
        <v>6.7340449693390869E-2</v>
      </c>
      <c r="K909" s="832">
        <v>593</v>
      </c>
      <c r="L909" s="849">
        <v>14</v>
      </c>
      <c r="M909" s="849">
        <v>8806</v>
      </c>
      <c r="N909" s="832">
        <v>1</v>
      </c>
      <c r="O909" s="832">
        <v>629</v>
      </c>
      <c r="P909" s="849">
        <v>6</v>
      </c>
      <c r="Q909" s="849">
        <v>3774</v>
      </c>
      <c r="R909" s="837">
        <v>0.42857142857142855</v>
      </c>
      <c r="S909" s="850">
        <v>629</v>
      </c>
    </row>
    <row r="910" spans="1:19" ht="14.4" customHeight="1" x14ac:dyDescent="0.3">
      <c r="A910" s="831" t="s">
        <v>5661</v>
      </c>
      <c r="B910" s="832" t="s">
        <v>5662</v>
      </c>
      <c r="C910" s="832" t="s">
        <v>627</v>
      </c>
      <c r="D910" s="832" t="s">
        <v>2089</v>
      </c>
      <c r="E910" s="832" t="s">
        <v>5627</v>
      </c>
      <c r="F910" s="832" t="s">
        <v>5648</v>
      </c>
      <c r="G910" s="832" t="s">
        <v>5649</v>
      </c>
      <c r="H910" s="849"/>
      <c r="I910" s="849"/>
      <c r="J910" s="832"/>
      <c r="K910" s="832"/>
      <c r="L910" s="849">
        <v>1</v>
      </c>
      <c r="M910" s="849">
        <v>74</v>
      </c>
      <c r="N910" s="832">
        <v>1</v>
      </c>
      <c r="O910" s="832">
        <v>74</v>
      </c>
      <c r="P910" s="849"/>
      <c r="Q910" s="849"/>
      <c r="R910" s="837"/>
      <c r="S910" s="850"/>
    </row>
    <row r="911" spans="1:19" ht="14.4" customHeight="1" x14ac:dyDescent="0.3">
      <c r="A911" s="831" t="s">
        <v>5661</v>
      </c>
      <c r="B911" s="832" t="s">
        <v>5662</v>
      </c>
      <c r="C911" s="832" t="s">
        <v>627</v>
      </c>
      <c r="D911" s="832" t="s">
        <v>2089</v>
      </c>
      <c r="E911" s="832" t="s">
        <v>5627</v>
      </c>
      <c r="F911" s="832" t="s">
        <v>5735</v>
      </c>
      <c r="G911" s="832" t="s">
        <v>5736</v>
      </c>
      <c r="H911" s="849">
        <v>902</v>
      </c>
      <c r="I911" s="849">
        <v>218284</v>
      </c>
      <c r="J911" s="832">
        <v>0.75608759204993381</v>
      </c>
      <c r="K911" s="832">
        <v>242</v>
      </c>
      <c r="L911" s="849">
        <v>1119</v>
      </c>
      <c r="M911" s="849">
        <v>288702</v>
      </c>
      <c r="N911" s="832">
        <v>1</v>
      </c>
      <c r="O911" s="832">
        <v>258</v>
      </c>
      <c r="P911" s="849">
        <v>1059</v>
      </c>
      <c r="Q911" s="849">
        <v>273222</v>
      </c>
      <c r="R911" s="837">
        <v>0.9463806970509383</v>
      </c>
      <c r="S911" s="850">
        <v>258</v>
      </c>
    </row>
    <row r="912" spans="1:19" ht="14.4" customHeight="1" x14ac:dyDescent="0.3">
      <c r="A912" s="831" t="s">
        <v>5661</v>
      </c>
      <c r="B912" s="832" t="s">
        <v>5662</v>
      </c>
      <c r="C912" s="832" t="s">
        <v>627</v>
      </c>
      <c r="D912" s="832" t="s">
        <v>2089</v>
      </c>
      <c r="E912" s="832" t="s">
        <v>5627</v>
      </c>
      <c r="F912" s="832" t="s">
        <v>5751</v>
      </c>
      <c r="G912" s="832" t="s">
        <v>5752</v>
      </c>
      <c r="H912" s="849"/>
      <c r="I912" s="849"/>
      <c r="J912" s="832"/>
      <c r="K912" s="832"/>
      <c r="L912" s="849"/>
      <c r="M912" s="849"/>
      <c r="N912" s="832"/>
      <c r="O912" s="832"/>
      <c r="P912" s="849">
        <v>1</v>
      </c>
      <c r="Q912" s="849">
        <v>245</v>
      </c>
      <c r="R912" s="837"/>
      <c r="S912" s="850">
        <v>245</v>
      </c>
    </row>
    <row r="913" spans="1:19" ht="14.4" customHeight="1" x14ac:dyDescent="0.3">
      <c r="A913" s="831" t="s">
        <v>5661</v>
      </c>
      <c r="B913" s="832" t="s">
        <v>5662</v>
      </c>
      <c r="C913" s="832" t="s">
        <v>627</v>
      </c>
      <c r="D913" s="832" t="s">
        <v>2090</v>
      </c>
      <c r="E913" s="832" t="s">
        <v>5632</v>
      </c>
      <c r="F913" s="832" t="s">
        <v>5633</v>
      </c>
      <c r="G913" s="832" t="s">
        <v>5634</v>
      </c>
      <c r="H913" s="849"/>
      <c r="I913" s="849"/>
      <c r="J913" s="832"/>
      <c r="K913" s="832"/>
      <c r="L913" s="849">
        <v>4</v>
      </c>
      <c r="M913" s="849">
        <v>2193.6799999999998</v>
      </c>
      <c r="N913" s="832">
        <v>1</v>
      </c>
      <c r="O913" s="832">
        <v>548.41999999999996</v>
      </c>
      <c r="P913" s="849"/>
      <c r="Q913" s="849"/>
      <c r="R913" s="837"/>
      <c r="S913" s="850"/>
    </row>
    <row r="914" spans="1:19" ht="14.4" customHeight="1" x14ac:dyDescent="0.3">
      <c r="A914" s="831" t="s">
        <v>5661</v>
      </c>
      <c r="B914" s="832" t="s">
        <v>5662</v>
      </c>
      <c r="C914" s="832" t="s">
        <v>627</v>
      </c>
      <c r="D914" s="832" t="s">
        <v>2090</v>
      </c>
      <c r="E914" s="832" t="s">
        <v>5632</v>
      </c>
      <c r="F914" s="832" t="s">
        <v>5664</v>
      </c>
      <c r="G914" s="832" t="s">
        <v>5634</v>
      </c>
      <c r="H914" s="849"/>
      <c r="I914" s="849"/>
      <c r="J914" s="832"/>
      <c r="K914" s="832"/>
      <c r="L914" s="849">
        <v>2</v>
      </c>
      <c r="M914" s="849">
        <v>2193.6999999999998</v>
      </c>
      <c r="N914" s="832">
        <v>1</v>
      </c>
      <c r="O914" s="832">
        <v>1096.8499999999999</v>
      </c>
      <c r="P914" s="849"/>
      <c r="Q914" s="849"/>
      <c r="R914" s="837"/>
      <c r="S914" s="850"/>
    </row>
    <row r="915" spans="1:19" ht="14.4" customHeight="1" x14ac:dyDescent="0.3">
      <c r="A915" s="831" t="s">
        <v>5661</v>
      </c>
      <c r="B915" s="832" t="s">
        <v>5662</v>
      </c>
      <c r="C915" s="832" t="s">
        <v>627</v>
      </c>
      <c r="D915" s="832" t="s">
        <v>2090</v>
      </c>
      <c r="E915" s="832" t="s">
        <v>5627</v>
      </c>
      <c r="F915" s="832" t="s">
        <v>5684</v>
      </c>
      <c r="G915" s="832" t="s">
        <v>5685</v>
      </c>
      <c r="H915" s="849">
        <v>1</v>
      </c>
      <c r="I915" s="849">
        <v>10</v>
      </c>
      <c r="J915" s="832"/>
      <c r="K915" s="832">
        <v>10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5661</v>
      </c>
      <c r="B916" s="832" t="s">
        <v>5662</v>
      </c>
      <c r="C916" s="832" t="s">
        <v>627</v>
      </c>
      <c r="D916" s="832" t="s">
        <v>2090</v>
      </c>
      <c r="E916" s="832" t="s">
        <v>5627</v>
      </c>
      <c r="F916" s="832" t="s">
        <v>5780</v>
      </c>
      <c r="G916" s="832" t="s">
        <v>5781</v>
      </c>
      <c r="H916" s="849">
        <v>44</v>
      </c>
      <c r="I916" s="849">
        <v>19404</v>
      </c>
      <c r="J916" s="832">
        <v>0.60022271714922049</v>
      </c>
      <c r="K916" s="832">
        <v>441</v>
      </c>
      <c r="L916" s="849">
        <v>72</v>
      </c>
      <c r="M916" s="849">
        <v>32328</v>
      </c>
      <c r="N916" s="832">
        <v>1</v>
      </c>
      <c r="O916" s="832">
        <v>449</v>
      </c>
      <c r="P916" s="849"/>
      <c r="Q916" s="849"/>
      <c r="R916" s="837"/>
      <c r="S916" s="850"/>
    </row>
    <row r="917" spans="1:19" ht="14.4" customHeight="1" x14ac:dyDescent="0.3">
      <c r="A917" s="831" t="s">
        <v>5661</v>
      </c>
      <c r="B917" s="832" t="s">
        <v>5662</v>
      </c>
      <c r="C917" s="832" t="s">
        <v>627</v>
      </c>
      <c r="D917" s="832" t="s">
        <v>2090</v>
      </c>
      <c r="E917" s="832" t="s">
        <v>5627</v>
      </c>
      <c r="F917" s="832" t="s">
        <v>5782</v>
      </c>
      <c r="G917" s="832" t="s">
        <v>5783</v>
      </c>
      <c r="H917" s="849"/>
      <c r="I917" s="849"/>
      <c r="J917" s="832"/>
      <c r="K917" s="832"/>
      <c r="L917" s="849">
        <v>4</v>
      </c>
      <c r="M917" s="849">
        <v>4332</v>
      </c>
      <c r="N917" s="832">
        <v>1</v>
      </c>
      <c r="O917" s="832">
        <v>1083</v>
      </c>
      <c r="P917" s="849"/>
      <c r="Q917" s="849"/>
      <c r="R917" s="837"/>
      <c r="S917" s="850"/>
    </row>
    <row r="918" spans="1:19" ht="14.4" customHeight="1" x14ac:dyDescent="0.3">
      <c r="A918" s="831" t="s">
        <v>5661</v>
      </c>
      <c r="B918" s="832" t="s">
        <v>5662</v>
      </c>
      <c r="C918" s="832" t="s">
        <v>627</v>
      </c>
      <c r="D918" s="832" t="s">
        <v>2090</v>
      </c>
      <c r="E918" s="832" t="s">
        <v>5627</v>
      </c>
      <c r="F918" s="832" t="s">
        <v>5703</v>
      </c>
      <c r="G918" s="832" t="s">
        <v>5704</v>
      </c>
      <c r="H918" s="849">
        <v>34</v>
      </c>
      <c r="I918" s="849">
        <v>10472</v>
      </c>
      <c r="J918" s="832">
        <v>0.62526868879866249</v>
      </c>
      <c r="K918" s="832">
        <v>308</v>
      </c>
      <c r="L918" s="849">
        <v>53</v>
      </c>
      <c r="M918" s="849">
        <v>16748</v>
      </c>
      <c r="N918" s="832">
        <v>1</v>
      </c>
      <c r="O918" s="832">
        <v>316</v>
      </c>
      <c r="P918" s="849"/>
      <c r="Q918" s="849"/>
      <c r="R918" s="837"/>
      <c r="S918" s="850"/>
    </row>
    <row r="919" spans="1:19" ht="14.4" customHeight="1" x14ac:dyDescent="0.3">
      <c r="A919" s="831" t="s">
        <v>5661</v>
      </c>
      <c r="B919" s="832" t="s">
        <v>5662</v>
      </c>
      <c r="C919" s="832" t="s">
        <v>627</v>
      </c>
      <c r="D919" s="832" t="s">
        <v>2090</v>
      </c>
      <c r="E919" s="832" t="s">
        <v>5627</v>
      </c>
      <c r="F919" s="832" t="s">
        <v>5725</v>
      </c>
      <c r="G919" s="832" t="s">
        <v>5726</v>
      </c>
      <c r="H919" s="849">
        <v>50</v>
      </c>
      <c r="I919" s="849">
        <v>1800</v>
      </c>
      <c r="J919" s="832">
        <v>0.4546602677443799</v>
      </c>
      <c r="K919" s="832">
        <v>36</v>
      </c>
      <c r="L919" s="849">
        <v>107</v>
      </c>
      <c r="M919" s="849">
        <v>3959</v>
      </c>
      <c r="N919" s="832">
        <v>1</v>
      </c>
      <c r="O919" s="832">
        <v>37</v>
      </c>
      <c r="P919" s="849"/>
      <c r="Q919" s="849"/>
      <c r="R919" s="837"/>
      <c r="S919" s="850"/>
    </row>
    <row r="920" spans="1:19" ht="14.4" customHeight="1" x14ac:dyDescent="0.3">
      <c r="A920" s="831" t="s">
        <v>5661</v>
      </c>
      <c r="B920" s="832" t="s">
        <v>5662</v>
      </c>
      <c r="C920" s="832" t="s">
        <v>627</v>
      </c>
      <c r="D920" s="832" t="s">
        <v>2090</v>
      </c>
      <c r="E920" s="832" t="s">
        <v>5627</v>
      </c>
      <c r="F920" s="832" t="s">
        <v>5641</v>
      </c>
      <c r="G920" s="832" t="s">
        <v>5642</v>
      </c>
      <c r="H920" s="849"/>
      <c r="I920" s="849"/>
      <c r="J920" s="832"/>
      <c r="K920" s="832"/>
      <c r="L920" s="849">
        <v>7</v>
      </c>
      <c r="M920" s="849">
        <v>224</v>
      </c>
      <c r="N920" s="832">
        <v>1</v>
      </c>
      <c r="O920" s="832">
        <v>32</v>
      </c>
      <c r="P920" s="849"/>
      <c r="Q920" s="849"/>
      <c r="R920" s="837"/>
      <c r="S920" s="850"/>
    </row>
    <row r="921" spans="1:19" ht="14.4" customHeight="1" x14ac:dyDescent="0.3">
      <c r="A921" s="831" t="s">
        <v>5661</v>
      </c>
      <c r="B921" s="832" t="s">
        <v>5662</v>
      </c>
      <c r="C921" s="832" t="s">
        <v>627</v>
      </c>
      <c r="D921" s="832" t="s">
        <v>2090</v>
      </c>
      <c r="E921" s="832" t="s">
        <v>5627</v>
      </c>
      <c r="F921" s="832" t="s">
        <v>5731</v>
      </c>
      <c r="G921" s="832" t="s">
        <v>5732</v>
      </c>
      <c r="H921" s="849">
        <v>187</v>
      </c>
      <c r="I921" s="849">
        <v>121176</v>
      </c>
      <c r="J921" s="832">
        <v>0.53587585737218468</v>
      </c>
      <c r="K921" s="832">
        <v>648</v>
      </c>
      <c r="L921" s="849">
        <v>337</v>
      </c>
      <c r="M921" s="849">
        <v>226127</v>
      </c>
      <c r="N921" s="832">
        <v>1</v>
      </c>
      <c r="O921" s="832">
        <v>671</v>
      </c>
      <c r="P921" s="849">
        <v>4</v>
      </c>
      <c r="Q921" s="849">
        <v>2688</v>
      </c>
      <c r="R921" s="837">
        <v>1.1887125376447748E-2</v>
      </c>
      <c r="S921" s="850">
        <v>672</v>
      </c>
    </row>
    <row r="922" spans="1:19" ht="14.4" customHeight="1" x14ac:dyDescent="0.3">
      <c r="A922" s="831" t="s">
        <v>5661</v>
      </c>
      <c r="B922" s="832" t="s">
        <v>5662</v>
      </c>
      <c r="C922" s="832" t="s">
        <v>627</v>
      </c>
      <c r="D922" s="832" t="s">
        <v>2090</v>
      </c>
      <c r="E922" s="832" t="s">
        <v>5627</v>
      </c>
      <c r="F922" s="832" t="s">
        <v>5786</v>
      </c>
      <c r="G922" s="832" t="s">
        <v>5787</v>
      </c>
      <c r="H922" s="849"/>
      <c r="I922" s="849"/>
      <c r="J922" s="832"/>
      <c r="K922" s="832"/>
      <c r="L922" s="849">
        <v>9</v>
      </c>
      <c r="M922" s="849">
        <v>5661</v>
      </c>
      <c r="N922" s="832">
        <v>1</v>
      </c>
      <c r="O922" s="832">
        <v>629</v>
      </c>
      <c r="P922" s="849"/>
      <c r="Q922" s="849"/>
      <c r="R922" s="837"/>
      <c r="S922" s="850"/>
    </row>
    <row r="923" spans="1:19" ht="14.4" customHeight="1" x14ac:dyDescent="0.3">
      <c r="A923" s="831" t="s">
        <v>5661</v>
      </c>
      <c r="B923" s="832" t="s">
        <v>5662</v>
      </c>
      <c r="C923" s="832" t="s">
        <v>627</v>
      </c>
      <c r="D923" s="832" t="s">
        <v>2090</v>
      </c>
      <c r="E923" s="832" t="s">
        <v>5627</v>
      </c>
      <c r="F923" s="832" t="s">
        <v>5735</v>
      </c>
      <c r="G923" s="832" t="s">
        <v>5736</v>
      </c>
      <c r="H923" s="849">
        <v>206</v>
      </c>
      <c r="I923" s="849">
        <v>49852</v>
      </c>
      <c r="J923" s="832">
        <v>0.52506740815638697</v>
      </c>
      <c r="K923" s="832">
        <v>242</v>
      </c>
      <c r="L923" s="849">
        <v>368</v>
      </c>
      <c r="M923" s="849">
        <v>94944</v>
      </c>
      <c r="N923" s="832">
        <v>1</v>
      </c>
      <c r="O923" s="832">
        <v>258</v>
      </c>
      <c r="P923" s="849">
        <v>4</v>
      </c>
      <c r="Q923" s="849">
        <v>1032</v>
      </c>
      <c r="R923" s="837">
        <v>1.0869565217391304E-2</v>
      </c>
      <c r="S923" s="850">
        <v>258</v>
      </c>
    </row>
    <row r="924" spans="1:19" ht="14.4" customHeight="1" x14ac:dyDescent="0.3">
      <c r="A924" s="831" t="s">
        <v>5661</v>
      </c>
      <c r="B924" s="832" t="s">
        <v>5662</v>
      </c>
      <c r="C924" s="832" t="s">
        <v>627</v>
      </c>
      <c r="D924" s="832" t="s">
        <v>2091</v>
      </c>
      <c r="E924" s="832" t="s">
        <v>5632</v>
      </c>
      <c r="F924" s="832" t="s">
        <v>5633</v>
      </c>
      <c r="G924" s="832" t="s">
        <v>5634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548.41999999999996</v>
      </c>
      <c r="R924" s="837"/>
      <c r="S924" s="850">
        <v>548.41999999999996</v>
      </c>
    </row>
    <row r="925" spans="1:19" ht="14.4" customHeight="1" x14ac:dyDescent="0.3">
      <c r="A925" s="831" t="s">
        <v>5661</v>
      </c>
      <c r="B925" s="832" t="s">
        <v>5662</v>
      </c>
      <c r="C925" s="832" t="s">
        <v>627</v>
      </c>
      <c r="D925" s="832" t="s">
        <v>2091</v>
      </c>
      <c r="E925" s="832" t="s">
        <v>5632</v>
      </c>
      <c r="F925" s="832" t="s">
        <v>5664</v>
      </c>
      <c r="G925" s="832" t="s">
        <v>5634</v>
      </c>
      <c r="H925" s="849"/>
      <c r="I925" s="849"/>
      <c r="J925" s="832"/>
      <c r="K925" s="832"/>
      <c r="L925" s="849"/>
      <c r="M925" s="849"/>
      <c r="N925" s="832"/>
      <c r="O925" s="832"/>
      <c r="P925" s="849">
        <v>1</v>
      </c>
      <c r="Q925" s="849">
        <v>1096.8499999999999</v>
      </c>
      <c r="R925" s="837"/>
      <c r="S925" s="850">
        <v>1096.8499999999999</v>
      </c>
    </row>
    <row r="926" spans="1:19" ht="14.4" customHeight="1" x14ac:dyDescent="0.3">
      <c r="A926" s="831" t="s">
        <v>5661</v>
      </c>
      <c r="B926" s="832" t="s">
        <v>5662</v>
      </c>
      <c r="C926" s="832" t="s">
        <v>627</v>
      </c>
      <c r="D926" s="832" t="s">
        <v>2091</v>
      </c>
      <c r="E926" s="832" t="s">
        <v>5627</v>
      </c>
      <c r="F926" s="832" t="s">
        <v>5646</v>
      </c>
      <c r="G926" s="832" t="s">
        <v>5647</v>
      </c>
      <c r="H926" s="849"/>
      <c r="I926" s="849"/>
      <c r="J926" s="832"/>
      <c r="K926" s="832"/>
      <c r="L926" s="849"/>
      <c r="M926" s="849"/>
      <c r="N926" s="832"/>
      <c r="O926" s="832"/>
      <c r="P926" s="849">
        <v>5</v>
      </c>
      <c r="Q926" s="849">
        <v>185</v>
      </c>
      <c r="R926" s="837"/>
      <c r="S926" s="850">
        <v>37</v>
      </c>
    </row>
    <row r="927" spans="1:19" ht="14.4" customHeight="1" x14ac:dyDescent="0.3">
      <c r="A927" s="831" t="s">
        <v>5661</v>
      </c>
      <c r="B927" s="832" t="s">
        <v>5662</v>
      </c>
      <c r="C927" s="832" t="s">
        <v>627</v>
      </c>
      <c r="D927" s="832" t="s">
        <v>2091</v>
      </c>
      <c r="E927" s="832" t="s">
        <v>5627</v>
      </c>
      <c r="F927" s="832" t="s">
        <v>5684</v>
      </c>
      <c r="G927" s="832" t="s">
        <v>5686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10</v>
      </c>
      <c r="R927" s="837"/>
      <c r="S927" s="850">
        <v>10</v>
      </c>
    </row>
    <row r="928" spans="1:19" ht="14.4" customHeight="1" x14ac:dyDescent="0.3">
      <c r="A928" s="831" t="s">
        <v>5661</v>
      </c>
      <c r="B928" s="832" t="s">
        <v>5662</v>
      </c>
      <c r="C928" s="832" t="s">
        <v>627</v>
      </c>
      <c r="D928" s="832" t="s">
        <v>2091</v>
      </c>
      <c r="E928" s="832" t="s">
        <v>5627</v>
      </c>
      <c r="F928" s="832" t="s">
        <v>5780</v>
      </c>
      <c r="G928" s="832" t="s">
        <v>5781</v>
      </c>
      <c r="H928" s="849">
        <v>515</v>
      </c>
      <c r="I928" s="849">
        <v>227115</v>
      </c>
      <c r="J928" s="832"/>
      <c r="K928" s="832">
        <v>441</v>
      </c>
      <c r="L928" s="849"/>
      <c r="M928" s="849"/>
      <c r="N928" s="832"/>
      <c r="O928" s="832"/>
      <c r="P928" s="849">
        <v>53</v>
      </c>
      <c r="Q928" s="849">
        <v>23797</v>
      </c>
      <c r="R928" s="837"/>
      <c r="S928" s="850">
        <v>449</v>
      </c>
    </row>
    <row r="929" spans="1:19" ht="14.4" customHeight="1" x14ac:dyDescent="0.3">
      <c r="A929" s="831" t="s">
        <v>5661</v>
      </c>
      <c r="B929" s="832" t="s">
        <v>5662</v>
      </c>
      <c r="C929" s="832" t="s">
        <v>627</v>
      </c>
      <c r="D929" s="832" t="s">
        <v>2091</v>
      </c>
      <c r="E929" s="832" t="s">
        <v>5627</v>
      </c>
      <c r="F929" s="832" t="s">
        <v>5693</v>
      </c>
      <c r="G929" s="832" t="s">
        <v>5694</v>
      </c>
      <c r="H929" s="849"/>
      <c r="I929" s="849"/>
      <c r="J929" s="832"/>
      <c r="K929" s="832"/>
      <c r="L929" s="849"/>
      <c r="M929" s="849"/>
      <c r="N929" s="832"/>
      <c r="O929" s="832"/>
      <c r="P929" s="849">
        <v>6</v>
      </c>
      <c r="Q929" s="849">
        <v>1506</v>
      </c>
      <c r="R929" s="837"/>
      <c r="S929" s="850">
        <v>251</v>
      </c>
    </row>
    <row r="930" spans="1:19" ht="14.4" customHeight="1" x14ac:dyDescent="0.3">
      <c r="A930" s="831" t="s">
        <v>5661</v>
      </c>
      <c r="B930" s="832" t="s">
        <v>5662</v>
      </c>
      <c r="C930" s="832" t="s">
        <v>627</v>
      </c>
      <c r="D930" s="832" t="s">
        <v>2091</v>
      </c>
      <c r="E930" s="832" t="s">
        <v>5627</v>
      </c>
      <c r="F930" s="832" t="s">
        <v>5782</v>
      </c>
      <c r="G930" s="832" t="s">
        <v>5783</v>
      </c>
      <c r="H930" s="849">
        <v>3</v>
      </c>
      <c r="I930" s="849">
        <v>3087</v>
      </c>
      <c r="J930" s="832"/>
      <c r="K930" s="832">
        <v>1029</v>
      </c>
      <c r="L930" s="849"/>
      <c r="M930" s="849"/>
      <c r="N930" s="832"/>
      <c r="O930" s="832"/>
      <c r="P930" s="849">
        <v>3</v>
      </c>
      <c r="Q930" s="849">
        <v>3252</v>
      </c>
      <c r="R930" s="837"/>
      <c r="S930" s="850">
        <v>1084</v>
      </c>
    </row>
    <row r="931" spans="1:19" ht="14.4" customHeight="1" x14ac:dyDescent="0.3">
      <c r="A931" s="831" t="s">
        <v>5661</v>
      </c>
      <c r="B931" s="832" t="s">
        <v>5662</v>
      </c>
      <c r="C931" s="832" t="s">
        <v>627</v>
      </c>
      <c r="D931" s="832" t="s">
        <v>2091</v>
      </c>
      <c r="E931" s="832" t="s">
        <v>5627</v>
      </c>
      <c r="F931" s="832" t="s">
        <v>5703</v>
      </c>
      <c r="G931" s="832" t="s">
        <v>5704</v>
      </c>
      <c r="H931" s="849">
        <v>274</v>
      </c>
      <c r="I931" s="849">
        <v>84392</v>
      </c>
      <c r="J931" s="832"/>
      <c r="K931" s="832">
        <v>308</v>
      </c>
      <c r="L931" s="849"/>
      <c r="M931" s="849"/>
      <c r="N931" s="832"/>
      <c r="O931" s="832"/>
      <c r="P931" s="849">
        <v>50</v>
      </c>
      <c r="Q931" s="849">
        <v>15800</v>
      </c>
      <c r="R931" s="837"/>
      <c r="S931" s="850">
        <v>316</v>
      </c>
    </row>
    <row r="932" spans="1:19" ht="14.4" customHeight="1" x14ac:dyDescent="0.3">
      <c r="A932" s="831" t="s">
        <v>5661</v>
      </c>
      <c r="B932" s="832" t="s">
        <v>5662</v>
      </c>
      <c r="C932" s="832" t="s">
        <v>627</v>
      </c>
      <c r="D932" s="832" t="s">
        <v>2091</v>
      </c>
      <c r="E932" s="832" t="s">
        <v>5627</v>
      </c>
      <c r="F932" s="832" t="s">
        <v>5639</v>
      </c>
      <c r="G932" s="832" t="s">
        <v>5640</v>
      </c>
      <c r="H932" s="849"/>
      <c r="I932" s="849"/>
      <c r="J932" s="832"/>
      <c r="K932" s="832"/>
      <c r="L932" s="849"/>
      <c r="M932" s="849"/>
      <c r="N932" s="832"/>
      <c r="O932" s="832"/>
      <c r="P932" s="849">
        <v>6</v>
      </c>
      <c r="Q932" s="849">
        <v>200</v>
      </c>
      <c r="R932" s="837"/>
      <c r="S932" s="850">
        <v>33.333333333333336</v>
      </c>
    </row>
    <row r="933" spans="1:19" ht="14.4" customHeight="1" x14ac:dyDescent="0.3">
      <c r="A933" s="831" t="s">
        <v>5661</v>
      </c>
      <c r="B933" s="832" t="s">
        <v>5662</v>
      </c>
      <c r="C933" s="832" t="s">
        <v>627</v>
      </c>
      <c r="D933" s="832" t="s">
        <v>2091</v>
      </c>
      <c r="E933" s="832" t="s">
        <v>5627</v>
      </c>
      <c r="F933" s="832" t="s">
        <v>5725</v>
      </c>
      <c r="G933" s="832" t="s">
        <v>5726</v>
      </c>
      <c r="H933" s="849">
        <v>462</v>
      </c>
      <c r="I933" s="849">
        <v>16632</v>
      </c>
      <c r="J933" s="832"/>
      <c r="K933" s="832">
        <v>36</v>
      </c>
      <c r="L933" s="849"/>
      <c r="M933" s="849"/>
      <c r="N933" s="832"/>
      <c r="O933" s="832"/>
      <c r="P933" s="849">
        <v>253</v>
      </c>
      <c r="Q933" s="849">
        <v>9361</v>
      </c>
      <c r="R933" s="837"/>
      <c r="S933" s="850">
        <v>37</v>
      </c>
    </row>
    <row r="934" spans="1:19" ht="14.4" customHeight="1" x14ac:dyDescent="0.3">
      <c r="A934" s="831" t="s">
        <v>5661</v>
      </c>
      <c r="B934" s="832" t="s">
        <v>5662</v>
      </c>
      <c r="C934" s="832" t="s">
        <v>627</v>
      </c>
      <c r="D934" s="832" t="s">
        <v>2091</v>
      </c>
      <c r="E934" s="832" t="s">
        <v>5627</v>
      </c>
      <c r="F934" s="832" t="s">
        <v>5641</v>
      </c>
      <c r="G934" s="832" t="s">
        <v>5642</v>
      </c>
      <c r="H934" s="849"/>
      <c r="I934" s="849"/>
      <c r="J934" s="832"/>
      <c r="K934" s="832"/>
      <c r="L934" s="849"/>
      <c r="M934" s="849"/>
      <c r="N934" s="832"/>
      <c r="O934" s="832"/>
      <c r="P934" s="849">
        <v>4</v>
      </c>
      <c r="Q934" s="849">
        <v>128</v>
      </c>
      <c r="R934" s="837"/>
      <c r="S934" s="850">
        <v>32</v>
      </c>
    </row>
    <row r="935" spans="1:19" ht="14.4" customHeight="1" x14ac:dyDescent="0.3">
      <c r="A935" s="831" t="s">
        <v>5661</v>
      </c>
      <c r="B935" s="832" t="s">
        <v>5662</v>
      </c>
      <c r="C935" s="832" t="s">
        <v>627</v>
      </c>
      <c r="D935" s="832" t="s">
        <v>2091</v>
      </c>
      <c r="E935" s="832" t="s">
        <v>5627</v>
      </c>
      <c r="F935" s="832" t="s">
        <v>5731</v>
      </c>
      <c r="G935" s="832" t="s">
        <v>5732</v>
      </c>
      <c r="H935" s="849">
        <v>1139</v>
      </c>
      <c r="I935" s="849">
        <v>738072</v>
      </c>
      <c r="J935" s="832"/>
      <c r="K935" s="832">
        <v>648</v>
      </c>
      <c r="L935" s="849"/>
      <c r="M935" s="849"/>
      <c r="N935" s="832"/>
      <c r="O935" s="832"/>
      <c r="P935" s="849">
        <v>525</v>
      </c>
      <c r="Q935" s="849">
        <v>352800</v>
      </c>
      <c r="R935" s="837"/>
      <c r="S935" s="850">
        <v>672</v>
      </c>
    </row>
    <row r="936" spans="1:19" ht="14.4" customHeight="1" x14ac:dyDescent="0.3">
      <c r="A936" s="831" t="s">
        <v>5661</v>
      </c>
      <c r="B936" s="832" t="s">
        <v>5662</v>
      </c>
      <c r="C936" s="832" t="s">
        <v>627</v>
      </c>
      <c r="D936" s="832" t="s">
        <v>2091</v>
      </c>
      <c r="E936" s="832" t="s">
        <v>5627</v>
      </c>
      <c r="F936" s="832" t="s">
        <v>5786</v>
      </c>
      <c r="G936" s="832" t="s">
        <v>5787</v>
      </c>
      <c r="H936" s="849">
        <v>2</v>
      </c>
      <c r="I936" s="849">
        <v>1186</v>
      </c>
      <c r="J936" s="832"/>
      <c r="K936" s="832">
        <v>593</v>
      </c>
      <c r="L936" s="849"/>
      <c r="M936" s="849"/>
      <c r="N936" s="832"/>
      <c r="O936" s="832"/>
      <c r="P936" s="849">
        <v>2</v>
      </c>
      <c r="Q936" s="849">
        <v>1258</v>
      </c>
      <c r="R936" s="837"/>
      <c r="S936" s="850">
        <v>629</v>
      </c>
    </row>
    <row r="937" spans="1:19" ht="14.4" customHeight="1" x14ac:dyDescent="0.3">
      <c r="A937" s="831" t="s">
        <v>5661</v>
      </c>
      <c r="B937" s="832" t="s">
        <v>5662</v>
      </c>
      <c r="C937" s="832" t="s">
        <v>627</v>
      </c>
      <c r="D937" s="832" t="s">
        <v>2091</v>
      </c>
      <c r="E937" s="832" t="s">
        <v>5627</v>
      </c>
      <c r="F937" s="832" t="s">
        <v>5735</v>
      </c>
      <c r="G937" s="832" t="s">
        <v>5736</v>
      </c>
      <c r="H937" s="849">
        <v>1261</v>
      </c>
      <c r="I937" s="849">
        <v>305162</v>
      </c>
      <c r="J937" s="832"/>
      <c r="K937" s="832">
        <v>242</v>
      </c>
      <c r="L937" s="849"/>
      <c r="M937" s="849"/>
      <c r="N937" s="832"/>
      <c r="O937" s="832"/>
      <c r="P937" s="849">
        <v>547</v>
      </c>
      <c r="Q937" s="849">
        <v>141126</v>
      </c>
      <c r="R937" s="837"/>
      <c r="S937" s="850">
        <v>258</v>
      </c>
    </row>
    <row r="938" spans="1:19" ht="14.4" customHeight="1" x14ac:dyDescent="0.3">
      <c r="A938" s="831" t="s">
        <v>5661</v>
      </c>
      <c r="B938" s="832" t="s">
        <v>5662</v>
      </c>
      <c r="C938" s="832" t="s">
        <v>627</v>
      </c>
      <c r="D938" s="832" t="s">
        <v>2091</v>
      </c>
      <c r="E938" s="832" t="s">
        <v>5627</v>
      </c>
      <c r="F938" s="832" t="s">
        <v>5743</v>
      </c>
      <c r="G938" s="832" t="s">
        <v>5744</v>
      </c>
      <c r="H938" s="849"/>
      <c r="I938" s="849"/>
      <c r="J938" s="832"/>
      <c r="K938" s="832"/>
      <c r="L938" s="849"/>
      <c r="M938" s="849"/>
      <c r="N938" s="832"/>
      <c r="O938" s="832"/>
      <c r="P938" s="849">
        <v>2</v>
      </c>
      <c r="Q938" s="849">
        <v>118</v>
      </c>
      <c r="R938" s="837"/>
      <c r="S938" s="850">
        <v>59</v>
      </c>
    </row>
    <row r="939" spans="1:19" ht="14.4" customHeight="1" x14ac:dyDescent="0.3">
      <c r="A939" s="831" t="s">
        <v>5661</v>
      </c>
      <c r="B939" s="832" t="s">
        <v>5662</v>
      </c>
      <c r="C939" s="832" t="s">
        <v>627</v>
      </c>
      <c r="D939" s="832" t="s">
        <v>2091</v>
      </c>
      <c r="E939" s="832" t="s">
        <v>5627</v>
      </c>
      <c r="F939" s="832" t="s">
        <v>5751</v>
      </c>
      <c r="G939" s="832" t="s">
        <v>5752</v>
      </c>
      <c r="H939" s="849"/>
      <c r="I939" s="849"/>
      <c r="J939" s="832"/>
      <c r="K939" s="832"/>
      <c r="L939" s="849"/>
      <c r="M939" s="849"/>
      <c r="N939" s="832"/>
      <c r="O939" s="832"/>
      <c r="P939" s="849">
        <v>1</v>
      </c>
      <c r="Q939" s="849">
        <v>245</v>
      </c>
      <c r="R939" s="837"/>
      <c r="S939" s="850">
        <v>245</v>
      </c>
    </row>
    <row r="940" spans="1:19" ht="14.4" customHeight="1" x14ac:dyDescent="0.3">
      <c r="A940" s="831" t="s">
        <v>5661</v>
      </c>
      <c r="B940" s="832" t="s">
        <v>5662</v>
      </c>
      <c r="C940" s="832" t="s">
        <v>627</v>
      </c>
      <c r="D940" s="832" t="s">
        <v>2092</v>
      </c>
      <c r="E940" s="832" t="s">
        <v>5632</v>
      </c>
      <c r="F940" s="832" t="s">
        <v>5633</v>
      </c>
      <c r="G940" s="832" t="s">
        <v>5634</v>
      </c>
      <c r="H940" s="849">
        <v>4</v>
      </c>
      <c r="I940" s="849">
        <v>2193.6799999999998</v>
      </c>
      <c r="J940" s="832"/>
      <c r="K940" s="832">
        <v>548.41999999999996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5661</v>
      </c>
      <c r="B941" s="832" t="s">
        <v>5662</v>
      </c>
      <c r="C941" s="832" t="s">
        <v>627</v>
      </c>
      <c r="D941" s="832" t="s">
        <v>2092</v>
      </c>
      <c r="E941" s="832" t="s">
        <v>5632</v>
      </c>
      <c r="F941" s="832" t="s">
        <v>5664</v>
      </c>
      <c r="G941" s="832" t="s">
        <v>5634</v>
      </c>
      <c r="H941" s="849"/>
      <c r="I941" s="849"/>
      <c r="J941" s="832"/>
      <c r="K941" s="832"/>
      <c r="L941" s="849">
        <v>1</v>
      </c>
      <c r="M941" s="849">
        <v>1096.8499999999999</v>
      </c>
      <c r="N941" s="832">
        <v>1</v>
      </c>
      <c r="O941" s="832">
        <v>1096.8499999999999</v>
      </c>
      <c r="P941" s="849"/>
      <c r="Q941" s="849"/>
      <c r="R941" s="837"/>
      <c r="S941" s="850"/>
    </row>
    <row r="942" spans="1:19" ht="14.4" customHeight="1" x14ac:dyDescent="0.3">
      <c r="A942" s="831" t="s">
        <v>5661</v>
      </c>
      <c r="B942" s="832" t="s">
        <v>5662</v>
      </c>
      <c r="C942" s="832" t="s">
        <v>627</v>
      </c>
      <c r="D942" s="832" t="s">
        <v>2092</v>
      </c>
      <c r="E942" s="832" t="s">
        <v>5627</v>
      </c>
      <c r="F942" s="832" t="s">
        <v>5646</v>
      </c>
      <c r="G942" s="832" t="s">
        <v>5647</v>
      </c>
      <c r="H942" s="849"/>
      <c r="I942" s="849"/>
      <c r="J942" s="832"/>
      <c r="K942" s="832"/>
      <c r="L942" s="849">
        <v>1</v>
      </c>
      <c r="M942" s="849">
        <v>37</v>
      </c>
      <c r="N942" s="832">
        <v>1</v>
      </c>
      <c r="O942" s="832">
        <v>37</v>
      </c>
      <c r="P942" s="849"/>
      <c r="Q942" s="849"/>
      <c r="R942" s="837"/>
      <c r="S942" s="850"/>
    </row>
    <row r="943" spans="1:19" ht="14.4" customHeight="1" x14ac:dyDescent="0.3">
      <c r="A943" s="831" t="s">
        <v>5661</v>
      </c>
      <c r="B943" s="832" t="s">
        <v>5662</v>
      </c>
      <c r="C943" s="832" t="s">
        <v>627</v>
      </c>
      <c r="D943" s="832" t="s">
        <v>2092</v>
      </c>
      <c r="E943" s="832" t="s">
        <v>5627</v>
      </c>
      <c r="F943" s="832" t="s">
        <v>5684</v>
      </c>
      <c r="G943" s="832" t="s">
        <v>5685</v>
      </c>
      <c r="H943" s="849">
        <v>264</v>
      </c>
      <c r="I943" s="849">
        <v>2640</v>
      </c>
      <c r="J943" s="832">
        <v>33</v>
      </c>
      <c r="K943" s="832">
        <v>10</v>
      </c>
      <c r="L943" s="849">
        <v>8</v>
      </c>
      <c r="M943" s="849">
        <v>80</v>
      </c>
      <c r="N943" s="832">
        <v>1</v>
      </c>
      <c r="O943" s="832">
        <v>10</v>
      </c>
      <c r="P943" s="849"/>
      <c r="Q943" s="849"/>
      <c r="R943" s="837"/>
      <c r="S943" s="850"/>
    </row>
    <row r="944" spans="1:19" ht="14.4" customHeight="1" x14ac:dyDescent="0.3">
      <c r="A944" s="831" t="s">
        <v>5661</v>
      </c>
      <c r="B944" s="832" t="s">
        <v>5662</v>
      </c>
      <c r="C944" s="832" t="s">
        <v>627</v>
      </c>
      <c r="D944" s="832" t="s">
        <v>2092</v>
      </c>
      <c r="E944" s="832" t="s">
        <v>5627</v>
      </c>
      <c r="F944" s="832" t="s">
        <v>5684</v>
      </c>
      <c r="G944" s="832" t="s">
        <v>5686</v>
      </c>
      <c r="H944" s="849">
        <v>8</v>
      </c>
      <c r="I944" s="849">
        <v>80</v>
      </c>
      <c r="J944" s="832"/>
      <c r="K944" s="832">
        <v>10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5661</v>
      </c>
      <c r="B945" s="832" t="s">
        <v>5662</v>
      </c>
      <c r="C945" s="832" t="s">
        <v>627</v>
      </c>
      <c r="D945" s="832" t="s">
        <v>2092</v>
      </c>
      <c r="E945" s="832" t="s">
        <v>5627</v>
      </c>
      <c r="F945" s="832" t="s">
        <v>5780</v>
      </c>
      <c r="G945" s="832" t="s">
        <v>5781</v>
      </c>
      <c r="H945" s="849">
        <v>65</v>
      </c>
      <c r="I945" s="849">
        <v>28665</v>
      </c>
      <c r="J945" s="832">
        <v>1.182256867112101</v>
      </c>
      <c r="K945" s="832">
        <v>441</v>
      </c>
      <c r="L945" s="849">
        <v>54</v>
      </c>
      <c r="M945" s="849">
        <v>24246</v>
      </c>
      <c r="N945" s="832">
        <v>1</v>
      </c>
      <c r="O945" s="832">
        <v>449</v>
      </c>
      <c r="P945" s="849"/>
      <c r="Q945" s="849"/>
      <c r="R945" s="837"/>
      <c r="S945" s="850"/>
    </row>
    <row r="946" spans="1:19" ht="14.4" customHeight="1" x14ac:dyDescent="0.3">
      <c r="A946" s="831" t="s">
        <v>5661</v>
      </c>
      <c r="B946" s="832" t="s">
        <v>5662</v>
      </c>
      <c r="C946" s="832" t="s">
        <v>627</v>
      </c>
      <c r="D946" s="832" t="s">
        <v>2092</v>
      </c>
      <c r="E946" s="832" t="s">
        <v>5627</v>
      </c>
      <c r="F946" s="832" t="s">
        <v>5693</v>
      </c>
      <c r="G946" s="832" t="s">
        <v>5694</v>
      </c>
      <c r="H946" s="849">
        <v>5</v>
      </c>
      <c r="I946" s="849">
        <v>1175</v>
      </c>
      <c r="J946" s="832"/>
      <c r="K946" s="832">
        <v>235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5661</v>
      </c>
      <c r="B947" s="832" t="s">
        <v>5662</v>
      </c>
      <c r="C947" s="832" t="s">
        <v>627</v>
      </c>
      <c r="D947" s="832" t="s">
        <v>2092</v>
      </c>
      <c r="E947" s="832" t="s">
        <v>5627</v>
      </c>
      <c r="F947" s="832" t="s">
        <v>5782</v>
      </c>
      <c r="G947" s="832" t="s">
        <v>5783</v>
      </c>
      <c r="H947" s="849">
        <v>5</v>
      </c>
      <c r="I947" s="849">
        <v>5145</v>
      </c>
      <c r="J947" s="832">
        <v>1.5835641735918744</v>
      </c>
      <c r="K947" s="832">
        <v>1029</v>
      </c>
      <c r="L947" s="849">
        <v>3</v>
      </c>
      <c r="M947" s="849">
        <v>3249</v>
      </c>
      <c r="N947" s="832">
        <v>1</v>
      </c>
      <c r="O947" s="832">
        <v>1083</v>
      </c>
      <c r="P947" s="849"/>
      <c r="Q947" s="849"/>
      <c r="R947" s="837"/>
      <c r="S947" s="850"/>
    </row>
    <row r="948" spans="1:19" ht="14.4" customHeight="1" x14ac:dyDescent="0.3">
      <c r="A948" s="831" t="s">
        <v>5661</v>
      </c>
      <c r="B948" s="832" t="s">
        <v>5662</v>
      </c>
      <c r="C948" s="832" t="s">
        <v>627</v>
      </c>
      <c r="D948" s="832" t="s">
        <v>2092</v>
      </c>
      <c r="E948" s="832" t="s">
        <v>5627</v>
      </c>
      <c r="F948" s="832" t="s">
        <v>5784</v>
      </c>
      <c r="G948" s="832" t="s">
        <v>5785</v>
      </c>
      <c r="H948" s="849"/>
      <c r="I948" s="849"/>
      <c r="J948" s="832"/>
      <c r="K948" s="832"/>
      <c r="L948" s="849">
        <v>5</v>
      </c>
      <c r="M948" s="849">
        <v>3345</v>
      </c>
      <c r="N948" s="832">
        <v>1</v>
      </c>
      <c r="O948" s="832">
        <v>669</v>
      </c>
      <c r="P948" s="849"/>
      <c r="Q948" s="849"/>
      <c r="R948" s="837"/>
      <c r="S948" s="850"/>
    </row>
    <row r="949" spans="1:19" ht="14.4" customHeight="1" x14ac:dyDescent="0.3">
      <c r="A949" s="831" t="s">
        <v>5661</v>
      </c>
      <c r="B949" s="832" t="s">
        <v>5662</v>
      </c>
      <c r="C949" s="832" t="s">
        <v>627</v>
      </c>
      <c r="D949" s="832" t="s">
        <v>2092</v>
      </c>
      <c r="E949" s="832" t="s">
        <v>5627</v>
      </c>
      <c r="F949" s="832" t="s">
        <v>5703</v>
      </c>
      <c r="G949" s="832" t="s">
        <v>5704</v>
      </c>
      <c r="H949" s="849">
        <v>177</v>
      </c>
      <c r="I949" s="849">
        <v>54516</v>
      </c>
      <c r="J949" s="832">
        <v>3.0806962025316458</v>
      </c>
      <c r="K949" s="832">
        <v>308</v>
      </c>
      <c r="L949" s="849">
        <v>56</v>
      </c>
      <c r="M949" s="849">
        <v>17696</v>
      </c>
      <c r="N949" s="832">
        <v>1</v>
      </c>
      <c r="O949" s="832">
        <v>316</v>
      </c>
      <c r="P949" s="849"/>
      <c r="Q949" s="849"/>
      <c r="R949" s="837"/>
      <c r="S949" s="850"/>
    </row>
    <row r="950" spans="1:19" ht="14.4" customHeight="1" x14ac:dyDescent="0.3">
      <c r="A950" s="831" t="s">
        <v>5661</v>
      </c>
      <c r="B950" s="832" t="s">
        <v>5662</v>
      </c>
      <c r="C950" s="832" t="s">
        <v>627</v>
      </c>
      <c r="D950" s="832" t="s">
        <v>2092</v>
      </c>
      <c r="E950" s="832" t="s">
        <v>5627</v>
      </c>
      <c r="F950" s="832" t="s">
        <v>5639</v>
      </c>
      <c r="G950" s="832" t="s">
        <v>5640</v>
      </c>
      <c r="H950" s="849">
        <v>4</v>
      </c>
      <c r="I950" s="849">
        <v>133.32999999999998</v>
      </c>
      <c r="J950" s="832"/>
      <c r="K950" s="832">
        <v>33.332499999999996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5661</v>
      </c>
      <c r="B951" s="832" t="s">
        <v>5662</v>
      </c>
      <c r="C951" s="832" t="s">
        <v>627</v>
      </c>
      <c r="D951" s="832" t="s">
        <v>2092</v>
      </c>
      <c r="E951" s="832" t="s">
        <v>5627</v>
      </c>
      <c r="F951" s="832" t="s">
        <v>5725</v>
      </c>
      <c r="G951" s="832" t="s">
        <v>5726</v>
      </c>
      <c r="H951" s="849">
        <v>78</v>
      </c>
      <c r="I951" s="849">
        <v>2808</v>
      </c>
      <c r="J951" s="832">
        <v>0.85271788642575164</v>
      </c>
      <c r="K951" s="832">
        <v>36</v>
      </c>
      <c r="L951" s="849">
        <v>89</v>
      </c>
      <c r="M951" s="849">
        <v>3293</v>
      </c>
      <c r="N951" s="832">
        <v>1</v>
      </c>
      <c r="O951" s="832">
        <v>37</v>
      </c>
      <c r="P951" s="849"/>
      <c r="Q951" s="849"/>
      <c r="R951" s="837"/>
      <c r="S951" s="850"/>
    </row>
    <row r="952" spans="1:19" ht="14.4" customHeight="1" x14ac:dyDescent="0.3">
      <c r="A952" s="831" t="s">
        <v>5661</v>
      </c>
      <c r="B952" s="832" t="s">
        <v>5662</v>
      </c>
      <c r="C952" s="832" t="s">
        <v>627</v>
      </c>
      <c r="D952" s="832" t="s">
        <v>2092</v>
      </c>
      <c r="E952" s="832" t="s">
        <v>5627</v>
      </c>
      <c r="F952" s="832" t="s">
        <v>5641</v>
      </c>
      <c r="G952" s="832" t="s">
        <v>5642</v>
      </c>
      <c r="H952" s="849">
        <v>3</v>
      </c>
      <c r="I952" s="849">
        <v>93</v>
      </c>
      <c r="J952" s="832">
        <v>2.90625</v>
      </c>
      <c r="K952" s="832">
        <v>31</v>
      </c>
      <c r="L952" s="849">
        <v>1</v>
      </c>
      <c r="M952" s="849">
        <v>32</v>
      </c>
      <c r="N952" s="832">
        <v>1</v>
      </c>
      <c r="O952" s="832">
        <v>32</v>
      </c>
      <c r="P952" s="849"/>
      <c r="Q952" s="849"/>
      <c r="R952" s="837"/>
      <c r="S952" s="850"/>
    </row>
    <row r="953" spans="1:19" ht="14.4" customHeight="1" x14ac:dyDescent="0.3">
      <c r="A953" s="831" t="s">
        <v>5661</v>
      </c>
      <c r="B953" s="832" t="s">
        <v>5662</v>
      </c>
      <c r="C953" s="832" t="s">
        <v>627</v>
      </c>
      <c r="D953" s="832" t="s">
        <v>2092</v>
      </c>
      <c r="E953" s="832" t="s">
        <v>5627</v>
      </c>
      <c r="F953" s="832" t="s">
        <v>5731</v>
      </c>
      <c r="G953" s="832" t="s">
        <v>5732</v>
      </c>
      <c r="H953" s="849">
        <v>515</v>
      </c>
      <c r="I953" s="849">
        <v>333720</v>
      </c>
      <c r="J953" s="832">
        <v>1.8284825107390199</v>
      </c>
      <c r="K953" s="832">
        <v>648</v>
      </c>
      <c r="L953" s="849">
        <v>272</v>
      </c>
      <c r="M953" s="849">
        <v>182512</v>
      </c>
      <c r="N953" s="832">
        <v>1</v>
      </c>
      <c r="O953" s="832">
        <v>671</v>
      </c>
      <c r="P953" s="849"/>
      <c r="Q953" s="849"/>
      <c r="R953" s="837"/>
      <c r="S953" s="850"/>
    </row>
    <row r="954" spans="1:19" ht="14.4" customHeight="1" x14ac:dyDescent="0.3">
      <c r="A954" s="831" t="s">
        <v>5661</v>
      </c>
      <c r="B954" s="832" t="s">
        <v>5662</v>
      </c>
      <c r="C954" s="832" t="s">
        <v>627</v>
      </c>
      <c r="D954" s="832" t="s">
        <v>2092</v>
      </c>
      <c r="E954" s="832" t="s">
        <v>5627</v>
      </c>
      <c r="F954" s="832" t="s">
        <v>5786</v>
      </c>
      <c r="G954" s="832" t="s">
        <v>5787</v>
      </c>
      <c r="H954" s="849">
        <v>3</v>
      </c>
      <c r="I954" s="849">
        <v>1779</v>
      </c>
      <c r="J954" s="832">
        <v>1.4141494435612083</v>
      </c>
      <c r="K954" s="832">
        <v>593</v>
      </c>
      <c r="L954" s="849">
        <v>2</v>
      </c>
      <c r="M954" s="849">
        <v>1258</v>
      </c>
      <c r="N954" s="832">
        <v>1</v>
      </c>
      <c r="O954" s="832">
        <v>629</v>
      </c>
      <c r="P954" s="849"/>
      <c r="Q954" s="849"/>
      <c r="R954" s="837"/>
      <c r="S954" s="850"/>
    </row>
    <row r="955" spans="1:19" ht="14.4" customHeight="1" x14ac:dyDescent="0.3">
      <c r="A955" s="831" t="s">
        <v>5661</v>
      </c>
      <c r="B955" s="832" t="s">
        <v>5662</v>
      </c>
      <c r="C955" s="832" t="s">
        <v>627</v>
      </c>
      <c r="D955" s="832" t="s">
        <v>2092</v>
      </c>
      <c r="E955" s="832" t="s">
        <v>5627</v>
      </c>
      <c r="F955" s="832" t="s">
        <v>5648</v>
      </c>
      <c r="G955" s="832" t="s">
        <v>5649</v>
      </c>
      <c r="H955" s="849">
        <v>5</v>
      </c>
      <c r="I955" s="849">
        <v>350</v>
      </c>
      <c r="J955" s="832"/>
      <c r="K955" s="832">
        <v>70</v>
      </c>
      <c r="L955" s="849"/>
      <c r="M955" s="849"/>
      <c r="N955" s="832"/>
      <c r="O955" s="832"/>
      <c r="P955" s="849"/>
      <c r="Q955" s="849"/>
      <c r="R955" s="837"/>
      <c r="S955" s="850"/>
    </row>
    <row r="956" spans="1:19" ht="14.4" customHeight="1" x14ac:dyDescent="0.3">
      <c r="A956" s="831" t="s">
        <v>5661</v>
      </c>
      <c r="B956" s="832" t="s">
        <v>5662</v>
      </c>
      <c r="C956" s="832" t="s">
        <v>627</v>
      </c>
      <c r="D956" s="832" t="s">
        <v>2092</v>
      </c>
      <c r="E956" s="832" t="s">
        <v>5627</v>
      </c>
      <c r="F956" s="832" t="s">
        <v>5735</v>
      </c>
      <c r="G956" s="832" t="s">
        <v>5736</v>
      </c>
      <c r="H956" s="849">
        <v>530</v>
      </c>
      <c r="I956" s="849">
        <v>128260</v>
      </c>
      <c r="J956" s="832">
        <v>1.7201791797430326</v>
      </c>
      <c r="K956" s="832">
        <v>242</v>
      </c>
      <c r="L956" s="849">
        <v>289</v>
      </c>
      <c r="M956" s="849">
        <v>74562</v>
      </c>
      <c r="N956" s="832">
        <v>1</v>
      </c>
      <c r="O956" s="832">
        <v>258</v>
      </c>
      <c r="P956" s="849"/>
      <c r="Q956" s="849"/>
      <c r="R956" s="837"/>
      <c r="S956" s="850"/>
    </row>
    <row r="957" spans="1:19" ht="14.4" customHeight="1" x14ac:dyDescent="0.3">
      <c r="A957" s="831" t="s">
        <v>5661</v>
      </c>
      <c r="B957" s="832" t="s">
        <v>5662</v>
      </c>
      <c r="C957" s="832" t="s">
        <v>627</v>
      </c>
      <c r="D957" s="832" t="s">
        <v>2092</v>
      </c>
      <c r="E957" s="832" t="s">
        <v>5627</v>
      </c>
      <c r="F957" s="832" t="s">
        <v>5743</v>
      </c>
      <c r="G957" s="832" t="s">
        <v>5744</v>
      </c>
      <c r="H957" s="849"/>
      <c r="I957" s="849"/>
      <c r="J957" s="832"/>
      <c r="K957" s="832"/>
      <c r="L957" s="849">
        <v>1</v>
      </c>
      <c r="M957" s="849">
        <v>59</v>
      </c>
      <c r="N957" s="832">
        <v>1</v>
      </c>
      <c r="O957" s="832">
        <v>59</v>
      </c>
      <c r="P957" s="849"/>
      <c r="Q957" s="849"/>
      <c r="R957" s="837"/>
      <c r="S957" s="850"/>
    </row>
    <row r="958" spans="1:19" ht="14.4" customHeight="1" x14ac:dyDescent="0.3">
      <c r="A958" s="831" t="s">
        <v>5661</v>
      </c>
      <c r="B958" s="832" t="s">
        <v>5662</v>
      </c>
      <c r="C958" s="832" t="s">
        <v>627</v>
      </c>
      <c r="D958" s="832" t="s">
        <v>2092</v>
      </c>
      <c r="E958" s="832" t="s">
        <v>5627</v>
      </c>
      <c r="F958" s="832" t="s">
        <v>5751</v>
      </c>
      <c r="G958" s="832" t="s">
        <v>5752</v>
      </c>
      <c r="H958" s="849">
        <v>2</v>
      </c>
      <c r="I958" s="849">
        <v>480</v>
      </c>
      <c r="J958" s="832"/>
      <c r="K958" s="832">
        <v>240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5661</v>
      </c>
      <c r="B959" s="832" t="s">
        <v>5662</v>
      </c>
      <c r="C959" s="832" t="s">
        <v>627</v>
      </c>
      <c r="D959" s="832" t="s">
        <v>5624</v>
      </c>
      <c r="E959" s="832" t="s">
        <v>5632</v>
      </c>
      <c r="F959" s="832" t="s">
        <v>5633</v>
      </c>
      <c r="G959" s="832" t="s">
        <v>5634</v>
      </c>
      <c r="H959" s="849"/>
      <c r="I959" s="849"/>
      <c r="J959" s="832"/>
      <c r="K959" s="832"/>
      <c r="L959" s="849"/>
      <c r="M959" s="849"/>
      <c r="N959" s="832"/>
      <c r="O959" s="832"/>
      <c r="P959" s="849">
        <v>1</v>
      </c>
      <c r="Q959" s="849">
        <v>548.41999999999996</v>
      </c>
      <c r="R959" s="837"/>
      <c r="S959" s="850">
        <v>548.41999999999996</v>
      </c>
    </row>
    <row r="960" spans="1:19" ht="14.4" customHeight="1" x14ac:dyDescent="0.3">
      <c r="A960" s="831" t="s">
        <v>5661</v>
      </c>
      <c r="B960" s="832" t="s">
        <v>5662</v>
      </c>
      <c r="C960" s="832" t="s">
        <v>627</v>
      </c>
      <c r="D960" s="832" t="s">
        <v>5624</v>
      </c>
      <c r="E960" s="832" t="s">
        <v>5632</v>
      </c>
      <c r="F960" s="832" t="s">
        <v>5664</v>
      </c>
      <c r="G960" s="832" t="s">
        <v>5634</v>
      </c>
      <c r="H960" s="849"/>
      <c r="I960" s="849"/>
      <c r="J960" s="832"/>
      <c r="K960" s="832"/>
      <c r="L960" s="849"/>
      <c r="M960" s="849"/>
      <c r="N960" s="832"/>
      <c r="O960" s="832"/>
      <c r="P960" s="849">
        <v>1</v>
      </c>
      <c r="Q960" s="849">
        <v>1096.8499999999999</v>
      </c>
      <c r="R960" s="837"/>
      <c r="S960" s="850">
        <v>1096.8499999999999</v>
      </c>
    </row>
    <row r="961" spans="1:19" ht="14.4" customHeight="1" x14ac:dyDescent="0.3">
      <c r="A961" s="831" t="s">
        <v>5661</v>
      </c>
      <c r="B961" s="832" t="s">
        <v>5662</v>
      </c>
      <c r="C961" s="832" t="s">
        <v>627</v>
      </c>
      <c r="D961" s="832" t="s">
        <v>5624</v>
      </c>
      <c r="E961" s="832" t="s">
        <v>5627</v>
      </c>
      <c r="F961" s="832" t="s">
        <v>5780</v>
      </c>
      <c r="G961" s="832" t="s">
        <v>5781</v>
      </c>
      <c r="H961" s="849"/>
      <c r="I961" s="849"/>
      <c r="J961" s="832"/>
      <c r="K961" s="832"/>
      <c r="L961" s="849"/>
      <c r="M961" s="849"/>
      <c r="N961" s="832"/>
      <c r="O961" s="832"/>
      <c r="P961" s="849">
        <v>218</v>
      </c>
      <c r="Q961" s="849">
        <v>97882</v>
      </c>
      <c r="R961" s="837"/>
      <c r="S961" s="850">
        <v>449</v>
      </c>
    </row>
    <row r="962" spans="1:19" ht="14.4" customHeight="1" x14ac:dyDescent="0.3">
      <c r="A962" s="831" t="s">
        <v>5661</v>
      </c>
      <c r="B962" s="832" t="s">
        <v>5662</v>
      </c>
      <c r="C962" s="832" t="s">
        <v>627</v>
      </c>
      <c r="D962" s="832" t="s">
        <v>5624</v>
      </c>
      <c r="E962" s="832" t="s">
        <v>5627</v>
      </c>
      <c r="F962" s="832" t="s">
        <v>5782</v>
      </c>
      <c r="G962" s="832" t="s">
        <v>5783</v>
      </c>
      <c r="H962" s="849"/>
      <c r="I962" s="849"/>
      <c r="J962" s="832"/>
      <c r="K962" s="832"/>
      <c r="L962" s="849"/>
      <c r="M962" s="849"/>
      <c r="N962" s="832"/>
      <c r="O962" s="832"/>
      <c r="P962" s="849">
        <v>3</v>
      </c>
      <c r="Q962" s="849">
        <v>3252</v>
      </c>
      <c r="R962" s="837"/>
      <c r="S962" s="850">
        <v>1084</v>
      </c>
    </row>
    <row r="963" spans="1:19" ht="14.4" customHeight="1" x14ac:dyDescent="0.3">
      <c r="A963" s="831" t="s">
        <v>5661</v>
      </c>
      <c r="B963" s="832" t="s">
        <v>5662</v>
      </c>
      <c r="C963" s="832" t="s">
        <v>627</v>
      </c>
      <c r="D963" s="832" t="s">
        <v>5624</v>
      </c>
      <c r="E963" s="832" t="s">
        <v>5627</v>
      </c>
      <c r="F963" s="832" t="s">
        <v>5784</v>
      </c>
      <c r="G963" s="832" t="s">
        <v>5785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669</v>
      </c>
      <c r="R963" s="837"/>
      <c r="S963" s="850">
        <v>669</v>
      </c>
    </row>
    <row r="964" spans="1:19" ht="14.4" customHeight="1" x14ac:dyDescent="0.3">
      <c r="A964" s="831" t="s">
        <v>5661</v>
      </c>
      <c r="B964" s="832" t="s">
        <v>5662</v>
      </c>
      <c r="C964" s="832" t="s">
        <v>627</v>
      </c>
      <c r="D964" s="832" t="s">
        <v>5624</v>
      </c>
      <c r="E964" s="832" t="s">
        <v>5627</v>
      </c>
      <c r="F964" s="832" t="s">
        <v>5703</v>
      </c>
      <c r="G964" s="832" t="s">
        <v>5704</v>
      </c>
      <c r="H964" s="849"/>
      <c r="I964" s="849"/>
      <c r="J964" s="832"/>
      <c r="K964" s="832"/>
      <c r="L964" s="849"/>
      <c r="M964" s="849"/>
      <c r="N964" s="832"/>
      <c r="O964" s="832"/>
      <c r="P964" s="849">
        <v>122</v>
      </c>
      <c r="Q964" s="849">
        <v>38552</v>
      </c>
      <c r="R964" s="837"/>
      <c r="S964" s="850">
        <v>316</v>
      </c>
    </row>
    <row r="965" spans="1:19" ht="14.4" customHeight="1" x14ac:dyDescent="0.3">
      <c r="A965" s="831" t="s">
        <v>5661</v>
      </c>
      <c r="B965" s="832" t="s">
        <v>5662</v>
      </c>
      <c r="C965" s="832" t="s">
        <v>627</v>
      </c>
      <c r="D965" s="832" t="s">
        <v>5624</v>
      </c>
      <c r="E965" s="832" t="s">
        <v>5627</v>
      </c>
      <c r="F965" s="832" t="s">
        <v>5725</v>
      </c>
      <c r="G965" s="832" t="s">
        <v>5726</v>
      </c>
      <c r="H965" s="849"/>
      <c r="I965" s="849"/>
      <c r="J965" s="832"/>
      <c r="K965" s="832"/>
      <c r="L965" s="849"/>
      <c r="M965" s="849"/>
      <c r="N965" s="832"/>
      <c r="O965" s="832"/>
      <c r="P965" s="849">
        <v>279</v>
      </c>
      <c r="Q965" s="849">
        <v>10323</v>
      </c>
      <c r="R965" s="837"/>
      <c r="S965" s="850">
        <v>37</v>
      </c>
    </row>
    <row r="966" spans="1:19" ht="14.4" customHeight="1" x14ac:dyDescent="0.3">
      <c r="A966" s="831" t="s">
        <v>5661</v>
      </c>
      <c r="B966" s="832" t="s">
        <v>5662</v>
      </c>
      <c r="C966" s="832" t="s">
        <v>627</v>
      </c>
      <c r="D966" s="832" t="s">
        <v>5624</v>
      </c>
      <c r="E966" s="832" t="s">
        <v>5627</v>
      </c>
      <c r="F966" s="832" t="s">
        <v>5641</v>
      </c>
      <c r="G966" s="832" t="s">
        <v>5642</v>
      </c>
      <c r="H966" s="849"/>
      <c r="I966" s="849"/>
      <c r="J966" s="832"/>
      <c r="K966" s="832"/>
      <c r="L966" s="849"/>
      <c r="M966" s="849"/>
      <c r="N966" s="832"/>
      <c r="O966" s="832"/>
      <c r="P966" s="849">
        <v>2</v>
      </c>
      <c r="Q966" s="849">
        <v>64</v>
      </c>
      <c r="R966" s="837"/>
      <c r="S966" s="850">
        <v>32</v>
      </c>
    </row>
    <row r="967" spans="1:19" ht="14.4" customHeight="1" x14ac:dyDescent="0.3">
      <c r="A967" s="831" t="s">
        <v>5661</v>
      </c>
      <c r="B967" s="832" t="s">
        <v>5662</v>
      </c>
      <c r="C967" s="832" t="s">
        <v>627</v>
      </c>
      <c r="D967" s="832" t="s">
        <v>5624</v>
      </c>
      <c r="E967" s="832" t="s">
        <v>5627</v>
      </c>
      <c r="F967" s="832" t="s">
        <v>5731</v>
      </c>
      <c r="G967" s="832" t="s">
        <v>5732</v>
      </c>
      <c r="H967" s="849"/>
      <c r="I967" s="849"/>
      <c r="J967" s="832"/>
      <c r="K967" s="832"/>
      <c r="L967" s="849"/>
      <c r="M967" s="849"/>
      <c r="N967" s="832"/>
      <c r="O967" s="832"/>
      <c r="P967" s="849">
        <v>665</v>
      </c>
      <c r="Q967" s="849">
        <v>446880</v>
      </c>
      <c r="R967" s="837"/>
      <c r="S967" s="850">
        <v>672</v>
      </c>
    </row>
    <row r="968" spans="1:19" ht="14.4" customHeight="1" x14ac:dyDescent="0.3">
      <c r="A968" s="831" t="s">
        <v>5661</v>
      </c>
      <c r="B968" s="832" t="s">
        <v>5662</v>
      </c>
      <c r="C968" s="832" t="s">
        <v>627</v>
      </c>
      <c r="D968" s="832" t="s">
        <v>5624</v>
      </c>
      <c r="E968" s="832" t="s">
        <v>5627</v>
      </c>
      <c r="F968" s="832" t="s">
        <v>5786</v>
      </c>
      <c r="G968" s="832" t="s">
        <v>5787</v>
      </c>
      <c r="H968" s="849"/>
      <c r="I968" s="849"/>
      <c r="J968" s="832"/>
      <c r="K968" s="832"/>
      <c r="L968" s="849"/>
      <c r="M968" s="849"/>
      <c r="N968" s="832"/>
      <c r="O968" s="832"/>
      <c r="P968" s="849">
        <v>2</v>
      </c>
      <c r="Q968" s="849">
        <v>1258</v>
      </c>
      <c r="R968" s="837"/>
      <c r="S968" s="850">
        <v>629</v>
      </c>
    </row>
    <row r="969" spans="1:19" ht="14.4" customHeight="1" x14ac:dyDescent="0.3">
      <c r="A969" s="831" t="s">
        <v>5661</v>
      </c>
      <c r="B969" s="832" t="s">
        <v>5662</v>
      </c>
      <c r="C969" s="832" t="s">
        <v>627</v>
      </c>
      <c r="D969" s="832" t="s">
        <v>5624</v>
      </c>
      <c r="E969" s="832" t="s">
        <v>5627</v>
      </c>
      <c r="F969" s="832" t="s">
        <v>5735</v>
      </c>
      <c r="G969" s="832" t="s">
        <v>5736</v>
      </c>
      <c r="H969" s="849"/>
      <c r="I969" s="849"/>
      <c r="J969" s="832"/>
      <c r="K969" s="832"/>
      <c r="L969" s="849"/>
      <c r="M969" s="849"/>
      <c r="N969" s="832"/>
      <c r="O969" s="832"/>
      <c r="P969" s="849">
        <v>773</v>
      </c>
      <c r="Q969" s="849">
        <v>199434</v>
      </c>
      <c r="R969" s="837"/>
      <c r="S969" s="850">
        <v>258</v>
      </c>
    </row>
    <row r="970" spans="1:19" ht="14.4" customHeight="1" x14ac:dyDescent="0.3">
      <c r="A970" s="831" t="s">
        <v>5661</v>
      </c>
      <c r="B970" s="832" t="s">
        <v>5662</v>
      </c>
      <c r="C970" s="832" t="s">
        <v>627</v>
      </c>
      <c r="D970" s="832" t="s">
        <v>5611</v>
      </c>
      <c r="E970" s="832" t="s">
        <v>5632</v>
      </c>
      <c r="F970" s="832" t="s">
        <v>5633</v>
      </c>
      <c r="G970" s="832" t="s">
        <v>5634</v>
      </c>
      <c r="H970" s="849">
        <v>20</v>
      </c>
      <c r="I970" s="849">
        <v>10968.4</v>
      </c>
      <c r="J970" s="832">
        <v>2</v>
      </c>
      <c r="K970" s="832">
        <v>548.41999999999996</v>
      </c>
      <c r="L970" s="849">
        <v>10</v>
      </c>
      <c r="M970" s="849">
        <v>5484.2</v>
      </c>
      <c r="N970" s="832">
        <v>1</v>
      </c>
      <c r="O970" s="832">
        <v>548.41999999999996</v>
      </c>
      <c r="P970" s="849">
        <v>5</v>
      </c>
      <c r="Q970" s="849">
        <v>2742.1</v>
      </c>
      <c r="R970" s="837">
        <v>0.5</v>
      </c>
      <c r="S970" s="850">
        <v>548.41999999999996</v>
      </c>
    </row>
    <row r="971" spans="1:19" ht="14.4" customHeight="1" x14ac:dyDescent="0.3">
      <c r="A971" s="831" t="s">
        <v>5661</v>
      </c>
      <c r="B971" s="832" t="s">
        <v>5662</v>
      </c>
      <c r="C971" s="832" t="s">
        <v>627</v>
      </c>
      <c r="D971" s="832" t="s">
        <v>5611</v>
      </c>
      <c r="E971" s="832" t="s">
        <v>5632</v>
      </c>
      <c r="F971" s="832" t="s">
        <v>5664</v>
      </c>
      <c r="G971" s="832" t="s">
        <v>5634</v>
      </c>
      <c r="H971" s="849">
        <v>4</v>
      </c>
      <c r="I971" s="849">
        <v>4387.3999999999996</v>
      </c>
      <c r="J971" s="832">
        <v>1.3333333333333333</v>
      </c>
      <c r="K971" s="832">
        <v>1096.8499999999999</v>
      </c>
      <c r="L971" s="849">
        <v>3</v>
      </c>
      <c r="M971" s="849">
        <v>3290.55</v>
      </c>
      <c r="N971" s="832">
        <v>1</v>
      </c>
      <c r="O971" s="832">
        <v>1096.8500000000001</v>
      </c>
      <c r="P971" s="849"/>
      <c r="Q971" s="849"/>
      <c r="R971" s="837"/>
      <c r="S971" s="850"/>
    </row>
    <row r="972" spans="1:19" ht="14.4" customHeight="1" x14ac:dyDescent="0.3">
      <c r="A972" s="831" t="s">
        <v>5661</v>
      </c>
      <c r="B972" s="832" t="s">
        <v>5662</v>
      </c>
      <c r="C972" s="832" t="s">
        <v>627</v>
      </c>
      <c r="D972" s="832" t="s">
        <v>5611</v>
      </c>
      <c r="E972" s="832" t="s">
        <v>5627</v>
      </c>
      <c r="F972" s="832" t="s">
        <v>5684</v>
      </c>
      <c r="G972" s="832" t="s">
        <v>5685</v>
      </c>
      <c r="H972" s="849">
        <v>56</v>
      </c>
      <c r="I972" s="849">
        <v>560</v>
      </c>
      <c r="J972" s="832">
        <v>14</v>
      </c>
      <c r="K972" s="832">
        <v>10</v>
      </c>
      <c r="L972" s="849">
        <v>4</v>
      </c>
      <c r="M972" s="849">
        <v>40</v>
      </c>
      <c r="N972" s="832">
        <v>1</v>
      </c>
      <c r="O972" s="832">
        <v>10</v>
      </c>
      <c r="P972" s="849"/>
      <c r="Q972" s="849"/>
      <c r="R972" s="837"/>
      <c r="S972" s="850"/>
    </row>
    <row r="973" spans="1:19" ht="14.4" customHeight="1" x14ac:dyDescent="0.3">
      <c r="A973" s="831" t="s">
        <v>5661</v>
      </c>
      <c r="B973" s="832" t="s">
        <v>5662</v>
      </c>
      <c r="C973" s="832" t="s">
        <v>627</v>
      </c>
      <c r="D973" s="832" t="s">
        <v>5611</v>
      </c>
      <c r="E973" s="832" t="s">
        <v>5627</v>
      </c>
      <c r="F973" s="832" t="s">
        <v>5684</v>
      </c>
      <c r="G973" s="832" t="s">
        <v>5686</v>
      </c>
      <c r="H973" s="849">
        <v>2</v>
      </c>
      <c r="I973" s="849">
        <v>20</v>
      </c>
      <c r="J973" s="832"/>
      <c r="K973" s="832">
        <v>10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5661</v>
      </c>
      <c r="B974" s="832" t="s">
        <v>5662</v>
      </c>
      <c r="C974" s="832" t="s">
        <v>627</v>
      </c>
      <c r="D974" s="832" t="s">
        <v>5611</v>
      </c>
      <c r="E974" s="832" t="s">
        <v>5627</v>
      </c>
      <c r="F974" s="832" t="s">
        <v>5780</v>
      </c>
      <c r="G974" s="832" t="s">
        <v>5781</v>
      </c>
      <c r="H974" s="849">
        <v>51</v>
      </c>
      <c r="I974" s="849">
        <v>22491</v>
      </c>
      <c r="J974" s="832">
        <v>8.348552338530066</v>
      </c>
      <c r="K974" s="832">
        <v>441</v>
      </c>
      <c r="L974" s="849">
        <v>6</v>
      </c>
      <c r="M974" s="849">
        <v>2694</v>
      </c>
      <c r="N974" s="832">
        <v>1</v>
      </c>
      <c r="O974" s="832">
        <v>449</v>
      </c>
      <c r="P974" s="849">
        <v>2</v>
      </c>
      <c r="Q974" s="849">
        <v>898</v>
      </c>
      <c r="R974" s="837">
        <v>0.33333333333333331</v>
      </c>
      <c r="S974" s="850">
        <v>449</v>
      </c>
    </row>
    <row r="975" spans="1:19" ht="14.4" customHeight="1" x14ac:dyDescent="0.3">
      <c r="A975" s="831" t="s">
        <v>5661</v>
      </c>
      <c r="B975" s="832" t="s">
        <v>5662</v>
      </c>
      <c r="C975" s="832" t="s">
        <v>627</v>
      </c>
      <c r="D975" s="832" t="s">
        <v>5611</v>
      </c>
      <c r="E975" s="832" t="s">
        <v>5627</v>
      </c>
      <c r="F975" s="832" t="s">
        <v>5693</v>
      </c>
      <c r="G975" s="832" t="s">
        <v>5694</v>
      </c>
      <c r="H975" s="849">
        <v>5</v>
      </c>
      <c r="I975" s="849">
        <v>1175</v>
      </c>
      <c r="J975" s="832">
        <v>0.93625498007968122</v>
      </c>
      <c r="K975" s="832">
        <v>235</v>
      </c>
      <c r="L975" s="849">
        <v>5</v>
      </c>
      <c r="M975" s="849">
        <v>1255</v>
      </c>
      <c r="N975" s="832">
        <v>1</v>
      </c>
      <c r="O975" s="832">
        <v>251</v>
      </c>
      <c r="P975" s="849">
        <v>5</v>
      </c>
      <c r="Q975" s="849">
        <v>1255</v>
      </c>
      <c r="R975" s="837">
        <v>1</v>
      </c>
      <c r="S975" s="850">
        <v>251</v>
      </c>
    </row>
    <row r="976" spans="1:19" ht="14.4" customHeight="1" x14ac:dyDescent="0.3">
      <c r="A976" s="831" t="s">
        <v>5661</v>
      </c>
      <c r="B976" s="832" t="s">
        <v>5662</v>
      </c>
      <c r="C976" s="832" t="s">
        <v>627</v>
      </c>
      <c r="D976" s="832" t="s">
        <v>5611</v>
      </c>
      <c r="E976" s="832" t="s">
        <v>5627</v>
      </c>
      <c r="F976" s="832" t="s">
        <v>5782</v>
      </c>
      <c r="G976" s="832" t="s">
        <v>5783</v>
      </c>
      <c r="H976" s="849">
        <v>8</v>
      </c>
      <c r="I976" s="849">
        <v>8232</v>
      </c>
      <c r="J976" s="832">
        <v>2.5337026777469989</v>
      </c>
      <c r="K976" s="832">
        <v>1029</v>
      </c>
      <c r="L976" s="849">
        <v>3</v>
      </c>
      <c r="M976" s="849">
        <v>3249</v>
      </c>
      <c r="N976" s="832">
        <v>1</v>
      </c>
      <c r="O976" s="832">
        <v>1083</v>
      </c>
      <c r="P976" s="849">
        <v>3</v>
      </c>
      <c r="Q976" s="849">
        <v>3252</v>
      </c>
      <c r="R976" s="837">
        <v>1.0009233610341643</v>
      </c>
      <c r="S976" s="850">
        <v>1084</v>
      </c>
    </row>
    <row r="977" spans="1:19" ht="14.4" customHeight="1" x14ac:dyDescent="0.3">
      <c r="A977" s="831" t="s">
        <v>5661</v>
      </c>
      <c r="B977" s="832" t="s">
        <v>5662</v>
      </c>
      <c r="C977" s="832" t="s">
        <v>627</v>
      </c>
      <c r="D977" s="832" t="s">
        <v>5611</v>
      </c>
      <c r="E977" s="832" t="s">
        <v>5627</v>
      </c>
      <c r="F977" s="832" t="s">
        <v>5784</v>
      </c>
      <c r="G977" s="832" t="s">
        <v>5785</v>
      </c>
      <c r="H977" s="849">
        <v>3</v>
      </c>
      <c r="I977" s="849">
        <v>1935</v>
      </c>
      <c r="J977" s="832">
        <v>1.446188340807175</v>
      </c>
      <c r="K977" s="832">
        <v>645</v>
      </c>
      <c r="L977" s="849">
        <v>2</v>
      </c>
      <c r="M977" s="849">
        <v>1338</v>
      </c>
      <c r="N977" s="832">
        <v>1</v>
      </c>
      <c r="O977" s="832">
        <v>669</v>
      </c>
      <c r="P977" s="849">
        <v>2</v>
      </c>
      <c r="Q977" s="849">
        <v>1338</v>
      </c>
      <c r="R977" s="837">
        <v>1</v>
      </c>
      <c r="S977" s="850">
        <v>669</v>
      </c>
    </row>
    <row r="978" spans="1:19" ht="14.4" customHeight="1" x14ac:dyDescent="0.3">
      <c r="A978" s="831" t="s">
        <v>5661</v>
      </c>
      <c r="B978" s="832" t="s">
        <v>5662</v>
      </c>
      <c r="C978" s="832" t="s">
        <v>627</v>
      </c>
      <c r="D978" s="832" t="s">
        <v>5611</v>
      </c>
      <c r="E978" s="832" t="s">
        <v>5627</v>
      </c>
      <c r="F978" s="832" t="s">
        <v>5703</v>
      </c>
      <c r="G978" s="832" t="s">
        <v>5704</v>
      </c>
      <c r="H978" s="849">
        <v>178</v>
      </c>
      <c r="I978" s="849">
        <v>54824</v>
      </c>
      <c r="J978" s="832">
        <v>2.4435728293813512</v>
      </c>
      <c r="K978" s="832">
        <v>308</v>
      </c>
      <c r="L978" s="849">
        <v>71</v>
      </c>
      <c r="M978" s="849">
        <v>22436</v>
      </c>
      <c r="N978" s="832">
        <v>1</v>
      </c>
      <c r="O978" s="832">
        <v>316</v>
      </c>
      <c r="P978" s="849">
        <v>20</v>
      </c>
      <c r="Q978" s="849">
        <v>6320</v>
      </c>
      <c r="R978" s="837">
        <v>0.28169014084507044</v>
      </c>
      <c r="S978" s="850">
        <v>316</v>
      </c>
    </row>
    <row r="979" spans="1:19" ht="14.4" customHeight="1" x14ac:dyDescent="0.3">
      <c r="A979" s="831" t="s">
        <v>5661</v>
      </c>
      <c r="B979" s="832" t="s">
        <v>5662</v>
      </c>
      <c r="C979" s="832" t="s">
        <v>627</v>
      </c>
      <c r="D979" s="832" t="s">
        <v>5611</v>
      </c>
      <c r="E979" s="832" t="s">
        <v>5627</v>
      </c>
      <c r="F979" s="832" t="s">
        <v>5707</v>
      </c>
      <c r="G979" s="832" t="s">
        <v>5708</v>
      </c>
      <c r="H979" s="849">
        <v>3</v>
      </c>
      <c r="I979" s="849">
        <v>105</v>
      </c>
      <c r="J979" s="832"/>
      <c r="K979" s="832">
        <v>35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5661</v>
      </c>
      <c r="B980" s="832" t="s">
        <v>5662</v>
      </c>
      <c r="C980" s="832" t="s">
        <v>627</v>
      </c>
      <c r="D980" s="832" t="s">
        <v>5611</v>
      </c>
      <c r="E980" s="832" t="s">
        <v>5627</v>
      </c>
      <c r="F980" s="832" t="s">
        <v>5639</v>
      </c>
      <c r="G980" s="832" t="s">
        <v>5640</v>
      </c>
      <c r="H980" s="849">
        <v>2</v>
      </c>
      <c r="I980" s="849">
        <v>0</v>
      </c>
      <c r="J980" s="832">
        <v>0</v>
      </c>
      <c r="K980" s="832">
        <v>0</v>
      </c>
      <c r="L980" s="849">
        <v>5</v>
      </c>
      <c r="M980" s="849">
        <v>166.67000000000002</v>
      </c>
      <c r="N980" s="832">
        <v>1</v>
      </c>
      <c r="O980" s="832">
        <v>33.334000000000003</v>
      </c>
      <c r="P980" s="849">
        <v>3</v>
      </c>
      <c r="Q980" s="849">
        <v>99.99</v>
      </c>
      <c r="R980" s="837">
        <v>0.59992800143997116</v>
      </c>
      <c r="S980" s="850">
        <v>33.33</v>
      </c>
    </row>
    <row r="981" spans="1:19" ht="14.4" customHeight="1" x14ac:dyDescent="0.3">
      <c r="A981" s="831" t="s">
        <v>5661</v>
      </c>
      <c r="B981" s="832" t="s">
        <v>5662</v>
      </c>
      <c r="C981" s="832" t="s">
        <v>627</v>
      </c>
      <c r="D981" s="832" t="s">
        <v>5611</v>
      </c>
      <c r="E981" s="832" t="s">
        <v>5627</v>
      </c>
      <c r="F981" s="832" t="s">
        <v>5725</v>
      </c>
      <c r="G981" s="832" t="s">
        <v>5726</v>
      </c>
      <c r="H981" s="849">
        <v>69</v>
      </c>
      <c r="I981" s="849">
        <v>2484</v>
      </c>
      <c r="J981" s="832">
        <v>0.50859950859950864</v>
      </c>
      <c r="K981" s="832">
        <v>36</v>
      </c>
      <c r="L981" s="849">
        <v>132</v>
      </c>
      <c r="M981" s="849">
        <v>4884</v>
      </c>
      <c r="N981" s="832">
        <v>1</v>
      </c>
      <c r="O981" s="832">
        <v>37</v>
      </c>
      <c r="P981" s="849">
        <v>25</v>
      </c>
      <c r="Q981" s="849">
        <v>925</v>
      </c>
      <c r="R981" s="837">
        <v>0.18939393939393939</v>
      </c>
      <c r="S981" s="850">
        <v>37</v>
      </c>
    </row>
    <row r="982" spans="1:19" ht="14.4" customHeight="1" x14ac:dyDescent="0.3">
      <c r="A982" s="831" t="s">
        <v>5661</v>
      </c>
      <c r="B982" s="832" t="s">
        <v>5662</v>
      </c>
      <c r="C982" s="832" t="s">
        <v>627</v>
      </c>
      <c r="D982" s="832" t="s">
        <v>5611</v>
      </c>
      <c r="E982" s="832" t="s">
        <v>5627</v>
      </c>
      <c r="F982" s="832" t="s">
        <v>5641</v>
      </c>
      <c r="G982" s="832" t="s">
        <v>5642</v>
      </c>
      <c r="H982" s="849">
        <v>25</v>
      </c>
      <c r="I982" s="849">
        <v>775</v>
      </c>
      <c r="J982" s="832">
        <v>1.4246323529411764</v>
      </c>
      <c r="K982" s="832">
        <v>31</v>
      </c>
      <c r="L982" s="849">
        <v>17</v>
      </c>
      <c r="M982" s="849">
        <v>544</v>
      </c>
      <c r="N982" s="832">
        <v>1</v>
      </c>
      <c r="O982" s="832">
        <v>32</v>
      </c>
      <c r="P982" s="849">
        <v>5</v>
      </c>
      <c r="Q982" s="849">
        <v>160</v>
      </c>
      <c r="R982" s="837">
        <v>0.29411764705882354</v>
      </c>
      <c r="S982" s="850">
        <v>32</v>
      </c>
    </row>
    <row r="983" spans="1:19" ht="14.4" customHeight="1" x14ac:dyDescent="0.3">
      <c r="A983" s="831" t="s">
        <v>5661</v>
      </c>
      <c r="B983" s="832" t="s">
        <v>5662</v>
      </c>
      <c r="C983" s="832" t="s">
        <v>627</v>
      </c>
      <c r="D983" s="832" t="s">
        <v>5611</v>
      </c>
      <c r="E983" s="832" t="s">
        <v>5627</v>
      </c>
      <c r="F983" s="832" t="s">
        <v>5731</v>
      </c>
      <c r="G983" s="832" t="s">
        <v>5732</v>
      </c>
      <c r="H983" s="849">
        <v>582</v>
      </c>
      <c r="I983" s="849">
        <v>377136</v>
      </c>
      <c r="J983" s="832">
        <v>1.5273116050022679</v>
      </c>
      <c r="K983" s="832">
        <v>648</v>
      </c>
      <c r="L983" s="849">
        <v>368</v>
      </c>
      <c r="M983" s="849">
        <v>246928</v>
      </c>
      <c r="N983" s="832">
        <v>1</v>
      </c>
      <c r="O983" s="832">
        <v>671</v>
      </c>
      <c r="P983" s="849">
        <v>54</v>
      </c>
      <c r="Q983" s="849">
        <v>36288</v>
      </c>
      <c r="R983" s="837">
        <v>0.14695781766344845</v>
      </c>
      <c r="S983" s="850">
        <v>672</v>
      </c>
    </row>
    <row r="984" spans="1:19" ht="14.4" customHeight="1" x14ac:dyDescent="0.3">
      <c r="A984" s="831" t="s">
        <v>5661</v>
      </c>
      <c r="B984" s="832" t="s">
        <v>5662</v>
      </c>
      <c r="C984" s="832" t="s">
        <v>627</v>
      </c>
      <c r="D984" s="832" t="s">
        <v>5611</v>
      </c>
      <c r="E984" s="832" t="s">
        <v>5627</v>
      </c>
      <c r="F984" s="832" t="s">
        <v>5786</v>
      </c>
      <c r="G984" s="832" t="s">
        <v>5787</v>
      </c>
      <c r="H984" s="849">
        <v>15</v>
      </c>
      <c r="I984" s="849">
        <v>8895</v>
      </c>
      <c r="J984" s="832"/>
      <c r="K984" s="832">
        <v>593</v>
      </c>
      <c r="L984" s="849"/>
      <c r="M984" s="849"/>
      <c r="N984" s="832"/>
      <c r="O984" s="832"/>
      <c r="P984" s="849">
        <v>1</v>
      </c>
      <c r="Q984" s="849">
        <v>629</v>
      </c>
      <c r="R984" s="837"/>
      <c r="S984" s="850">
        <v>629</v>
      </c>
    </row>
    <row r="985" spans="1:19" ht="14.4" customHeight="1" x14ac:dyDescent="0.3">
      <c r="A985" s="831" t="s">
        <v>5661</v>
      </c>
      <c r="B985" s="832" t="s">
        <v>5662</v>
      </c>
      <c r="C985" s="832" t="s">
        <v>627</v>
      </c>
      <c r="D985" s="832" t="s">
        <v>5611</v>
      </c>
      <c r="E985" s="832" t="s">
        <v>5627</v>
      </c>
      <c r="F985" s="832" t="s">
        <v>5735</v>
      </c>
      <c r="G985" s="832" t="s">
        <v>5736</v>
      </c>
      <c r="H985" s="849">
        <v>566</v>
      </c>
      <c r="I985" s="849">
        <v>136972</v>
      </c>
      <c r="J985" s="832">
        <v>1.4871126745271752</v>
      </c>
      <c r="K985" s="832">
        <v>242</v>
      </c>
      <c r="L985" s="849">
        <v>357</v>
      </c>
      <c r="M985" s="849">
        <v>92106</v>
      </c>
      <c r="N985" s="832">
        <v>1</v>
      </c>
      <c r="O985" s="832">
        <v>258</v>
      </c>
      <c r="P985" s="849">
        <v>51</v>
      </c>
      <c r="Q985" s="849">
        <v>13158</v>
      </c>
      <c r="R985" s="837">
        <v>0.14285714285714285</v>
      </c>
      <c r="S985" s="850">
        <v>258</v>
      </c>
    </row>
    <row r="986" spans="1:19" ht="14.4" customHeight="1" x14ac:dyDescent="0.3">
      <c r="A986" s="831" t="s">
        <v>5661</v>
      </c>
      <c r="B986" s="832" t="s">
        <v>5662</v>
      </c>
      <c r="C986" s="832" t="s">
        <v>627</v>
      </c>
      <c r="D986" s="832" t="s">
        <v>5611</v>
      </c>
      <c r="E986" s="832" t="s">
        <v>5627</v>
      </c>
      <c r="F986" s="832" t="s">
        <v>5751</v>
      </c>
      <c r="G986" s="832" t="s">
        <v>5752</v>
      </c>
      <c r="H986" s="849">
        <v>2</v>
      </c>
      <c r="I986" s="849">
        <v>480</v>
      </c>
      <c r="J986" s="832"/>
      <c r="K986" s="832">
        <v>240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5661</v>
      </c>
      <c r="B987" s="832" t="s">
        <v>5662</v>
      </c>
      <c r="C987" s="832" t="s">
        <v>630</v>
      </c>
      <c r="D987" s="832" t="s">
        <v>5588</v>
      </c>
      <c r="E987" s="832" t="s">
        <v>5632</v>
      </c>
      <c r="F987" s="832" t="s">
        <v>5788</v>
      </c>
      <c r="G987" s="832" t="s">
        <v>3082</v>
      </c>
      <c r="H987" s="849">
        <v>4</v>
      </c>
      <c r="I987" s="849">
        <v>9126.9599999999991</v>
      </c>
      <c r="J987" s="832"/>
      <c r="K987" s="832">
        <v>2281.7399999999998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5661</v>
      </c>
      <c r="B988" s="832" t="s">
        <v>5662</v>
      </c>
      <c r="C988" s="832" t="s">
        <v>630</v>
      </c>
      <c r="D988" s="832" t="s">
        <v>5588</v>
      </c>
      <c r="E988" s="832" t="s">
        <v>5627</v>
      </c>
      <c r="F988" s="832" t="s">
        <v>5801</v>
      </c>
      <c r="G988" s="832" t="s">
        <v>5802</v>
      </c>
      <c r="H988" s="849"/>
      <c r="I988" s="849"/>
      <c r="J988" s="832"/>
      <c r="K988" s="832"/>
      <c r="L988" s="849">
        <v>1</v>
      </c>
      <c r="M988" s="849">
        <v>195</v>
      </c>
      <c r="N988" s="832">
        <v>1</v>
      </c>
      <c r="O988" s="832">
        <v>195</v>
      </c>
      <c r="P988" s="849"/>
      <c r="Q988" s="849"/>
      <c r="R988" s="837"/>
      <c r="S988" s="850"/>
    </row>
    <row r="989" spans="1:19" ht="14.4" customHeight="1" x14ac:dyDescent="0.3">
      <c r="A989" s="831" t="s">
        <v>5661</v>
      </c>
      <c r="B989" s="832" t="s">
        <v>5662</v>
      </c>
      <c r="C989" s="832" t="s">
        <v>630</v>
      </c>
      <c r="D989" s="832" t="s">
        <v>5588</v>
      </c>
      <c r="E989" s="832" t="s">
        <v>5627</v>
      </c>
      <c r="F989" s="832" t="s">
        <v>5646</v>
      </c>
      <c r="G989" s="832" t="s">
        <v>5647</v>
      </c>
      <c r="H989" s="849">
        <v>2</v>
      </c>
      <c r="I989" s="849">
        <v>70</v>
      </c>
      <c r="J989" s="832"/>
      <c r="K989" s="832">
        <v>35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5661</v>
      </c>
      <c r="B990" s="832" t="s">
        <v>5662</v>
      </c>
      <c r="C990" s="832" t="s">
        <v>630</v>
      </c>
      <c r="D990" s="832" t="s">
        <v>5588</v>
      </c>
      <c r="E990" s="832" t="s">
        <v>5627</v>
      </c>
      <c r="F990" s="832" t="s">
        <v>5687</v>
      </c>
      <c r="G990" s="832" t="s">
        <v>5688</v>
      </c>
      <c r="H990" s="849">
        <v>118</v>
      </c>
      <c r="I990" s="849">
        <v>590</v>
      </c>
      <c r="J990" s="832">
        <v>0.85507246376811596</v>
      </c>
      <c r="K990" s="832">
        <v>5</v>
      </c>
      <c r="L990" s="849">
        <v>138</v>
      </c>
      <c r="M990" s="849">
        <v>690</v>
      </c>
      <c r="N990" s="832">
        <v>1</v>
      </c>
      <c r="O990" s="832">
        <v>5</v>
      </c>
      <c r="P990" s="849">
        <v>129</v>
      </c>
      <c r="Q990" s="849">
        <v>645</v>
      </c>
      <c r="R990" s="837">
        <v>0.93478260869565222</v>
      </c>
      <c r="S990" s="850">
        <v>5</v>
      </c>
    </row>
    <row r="991" spans="1:19" ht="14.4" customHeight="1" x14ac:dyDescent="0.3">
      <c r="A991" s="831" t="s">
        <v>5661</v>
      </c>
      <c r="B991" s="832" t="s">
        <v>5662</v>
      </c>
      <c r="C991" s="832" t="s">
        <v>630</v>
      </c>
      <c r="D991" s="832" t="s">
        <v>5588</v>
      </c>
      <c r="E991" s="832" t="s">
        <v>5627</v>
      </c>
      <c r="F991" s="832" t="s">
        <v>5689</v>
      </c>
      <c r="G991" s="832" t="s">
        <v>5690</v>
      </c>
      <c r="H991" s="849">
        <v>71</v>
      </c>
      <c r="I991" s="849">
        <v>355</v>
      </c>
      <c r="J991" s="832">
        <v>0.89873417721518989</v>
      </c>
      <c r="K991" s="832">
        <v>5</v>
      </c>
      <c r="L991" s="849">
        <v>79</v>
      </c>
      <c r="M991" s="849">
        <v>395</v>
      </c>
      <c r="N991" s="832">
        <v>1</v>
      </c>
      <c r="O991" s="832">
        <v>5</v>
      </c>
      <c r="P991" s="849">
        <v>98</v>
      </c>
      <c r="Q991" s="849">
        <v>490</v>
      </c>
      <c r="R991" s="837">
        <v>1.240506329113924</v>
      </c>
      <c r="S991" s="850">
        <v>5</v>
      </c>
    </row>
    <row r="992" spans="1:19" ht="14.4" customHeight="1" x14ac:dyDescent="0.3">
      <c r="A992" s="831" t="s">
        <v>5661</v>
      </c>
      <c r="B992" s="832" t="s">
        <v>5662</v>
      </c>
      <c r="C992" s="832" t="s">
        <v>630</v>
      </c>
      <c r="D992" s="832" t="s">
        <v>5588</v>
      </c>
      <c r="E992" s="832" t="s">
        <v>5627</v>
      </c>
      <c r="F992" s="832" t="s">
        <v>5691</v>
      </c>
      <c r="G992" s="832" t="s">
        <v>5692</v>
      </c>
      <c r="H992" s="849">
        <v>953</v>
      </c>
      <c r="I992" s="849">
        <v>179164</v>
      </c>
      <c r="J992" s="832">
        <v>0.97951998250505712</v>
      </c>
      <c r="K992" s="832">
        <v>188</v>
      </c>
      <c r="L992" s="849">
        <v>938</v>
      </c>
      <c r="M992" s="849">
        <v>182910</v>
      </c>
      <c r="N992" s="832">
        <v>1</v>
      </c>
      <c r="O992" s="832">
        <v>195</v>
      </c>
      <c r="P992" s="849">
        <v>889</v>
      </c>
      <c r="Q992" s="849">
        <v>174244</v>
      </c>
      <c r="R992" s="837">
        <v>0.95262150784538846</v>
      </c>
      <c r="S992" s="850">
        <v>196</v>
      </c>
    </row>
    <row r="993" spans="1:19" ht="14.4" customHeight="1" x14ac:dyDescent="0.3">
      <c r="A993" s="831" t="s">
        <v>5661</v>
      </c>
      <c r="B993" s="832" t="s">
        <v>5662</v>
      </c>
      <c r="C993" s="832" t="s">
        <v>630</v>
      </c>
      <c r="D993" s="832" t="s">
        <v>5588</v>
      </c>
      <c r="E993" s="832" t="s">
        <v>5627</v>
      </c>
      <c r="F993" s="832" t="s">
        <v>5693</v>
      </c>
      <c r="G993" s="832" t="s">
        <v>5694</v>
      </c>
      <c r="H993" s="849">
        <v>1</v>
      </c>
      <c r="I993" s="849">
        <v>235</v>
      </c>
      <c r="J993" s="832">
        <v>6.6875355719977228E-2</v>
      </c>
      <c r="K993" s="832">
        <v>235</v>
      </c>
      <c r="L993" s="849">
        <v>14</v>
      </c>
      <c r="M993" s="849">
        <v>3514</v>
      </c>
      <c r="N993" s="832">
        <v>1</v>
      </c>
      <c r="O993" s="832">
        <v>251</v>
      </c>
      <c r="P993" s="849">
        <v>68</v>
      </c>
      <c r="Q993" s="849">
        <v>17068</v>
      </c>
      <c r="R993" s="837">
        <v>4.8571428571428568</v>
      </c>
      <c r="S993" s="850">
        <v>251</v>
      </c>
    </row>
    <row r="994" spans="1:19" ht="14.4" customHeight="1" x14ac:dyDescent="0.3">
      <c r="A994" s="831" t="s">
        <v>5661</v>
      </c>
      <c r="B994" s="832" t="s">
        <v>5662</v>
      </c>
      <c r="C994" s="832" t="s">
        <v>630</v>
      </c>
      <c r="D994" s="832" t="s">
        <v>5588</v>
      </c>
      <c r="E994" s="832" t="s">
        <v>5627</v>
      </c>
      <c r="F994" s="832" t="s">
        <v>5695</v>
      </c>
      <c r="G994" s="832" t="s">
        <v>5696</v>
      </c>
      <c r="H994" s="849"/>
      <c r="I994" s="849"/>
      <c r="J994" s="832"/>
      <c r="K994" s="832"/>
      <c r="L994" s="849">
        <v>1</v>
      </c>
      <c r="M994" s="849">
        <v>126</v>
      </c>
      <c r="N994" s="832">
        <v>1</v>
      </c>
      <c r="O994" s="832">
        <v>126</v>
      </c>
      <c r="P994" s="849"/>
      <c r="Q994" s="849"/>
      <c r="R994" s="837"/>
      <c r="S994" s="850"/>
    </row>
    <row r="995" spans="1:19" ht="14.4" customHeight="1" x14ac:dyDescent="0.3">
      <c r="A995" s="831" t="s">
        <v>5661</v>
      </c>
      <c r="B995" s="832" t="s">
        <v>5662</v>
      </c>
      <c r="C995" s="832" t="s">
        <v>630</v>
      </c>
      <c r="D995" s="832" t="s">
        <v>5588</v>
      </c>
      <c r="E995" s="832" t="s">
        <v>5627</v>
      </c>
      <c r="F995" s="832" t="s">
        <v>5803</v>
      </c>
      <c r="G995" s="832" t="s">
        <v>5804</v>
      </c>
      <c r="H995" s="849">
        <v>2</v>
      </c>
      <c r="I995" s="849">
        <v>910</v>
      </c>
      <c r="J995" s="832"/>
      <c r="K995" s="832">
        <v>455</v>
      </c>
      <c r="L995" s="849"/>
      <c r="M995" s="849"/>
      <c r="N995" s="832"/>
      <c r="O995" s="832"/>
      <c r="P995" s="849"/>
      <c r="Q995" s="849"/>
      <c r="R995" s="837"/>
      <c r="S995" s="850"/>
    </row>
    <row r="996" spans="1:19" ht="14.4" customHeight="1" x14ac:dyDescent="0.3">
      <c r="A996" s="831" t="s">
        <v>5661</v>
      </c>
      <c r="B996" s="832" t="s">
        <v>5662</v>
      </c>
      <c r="C996" s="832" t="s">
        <v>630</v>
      </c>
      <c r="D996" s="832" t="s">
        <v>5588</v>
      </c>
      <c r="E996" s="832" t="s">
        <v>5627</v>
      </c>
      <c r="F996" s="832" t="s">
        <v>5805</v>
      </c>
      <c r="G996" s="832" t="s">
        <v>5806</v>
      </c>
      <c r="H996" s="849">
        <v>36</v>
      </c>
      <c r="I996" s="849">
        <v>47556</v>
      </c>
      <c r="J996" s="832">
        <v>0.94646340007164753</v>
      </c>
      <c r="K996" s="832">
        <v>1321</v>
      </c>
      <c r="L996" s="849">
        <v>37</v>
      </c>
      <c r="M996" s="849">
        <v>50246</v>
      </c>
      <c r="N996" s="832">
        <v>1</v>
      </c>
      <c r="O996" s="832">
        <v>1358</v>
      </c>
      <c r="P996" s="849">
        <v>45</v>
      </c>
      <c r="Q996" s="849">
        <v>61155</v>
      </c>
      <c r="R996" s="837">
        <v>1.2171118098953151</v>
      </c>
      <c r="S996" s="850">
        <v>1359</v>
      </c>
    </row>
    <row r="997" spans="1:19" ht="14.4" customHeight="1" x14ac:dyDescent="0.3">
      <c r="A997" s="831" t="s">
        <v>5661</v>
      </c>
      <c r="B997" s="832" t="s">
        <v>5662</v>
      </c>
      <c r="C997" s="832" t="s">
        <v>630</v>
      </c>
      <c r="D997" s="832" t="s">
        <v>5588</v>
      </c>
      <c r="E997" s="832" t="s">
        <v>5627</v>
      </c>
      <c r="F997" s="832" t="s">
        <v>5807</v>
      </c>
      <c r="G997" s="832" t="s">
        <v>5808</v>
      </c>
      <c r="H997" s="849">
        <v>487</v>
      </c>
      <c r="I997" s="849">
        <v>390574</v>
      </c>
      <c r="J997" s="832">
        <v>0.99145806838114525</v>
      </c>
      <c r="K997" s="832">
        <v>802</v>
      </c>
      <c r="L997" s="849">
        <v>481</v>
      </c>
      <c r="M997" s="849">
        <v>393939</v>
      </c>
      <c r="N997" s="832">
        <v>1</v>
      </c>
      <c r="O997" s="832">
        <v>819</v>
      </c>
      <c r="P997" s="849">
        <v>478</v>
      </c>
      <c r="Q997" s="849">
        <v>391960</v>
      </c>
      <c r="R997" s="837">
        <v>0.99497637959176422</v>
      </c>
      <c r="S997" s="850">
        <v>820</v>
      </c>
    </row>
    <row r="998" spans="1:19" ht="14.4" customHeight="1" x14ac:dyDescent="0.3">
      <c r="A998" s="831" t="s">
        <v>5661</v>
      </c>
      <c r="B998" s="832" t="s">
        <v>5662</v>
      </c>
      <c r="C998" s="832" t="s">
        <v>630</v>
      </c>
      <c r="D998" s="832" t="s">
        <v>5588</v>
      </c>
      <c r="E998" s="832" t="s">
        <v>5627</v>
      </c>
      <c r="F998" s="832" t="s">
        <v>5809</v>
      </c>
      <c r="G998" s="832" t="s">
        <v>5810</v>
      </c>
      <c r="H998" s="849">
        <v>189</v>
      </c>
      <c r="I998" s="849">
        <v>172557</v>
      </c>
      <c r="J998" s="832">
        <v>1.2921262495787937</v>
      </c>
      <c r="K998" s="832">
        <v>913</v>
      </c>
      <c r="L998" s="849">
        <v>145</v>
      </c>
      <c r="M998" s="849">
        <v>133545</v>
      </c>
      <c r="N998" s="832">
        <v>1</v>
      </c>
      <c r="O998" s="832">
        <v>921</v>
      </c>
      <c r="P998" s="849">
        <v>135</v>
      </c>
      <c r="Q998" s="849">
        <v>124335</v>
      </c>
      <c r="R998" s="837">
        <v>0.93103448275862066</v>
      </c>
      <c r="S998" s="850">
        <v>921</v>
      </c>
    </row>
    <row r="999" spans="1:19" ht="14.4" customHeight="1" x14ac:dyDescent="0.3">
      <c r="A999" s="831" t="s">
        <v>5661</v>
      </c>
      <c r="B999" s="832" t="s">
        <v>5662</v>
      </c>
      <c r="C999" s="832" t="s">
        <v>630</v>
      </c>
      <c r="D999" s="832" t="s">
        <v>5588</v>
      </c>
      <c r="E999" s="832" t="s">
        <v>5627</v>
      </c>
      <c r="F999" s="832" t="s">
        <v>5703</v>
      </c>
      <c r="G999" s="832" t="s">
        <v>5704</v>
      </c>
      <c r="H999" s="849">
        <v>1</v>
      </c>
      <c r="I999" s="849">
        <v>308</v>
      </c>
      <c r="J999" s="832">
        <v>7.4975657254138267E-2</v>
      </c>
      <c r="K999" s="832">
        <v>308</v>
      </c>
      <c r="L999" s="849">
        <v>13</v>
      </c>
      <c r="M999" s="849">
        <v>4108</v>
      </c>
      <c r="N999" s="832">
        <v>1</v>
      </c>
      <c r="O999" s="832">
        <v>316</v>
      </c>
      <c r="P999" s="849">
        <v>63</v>
      </c>
      <c r="Q999" s="849">
        <v>19908</v>
      </c>
      <c r="R999" s="837">
        <v>4.8461538461538458</v>
      </c>
      <c r="S999" s="850">
        <v>316</v>
      </c>
    </row>
    <row r="1000" spans="1:19" ht="14.4" customHeight="1" x14ac:dyDescent="0.3">
      <c r="A1000" s="831" t="s">
        <v>5661</v>
      </c>
      <c r="B1000" s="832" t="s">
        <v>5662</v>
      </c>
      <c r="C1000" s="832" t="s">
        <v>630</v>
      </c>
      <c r="D1000" s="832" t="s">
        <v>5588</v>
      </c>
      <c r="E1000" s="832" t="s">
        <v>5627</v>
      </c>
      <c r="F1000" s="832" t="s">
        <v>5707</v>
      </c>
      <c r="G1000" s="832" t="s">
        <v>5708</v>
      </c>
      <c r="H1000" s="849">
        <v>1</v>
      </c>
      <c r="I1000" s="849">
        <v>35</v>
      </c>
      <c r="J1000" s="832"/>
      <c r="K1000" s="832">
        <v>35</v>
      </c>
      <c r="L1000" s="849"/>
      <c r="M1000" s="849"/>
      <c r="N1000" s="832"/>
      <c r="O1000" s="832"/>
      <c r="P1000" s="849">
        <v>1</v>
      </c>
      <c r="Q1000" s="849">
        <v>35</v>
      </c>
      <c r="R1000" s="837"/>
      <c r="S1000" s="850">
        <v>35</v>
      </c>
    </row>
    <row r="1001" spans="1:19" ht="14.4" customHeight="1" x14ac:dyDescent="0.3">
      <c r="A1001" s="831" t="s">
        <v>5661</v>
      </c>
      <c r="B1001" s="832" t="s">
        <v>5662</v>
      </c>
      <c r="C1001" s="832" t="s">
        <v>630</v>
      </c>
      <c r="D1001" s="832" t="s">
        <v>5588</v>
      </c>
      <c r="E1001" s="832" t="s">
        <v>5627</v>
      </c>
      <c r="F1001" s="832" t="s">
        <v>5709</v>
      </c>
      <c r="G1001" s="832" t="s">
        <v>5710</v>
      </c>
      <c r="H1001" s="849"/>
      <c r="I1001" s="849"/>
      <c r="J1001" s="832"/>
      <c r="K1001" s="832"/>
      <c r="L1001" s="849"/>
      <c r="M1001" s="849"/>
      <c r="N1001" s="832"/>
      <c r="O1001" s="832"/>
      <c r="P1001" s="849">
        <v>1</v>
      </c>
      <c r="Q1001" s="849">
        <v>188</v>
      </c>
      <c r="R1001" s="837"/>
      <c r="S1001" s="850">
        <v>188</v>
      </c>
    </row>
    <row r="1002" spans="1:19" ht="14.4" customHeight="1" x14ac:dyDescent="0.3">
      <c r="A1002" s="831" t="s">
        <v>5661</v>
      </c>
      <c r="B1002" s="832" t="s">
        <v>5662</v>
      </c>
      <c r="C1002" s="832" t="s">
        <v>630</v>
      </c>
      <c r="D1002" s="832" t="s">
        <v>5588</v>
      </c>
      <c r="E1002" s="832" t="s">
        <v>5627</v>
      </c>
      <c r="F1002" s="832" t="s">
        <v>5639</v>
      </c>
      <c r="G1002" s="832" t="s">
        <v>5640</v>
      </c>
      <c r="H1002" s="849">
        <v>632</v>
      </c>
      <c r="I1002" s="849">
        <v>8833.33</v>
      </c>
      <c r="J1002" s="832">
        <v>17.66666</v>
      </c>
      <c r="K1002" s="832">
        <v>13.976787974683544</v>
      </c>
      <c r="L1002" s="849">
        <v>15</v>
      </c>
      <c r="M1002" s="849">
        <v>500</v>
      </c>
      <c r="N1002" s="832">
        <v>1</v>
      </c>
      <c r="O1002" s="832">
        <v>33.333333333333336</v>
      </c>
      <c r="P1002" s="849">
        <v>64</v>
      </c>
      <c r="Q1002" s="849">
        <v>2133.33</v>
      </c>
      <c r="R1002" s="837">
        <v>4.2666599999999999</v>
      </c>
      <c r="S1002" s="850">
        <v>33.333281249999999</v>
      </c>
    </row>
    <row r="1003" spans="1:19" ht="14.4" customHeight="1" x14ac:dyDescent="0.3">
      <c r="A1003" s="831" t="s">
        <v>5661</v>
      </c>
      <c r="B1003" s="832" t="s">
        <v>5662</v>
      </c>
      <c r="C1003" s="832" t="s">
        <v>630</v>
      </c>
      <c r="D1003" s="832" t="s">
        <v>5588</v>
      </c>
      <c r="E1003" s="832" t="s">
        <v>5627</v>
      </c>
      <c r="F1003" s="832" t="s">
        <v>5725</v>
      </c>
      <c r="G1003" s="832" t="s">
        <v>5726</v>
      </c>
      <c r="H1003" s="849"/>
      <c r="I1003" s="849"/>
      <c r="J1003" s="832"/>
      <c r="K1003" s="832"/>
      <c r="L1003" s="849">
        <v>209</v>
      </c>
      <c r="M1003" s="849">
        <v>7733</v>
      </c>
      <c r="N1003" s="832">
        <v>1</v>
      </c>
      <c r="O1003" s="832">
        <v>37</v>
      </c>
      <c r="P1003" s="849">
        <v>545</v>
      </c>
      <c r="Q1003" s="849">
        <v>20165</v>
      </c>
      <c r="R1003" s="837">
        <v>2.6076555023923444</v>
      </c>
      <c r="S1003" s="850">
        <v>37</v>
      </c>
    </row>
    <row r="1004" spans="1:19" ht="14.4" customHeight="1" x14ac:dyDescent="0.3">
      <c r="A1004" s="831" t="s">
        <v>5661</v>
      </c>
      <c r="B1004" s="832" t="s">
        <v>5662</v>
      </c>
      <c r="C1004" s="832" t="s">
        <v>630</v>
      </c>
      <c r="D1004" s="832" t="s">
        <v>5588</v>
      </c>
      <c r="E1004" s="832" t="s">
        <v>5627</v>
      </c>
      <c r="F1004" s="832" t="s">
        <v>5641</v>
      </c>
      <c r="G1004" s="832" t="s">
        <v>5642</v>
      </c>
      <c r="H1004" s="849">
        <v>5</v>
      </c>
      <c r="I1004" s="849">
        <v>155</v>
      </c>
      <c r="J1004" s="832">
        <v>0.484375</v>
      </c>
      <c r="K1004" s="832">
        <v>31</v>
      </c>
      <c r="L1004" s="849">
        <v>10</v>
      </c>
      <c r="M1004" s="849">
        <v>320</v>
      </c>
      <c r="N1004" s="832">
        <v>1</v>
      </c>
      <c r="O1004" s="832">
        <v>32</v>
      </c>
      <c r="P1004" s="849">
        <v>10</v>
      </c>
      <c r="Q1004" s="849">
        <v>320</v>
      </c>
      <c r="R1004" s="837">
        <v>1</v>
      </c>
      <c r="S1004" s="850">
        <v>32</v>
      </c>
    </row>
    <row r="1005" spans="1:19" ht="14.4" customHeight="1" x14ac:dyDescent="0.3">
      <c r="A1005" s="831" t="s">
        <v>5661</v>
      </c>
      <c r="B1005" s="832" t="s">
        <v>5662</v>
      </c>
      <c r="C1005" s="832" t="s">
        <v>630</v>
      </c>
      <c r="D1005" s="832" t="s">
        <v>5588</v>
      </c>
      <c r="E1005" s="832" t="s">
        <v>5627</v>
      </c>
      <c r="F1005" s="832" t="s">
        <v>5811</v>
      </c>
      <c r="G1005" s="832" t="s">
        <v>5812</v>
      </c>
      <c r="H1005" s="849">
        <v>0</v>
      </c>
      <c r="I1005" s="849">
        <v>0</v>
      </c>
      <c r="J1005" s="832"/>
      <c r="K1005" s="832"/>
      <c r="L1005" s="849"/>
      <c r="M1005" s="849"/>
      <c r="N1005" s="832"/>
      <c r="O1005" s="832"/>
      <c r="P1005" s="849"/>
      <c r="Q1005" s="849"/>
      <c r="R1005" s="837"/>
      <c r="S1005" s="850"/>
    </row>
    <row r="1006" spans="1:19" ht="14.4" customHeight="1" x14ac:dyDescent="0.3">
      <c r="A1006" s="831" t="s">
        <v>5661</v>
      </c>
      <c r="B1006" s="832" t="s">
        <v>5662</v>
      </c>
      <c r="C1006" s="832" t="s">
        <v>630</v>
      </c>
      <c r="D1006" s="832" t="s">
        <v>5588</v>
      </c>
      <c r="E1006" s="832" t="s">
        <v>5627</v>
      </c>
      <c r="F1006" s="832" t="s">
        <v>5743</v>
      </c>
      <c r="G1006" s="832" t="s">
        <v>5744</v>
      </c>
      <c r="H1006" s="849"/>
      <c r="I1006" s="849"/>
      <c r="J1006" s="832"/>
      <c r="K1006" s="832"/>
      <c r="L1006" s="849">
        <v>7</v>
      </c>
      <c r="M1006" s="849">
        <v>413</v>
      </c>
      <c r="N1006" s="832">
        <v>1</v>
      </c>
      <c r="O1006" s="832">
        <v>59</v>
      </c>
      <c r="P1006" s="849">
        <v>12</v>
      </c>
      <c r="Q1006" s="849">
        <v>708</v>
      </c>
      <c r="R1006" s="837">
        <v>1.7142857142857142</v>
      </c>
      <c r="S1006" s="850">
        <v>59</v>
      </c>
    </row>
    <row r="1007" spans="1:19" ht="14.4" customHeight="1" x14ac:dyDescent="0.3">
      <c r="A1007" s="831" t="s">
        <v>5661</v>
      </c>
      <c r="B1007" s="832" t="s">
        <v>5662</v>
      </c>
      <c r="C1007" s="832" t="s">
        <v>630</v>
      </c>
      <c r="D1007" s="832" t="s">
        <v>5588</v>
      </c>
      <c r="E1007" s="832" t="s">
        <v>5627</v>
      </c>
      <c r="F1007" s="832" t="s">
        <v>5745</v>
      </c>
      <c r="G1007" s="832" t="s">
        <v>5746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732</v>
      </c>
      <c r="R1007" s="837"/>
      <c r="S1007" s="850">
        <v>732</v>
      </c>
    </row>
    <row r="1008" spans="1:19" ht="14.4" customHeight="1" x14ac:dyDescent="0.3">
      <c r="A1008" s="831" t="s">
        <v>5661</v>
      </c>
      <c r="B1008" s="832" t="s">
        <v>5662</v>
      </c>
      <c r="C1008" s="832" t="s">
        <v>630</v>
      </c>
      <c r="D1008" s="832" t="s">
        <v>5588</v>
      </c>
      <c r="E1008" s="832" t="s">
        <v>5627</v>
      </c>
      <c r="F1008" s="832" t="s">
        <v>5753</v>
      </c>
      <c r="G1008" s="832" t="s">
        <v>5754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114</v>
      </c>
      <c r="R1008" s="837"/>
      <c r="S1008" s="850">
        <v>114</v>
      </c>
    </row>
    <row r="1009" spans="1:19" ht="14.4" customHeight="1" x14ac:dyDescent="0.3">
      <c r="A1009" s="831" t="s">
        <v>5661</v>
      </c>
      <c r="B1009" s="832" t="s">
        <v>5662</v>
      </c>
      <c r="C1009" s="832" t="s">
        <v>630</v>
      </c>
      <c r="D1009" s="832" t="s">
        <v>5588</v>
      </c>
      <c r="E1009" s="832" t="s">
        <v>5627</v>
      </c>
      <c r="F1009" s="832" t="s">
        <v>5815</v>
      </c>
      <c r="G1009" s="832" t="s">
        <v>5816</v>
      </c>
      <c r="H1009" s="849">
        <v>0</v>
      </c>
      <c r="I1009" s="849">
        <v>0</v>
      </c>
      <c r="J1009" s="832"/>
      <c r="K1009" s="832"/>
      <c r="L1009" s="849"/>
      <c r="M1009" s="849"/>
      <c r="N1009" s="832"/>
      <c r="O1009" s="832"/>
      <c r="P1009" s="849"/>
      <c r="Q1009" s="849"/>
      <c r="R1009" s="837"/>
      <c r="S1009" s="850"/>
    </row>
    <row r="1010" spans="1:19" ht="14.4" customHeight="1" x14ac:dyDescent="0.3">
      <c r="A1010" s="831" t="s">
        <v>5661</v>
      </c>
      <c r="B1010" s="832" t="s">
        <v>5662</v>
      </c>
      <c r="C1010" s="832" t="s">
        <v>630</v>
      </c>
      <c r="D1010" s="832" t="s">
        <v>5588</v>
      </c>
      <c r="E1010" s="832" t="s">
        <v>5627</v>
      </c>
      <c r="F1010" s="832" t="s">
        <v>5757</v>
      </c>
      <c r="G1010" s="832" t="s">
        <v>5758</v>
      </c>
      <c r="H1010" s="849"/>
      <c r="I1010" s="849"/>
      <c r="J1010" s="832"/>
      <c r="K1010" s="832"/>
      <c r="L1010" s="849">
        <v>2</v>
      </c>
      <c r="M1010" s="849">
        <v>74</v>
      </c>
      <c r="N1010" s="832">
        <v>1</v>
      </c>
      <c r="O1010" s="832">
        <v>37</v>
      </c>
      <c r="P1010" s="849"/>
      <c r="Q1010" s="849"/>
      <c r="R1010" s="837"/>
      <c r="S1010" s="850"/>
    </row>
    <row r="1011" spans="1:19" ht="14.4" customHeight="1" x14ac:dyDescent="0.3">
      <c r="A1011" s="831" t="s">
        <v>5661</v>
      </c>
      <c r="B1011" s="832" t="s">
        <v>5662</v>
      </c>
      <c r="C1011" s="832" t="s">
        <v>630</v>
      </c>
      <c r="D1011" s="832" t="s">
        <v>5588</v>
      </c>
      <c r="E1011" s="832" t="s">
        <v>5627</v>
      </c>
      <c r="F1011" s="832" t="s">
        <v>5823</v>
      </c>
      <c r="G1011" s="832" t="s">
        <v>5824</v>
      </c>
      <c r="H1011" s="849"/>
      <c r="I1011" s="849"/>
      <c r="J1011" s="832"/>
      <c r="K1011" s="832"/>
      <c r="L1011" s="849">
        <v>1</v>
      </c>
      <c r="M1011" s="849">
        <v>356</v>
      </c>
      <c r="N1011" s="832">
        <v>1</v>
      </c>
      <c r="O1011" s="832">
        <v>356</v>
      </c>
      <c r="P1011" s="849"/>
      <c r="Q1011" s="849"/>
      <c r="R1011" s="837"/>
      <c r="S1011" s="850"/>
    </row>
    <row r="1012" spans="1:19" ht="14.4" customHeight="1" x14ac:dyDescent="0.3">
      <c r="A1012" s="831" t="s">
        <v>5661</v>
      </c>
      <c r="B1012" s="832" t="s">
        <v>5662</v>
      </c>
      <c r="C1012" s="832" t="s">
        <v>630</v>
      </c>
      <c r="D1012" s="832" t="s">
        <v>2057</v>
      </c>
      <c r="E1012" s="832" t="s">
        <v>5632</v>
      </c>
      <c r="F1012" s="832" t="s">
        <v>5788</v>
      </c>
      <c r="G1012" s="832" t="s">
        <v>3082</v>
      </c>
      <c r="H1012" s="849">
        <v>1</v>
      </c>
      <c r="I1012" s="849">
        <v>2281.7399999999998</v>
      </c>
      <c r="J1012" s="832"/>
      <c r="K1012" s="832">
        <v>2281.7399999999998</v>
      </c>
      <c r="L1012" s="849"/>
      <c r="M1012" s="849"/>
      <c r="N1012" s="832"/>
      <c r="O1012" s="832"/>
      <c r="P1012" s="849">
        <v>1</v>
      </c>
      <c r="Q1012" s="849">
        <v>2281.7399999999998</v>
      </c>
      <c r="R1012" s="837"/>
      <c r="S1012" s="850">
        <v>2281.7399999999998</v>
      </c>
    </row>
    <row r="1013" spans="1:19" ht="14.4" customHeight="1" x14ac:dyDescent="0.3">
      <c r="A1013" s="831" t="s">
        <v>5661</v>
      </c>
      <c r="B1013" s="832" t="s">
        <v>5662</v>
      </c>
      <c r="C1013" s="832" t="s">
        <v>630</v>
      </c>
      <c r="D1013" s="832" t="s">
        <v>2057</v>
      </c>
      <c r="E1013" s="832" t="s">
        <v>5632</v>
      </c>
      <c r="F1013" s="832" t="s">
        <v>5794</v>
      </c>
      <c r="G1013" s="832" t="s">
        <v>5795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</v>
      </c>
      <c r="Q1013" s="849">
        <v>1627.63</v>
      </c>
      <c r="R1013" s="837"/>
      <c r="S1013" s="850">
        <v>1627.63</v>
      </c>
    </row>
    <row r="1014" spans="1:19" ht="14.4" customHeight="1" x14ac:dyDescent="0.3">
      <c r="A1014" s="831" t="s">
        <v>5661</v>
      </c>
      <c r="B1014" s="832" t="s">
        <v>5662</v>
      </c>
      <c r="C1014" s="832" t="s">
        <v>630</v>
      </c>
      <c r="D1014" s="832" t="s">
        <v>2057</v>
      </c>
      <c r="E1014" s="832" t="s">
        <v>5632</v>
      </c>
      <c r="F1014" s="832" t="s">
        <v>5796</v>
      </c>
      <c r="G1014" s="832" t="s">
        <v>5797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</v>
      </c>
      <c r="Q1014" s="849">
        <v>1627.63</v>
      </c>
      <c r="R1014" s="837"/>
      <c r="S1014" s="850">
        <v>1627.63</v>
      </c>
    </row>
    <row r="1015" spans="1:19" ht="14.4" customHeight="1" x14ac:dyDescent="0.3">
      <c r="A1015" s="831" t="s">
        <v>5661</v>
      </c>
      <c r="B1015" s="832" t="s">
        <v>5662</v>
      </c>
      <c r="C1015" s="832" t="s">
        <v>630</v>
      </c>
      <c r="D1015" s="832" t="s">
        <v>2057</v>
      </c>
      <c r="E1015" s="832" t="s">
        <v>5627</v>
      </c>
      <c r="F1015" s="832" t="s">
        <v>5801</v>
      </c>
      <c r="G1015" s="832" t="s">
        <v>5802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3</v>
      </c>
      <c r="Q1015" s="849">
        <v>588</v>
      </c>
      <c r="R1015" s="837"/>
      <c r="S1015" s="850">
        <v>196</v>
      </c>
    </row>
    <row r="1016" spans="1:19" ht="14.4" customHeight="1" x14ac:dyDescent="0.3">
      <c r="A1016" s="831" t="s">
        <v>5661</v>
      </c>
      <c r="B1016" s="832" t="s">
        <v>5662</v>
      </c>
      <c r="C1016" s="832" t="s">
        <v>630</v>
      </c>
      <c r="D1016" s="832" t="s">
        <v>2057</v>
      </c>
      <c r="E1016" s="832" t="s">
        <v>5627</v>
      </c>
      <c r="F1016" s="832" t="s">
        <v>5646</v>
      </c>
      <c r="G1016" s="832" t="s">
        <v>5647</v>
      </c>
      <c r="H1016" s="849">
        <v>91</v>
      </c>
      <c r="I1016" s="849">
        <v>3185</v>
      </c>
      <c r="J1016" s="832">
        <v>3.9127764127764126</v>
      </c>
      <c r="K1016" s="832">
        <v>35</v>
      </c>
      <c r="L1016" s="849">
        <v>22</v>
      </c>
      <c r="M1016" s="849">
        <v>814</v>
      </c>
      <c r="N1016" s="832">
        <v>1</v>
      </c>
      <c r="O1016" s="832">
        <v>37</v>
      </c>
      <c r="P1016" s="849">
        <v>34</v>
      </c>
      <c r="Q1016" s="849">
        <v>1258</v>
      </c>
      <c r="R1016" s="837">
        <v>1.5454545454545454</v>
      </c>
      <c r="S1016" s="850">
        <v>37</v>
      </c>
    </row>
    <row r="1017" spans="1:19" ht="14.4" customHeight="1" x14ac:dyDescent="0.3">
      <c r="A1017" s="831" t="s">
        <v>5661</v>
      </c>
      <c r="B1017" s="832" t="s">
        <v>5662</v>
      </c>
      <c r="C1017" s="832" t="s">
        <v>630</v>
      </c>
      <c r="D1017" s="832" t="s">
        <v>2057</v>
      </c>
      <c r="E1017" s="832" t="s">
        <v>5627</v>
      </c>
      <c r="F1017" s="832" t="s">
        <v>5684</v>
      </c>
      <c r="G1017" s="832" t="s">
        <v>5685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10</v>
      </c>
      <c r="R1017" s="837"/>
      <c r="S1017" s="850">
        <v>10</v>
      </c>
    </row>
    <row r="1018" spans="1:19" ht="14.4" customHeight="1" x14ac:dyDescent="0.3">
      <c r="A1018" s="831" t="s">
        <v>5661</v>
      </c>
      <c r="B1018" s="832" t="s">
        <v>5662</v>
      </c>
      <c r="C1018" s="832" t="s">
        <v>630</v>
      </c>
      <c r="D1018" s="832" t="s">
        <v>2057</v>
      </c>
      <c r="E1018" s="832" t="s">
        <v>5627</v>
      </c>
      <c r="F1018" s="832" t="s">
        <v>5693</v>
      </c>
      <c r="G1018" s="832" t="s">
        <v>5694</v>
      </c>
      <c r="H1018" s="849">
        <v>26</v>
      </c>
      <c r="I1018" s="849">
        <v>6110</v>
      </c>
      <c r="J1018" s="832">
        <v>1.2811910253721954</v>
      </c>
      <c r="K1018" s="832">
        <v>235</v>
      </c>
      <c r="L1018" s="849">
        <v>19</v>
      </c>
      <c r="M1018" s="849">
        <v>4769</v>
      </c>
      <c r="N1018" s="832">
        <v>1</v>
      </c>
      <c r="O1018" s="832">
        <v>251</v>
      </c>
      <c r="P1018" s="849">
        <v>26</v>
      </c>
      <c r="Q1018" s="849">
        <v>6526</v>
      </c>
      <c r="R1018" s="837">
        <v>1.368421052631579</v>
      </c>
      <c r="S1018" s="850">
        <v>251</v>
      </c>
    </row>
    <row r="1019" spans="1:19" ht="14.4" customHeight="1" x14ac:dyDescent="0.3">
      <c r="A1019" s="831" t="s">
        <v>5661</v>
      </c>
      <c r="B1019" s="832" t="s">
        <v>5662</v>
      </c>
      <c r="C1019" s="832" t="s">
        <v>630</v>
      </c>
      <c r="D1019" s="832" t="s">
        <v>2057</v>
      </c>
      <c r="E1019" s="832" t="s">
        <v>5627</v>
      </c>
      <c r="F1019" s="832" t="s">
        <v>5695</v>
      </c>
      <c r="G1019" s="832" t="s">
        <v>5696</v>
      </c>
      <c r="H1019" s="849"/>
      <c r="I1019" s="849"/>
      <c r="J1019" s="832"/>
      <c r="K1019" s="832"/>
      <c r="L1019" s="849">
        <v>3</v>
      </c>
      <c r="M1019" s="849">
        <v>378</v>
      </c>
      <c r="N1019" s="832">
        <v>1</v>
      </c>
      <c r="O1019" s="832">
        <v>126</v>
      </c>
      <c r="P1019" s="849"/>
      <c r="Q1019" s="849"/>
      <c r="R1019" s="837"/>
      <c r="S1019" s="850"/>
    </row>
    <row r="1020" spans="1:19" ht="14.4" customHeight="1" x14ac:dyDescent="0.3">
      <c r="A1020" s="831" t="s">
        <v>5661</v>
      </c>
      <c r="B1020" s="832" t="s">
        <v>5662</v>
      </c>
      <c r="C1020" s="832" t="s">
        <v>630</v>
      </c>
      <c r="D1020" s="832" t="s">
        <v>2057</v>
      </c>
      <c r="E1020" s="832" t="s">
        <v>5627</v>
      </c>
      <c r="F1020" s="832" t="s">
        <v>5803</v>
      </c>
      <c r="G1020" s="832" t="s">
        <v>5804</v>
      </c>
      <c r="H1020" s="849">
        <v>16</v>
      </c>
      <c r="I1020" s="849">
        <v>7280</v>
      </c>
      <c r="J1020" s="832">
        <v>5.0555555555555554</v>
      </c>
      <c r="K1020" s="832">
        <v>455</v>
      </c>
      <c r="L1020" s="849">
        <v>3</v>
      </c>
      <c r="M1020" s="849">
        <v>1440</v>
      </c>
      <c r="N1020" s="832">
        <v>1</v>
      </c>
      <c r="O1020" s="832">
        <v>480</v>
      </c>
      <c r="P1020" s="849">
        <v>0</v>
      </c>
      <c r="Q1020" s="849">
        <v>0</v>
      </c>
      <c r="R1020" s="837">
        <v>0</v>
      </c>
      <c r="S1020" s="850"/>
    </row>
    <row r="1021" spans="1:19" ht="14.4" customHeight="1" x14ac:dyDescent="0.3">
      <c r="A1021" s="831" t="s">
        <v>5661</v>
      </c>
      <c r="B1021" s="832" t="s">
        <v>5662</v>
      </c>
      <c r="C1021" s="832" t="s">
        <v>630</v>
      </c>
      <c r="D1021" s="832" t="s">
        <v>2057</v>
      </c>
      <c r="E1021" s="832" t="s">
        <v>5627</v>
      </c>
      <c r="F1021" s="832" t="s">
        <v>5809</v>
      </c>
      <c r="G1021" s="832" t="s">
        <v>5810</v>
      </c>
      <c r="H1021" s="849">
        <v>12</v>
      </c>
      <c r="I1021" s="849">
        <v>10956</v>
      </c>
      <c r="J1021" s="832">
        <v>1.6993950674732434</v>
      </c>
      <c r="K1021" s="832">
        <v>913</v>
      </c>
      <c r="L1021" s="849">
        <v>7</v>
      </c>
      <c r="M1021" s="849">
        <v>6447</v>
      </c>
      <c r="N1021" s="832">
        <v>1</v>
      </c>
      <c r="O1021" s="832">
        <v>921</v>
      </c>
      <c r="P1021" s="849">
        <v>7</v>
      </c>
      <c r="Q1021" s="849">
        <v>6447</v>
      </c>
      <c r="R1021" s="837">
        <v>1</v>
      </c>
      <c r="S1021" s="850">
        <v>921</v>
      </c>
    </row>
    <row r="1022" spans="1:19" ht="14.4" customHeight="1" x14ac:dyDescent="0.3">
      <c r="A1022" s="831" t="s">
        <v>5661</v>
      </c>
      <c r="B1022" s="832" t="s">
        <v>5662</v>
      </c>
      <c r="C1022" s="832" t="s">
        <v>630</v>
      </c>
      <c r="D1022" s="832" t="s">
        <v>2057</v>
      </c>
      <c r="E1022" s="832" t="s">
        <v>5627</v>
      </c>
      <c r="F1022" s="832" t="s">
        <v>5703</v>
      </c>
      <c r="G1022" s="832" t="s">
        <v>5704</v>
      </c>
      <c r="H1022" s="849">
        <v>96</v>
      </c>
      <c r="I1022" s="849">
        <v>29568</v>
      </c>
      <c r="J1022" s="832">
        <v>2.8354430379746836</v>
      </c>
      <c r="K1022" s="832">
        <v>308</v>
      </c>
      <c r="L1022" s="849">
        <v>33</v>
      </c>
      <c r="M1022" s="849">
        <v>10428</v>
      </c>
      <c r="N1022" s="832">
        <v>1</v>
      </c>
      <c r="O1022" s="832">
        <v>316</v>
      </c>
      <c r="P1022" s="849">
        <v>45</v>
      </c>
      <c r="Q1022" s="849">
        <v>14220</v>
      </c>
      <c r="R1022" s="837">
        <v>1.3636363636363635</v>
      </c>
      <c r="S1022" s="850">
        <v>316</v>
      </c>
    </row>
    <row r="1023" spans="1:19" ht="14.4" customHeight="1" x14ac:dyDescent="0.3">
      <c r="A1023" s="831" t="s">
        <v>5661</v>
      </c>
      <c r="B1023" s="832" t="s">
        <v>5662</v>
      </c>
      <c r="C1023" s="832" t="s">
        <v>630</v>
      </c>
      <c r="D1023" s="832" t="s">
        <v>2057</v>
      </c>
      <c r="E1023" s="832" t="s">
        <v>5627</v>
      </c>
      <c r="F1023" s="832" t="s">
        <v>5707</v>
      </c>
      <c r="G1023" s="832" t="s">
        <v>5708</v>
      </c>
      <c r="H1023" s="849">
        <v>15</v>
      </c>
      <c r="I1023" s="849">
        <v>525</v>
      </c>
      <c r="J1023" s="832">
        <v>15</v>
      </c>
      <c r="K1023" s="832">
        <v>35</v>
      </c>
      <c r="L1023" s="849">
        <v>1</v>
      </c>
      <c r="M1023" s="849">
        <v>35</v>
      </c>
      <c r="N1023" s="832">
        <v>1</v>
      </c>
      <c r="O1023" s="832">
        <v>35</v>
      </c>
      <c r="P1023" s="849">
        <v>4</v>
      </c>
      <c r="Q1023" s="849">
        <v>140</v>
      </c>
      <c r="R1023" s="837">
        <v>4</v>
      </c>
      <c r="S1023" s="850">
        <v>35</v>
      </c>
    </row>
    <row r="1024" spans="1:19" ht="14.4" customHeight="1" x14ac:dyDescent="0.3">
      <c r="A1024" s="831" t="s">
        <v>5661</v>
      </c>
      <c r="B1024" s="832" t="s">
        <v>5662</v>
      </c>
      <c r="C1024" s="832" t="s">
        <v>630</v>
      </c>
      <c r="D1024" s="832" t="s">
        <v>2057</v>
      </c>
      <c r="E1024" s="832" t="s">
        <v>5627</v>
      </c>
      <c r="F1024" s="832" t="s">
        <v>5709</v>
      </c>
      <c r="G1024" s="832" t="s">
        <v>5710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1</v>
      </c>
      <c r="Q1024" s="849">
        <v>188</v>
      </c>
      <c r="R1024" s="837"/>
      <c r="S1024" s="850">
        <v>188</v>
      </c>
    </row>
    <row r="1025" spans="1:19" ht="14.4" customHeight="1" x14ac:dyDescent="0.3">
      <c r="A1025" s="831" t="s">
        <v>5661</v>
      </c>
      <c r="B1025" s="832" t="s">
        <v>5662</v>
      </c>
      <c r="C1025" s="832" t="s">
        <v>630</v>
      </c>
      <c r="D1025" s="832" t="s">
        <v>2057</v>
      </c>
      <c r="E1025" s="832" t="s">
        <v>5627</v>
      </c>
      <c r="F1025" s="832" t="s">
        <v>5717</v>
      </c>
      <c r="G1025" s="832" t="s">
        <v>5718</v>
      </c>
      <c r="H1025" s="849">
        <v>8</v>
      </c>
      <c r="I1025" s="849">
        <v>3320</v>
      </c>
      <c r="J1025" s="832">
        <v>3.851508120649652</v>
      </c>
      <c r="K1025" s="832">
        <v>415</v>
      </c>
      <c r="L1025" s="849">
        <v>2</v>
      </c>
      <c r="M1025" s="849">
        <v>862</v>
      </c>
      <c r="N1025" s="832">
        <v>1</v>
      </c>
      <c r="O1025" s="832">
        <v>431</v>
      </c>
      <c r="P1025" s="849">
        <v>3</v>
      </c>
      <c r="Q1025" s="849">
        <v>1293</v>
      </c>
      <c r="R1025" s="837">
        <v>1.5</v>
      </c>
      <c r="S1025" s="850">
        <v>431</v>
      </c>
    </row>
    <row r="1026" spans="1:19" ht="14.4" customHeight="1" x14ac:dyDescent="0.3">
      <c r="A1026" s="831" t="s">
        <v>5661</v>
      </c>
      <c r="B1026" s="832" t="s">
        <v>5662</v>
      </c>
      <c r="C1026" s="832" t="s">
        <v>630</v>
      </c>
      <c r="D1026" s="832" t="s">
        <v>2057</v>
      </c>
      <c r="E1026" s="832" t="s">
        <v>5627</v>
      </c>
      <c r="F1026" s="832" t="s">
        <v>5639</v>
      </c>
      <c r="G1026" s="832" t="s">
        <v>5640</v>
      </c>
      <c r="H1026" s="849">
        <v>24</v>
      </c>
      <c r="I1026" s="849">
        <v>233.32999999999998</v>
      </c>
      <c r="J1026" s="832">
        <v>0.31817871899417721</v>
      </c>
      <c r="K1026" s="832">
        <v>9.7220833333333321</v>
      </c>
      <c r="L1026" s="849">
        <v>22</v>
      </c>
      <c r="M1026" s="849">
        <v>733.33</v>
      </c>
      <c r="N1026" s="832">
        <v>1</v>
      </c>
      <c r="O1026" s="832">
        <v>33.333181818181821</v>
      </c>
      <c r="P1026" s="849">
        <v>25</v>
      </c>
      <c r="Q1026" s="849">
        <v>833.33</v>
      </c>
      <c r="R1026" s="837">
        <v>1.1363642562011644</v>
      </c>
      <c r="S1026" s="850">
        <v>33.333200000000005</v>
      </c>
    </row>
    <row r="1027" spans="1:19" ht="14.4" customHeight="1" x14ac:dyDescent="0.3">
      <c r="A1027" s="831" t="s">
        <v>5661</v>
      </c>
      <c r="B1027" s="832" t="s">
        <v>5662</v>
      </c>
      <c r="C1027" s="832" t="s">
        <v>630</v>
      </c>
      <c r="D1027" s="832" t="s">
        <v>2057</v>
      </c>
      <c r="E1027" s="832" t="s">
        <v>5627</v>
      </c>
      <c r="F1027" s="832" t="s">
        <v>5725</v>
      </c>
      <c r="G1027" s="832" t="s">
        <v>5726</v>
      </c>
      <c r="H1027" s="849">
        <v>4</v>
      </c>
      <c r="I1027" s="849">
        <v>144</v>
      </c>
      <c r="J1027" s="832">
        <v>3.8918918918918921</v>
      </c>
      <c r="K1027" s="832">
        <v>36</v>
      </c>
      <c r="L1027" s="849">
        <v>1</v>
      </c>
      <c r="M1027" s="849">
        <v>37</v>
      </c>
      <c r="N1027" s="832">
        <v>1</v>
      </c>
      <c r="O1027" s="832">
        <v>37</v>
      </c>
      <c r="P1027" s="849">
        <v>1</v>
      </c>
      <c r="Q1027" s="849">
        <v>37</v>
      </c>
      <c r="R1027" s="837">
        <v>1</v>
      </c>
      <c r="S1027" s="850">
        <v>37</v>
      </c>
    </row>
    <row r="1028" spans="1:19" ht="14.4" customHeight="1" x14ac:dyDescent="0.3">
      <c r="A1028" s="831" t="s">
        <v>5661</v>
      </c>
      <c r="B1028" s="832" t="s">
        <v>5662</v>
      </c>
      <c r="C1028" s="832" t="s">
        <v>630</v>
      </c>
      <c r="D1028" s="832" t="s">
        <v>2057</v>
      </c>
      <c r="E1028" s="832" t="s">
        <v>5627</v>
      </c>
      <c r="F1028" s="832" t="s">
        <v>5641</v>
      </c>
      <c r="G1028" s="832" t="s">
        <v>5642</v>
      </c>
      <c r="H1028" s="849">
        <v>5</v>
      </c>
      <c r="I1028" s="849">
        <v>155</v>
      </c>
      <c r="J1028" s="832">
        <v>4.84375</v>
      </c>
      <c r="K1028" s="832">
        <v>31</v>
      </c>
      <c r="L1028" s="849">
        <v>1</v>
      </c>
      <c r="M1028" s="849">
        <v>32</v>
      </c>
      <c r="N1028" s="832">
        <v>1</v>
      </c>
      <c r="O1028" s="832">
        <v>32</v>
      </c>
      <c r="P1028" s="849">
        <v>2</v>
      </c>
      <c r="Q1028" s="849">
        <v>64</v>
      </c>
      <c r="R1028" s="837">
        <v>2</v>
      </c>
      <c r="S1028" s="850">
        <v>32</v>
      </c>
    </row>
    <row r="1029" spans="1:19" ht="14.4" customHeight="1" x14ac:dyDescent="0.3">
      <c r="A1029" s="831" t="s">
        <v>5661</v>
      </c>
      <c r="B1029" s="832" t="s">
        <v>5662</v>
      </c>
      <c r="C1029" s="832" t="s">
        <v>630</v>
      </c>
      <c r="D1029" s="832" t="s">
        <v>2057</v>
      </c>
      <c r="E1029" s="832" t="s">
        <v>5627</v>
      </c>
      <c r="F1029" s="832" t="s">
        <v>5813</v>
      </c>
      <c r="G1029" s="832" t="s">
        <v>5814</v>
      </c>
      <c r="H1029" s="849">
        <v>6</v>
      </c>
      <c r="I1029" s="849">
        <v>1824</v>
      </c>
      <c r="J1029" s="832"/>
      <c r="K1029" s="832">
        <v>304</v>
      </c>
      <c r="L1029" s="849"/>
      <c r="M1029" s="849"/>
      <c r="N1029" s="832"/>
      <c r="O1029" s="832"/>
      <c r="P1029" s="849"/>
      <c r="Q1029" s="849"/>
      <c r="R1029" s="837"/>
      <c r="S1029" s="850"/>
    </row>
    <row r="1030" spans="1:19" ht="14.4" customHeight="1" x14ac:dyDescent="0.3">
      <c r="A1030" s="831" t="s">
        <v>5661</v>
      </c>
      <c r="B1030" s="832" t="s">
        <v>5662</v>
      </c>
      <c r="C1030" s="832" t="s">
        <v>630</v>
      </c>
      <c r="D1030" s="832" t="s">
        <v>2057</v>
      </c>
      <c r="E1030" s="832" t="s">
        <v>5627</v>
      </c>
      <c r="F1030" s="832" t="s">
        <v>5743</v>
      </c>
      <c r="G1030" s="832" t="s">
        <v>5744</v>
      </c>
      <c r="H1030" s="849">
        <v>4</v>
      </c>
      <c r="I1030" s="849">
        <v>228</v>
      </c>
      <c r="J1030" s="832">
        <v>1.9322033898305084</v>
      </c>
      <c r="K1030" s="832">
        <v>57</v>
      </c>
      <c r="L1030" s="849">
        <v>2</v>
      </c>
      <c r="M1030" s="849">
        <v>118</v>
      </c>
      <c r="N1030" s="832">
        <v>1</v>
      </c>
      <c r="O1030" s="832">
        <v>59</v>
      </c>
      <c r="P1030" s="849">
        <v>1</v>
      </c>
      <c r="Q1030" s="849">
        <v>59</v>
      </c>
      <c r="R1030" s="837">
        <v>0.5</v>
      </c>
      <c r="S1030" s="850">
        <v>59</v>
      </c>
    </row>
    <row r="1031" spans="1:19" ht="14.4" customHeight="1" x14ac:dyDescent="0.3">
      <c r="A1031" s="831" t="s">
        <v>5661</v>
      </c>
      <c r="B1031" s="832" t="s">
        <v>5662</v>
      </c>
      <c r="C1031" s="832" t="s">
        <v>630</v>
      </c>
      <c r="D1031" s="832" t="s">
        <v>2057</v>
      </c>
      <c r="E1031" s="832" t="s">
        <v>5627</v>
      </c>
      <c r="F1031" s="832" t="s">
        <v>5745</v>
      </c>
      <c r="G1031" s="832" t="s">
        <v>5746</v>
      </c>
      <c r="H1031" s="849">
        <v>6</v>
      </c>
      <c r="I1031" s="849">
        <v>4314</v>
      </c>
      <c r="J1031" s="832">
        <v>5.8934426229508201</v>
      </c>
      <c r="K1031" s="832">
        <v>719</v>
      </c>
      <c r="L1031" s="849">
        <v>1</v>
      </c>
      <c r="M1031" s="849">
        <v>732</v>
      </c>
      <c r="N1031" s="832">
        <v>1</v>
      </c>
      <c r="O1031" s="832">
        <v>732</v>
      </c>
      <c r="P1031" s="849">
        <v>2</v>
      </c>
      <c r="Q1031" s="849">
        <v>1464</v>
      </c>
      <c r="R1031" s="837">
        <v>2</v>
      </c>
      <c r="S1031" s="850">
        <v>732</v>
      </c>
    </row>
    <row r="1032" spans="1:19" ht="14.4" customHeight="1" x14ac:dyDescent="0.3">
      <c r="A1032" s="831" t="s">
        <v>5661</v>
      </c>
      <c r="B1032" s="832" t="s">
        <v>5662</v>
      </c>
      <c r="C1032" s="832" t="s">
        <v>630</v>
      </c>
      <c r="D1032" s="832" t="s">
        <v>2057</v>
      </c>
      <c r="E1032" s="832" t="s">
        <v>5627</v>
      </c>
      <c r="F1032" s="832" t="s">
        <v>5753</v>
      </c>
      <c r="G1032" s="832" t="s">
        <v>5754</v>
      </c>
      <c r="H1032" s="849">
        <v>2</v>
      </c>
      <c r="I1032" s="849">
        <v>220</v>
      </c>
      <c r="J1032" s="832"/>
      <c r="K1032" s="832">
        <v>110</v>
      </c>
      <c r="L1032" s="849"/>
      <c r="M1032" s="849"/>
      <c r="N1032" s="832"/>
      <c r="O1032" s="832"/>
      <c r="P1032" s="849">
        <v>1</v>
      </c>
      <c r="Q1032" s="849">
        <v>114</v>
      </c>
      <c r="R1032" s="837"/>
      <c r="S1032" s="850">
        <v>114</v>
      </c>
    </row>
    <row r="1033" spans="1:19" ht="14.4" customHeight="1" x14ac:dyDescent="0.3">
      <c r="A1033" s="831" t="s">
        <v>5661</v>
      </c>
      <c r="B1033" s="832" t="s">
        <v>5662</v>
      </c>
      <c r="C1033" s="832" t="s">
        <v>630</v>
      </c>
      <c r="D1033" s="832" t="s">
        <v>2057</v>
      </c>
      <c r="E1033" s="832" t="s">
        <v>5627</v>
      </c>
      <c r="F1033" s="832" t="s">
        <v>5815</v>
      </c>
      <c r="G1033" s="832" t="s">
        <v>5816</v>
      </c>
      <c r="H1033" s="849">
        <v>1</v>
      </c>
      <c r="I1033" s="849">
        <v>156</v>
      </c>
      <c r="J1033" s="832"/>
      <c r="K1033" s="832">
        <v>156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5661</v>
      </c>
      <c r="B1034" s="832" t="s">
        <v>5662</v>
      </c>
      <c r="C1034" s="832" t="s">
        <v>630</v>
      </c>
      <c r="D1034" s="832" t="s">
        <v>2062</v>
      </c>
      <c r="E1034" s="832" t="s">
        <v>5632</v>
      </c>
      <c r="F1034" s="832" t="s">
        <v>5664</v>
      </c>
      <c r="G1034" s="832" t="s">
        <v>5634</v>
      </c>
      <c r="H1034" s="849"/>
      <c r="I1034" s="849"/>
      <c r="J1034" s="832"/>
      <c r="K1034" s="832"/>
      <c r="L1034" s="849">
        <v>1</v>
      </c>
      <c r="M1034" s="849">
        <v>1096.8499999999999</v>
      </c>
      <c r="N1034" s="832">
        <v>1</v>
      </c>
      <c r="O1034" s="832">
        <v>1096.8499999999999</v>
      </c>
      <c r="P1034" s="849"/>
      <c r="Q1034" s="849"/>
      <c r="R1034" s="837"/>
      <c r="S1034" s="850"/>
    </row>
    <row r="1035" spans="1:19" ht="14.4" customHeight="1" x14ac:dyDescent="0.3">
      <c r="A1035" s="831" t="s">
        <v>5661</v>
      </c>
      <c r="B1035" s="832" t="s">
        <v>5662</v>
      </c>
      <c r="C1035" s="832" t="s">
        <v>630</v>
      </c>
      <c r="D1035" s="832" t="s">
        <v>2062</v>
      </c>
      <c r="E1035" s="832" t="s">
        <v>5627</v>
      </c>
      <c r="F1035" s="832" t="s">
        <v>5641</v>
      </c>
      <c r="G1035" s="832" t="s">
        <v>5642</v>
      </c>
      <c r="H1035" s="849"/>
      <c r="I1035" s="849"/>
      <c r="J1035" s="832"/>
      <c r="K1035" s="832"/>
      <c r="L1035" s="849">
        <v>1</v>
      </c>
      <c r="M1035" s="849">
        <v>32</v>
      </c>
      <c r="N1035" s="832">
        <v>1</v>
      </c>
      <c r="O1035" s="832">
        <v>32</v>
      </c>
      <c r="P1035" s="849"/>
      <c r="Q1035" s="849"/>
      <c r="R1035" s="837"/>
      <c r="S1035" s="850"/>
    </row>
    <row r="1036" spans="1:19" ht="14.4" customHeight="1" x14ac:dyDescent="0.3">
      <c r="A1036" s="831" t="s">
        <v>5661</v>
      </c>
      <c r="B1036" s="832" t="s">
        <v>5662</v>
      </c>
      <c r="C1036" s="832" t="s">
        <v>630</v>
      </c>
      <c r="D1036" s="832" t="s">
        <v>2063</v>
      </c>
      <c r="E1036" s="832" t="s">
        <v>5632</v>
      </c>
      <c r="F1036" s="832" t="s">
        <v>5788</v>
      </c>
      <c r="G1036" s="832" t="s">
        <v>3082</v>
      </c>
      <c r="H1036" s="849"/>
      <c r="I1036" s="849"/>
      <c r="J1036" s="832"/>
      <c r="K1036" s="832"/>
      <c r="L1036" s="849">
        <v>1</v>
      </c>
      <c r="M1036" s="849">
        <v>2281.7399999999998</v>
      </c>
      <c r="N1036" s="832">
        <v>1</v>
      </c>
      <c r="O1036" s="832">
        <v>2281.7399999999998</v>
      </c>
      <c r="P1036" s="849"/>
      <c r="Q1036" s="849"/>
      <c r="R1036" s="837"/>
      <c r="S1036" s="850"/>
    </row>
    <row r="1037" spans="1:19" ht="14.4" customHeight="1" x14ac:dyDescent="0.3">
      <c r="A1037" s="831" t="s">
        <v>5661</v>
      </c>
      <c r="B1037" s="832" t="s">
        <v>5662</v>
      </c>
      <c r="C1037" s="832" t="s">
        <v>630</v>
      </c>
      <c r="D1037" s="832" t="s">
        <v>2063</v>
      </c>
      <c r="E1037" s="832" t="s">
        <v>5632</v>
      </c>
      <c r="F1037" s="832" t="s">
        <v>5789</v>
      </c>
      <c r="G1037" s="832" t="s">
        <v>2659</v>
      </c>
      <c r="H1037" s="849">
        <v>20</v>
      </c>
      <c r="I1037" s="849">
        <v>4659.8</v>
      </c>
      <c r="J1037" s="832">
        <v>16.11105348684438</v>
      </c>
      <c r="K1037" s="832">
        <v>232.99</v>
      </c>
      <c r="L1037" s="849">
        <v>1</v>
      </c>
      <c r="M1037" s="849">
        <v>289.23</v>
      </c>
      <c r="N1037" s="832">
        <v>1</v>
      </c>
      <c r="O1037" s="832">
        <v>289.23</v>
      </c>
      <c r="P1037" s="849"/>
      <c r="Q1037" s="849"/>
      <c r="R1037" s="837"/>
      <c r="S1037" s="850"/>
    </row>
    <row r="1038" spans="1:19" ht="14.4" customHeight="1" x14ac:dyDescent="0.3">
      <c r="A1038" s="831" t="s">
        <v>5661</v>
      </c>
      <c r="B1038" s="832" t="s">
        <v>5662</v>
      </c>
      <c r="C1038" s="832" t="s">
        <v>630</v>
      </c>
      <c r="D1038" s="832" t="s">
        <v>2063</v>
      </c>
      <c r="E1038" s="832" t="s">
        <v>5632</v>
      </c>
      <c r="F1038" s="832" t="s">
        <v>5790</v>
      </c>
      <c r="G1038" s="832" t="s">
        <v>2659</v>
      </c>
      <c r="H1038" s="849">
        <v>8</v>
      </c>
      <c r="I1038" s="849">
        <v>18638.8</v>
      </c>
      <c r="J1038" s="832"/>
      <c r="K1038" s="832">
        <v>2329.85</v>
      </c>
      <c r="L1038" s="849"/>
      <c r="M1038" s="849"/>
      <c r="N1038" s="832"/>
      <c r="O1038" s="832"/>
      <c r="P1038" s="849"/>
      <c r="Q1038" s="849"/>
      <c r="R1038" s="837"/>
      <c r="S1038" s="850"/>
    </row>
    <row r="1039" spans="1:19" ht="14.4" customHeight="1" x14ac:dyDescent="0.3">
      <c r="A1039" s="831" t="s">
        <v>5661</v>
      </c>
      <c r="B1039" s="832" t="s">
        <v>5662</v>
      </c>
      <c r="C1039" s="832" t="s">
        <v>630</v>
      </c>
      <c r="D1039" s="832" t="s">
        <v>2063</v>
      </c>
      <c r="E1039" s="832" t="s">
        <v>5632</v>
      </c>
      <c r="F1039" s="832" t="s">
        <v>5791</v>
      </c>
      <c r="G1039" s="832" t="s">
        <v>3039</v>
      </c>
      <c r="H1039" s="849">
        <v>15</v>
      </c>
      <c r="I1039" s="849">
        <v>3494.8500000000004</v>
      </c>
      <c r="J1039" s="832"/>
      <c r="K1039" s="832">
        <v>232.99000000000004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5661</v>
      </c>
      <c r="B1040" s="832" t="s">
        <v>5662</v>
      </c>
      <c r="C1040" s="832" t="s">
        <v>630</v>
      </c>
      <c r="D1040" s="832" t="s">
        <v>2063</v>
      </c>
      <c r="E1040" s="832" t="s">
        <v>5632</v>
      </c>
      <c r="F1040" s="832" t="s">
        <v>5792</v>
      </c>
      <c r="G1040" s="832" t="s">
        <v>3039</v>
      </c>
      <c r="H1040" s="849">
        <v>4</v>
      </c>
      <c r="I1040" s="849">
        <v>9319.4</v>
      </c>
      <c r="J1040" s="832"/>
      <c r="K1040" s="832">
        <v>2329.85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" customHeight="1" x14ac:dyDescent="0.3">
      <c r="A1041" s="831" t="s">
        <v>5661</v>
      </c>
      <c r="B1041" s="832" t="s">
        <v>5662</v>
      </c>
      <c r="C1041" s="832" t="s">
        <v>630</v>
      </c>
      <c r="D1041" s="832" t="s">
        <v>2063</v>
      </c>
      <c r="E1041" s="832" t="s">
        <v>5632</v>
      </c>
      <c r="F1041" s="832" t="s">
        <v>5663</v>
      </c>
      <c r="G1041" s="832" t="s">
        <v>2592</v>
      </c>
      <c r="H1041" s="849"/>
      <c r="I1041" s="849"/>
      <c r="J1041" s="832"/>
      <c r="K1041" s="832"/>
      <c r="L1041" s="849">
        <v>6</v>
      </c>
      <c r="M1041" s="849">
        <v>5313.96</v>
      </c>
      <c r="N1041" s="832">
        <v>1</v>
      </c>
      <c r="O1041" s="832">
        <v>885.66</v>
      </c>
      <c r="P1041" s="849"/>
      <c r="Q1041" s="849"/>
      <c r="R1041" s="837"/>
      <c r="S1041" s="850"/>
    </row>
    <row r="1042" spans="1:19" ht="14.4" customHeight="1" x14ac:dyDescent="0.3">
      <c r="A1042" s="831" t="s">
        <v>5661</v>
      </c>
      <c r="B1042" s="832" t="s">
        <v>5662</v>
      </c>
      <c r="C1042" s="832" t="s">
        <v>630</v>
      </c>
      <c r="D1042" s="832" t="s">
        <v>2063</v>
      </c>
      <c r="E1042" s="832" t="s">
        <v>5632</v>
      </c>
      <c r="F1042" s="832" t="s">
        <v>5793</v>
      </c>
      <c r="G1042" s="832" t="s">
        <v>2993</v>
      </c>
      <c r="H1042" s="849"/>
      <c r="I1042" s="849"/>
      <c r="J1042" s="832"/>
      <c r="K1042" s="832"/>
      <c r="L1042" s="849">
        <v>2</v>
      </c>
      <c r="M1042" s="849">
        <v>5206.26</v>
      </c>
      <c r="N1042" s="832">
        <v>1</v>
      </c>
      <c r="O1042" s="832">
        <v>2603.13</v>
      </c>
      <c r="P1042" s="849"/>
      <c r="Q1042" s="849"/>
      <c r="R1042" s="837"/>
      <c r="S1042" s="850"/>
    </row>
    <row r="1043" spans="1:19" ht="14.4" customHeight="1" x14ac:dyDescent="0.3">
      <c r="A1043" s="831" t="s">
        <v>5661</v>
      </c>
      <c r="B1043" s="832" t="s">
        <v>5662</v>
      </c>
      <c r="C1043" s="832" t="s">
        <v>630</v>
      </c>
      <c r="D1043" s="832" t="s">
        <v>2063</v>
      </c>
      <c r="E1043" s="832" t="s">
        <v>5632</v>
      </c>
      <c r="F1043" s="832" t="s">
        <v>5798</v>
      </c>
      <c r="G1043" s="832" t="s">
        <v>5799</v>
      </c>
      <c r="H1043" s="849"/>
      <c r="I1043" s="849"/>
      <c r="J1043" s="832"/>
      <c r="K1043" s="832"/>
      <c r="L1043" s="849">
        <v>1</v>
      </c>
      <c r="M1043" s="849">
        <v>5206.28</v>
      </c>
      <c r="N1043" s="832">
        <v>1</v>
      </c>
      <c r="O1043" s="832">
        <v>5206.28</v>
      </c>
      <c r="P1043" s="849"/>
      <c r="Q1043" s="849"/>
      <c r="R1043" s="837"/>
      <c r="S1043" s="850"/>
    </row>
    <row r="1044" spans="1:19" ht="14.4" customHeight="1" x14ac:dyDescent="0.3">
      <c r="A1044" s="831" t="s">
        <v>5661</v>
      </c>
      <c r="B1044" s="832" t="s">
        <v>5662</v>
      </c>
      <c r="C1044" s="832" t="s">
        <v>630</v>
      </c>
      <c r="D1044" s="832" t="s">
        <v>2063</v>
      </c>
      <c r="E1044" s="832" t="s">
        <v>5632</v>
      </c>
      <c r="F1044" s="832" t="s">
        <v>5800</v>
      </c>
      <c r="G1044" s="832" t="s">
        <v>2635</v>
      </c>
      <c r="H1044" s="849">
        <v>1.4</v>
      </c>
      <c r="I1044" s="849">
        <v>3261.79</v>
      </c>
      <c r="J1044" s="832">
        <v>2.8193007476554732</v>
      </c>
      <c r="K1044" s="832">
        <v>2329.85</v>
      </c>
      <c r="L1044" s="849">
        <v>0.4</v>
      </c>
      <c r="M1044" s="849">
        <v>1156.95</v>
      </c>
      <c r="N1044" s="832">
        <v>1</v>
      </c>
      <c r="O1044" s="832">
        <v>2892.375</v>
      </c>
      <c r="P1044" s="849"/>
      <c r="Q1044" s="849"/>
      <c r="R1044" s="837"/>
      <c r="S1044" s="850"/>
    </row>
    <row r="1045" spans="1:19" ht="14.4" customHeight="1" x14ac:dyDescent="0.3">
      <c r="A1045" s="831" t="s">
        <v>5661</v>
      </c>
      <c r="B1045" s="832" t="s">
        <v>5662</v>
      </c>
      <c r="C1045" s="832" t="s">
        <v>630</v>
      </c>
      <c r="D1045" s="832" t="s">
        <v>2063</v>
      </c>
      <c r="E1045" s="832" t="s">
        <v>5627</v>
      </c>
      <c r="F1045" s="832" t="s">
        <v>5646</v>
      </c>
      <c r="G1045" s="832" t="s">
        <v>5647</v>
      </c>
      <c r="H1045" s="849">
        <v>2</v>
      </c>
      <c r="I1045" s="849">
        <v>70</v>
      </c>
      <c r="J1045" s="832">
        <v>1.8918918918918919</v>
      </c>
      <c r="K1045" s="832">
        <v>35</v>
      </c>
      <c r="L1045" s="849">
        <v>1</v>
      </c>
      <c r="M1045" s="849">
        <v>37</v>
      </c>
      <c r="N1045" s="832">
        <v>1</v>
      </c>
      <c r="O1045" s="832">
        <v>37</v>
      </c>
      <c r="P1045" s="849"/>
      <c r="Q1045" s="849"/>
      <c r="R1045" s="837"/>
      <c r="S1045" s="850"/>
    </row>
    <row r="1046" spans="1:19" ht="14.4" customHeight="1" x14ac:dyDescent="0.3">
      <c r="A1046" s="831" t="s">
        <v>5661</v>
      </c>
      <c r="B1046" s="832" t="s">
        <v>5662</v>
      </c>
      <c r="C1046" s="832" t="s">
        <v>630</v>
      </c>
      <c r="D1046" s="832" t="s">
        <v>2063</v>
      </c>
      <c r="E1046" s="832" t="s">
        <v>5627</v>
      </c>
      <c r="F1046" s="832" t="s">
        <v>5691</v>
      </c>
      <c r="G1046" s="832" t="s">
        <v>5692</v>
      </c>
      <c r="H1046" s="849"/>
      <c r="I1046" s="849"/>
      <c r="J1046" s="832"/>
      <c r="K1046" s="832"/>
      <c r="L1046" s="849">
        <v>2</v>
      </c>
      <c r="M1046" s="849">
        <v>390</v>
      </c>
      <c r="N1046" s="832">
        <v>1</v>
      </c>
      <c r="O1046" s="832">
        <v>195</v>
      </c>
      <c r="P1046" s="849"/>
      <c r="Q1046" s="849"/>
      <c r="R1046" s="837"/>
      <c r="S1046" s="850"/>
    </row>
    <row r="1047" spans="1:19" ht="14.4" customHeight="1" x14ac:dyDescent="0.3">
      <c r="A1047" s="831" t="s">
        <v>5661</v>
      </c>
      <c r="B1047" s="832" t="s">
        <v>5662</v>
      </c>
      <c r="C1047" s="832" t="s">
        <v>630</v>
      </c>
      <c r="D1047" s="832" t="s">
        <v>2063</v>
      </c>
      <c r="E1047" s="832" t="s">
        <v>5627</v>
      </c>
      <c r="F1047" s="832" t="s">
        <v>5693</v>
      </c>
      <c r="G1047" s="832" t="s">
        <v>5694</v>
      </c>
      <c r="H1047" s="849">
        <v>222</v>
      </c>
      <c r="I1047" s="849">
        <v>52170</v>
      </c>
      <c r="J1047" s="832">
        <v>0.70696804618261644</v>
      </c>
      <c r="K1047" s="832">
        <v>235</v>
      </c>
      <c r="L1047" s="849">
        <v>294</v>
      </c>
      <c r="M1047" s="849">
        <v>73794</v>
      </c>
      <c r="N1047" s="832">
        <v>1</v>
      </c>
      <c r="O1047" s="832">
        <v>251</v>
      </c>
      <c r="P1047" s="849">
        <v>257</v>
      </c>
      <c r="Q1047" s="849">
        <v>64507</v>
      </c>
      <c r="R1047" s="837">
        <v>0.87414965986394555</v>
      </c>
      <c r="S1047" s="850">
        <v>251</v>
      </c>
    </row>
    <row r="1048" spans="1:19" ht="14.4" customHeight="1" x14ac:dyDescent="0.3">
      <c r="A1048" s="831" t="s">
        <v>5661</v>
      </c>
      <c r="B1048" s="832" t="s">
        <v>5662</v>
      </c>
      <c r="C1048" s="832" t="s">
        <v>630</v>
      </c>
      <c r="D1048" s="832" t="s">
        <v>2063</v>
      </c>
      <c r="E1048" s="832" t="s">
        <v>5627</v>
      </c>
      <c r="F1048" s="832" t="s">
        <v>5695</v>
      </c>
      <c r="G1048" s="832" t="s">
        <v>5696</v>
      </c>
      <c r="H1048" s="849">
        <v>167</v>
      </c>
      <c r="I1048" s="849">
        <v>19706</v>
      </c>
      <c r="J1048" s="832">
        <v>0.83189800742992237</v>
      </c>
      <c r="K1048" s="832">
        <v>118</v>
      </c>
      <c r="L1048" s="849">
        <v>188</v>
      </c>
      <c r="M1048" s="849">
        <v>23688</v>
      </c>
      <c r="N1048" s="832">
        <v>1</v>
      </c>
      <c r="O1048" s="832">
        <v>126</v>
      </c>
      <c r="P1048" s="849">
        <v>182</v>
      </c>
      <c r="Q1048" s="849">
        <v>22932</v>
      </c>
      <c r="R1048" s="837">
        <v>0.96808510638297873</v>
      </c>
      <c r="S1048" s="850">
        <v>126</v>
      </c>
    </row>
    <row r="1049" spans="1:19" ht="14.4" customHeight="1" x14ac:dyDescent="0.3">
      <c r="A1049" s="831" t="s">
        <v>5661</v>
      </c>
      <c r="B1049" s="832" t="s">
        <v>5662</v>
      </c>
      <c r="C1049" s="832" t="s">
        <v>630</v>
      </c>
      <c r="D1049" s="832" t="s">
        <v>2063</v>
      </c>
      <c r="E1049" s="832" t="s">
        <v>5627</v>
      </c>
      <c r="F1049" s="832" t="s">
        <v>5803</v>
      </c>
      <c r="G1049" s="832" t="s">
        <v>5804</v>
      </c>
      <c r="H1049" s="849">
        <v>57</v>
      </c>
      <c r="I1049" s="849">
        <v>25935</v>
      </c>
      <c r="J1049" s="832">
        <v>0.70170454545454541</v>
      </c>
      <c r="K1049" s="832">
        <v>455</v>
      </c>
      <c r="L1049" s="849">
        <v>77</v>
      </c>
      <c r="M1049" s="849">
        <v>36960</v>
      </c>
      <c r="N1049" s="832">
        <v>1</v>
      </c>
      <c r="O1049" s="832">
        <v>480</v>
      </c>
      <c r="P1049" s="849">
        <v>86</v>
      </c>
      <c r="Q1049" s="849">
        <v>41280</v>
      </c>
      <c r="R1049" s="837">
        <v>1.1168831168831168</v>
      </c>
      <c r="S1049" s="850">
        <v>480</v>
      </c>
    </row>
    <row r="1050" spans="1:19" ht="14.4" customHeight="1" x14ac:dyDescent="0.3">
      <c r="A1050" s="831" t="s">
        <v>5661</v>
      </c>
      <c r="B1050" s="832" t="s">
        <v>5662</v>
      </c>
      <c r="C1050" s="832" t="s">
        <v>630</v>
      </c>
      <c r="D1050" s="832" t="s">
        <v>2063</v>
      </c>
      <c r="E1050" s="832" t="s">
        <v>5627</v>
      </c>
      <c r="F1050" s="832" t="s">
        <v>5807</v>
      </c>
      <c r="G1050" s="832" t="s">
        <v>5808</v>
      </c>
      <c r="H1050" s="849"/>
      <c r="I1050" s="849"/>
      <c r="J1050" s="832"/>
      <c r="K1050" s="832"/>
      <c r="L1050" s="849">
        <v>2</v>
      </c>
      <c r="M1050" s="849">
        <v>1638</v>
      </c>
      <c r="N1050" s="832">
        <v>1</v>
      </c>
      <c r="O1050" s="832">
        <v>819</v>
      </c>
      <c r="P1050" s="849"/>
      <c r="Q1050" s="849"/>
      <c r="R1050" s="837"/>
      <c r="S1050" s="850"/>
    </row>
    <row r="1051" spans="1:19" ht="14.4" customHeight="1" x14ac:dyDescent="0.3">
      <c r="A1051" s="831" t="s">
        <v>5661</v>
      </c>
      <c r="B1051" s="832" t="s">
        <v>5662</v>
      </c>
      <c r="C1051" s="832" t="s">
        <v>630</v>
      </c>
      <c r="D1051" s="832" t="s">
        <v>2063</v>
      </c>
      <c r="E1051" s="832" t="s">
        <v>5627</v>
      </c>
      <c r="F1051" s="832" t="s">
        <v>5809</v>
      </c>
      <c r="G1051" s="832" t="s">
        <v>5810</v>
      </c>
      <c r="H1051" s="849">
        <v>117</v>
      </c>
      <c r="I1051" s="849">
        <v>106821</v>
      </c>
      <c r="J1051" s="832">
        <v>0.74828202164547652</v>
      </c>
      <c r="K1051" s="832">
        <v>913</v>
      </c>
      <c r="L1051" s="849">
        <v>155</v>
      </c>
      <c r="M1051" s="849">
        <v>142755</v>
      </c>
      <c r="N1051" s="832">
        <v>1</v>
      </c>
      <c r="O1051" s="832">
        <v>921</v>
      </c>
      <c r="P1051" s="849">
        <v>128</v>
      </c>
      <c r="Q1051" s="849">
        <v>117888</v>
      </c>
      <c r="R1051" s="837">
        <v>0.82580645161290323</v>
      </c>
      <c r="S1051" s="850">
        <v>921</v>
      </c>
    </row>
    <row r="1052" spans="1:19" ht="14.4" customHeight="1" x14ac:dyDescent="0.3">
      <c r="A1052" s="831" t="s">
        <v>5661</v>
      </c>
      <c r="B1052" s="832" t="s">
        <v>5662</v>
      </c>
      <c r="C1052" s="832" t="s">
        <v>630</v>
      </c>
      <c r="D1052" s="832" t="s">
        <v>2063</v>
      </c>
      <c r="E1052" s="832" t="s">
        <v>5627</v>
      </c>
      <c r="F1052" s="832" t="s">
        <v>5703</v>
      </c>
      <c r="G1052" s="832" t="s">
        <v>5704</v>
      </c>
      <c r="H1052" s="849">
        <v>386</v>
      </c>
      <c r="I1052" s="849">
        <v>118888</v>
      </c>
      <c r="J1052" s="832">
        <v>0.87903702827398555</v>
      </c>
      <c r="K1052" s="832">
        <v>308</v>
      </c>
      <c r="L1052" s="849">
        <v>428</v>
      </c>
      <c r="M1052" s="849">
        <v>135248</v>
      </c>
      <c r="N1052" s="832">
        <v>1</v>
      </c>
      <c r="O1052" s="832">
        <v>316</v>
      </c>
      <c r="P1052" s="849">
        <v>363</v>
      </c>
      <c r="Q1052" s="849">
        <v>114708</v>
      </c>
      <c r="R1052" s="837">
        <v>0.84813084112149528</v>
      </c>
      <c r="S1052" s="850">
        <v>316</v>
      </c>
    </row>
    <row r="1053" spans="1:19" ht="14.4" customHeight="1" x14ac:dyDescent="0.3">
      <c r="A1053" s="831" t="s">
        <v>5661</v>
      </c>
      <c r="B1053" s="832" t="s">
        <v>5662</v>
      </c>
      <c r="C1053" s="832" t="s">
        <v>630</v>
      </c>
      <c r="D1053" s="832" t="s">
        <v>2063</v>
      </c>
      <c r="E1053" s="832" t="s">
        <v>5627</v>
      </c>
      <c r="F1053" s="832" t="s">
        <v>5709</v>
      </c>
      <c r="G1053" s="832" t="s">
        <v>5710</v>
      </c>
      <c r="H1053" s="849">
        <v>5</v>
      </c>
      <c r="I1053" s="849">
        <v>905</v>
      </c>
      <c r="J1053" s="832">
        <v>0.60494652406417115</v>
      </c>
      <c r="K1053" s="832">
        <v>181</v>
      </c>
      <c r="L1053" s="849">
        <v>8</v>
      </c>
      <c r="M1053" s="849">
        <v>1496</v>
      </c>
      <c r="N1053" s="832">
        <v>1</v>
      </c>
      <c r="O1053" s="832">
        <v>187</v>
      </c>
      <c r="P1053" s="849">
        <v>13</v>
      </c>
      <c r="Q1053" s="849">
        <v>2444</v>
      </c>
      <c r="R1053" s="837">
        <v>1.6336898395721926</v>
      </c>
      <c r="S1053" s="850">
        <v>188</v>
      </c>
    </row>
    <row r="1054" spans="1:19" ht="14.4" customHeight="1" x14ac:dyDescent="0.3">
      <c r="A1054" s="831" t="s">
        <v>5661</v>
      </c>
      <c r="B1054" s="832" t="s">
        <v>5662</v>
      </c>
      <c r="C1054" s="832" t="s">
        <v>630</v>
      </c>
      <c r="D1054" s="832" t="s">
        <v>2063</v>
      </c>
      <c r="E1054" s="832" t="s">
        <v>5627</v>
      </c>
      <c r="F1054" s="832" t="s">
        <v>5717</v>
      </c>
      <c r="G1054" s="832" t="s">
        <v>5718</v>
      </c>
      <c r="H1054" s="849">
        <v>80</v>
      </c>
      <c r="I1054" s="849">
        <v>33200</v>
      </c>
      <c r="J1054" s="832">
        <v>2.65621249699976</v>
      </c>
      <c r="K1054" s="832">
        <v>415</v>
      </c>
      <c r="L1054" s="849">
        <v>29</v>
      </c>
      <c r="M1054" s="849">
        <v>12499</v>
      </c>
      <c r="N1054" s="832">
        <v>1</v>
      </c>
      <c r="O1054" s="832">
        <v>431</v>
      </c>
      <c r="P1054" s="849">
        <v>11</v>
      </c>
      <c r="Q1054" s="849">
        <v>4741</v>
      </c>
      <c r="R1054" s="837">
        <v>0.37931034482758619</v>
      </c>
      <c r="S1054" s="850">
        <v>431</v>
      </c>
    </row>
    <row r="1055" spans="1:19" ht="14.4" customHeight="1" x14ac:dyDescent="0.3">
      <c r="A1055" s="831" t="s">
        <v>5661</v>
      </c>
      <c r="B1055" s="832" t="s">
        <v>5662</v>
      </c>
      <c r="C1055" s="832" t="s">
        <v>630</v>
      </c>
      <c r="D1055" s="832" t="s">
        <v>2063</v>
      </c>
      <c r="E1055" s="832" t="s">
        <v>5627</v>
      </c>
      <c r="F1055" s="832" t="s">
        <v>5639</v>
      </c>
      <c r="G1055" s="832" t="s">
        <v>5640</v>
      </c>
      <c r="H1055" s="849">
        <v>202</v>
      </c>
      <c r="I1055" s="849">
        <v>4266.66</v>
      </c>
      <c r="J1055" s="832">
        <v>0.26722274135887986</v>
      </c>
      <c r="K1055" s="832">
        <v>21.122079207920791</v>
      </c>
      <c r="L1055" s="849">
        <v>479</v>
      </c>
      <c r="M1055" s="849">
        <v>15966.68</v>
      </c>
      <c r="N1055" s="832">
        <v>1</v>
      </c>
      <c r="O1055" s="832">
        <v>33.333361169102297</v>
      </c>
      <c r="P1055" s="849">
        <v>413</v>
      </c>
      <c r="Q1055" s="849">
        <v>13766.66</v>
      </c>
      <c r="R1055" s="837">
        <v>0.86221180608617443</v>
      </c>
      <c r="S1055" s="850">
        <v>33.333317191283292</v>
      </c>
    </row>
    <row r="1056" spans="1:19" ht="14.4" customHeight="1" x14ac:dyDescent="0.3">
      <c r="A1056" s="831" t="s">
        <v>5661</v>
      </c>
      <c r="B1056" s="832" t="s">
        <v>5662</v>
      </c>
      <c r="C1056" s="832" t="s">
        <v>630</v>
      </c>
      <c r="D1056" s="832" t="s">
        <v>2063</v>
      </c>
      <c r="E1056" s="832" t="s">
        <v>5627</v>
      </c>
      <c r="F1056" s="832" t="s">
        <v>5725</v>
      </c>
      <c r="G1056" s="832" t="s">
        <v>5726</v>
      </c>
      <c r="H1056" s="849"/>
      <c r="I1056" s="849"/>
      <c r="J1056" s="832"/>
      <c r="K1056" s="832"/>
      <c r="L1056" s="849">
        <v>3</v>
      </c>
      <c r="M1056" s="849">
        <v>111</v>
      </c>
      <c r="N1056" s="832">
        <v>1</v>
      </c>
      <c r="O1056" s="832">
        <v>37</v>
      </c>
      <c r="P1056" s="849"/>
      <c r="Q1056" s="849"/>
      <c r="R1056" s="837"/>
      <c r="S1056" s="850"/>
    </row>
    <row r="1057" spans="1:19" ht="14.4" customHeight="1" x14ac:dyDescent="0.3">
      <c r="A1057" s="831" t="s">
        <v>5661</v>
      </c>
      <c r="B1057" s="832" t="s">
        <v>5662</v>
      </c>
      <c r="C1057" s="832" t="s">
        <v>630</v>
      </c>
      <c r="D1057" s="832" t="s">
        <v>2063</v>
      </c>
      <c r="E1057" s="832" t="s">
        <v>5627</v>
      </c>
      <c r="F1057" s="832" t="s">
        <v>5641</v>
      </c>
      <c r="G1057" s="832" t="s">
        <v>5642</v>
      </c>
      <c r="H1057" s="849">
        <v>4</v>
      </c>
      <c r="I1057" s="849">
        <v>124</v>
      </c>
      <c r="J1057" s="832">
        <v>0.64583333333333337</v>
      </c>
      <c r="K1057" s="832">
        <v>31</v>
      </c>
      <c r="L1057" s="849">
        <v>6</v>
      </c>
      <c r="M1057" s="849">
        <v>192</v>
      </c>
      <c r="N1057" s="832">
        <v>1</v>
      </c>
      <c r="O1057" s="832">
        <v>32</v>
      </c>
      <c r="P1057" s="849"/>
      <c r="Q1057" s="849"/>
      <c r="R1057" s="837"/>
      <c r="S1057" s="850"/>
    </row>
    <row r="1058" spans="1:19" ht="14.4" customHeight="1" x14ac:dyDescent="0.3">
      <c r="A1058" s="831" t="s">
        <v>5661</v>
      </c>
      <c r="B1058" s="832" t="s">
        <v>5662</v>
      </c>
      <c r="C1058" s="832" t="s">
        <v>630</v>
      </c>
      <c r="D1058" s="832" t="s">
        <v>2063</v>
      </c>
      <c r="E1058" s="832" t="s">
        <v>5627</v>
      </c>
      <c r="F1058" s="832" t="s">
        <v>5813</v>
      </c>
      <c r="G1058" s="832" t="s">
        <v>5814</v>
      </c>
      <c r="H1058" s="849">
        <v>58</v>
      </c>
      <c r="I1058" s="849">
        <v>17632</v>
      </c>
      <c r="J1058" s="832">
        <v>0.68874999999999997</v>
      </c>
      <c r="K1058" s="832">
        <v>304</v>
      </c>
      <c r="L1058" s="849">
        <v>80</v>
      </c>
      <c r="M1058" s="849">
        <v>25600</v>
      </c>
      <c r="N1058" s="832">
        <v>1</v>
      </c>
      <c r="O1058" s="832">
        <v>320</v>
      </c>
      <c r="P1058" s="849">
        <v>91</v>
      </c>
      <c r="Q1058" s="849">
        <v>29211</v>
      </c>
      <c r="R1058" s="837">
        <v>1.1410546875000001</v>
      </c>
      <c r="S1058" s="850">
        <v>321</v>
      </c>
    </row>
    <row r="1059" spans="1:19" ht="14.4" customHeight="1" x14ac:dyDescent="0.3">
      <c r="A1059" s="831" t="s">
        <v>5661</v>
      </c>
      <c r="B1059" s="832" t="s">
        <v>5662</v>
      </c>
      <c r="C1059" s="832" t="s">
        <v>630</v>
      </c>
      <c r="D1059" s="832" t="s">
        <v>2063</v>
      </c>
      <c r="E1059" s="832" t="s">
        <v>5627</v>
      </c>
      <c r="F1059" s="832" t="s">
        <v>5743</v>
      </c>
      <c r="G1059" s="832" t="s">
        <v>5744</v>
      </c>
      <c r="H1059" s="849">
        <v>5</v>
      </c>
      <c r="I1059" s="849">
        <v>285</v>
      </c>
      <c r="J1059" s="832">
        <v>0.60381355932203384</v>
      </c>
      <c r="K1059" s="832">
        <v>57</v>
      </c>
      <c r="L1059" s="849">
        <v>8</v>
      </c>
      <c r="M1059" s="849">
        <v>472</v>
      </c>
      <c r="N1059" s="832">
        <v>1</v>
      </c>
      <c r="O1059" s="832">
        <v>59</v>
      </c>
      <c r="P1059" s="849">
        <v>13</v>
      </c>
      <c r="Q1059" s="849">
        <v>767</v>
      </c>
      <c r="R1059" s="837">
        <v>1.625</v>
      </c>
      <c r="S1059" s="850">
        <v>59</v>
      </c>
    </row>
    <row r="1060" spans="1:19" ht="14.4" customHeight="1" x14ac:dyDescent="0.3">
      <c r="A1060" s="831" t="s">
        <v>5661</v>
      </c>
      <c r="B1060" s="832" t="s">
        <v>5662</v>
      </c>
      <c r="C1060" s="832" t="s">
        <v>630</v>
      </c>
      <c r="D1060" s="832" t="s">
        <v>2063</v>
      </c>
      <c r="E1060" s="832" t="s">
        <v>5627</v>
      </c>
      <c r="F1060" s="832" t="s">
        <v>5745</v>
      </c>
      <c r="G1060" s="832" t="s">
        <v>5746</v>
      </c>
      <c r="H1060" s="849">
        <v>5</v>
      </c>
      <c r="I1060" s="849">
        <v>3595</v>
      </c>
      <c r="J1060" s="832">
        <v>0.61390027322404372</v>
      </c>
      <c r="K1060" s="832">
        <v>719</v>
      </c>
      <c r="L1060" s="849">
        <v>8</v>
      </c>
      <c r="M1060" s="849">
        <v>5856</v>
      </c>
      <c r="N1060" s="832">
        <v>1</v>
      </c>
      <c r="O1060" s="832">
        <v>732</v>
      </c>
      <c r="P1060" s="849">
        <v>13</v>
      </c>
      <c r="Q1060" s="849">
        <v>9516</v>
      </c>
      <c r="R1060" s="837">
        <v>1.625</v>
      </c>
      <c r="S1060" s="850">
        <v>732</v>
      </c>
    </row>
    <row r="1061" spans="1:19" ht="14.4" customHeight="1" x14ac:dyDescent="0.3">
      <c r="A1061" s="831" t="s">
        <v>5661</v>
      </c>
      <c r="B1061" s="832" t="s">
        <v>5662</v>
      </c>
      <c r="C1061" s="832" t="s">
        <v>630</v>
      </c>
      <c r="D1061" s="832" t="s">
        <v>2063</v>
      </c>
      <c r="E1061" s="832" t="s">
        <v>5627</v>
      </c>
      <c r="F1061" s="832" t="s">
        <v>5751</v>
      </c>
      <c r="G1061" s="832" t="s">
        <v>5752</v>
      </c>
      <c r="H1061" s="849">
        <v>1</v>
      </c>
      <c r="I1061" s="849">
        <v>240</v>
      </c>
      <c r="J1061" s="832">
        <v>0.32786885245901637</v>
      </c>
      <c r="K1061" s="832">
        <v>240</v>
      </c>
      <c r="L1061" s="849">
        <v>3</v>
      </c>
      <c r="M1061" s="849">
        <v>732</v>
      </c>
      <c r="N1061" s="832">
        <v>1</v>
      </c>
      <c r="O1061" s="832">
        <v>244</v>
      </c>
      <c r="P1061" s="849"/>
      <c r="Q1061" s="849"/>
      <c r="R1061" s="837"/>
      <c r="S1061" s="850"/>
    </row>
    <row r="1062" spans="1:19" ht="14.4" customHeight="1" x14ac:dyDescent="0.3">
      <c r="A1062" s="831" t="s">
        <v>5661</v>
      </c>
      <c r="B1062" s="832" t="s">
        <v>5662</v>
      </c>
      <c r="C1062" s="832" t="s">
        <v>630</v>
      </c>
      <c r="D1062" s="832" t="s">
        <v>2063</v>
      </c>
      <c r="E1062" s="832" t="s">
        <v>5627</v>
      </c>
      <c r="F1062" s="832" t="s">
        <v>5753</v>
      </c>
      <c r="G1062" s="832" t="s">
        <v>5754</v>
      </c>
      <c r="H1062" s="849">
        <v>5</v>
      </c>
      <c r="I1062" s="849">
        <v>550</v>
      </c>
      <c r="J1062" s="832">
        <v>0.60307017543859653</v>
      </c>
      <c r="K1062" s="832">
        <v>110</v>
      </c>
      <c r="L1062" s="849">
        <v>8</v>
      </c>
      <c r="M1062" s="849">
        <v>912</v>
      </c>
      <c r="N1062" s="832">
        <v>1</v>
      </c>
      <c r="O1062" s="832">
        <v>114</v>
      </c>
      <c r="P1062" s="849">
        <v>14</v>
      </c>
      <c r="Q1062" s="849">
        <v>1596</v>
      </c>
      <c r="R1062" s="837">
        <v>1.75</v>
      </c>
      <c r="S1062" s="850">
        <v>114</v>
      </c>
    </row>
    <row r="1063" spans="1:19" ht="14.4" customHeight="1" x14ac:dyDescent="0.3">
      <c r="A1063" s="831" t="s">
        <v>5661</v>
      </c>
      <c r="B1063" s="832" t="s">
        <v>5662</v>
      </c>
      <c r="C1063" s="832" t="s">
        <v>630</v>
      </c>
      <c r="D1063" s="832" t="s">
        <v>2063</v>
      </c>
      <c r="E1063" s="832" t="s">
        <v>5627</v>
      </c>
      <c r="F1063" s="832" t="s">
        <v>5769</v>
      </c>
      <c r="G1063" s="832" t="s">
        <v>5770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296</v>
      </c>
      <c r="R1063" s="837"/>
      <c r="S1063" s="850">
        <v>296</v>
      </c>
    </row>
    <row r="1064" spans="1:19" ht="14.4" customHeight="1" x14ac:dyDescent="0.3">
      <c r="A1064" s="831" t="s">
        <v>5661</v>
      </c>
      <c r="B1064" s="832" t="s">
        <v>5662</v>
      </c>
      <c r="C1064" s="832" t="s">
        <v>630</v>
      </c>
      <c r="D1064" s="832" t="s">
        <v>2063</v>
      </c>
      <c r="E1064" s="832" t="s">
        <v>5627</v>
      </c>
      <c r="F1064" s="832" t="s">
        <v>5817</v>
      </c>
      <c r="G1064" s="832" t="s">
        <v>5818</v>
      </c>
      <c r="H1064" s="849">
        <v>4</v>
      </c>
      <c r="I1064" s="849">
        <v>804</v>
      </c>
      <c r="J1064" s="832"/>
      <c r="K1064" s="832">
        <v>201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5661</v>
      </c>
      <c r="B1065" s="832" t="s">
        <v>5662</v>
      </c>
      <c r="C1065" s="832" t="s">
        <v>630</v>
      </c>
      <c r="D1065" s="832" t="s">
        <v>2063</v>
      </c>
      <c r="E1065" s="832" t="s">
        <v>5627</v>
      </c>
      <c r="F1065" s="832" t="s">
        <v>5821</v>
      </c>
      <c r="G1065" s="832" t="s">
        <v>5822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4</v>
      </c>
      <c r="Q1065" s="849">
        <v>1812</v>
      </c>
      <c r="R1065" s="837"/>
      <c r="S1065" s="850">
        <v>453</v>
      </c>
    </row>
    <row r="1066" spans="1:19" ht="14.4" customHeight="1" x14ac:dyDescent="0.3">
      <c r="A1066" s="831" t="s">
        <v>5661</v>
      </c>
      <c r="B1066" s="832" t="s">
        <v>5662</v>
      </c>
      <c r="C1066" s="832" t="s">
        <v>630</v>
      </c>
      <c r="D1066" s="832" t="s">
        <v>2076</v>
      </c>
      <c r="E1066" s="832" t="s">
        <v>5627</v>
      </c>
      <c r="F1066" s="832" t="s">
        <v>5646</v>
      </c>
      <c r="G1066" s="832" t="s">
        <v>5647</v>
      </c>
      <c r="H1066" s="849">
        <v>28</v>
      </c>
      <c r="I1066" s="849">
        <v>980</v>
      </c>
      <c r="J1066" s="832">
        <v>13.243243243243244</v>
      </c>
      <c r="K1066" s="832">
        <v>35</v>
      </c>
      <c r="L1066" s="849">
        <v>2</v>
      </c>
      <c r="M1066" s="849">
        <v>74</v>
      </c>
      <c r="N1066" s="832">
        <v>1</v>
      </c>
      <c r="O1066" s="832">
        <v>37</v>
      </c>
      <c r="P1066" s="849">
        <v>3</v>
      </c>
      <c r="Q1066" s="849">
        <v>111</v>
      </c>
      <c r="R1066" s="837">
        <v>1.5</v>
      </c>
      <c r="S1066" s="850">
        <v>37</v>
      </c>
    </row>
    <row r="1067" spans="1:19" ht="14.4" customHeight="1" x14ac:dyDescent="0.3">
      <c r="A1067" s="831" t="s">
        <v>5661</v>
      </c>
      <c r="B1067" s="832" t="s">
        <v>5662</v>
      </c>
      <c r="C1067" s="832" t="s">
        <v>630</v>
      </c>
      <c r="D1067" s="832" t="s">
        <v>2076</v>
      </c>
      <c r="E1067" s="832" t="s">
        <v>5627</v>
      </c>
      <c r="F1067" s="832" t="s">
        <v>5691</v>
      </c>
      <c r="G1067" s="832" t="s">
        <v>5692</v>
      </c>
      <c r="H1067" s="849"/>
      <c r="I1067" s="849"/>
      <c r="J1067" s="832"/>
      <c r="K1067" s="832"/>
      <c r="L1067" s="849"/>
      <c r="M1067" s="849"/>
      <c r="N1067" s="832"/>
      <c r="O1067" s="832"/>
      <c r="P1067" s="849">
        <v>1</v>
      </c>
      <c r="Q1067" s="849">
        <v>196</v>
      </c>
      <c r="R1067" s="837"/>
      <c r="S1067" s="850">
        <v>196</v>
      </c>
    </row>
    <row r="1068" spans="1:19" ht="14.4" customHeight="1" x14ac:dyDescent="0.3">
      <c r="A1068" s="831" t="s">
        <v>5661</v>
      </c>
      <c r="B1068" s="832" t="s">
        <v>5662</v>
      </c>
      <c r="C1068" s="832" t="s">
        <v>630</v>
      </c>
      <c r="D1068" s="832" t="s">
        <v>2076</v>
      </c>
      <c r="E1068" s="832" t="s">
        <v>5627</v>
      </c>
      <c r="F1068" s="832" t="s">
        <v>5693</v>
      </c>
      <c r="G1068" s="832" t="s">
        <v>5694</v>
      </c>
      <c r="H1068" s="849">
        <v>65</v>
      </c>
      <c r="I1068" s="849">
        <v>15275</v>
      </c>
      <c r="J1068" s="832">
        <v>2.0285524568393094</v>
      </c>
      <c r="K1068" s="832">
        <v>235</v>
      </c>
      <c r="L1068" s="849">
        <v>30</v>
      </c>
      <c r="M1068" s="849">
        <v>7530</v>
      </c>
      <c r="N1068" s="832">
        <v>1</v>
      </c>
      <c r="O1068" s="832">
        <v>251</v>
      </c>
      <c r="P1068" s="849">
        <v>62</v>
      </c>
      <c r="Q1068" s="849">
        <v>15562</v>
      </c>
      <c r="R1068" s="837">
        <v>2.0666666666666669</v>
      </c>
      <c r="S1068" s="850">
        <v>251</v>
      </c>
    </row>
    <row r="1069" spans="1:19" ht="14.4" customHeight="1" x14ac:dyDescent="0.3">
      <c r="A1069" s="831" t="s">
        <v>5661</v>
      </c>
      <c r="B1069" s="832" t="s">
        <v>5662</v>
      </c>
      <c r="C1069" s="832" t="s">
        <v>630</v>
      </c>
      <c r="D1069" s="832" t="s">
        <v>2076</v>
      </c>
      <c r="E1069" s="832" t="s">
        <v>5627</v>
      </c>
      <c r="F1069" s="832" t="s">
        <v>5695</v>
      </c>
      <c r="G1069" s="832" t="s">
        <v>5696</v>
      </c>
      <c r="H1069" s="849">
        <v>3</v>
      </c>
      <c r="I1069" s="849">
        <v>354</v>
      </c>
      <c r="J1069" s="832"/>
      <c r="K1069" s="832">
        <v>118</v>
      </c>
      <c r="L1069" s="849"/>
      <c r="M1069" s="849"/>
      <c r="N1069" s="832"/>
      <c r="O1069" s="832"/>
      <c r="P1069" s="849">
        <v>19</v>
      </c>
      <c r="Q1069" s="849">
        <v>2394</v>
      </c>
      <c r="R1069" s="837"/>
      <c r="S1069" s="850">
        <v>126</v>
      </c>
    </row>
    <row r="1070" spans="1:19" ht="14.4" customHeight="1" x14ac:dyDescent="0.3">
      <c r="A1070" s="831" t="s">
        <v>5661</v>
      </c>
      <c r="B1070" s="832" t="s">
        <v>5662</v>
      </c>
      <c r="C1070" s="832" t="s">
        <v>630</v>
      </c>
      <c r="D1070" s="832" t="s">
        <v>2076</v>
      </c>
      <c r="E1070" s="832" t="s">
        <v>5627</v>
      </c>
      <c r="F1070" s="832" t="s">
        <v>5803</v>
      </c>
      <c r="G1070" s="832" t="s">
        <v>5804</v>
      </c>
      <c r="H1070" s="849">
        <v>27</v>
      </c>
      <c r="I1070" s="849">
        <v>12285</v>
      </c>
      <c r="J1070" s="832">
        <v>1.599609375</v>
      </c>
      <c r="K1070" s="832">
        <v>455</v>
      </c>
      <c r="L1070" s="849">
        <v>16</v>
      </c>
      <c r="M1070" s="849">
        <v>7680</v>
      </c>
      <c r="N1070" s="832">
        <v>1</v>
      </c>
      <c r="O1070" s="832">
        <v>480</v>
      </c>
      <c r="P1070" s="849"/>
      <c r="Q1070" s="849"/>
      <c r="R1070" s="837"/>
      <c r="S1070" s="850"/>
    </row>
    <row r="1071" spans="1:19" ht="14.4" customHeight="1" x14ac:dyDescent="0.3">
      <c r="A1071" s="831" t="s">
        <v>5661</v>
      </c>
      <c r="B1071" s="832" t="s">
        <v>5662</v>
      </c>
      <c r="C1071" s="832" t="s">
        <v>630</v>
      </c>
      <c r="D1071" s="832" t="s">
        <v>2076</v>
      </c>
      <c r="E1071" s="832" t="s">
        <v>5627</v>
      </c>
      <c r="F1071" s="832" t="s">
        <v>5809</v>
      </c>
      <c r="G1071" s="832" t="s">
        <v>5810</v>
      </c>
      <c r="H1071" s="849">
        <v>35</v>
      </c>
      <c r="I1071" s="849">
        <v>31955</v>
      </c>
      <c r="J1071" s="832">
        <v>1.8261043488199327</v>
      </c>
      <c r="K1071" s="832">
        <v>913</v>
      </c>
      <c r="L1071" s="849">
        <v>19</v>
      </c>
      <c r="M1071" s="849">
        <v>17499</v>
      </c>
      <c r="N1071" s="832">
        <v>1</v>
      </c>
      <c r="O1071" s="832">
        <v>921</v>
      </c>
      <c r="P1071" s="849">
        <v>33</v>
      </c>
      <c r="Q1071" s="849">
        <v>30393</v>
      </c>
      <c r="R1071" s="837">
        <v>1.736842105263158</v>
      </c>
      <c r="S1071" s="850">
        <v>921</v>
      </c>
    </row>
    <row r="1072" spans="1:19" ht="14.4" customHeight="1" x14ac:dyDescent="0.3">
      <c r="A1072" s="831" t="s">
        <v>5661</v>
      </c>
      <c r="B1072" s="832" t="s">
        <v>5662</v>
      </c>
      <c r="C1072" s="832" t="s">
        <v>630</v>
      </c>
      <c r="D1072" s="832" t="s">
        <v>2076</v>
      </c>
      <c r="E1072" s="832" t="s">
        <v>5627</v>
      </c>
      <c r="F1072" s="832" t="s">
        <v>5703</v>
      </c>
      <c r="G1072" s="832" t="s">
        <v>5704</v>
      </c>
      <c r="H1072" s="849">
        <v>102</v>
      </c>
      <c r="I1072" s="849">
        <v>31416</v>
      </c>
      <c r="J1072" s="832">
        <v>1.8758060663959877</v>
      </c>
      <c r="K1072" s="832">
        <v>308</v>
      </c>
      <c r="L1072" s="849">
        <v>53</v>
      </c>
      <c r="M1072" s="849">
        <v>16748</v>
      </c>
      <c r="N1072" s="832">
        <v>1</v>
      </c>
      <c r="O1072" s="832">
        <v>316</v>
      </c>
      <c r="P1072" s="849">
        <v>97</v>
      </c>
      <c r="Q1072" s="849">
        <v>30652</v>
      </c>
      <c r="R1072" s="837">
        <v>1.8301886792452831</v>
      </c>
      <c r="S1072" s="850">
        <v>316</v>
      </c>
    </row>
    <row r="1073" spans="1:19" ht="14.4" customHeight="1" x14ac:dyDescent="0.3">
      <c r="A1073" s="831" t="s">
        <v>5661</v>
      </c>
      <c r="B1073" s="832" t="s">
        <v>5662</v>
      </c>
      <c r="C1073" s="832" t="s">
        <v>630</v>
      </c>
      <c r="D1073" s="832" t="s">
        <v>2076</v>
      </c>
      <c r="E1073" s="832" t="s">
        <v>5627</v>
      </c>
      <c r="F1073" s="832" t="s">
        <v>5707</v>
      </c>
      <c r="G1073" s="832" t="s">
        <v>5708</v>
      </c>
      <c r="H1073" s="849">
        <v>4</v>
      </c>
      <c r="I1073" s="849">
        <v>140</v>
      </c>
      <c r="J1073" s="832"/>
      <c r="K1073" s="832">
        <v>35</v>
      </c>
      <c r="L1073" s="849"/>
      <c r="M1073" s="849"/>
      <c r="N1073" s="832"/>
      <c r="O1073" s="832"/>
      <c r="P1073" s="849"/>
      <c r="Q1073" s="849"/>
      <c r="R1073" s="837"/>
      <c r="S1073" s="850"/>
    </row>
    <row r="1074" spans="1:19" ht="14.4" customHeight="1" x14ac:dyDescent="0.3">
      <c r="A1074" s="831" t="s">
        <v>5661</v>
      </c>
      <c r="B1074" s="832" t="s">
        <v>5662</v>
      </c>
      <c r="C1074" s="832" t="s">
        <v>630</v>
      </c>
      <c r="D1074" s="832" t="s">
        <v>2076</v>
      </c>
      <c r="E1074" s="832" t="s">
        <v>5627</v>
      </c>
      <c r="F1074" s="832" t="s">
        <v>5709</v>
      </c>
      <c r="G1074" s="832" t="s">
        <v>5710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3</v>
      </c>
      <c r="Q1074" s="849">
        <v>564</v>
      </c>
      <c r="R1074" s="837"/>
      <c r="S1074" s="850">
        <v>188</v>
      </c>
    </row>
    <row r="1075" spans="1:19" ht="14.4" customHeight="1" x14ac:dyDescent="0.3">
      <c r="A1075" s="831" t="s">
        <v>5661</v>
      </c>
      <c r="B1075" s="832" t="s">
        <v>5662</v>
      </c>
      <c r="C1075" s="832" t="s">
        <v>630</v>
      </c>
      <c r="D1075" s="832" t="s">
        <v>2076</v>
      </c>
      <c r="E1075" s="832" t="s">
        <v>5627</v>
      </c>
      <c r="F1075" s="832" t="s">
        <v>5639</v>
      </c>
      <c r="G1075" s="832" t="s">
        <v>5640</v>
      </c>
      <c r="H1075" s="849">
        <v>65</v>
      </c>
      <c r="I1075" s="849">
        <v>1100</v>
      </c>
      <c r="J1075" s="832">
        <v>1.1000110001100012</v>
      </c>
      <c r="K1075" s="832">
        <v>16.923076923076923</v>
      </c>
      <c r="L1075" s="849">
        <v>30</v>
      </c>
      <c r="M1075" s="849">
        <v>999.99</v>
      </c>
      <c r="N1075" s="832">
        <v>1</v>
      </c>
      <c r="O1075" s="832">
        <v>33.332999999999998</v>
      </c>
      <c r="P1075" s="849">
        <v>80</v>
      </c>
      <c r="Q1075" s="849">
        <v>2666.67</v>
      </c>
      <c r="R1075" s="837">
        <v>2.6666966669666698</v>
      </c>
      <c r="S1075" s="850">
        <v>33.333375000000004</v>
      </c>
    </row>
    <row r="1076" spans="1:19" ht="14.4" customHeight="1" x14ac:dyDescent="0.3">
      <c r="A1076" s="831" t="s">
        <v>5661</v>
      </c>
      <c r="B1076" s="832" t="s">
        <v>5662</v>
      </c>
      <c r="C1076" s="832" t="s">
        <v>630</v>
      </c>
      <c r="D1076" s="832" t="s">
        <v>2076</v>
      </c>
      <c r="E1076" s="832" t="s">
        <v>5627</v>
      </c>
      <c r="F1076" s="832" t="s">
        <v>5725</v>
      </c>
      <c r="G1076" s="832" t="s">
        <v>5726</v>
      </c>
      <c r="H1076" s="849">
        <v>1</v>
      </c>
      <c r="I1076" s="849">
        <v>36</v>
      </c>
      <c r="J1076" s="832"/>
      <c r="K1076" s="832">
        <v>36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5661</v>
      </c>
      <c r="B1077" s="832" t="s">
        <v>5662</v>
      </c>
      <c r="C1077" s="832" t="s">
        <v>630</v>
      </c>
      <c r="D1077" s="832" t="s">
        <v>2076</v>
      </c>
      <c r="E1077" s="832" t="s">
        <v>5627</v>
      </c>
      <c r="F1077" s="832" t="s">
        <v>5641</v>
      </c>
      <c r="G1077" s="832" t="s">
        <v>5642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32</v>
      </c>
      <c r="R1077" s="837"/>
      <c r="S1077" s="850">
        <v>32</v>
      </c>
    </row>
    <row r="1078" spans="1:19" ht="14.4" customHeight="1" x14ac:dyDescent="0.3">
      <c r="A1078" s="831" t="s">
        <v>5661</v>
      </c>
      <c r="B1078" s="832" t="s">
        <v>5662</v>
      </c>
      <c r="C1078" s="832" t="s">
        <v>630</v>
      </c>
      <c r="D1078" s="832" t="s">
        <v>2076</v>
      </c>
      <c r="E1078" s="832" t="s">
        <v>5627</v>
      </c>
      <c r="F1078" s="832" t="s">
        <v>5813</v>
      </c>
      <c r="G1078" s="832" t="s">
        <v>5814</v>
      </c>
      <c r="H1078" s="849">
        <v>2</v>
      </c>
      <c r="I1078" s="849">
        <v>608</v>
      </c>
      <c r="J1078" s="832">
        <v>0.6333333333333333</v>
      </c>
      <c r="K1078" s="832">
        <v>304</v>
      </c>
      <c r="L1078" s="849">
        <v>3</v>
      </c>
      <c r="M1078" s="849">
        <v>960</v>
      </c>
      <c r="N1078" s="832">
        <v>1</v>
      </c>
      <c r="O1078" s="832">
        <v>320</v>
      </c>
      <c r="P1078" s="849"/>
      <c r="Q1078" s="849"/>
      <c r="R1078" s="837"/>
      <c r="S1078" s="850"/>
    </row>
    <row r="1079" spans="1:19" ht="14.4" customHeight="1" x14ac:dyDescent="0.3">
      <c r="A1079" s="831" t="s">
        <v>5661</v>
      </c>
      <c r="B1079" s="832" t="s">
        <v>5662</v>
      </c>
      <c r="C1079" s="832" t="s">
        <v>630</v>
      </c>
      <c r="D1079" s="832" t="s">
        <v>2076</v>
      </c>
      <c r="E1079" s="832" t="s">
        <v>5627</v>
      </c>
      <c r="F1079" s="832" t="s">
        <v>5743</v>
      </c>
      <c r="G1079" s="832" t="s">
        <v>5744</v>
      </c>
      <c r="H1079" s="849">
        <v>18</v>
      </c>
      <c r="I1079" s="849">
        <v>1026</v>
      </c>
      <c r="J1079" s="832">
        <v>1.4491525423728813</v>
      </c>
      <c r="K1079" s="832">
        <v>57</v>
      </c>
      <c r="L1079" s="849">
        <v>12</v>
      </c>
      <c r="M1079" s="849">
        <v>708</v>
      </c>
      <c r="N1079" s="832">
        <v>1</v>
      </c>
      <c r="O1079" s="832">
        <v>59</v>
      </c>
      <c r="P1079" s="849">
        <v>30</v>
      </c>
      <c r="Q1079" s="849">
        <v>1770</v>
      </c>
      <c r="R1079" s="837">
        <v>2.5</v>
      </c>
      <c r="S1079" s="850">
        <v>59</v>
      </c>
    </row>
    <row r="1080" spans="1:19" ht="14.4" customHeight="1" x14ac:dyDescent="0.3">
      <c r="A1080" s="831" t="s">
        <v>5661</v>
      </c>
      <c r="B1080" s="832" t="s">
        <v>5662</v>
      </c>
      <c r="C1080" s="832" t="s">
        <v>630</v>
      </c>
      <c r="D1080" s="832" t="s">
        <v>2076</v>
      </c>
      <c r="E1080" s="832" t="s">
        <v>5627</v>
      </c>
      <c r="F1080" s="832" t="s">
        <v>5745</v>
      </c>
      <c r="G1080" s="832" t="s">
        <v>5746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3</v>
      </c>
      <c r="Q1080" s="849">
        <v>2196</v>
      </c>
      <c r="R1080" s="837"/>
      <c r="S1080" s="850">
        <v>732</v>
      </c>
    </row>
    <row r="1081" spans="1:19" ht="14.4" customHeight="1" x14ac:dyDescent="0.3">
      <c r="A1081" s="831" t="s">
        <v>5661</v>
      </c>
      <c r="B1081" s="832" t="s">
        <v>5662</v>
      </c>
      <c r="C1081" s="832" t="s">
        <v>630</v>
      </c>
      <c r="D1081" s="832" t="s">
        <v>2076</v>
      </c>
      <c r="E1081" s="832" t="s">
        <v>5627</v>
      </c>
      <c r="F1081" s="832" t="s">
        <v>5753</v>
      </c>
      <c r="G1081" s="832" t="s">
        <v>5754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3</v>
      </c>
      <c r="Q1081" s="849">
        <v>342</v>
      </c>
      <c r="R1081" s="837"/>
      <c r="S1081" s="850">
        <v>114</v>
      </c>
    </row>
    <row r="1082" spans="1:19" ht="14.4" customHeight="1" x14ac:dyDescent="0.3">
      <c r="A1082" s="831" t="s">
        <v>5661</v>
      </c>
      <c r="B1082" s="832" t="s">
        <v>5662</v>
      </c>
      <c r="C1082" s="832" t="s">
        <v>630</v>
      </c>
      <c r="D1082" s="832" t="s">
        <v>2076</v>
      </c>
      <c r="E1082" s="832" t="s">
        <v>5627</v>
      </c>
      <c r="F1082" s="832" t="s">
        <v>5815</v>
      </c>
      <c r="G1082" s="832" t="s">
        <v>5816</v>
      </c>
      <c r="H1082" s="849">
        <v>1</v>
      </c>
      <c r="I1082" s="849">
        <v>156</v>
      </c>
      <c r="J1082" s="832"/>
      <c r="K1082" s="832">
        <v>156</v>
      </c>
      <c r="L1082" s="849"/>
      <c r="M1082" s="849"/>
      <c r="N1082" s="832"/>
      <c r="O1082" s="832"/>
      <c r="P1082" s="849"/>
      <c r="Q1082" s="849"/>
      <c r="R1082" s="837"/>
      <c r="S1082" s="850"/>
    </row>
    <row r="1083" spans="1:19" ht="14.4" customHeight="1" x14ac:dyDescent="0.3">
      <c r="A1083" s="831" t="s">
        <v>5661</v>
      </c>
      <c r="B1083" s="832" t="s">
        <v>5662</v>
      </c>
      <c r="C1083" s="832" t="s">
        <v>630</v>
      </c>
      <c r="D1083" s="832" t="s">
        <v>2083</v>
      </c>
      <c r="E1083" s="832" t="s">
        <v>5627</v>
      </c>
      <c r="F1083" s="832" t="s">
        <v>5646</v>
      </c>
      <c r="G1083" s="832" t="s">
        <v>5647</v>
      </c>
      <c r="H1083" s="849"/>
      <c r="I1083" s="849"/>
      <c r="J1083" s="832"/>
      <c r="K1083" s="832"/>
      <c r="L1083" s="849">
        <v>154</v>
      </c>
      <c r="M1083" s="849">
        <v>5698</v>
      </c>
      <c r="N1083" s="832">
        <v>1</v>
      </c>
      <c r="O1083" s="832">
        <v>37</v>
      </c>
      <c r="P1083" s="849">
        <v>57</v>
      </c>
      <c r="Q1083" s="849">
        <v>2109</v>
      </c>
      <c r="R1083" s="837">
        <v>0.37012987012987014</v>
      </c>
      <c r="S1083" s="850">
        <v>37</v>
      </c>
    </row>
    <row r="1084" spans="1:19" ht="14.4" customHeight="1" x14ac:dyDescent="0.3">
      <c r="A1084" s="831" t="s">
        <v>5661</v>
      </c>
      <c r="B1084" s="832" t="s">
        <v>5662</v>
      </c>
      <c r="C1084" s="832" t="s">
        <v>630</v>
      </c>
      <c r="D1084" s="832" t="s">
        <v>2083</v>
      </c>
      <c r="E1084" s="832" t="s">
        <v>5627</v>
      </c>
      <c r="F1084" s="832" t="s">
        <v>5693</v>
      </c>
      <c r="G1084" s="832" t="s">
        <v>5694</v>
      </c>
      <c r="H1084" s="849"/>
      <c r="I1084" s="849"/>
      <c r="J1084" s="832"/>
      <c r="K1084" s="832"/>
      <c r="L1084" s="849">
        <v>170</v>
      </c>
      <c r="M1084" s="849">
        <v>42670</v>
      </c>
      <c r="N1084" s="832">
        <v>1</v>
      </c>
      <c r="O1084" s="832">
        <v>251</v>
      </c>
      <c r="P1084" s="849">
        <v>62</v>
      </c>
      <c r="Q1084" s="849">
        <v>15562</v>
      </c>
      <c r="R1084" s="837">
        <v>0.36470588235294116</v>
      </c>
      <c r="S1084" s="850">
        <v>251</v>
      </c>
    </row>
    <row r="1085" spans="1:19" ht="14.4" customHeight="1" x14ac:dyDescent="0.3">
      <c r="A1085" s="831" t="s">
        <v>5661</v>
      </c>
      <c r="B1085" s="832" t="s">
        <v>5662</v>
      </c>
      <c r="C1085" s="832" t="s">
        <v>630</v>
      </c>
      <c r="D1085" s="832" t="s">
        <v>2083</v>
      </c>
      <c r="E1085" s="832" t="s">
        <v>5627</v>
      </c>
      <c r="F1085" s="832" t="s">
        <v>5695</v>
      </c>
      <c r="G1085" s="832" t="s">
        <v>5696</v>
      </c>
      <c r="H1085" s="849"/>
      <c r="I1085" s="849"/>
      <c r="J1085" s="832"/>
      <c r="K1085" s="832"/>
      <c r="L1085" s="849">
        <v>1</v>
      </c>
      <c r="M1085" s="849">
        <v>126</v>
      </c>
      <c r="N1085" s="832">
        <v>1</v>
      </c>
      <c r="O1085" s="832">
        <v>126</v>
      </c>
      <c r="P1085" s="849"/>
      <c r="Q1085" s="849"/>
      <c r="R1085" s="837"/>
      <c r="S1085" s="850"/>
    </row>
    <row r="1086" spans="1:19" ht="14.4" customHeight="1" x14ac:dyDescent="0.3">
      <c r="A1086" s="831" t="s">
        <v>5661</v>
      </c>
      <c r="B1086" s="832" t="s">
        <v>5662</v>
      </c>
      <c r="C1086" s="832" t="s">
        <v>630</v>
      </c>
      <c r="D1086" s="832" t="s">
        <v>2083</v>
      </c>
      <c r="E1086" s="832" t="s">
        <v>5627</v>
      </c>
      <c r="F1086" s="832" t="s">
        <v>5803</v>
      </c>
      <c r="G1086" s="832" t="s">
        <v>5804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1</v>
      </c>
      <c r="Q1086" s="849">
        <v>480</v>
      </c>
      <c r="R1086" s="837"/>
      <c r="S1086" s="850">
        <v>480</v>
      </c>
    </row>
    <row r="1087" spans="1:19" ht="14.4" customHeight="1" x14ac:dyDescent="0.3">
      <c r="A1087" s="831" t="s">
        <v>5661</v>
      </c>
      <c r="B1087" s="832" t="s">
        <v>5662</v>
      </c>
      <c r="C1087" s="832" t="s">
        <v>630</v>
      </c>
      <c r="D1087" s="832" t="s">
        <v>2083</v>
      </c>
      <c r="E1087" s="832" t="s">
        <v>5627</v>
      </c>
      <c r="F1087" s="832" t="s">
        <v>5809</v>
      </c>
      <c r="G1087" s="832" t="s">
        <v>5810</v>
      </c>
      <c r="H1087" s="849"/>
      <c r="I1087" s="849"/>
      <c r="J1087" s="832"/>
      <c r="K1087" s="832"/>
      <c r="L1087" s="849">
        <v>93</v>
      </c>
      <c r="M1087" s="849">
        <v>85653</v>
      </c>
      <c r="N1087" s="832">
        <v>1</v>
      </c>
      <c r="O1087" s="832">
        <v>921</v>
      </c>
      <c r="P1087" s="849">
        <v>33</v>
      </c>
      <c r="Q1087" s="849">
        <v>30393</v>
      </c>
      <c r="R1087" s="837">
        <v>0.35483870967741937</v>
      </c>
      <c r="S1087" s="850">
        <v>921</v>
      </c>
    </row>
    <row r="1088" spans="1:19" ht="14.4" customHeight="1" x14ac:dyDescent="0.3">
      <c r="A1088" s="831" t="s">
        <v>5661</v>
      </c>
      <c r="B1088" s="832" t="s">
        <v>5662</v>
      </c>
      <c r="C1088" s="832" t="s">
        <v>630</v>
      </c>
      <c r="D1088" s="832" t="s">
        <v>2083</v>
      </c>
      <c r="E1088" s="832" t="s">
        <v>5627</v>
      </c>
      <c r="F1088" s="832" t="s">
        <v>5703</v>
      </c>
      <c r="G1088" s="832" t="s">
        <v>5704</v>
      </c>
      <c r="H1088" s="849"/>
      <c r="I1088" s="849"/>
      <c r="J1088" s="832"/>
      <c r="K1088" s="832"/>
      <c r="L1088" s="849">
        <v>226</v>
      </c>
      <c r="M1088" s="849">
        <v>71416</v>
      </c>
      <c r="N1088" s="832">
        <v>1</v>
      </c>
      <c r="O1088" s="832">
        <v>316</v>
      </c>
      <c r="P1088" s="849">
        <v>62</v>
      </c>
      <c r="Q1088" s="849">
        <v>19592</v>
      </c>
      <c r="R1088" s="837">
        <v>0.27433628318584069</v>
      </c>
      <c r="S1088" s="850">
        <v>316</v>
      </c>
    </row>
    <row r="1089" spans="1:19" ht="14.4" customHeight="1" x14ac:dyDescent="0.3">
      <c r="A1089" s="831" t="s">
        <v>5661</v>
      </c>
      <c r="B1089" s="832" t="s">
        <v>5662</v>
      </c>
      <c r="C1089" s="832" t="s">
        <v>630</v>
      </c>
      <c r="D1089" s="832" t="s">
        <v>2083</v>
      </c>
      <c r="E1089" s="832" t="s">
        <v>5627</v>
      </c>
      <c r="F1089" s="832" t="s">
        <v>5707</v>
      </c>
      <c r="G1089" s="832" t="s">
        <v>5708</v>
      </c>
      <c r="H1089" s="849"/>
      <c r="I1089" s="849"/>
      <c r="J1089" s="832"/>
      <c r="K1089" s="832"/>
      <c r="L1089" s="849">
        <v>1</v>
      </c>
      <c r="M1089" s="849">
        <v>35</v>
      </c>
      <c r="N1089" s="832">
        <v>1</v>
      </c>
      <c r="O1089" s="832">
        <v>35</v>
      </c>
      <c r="P1089" s="849"/>
      <c r="Q1089" s="849"/>
      <c r="R1089" s="837"/>
      <c r="S1089" s="850"/>
    </row>
    <row r="1090" spans="1:19" ht="14.4" customHeight="1" x14ac:dyDescent="0.3">
      <c r="A1090" s="831" t="s">
        <v>5661</v>
      </c>
      <c r="B1090" s="832" t="s">
        <v>5662</v>
      </c>
      <c r="C1090" s="832" t="s">
        <v>630</v>
      </c>
      <c r="D1090" s="832" t="s">
        <v>2083</v>
      </c>
      <c r="E1090" s="832" t="s">
        <v>5627</v>
      </c>
      <c r="F1090" s="832" t="s">
        <v>5715</v>
      </c>
      <c r="G1090" s="832" t="s">
        <v>5716</v>
      </c>
      <c r="H1090" s="849"/>
      <c r="I1090" s="849"/>
      <c r="J1090" s="832"/>
      <c r="K1090" s="832"/>
      <c r="L1090" s="849">
        <v>1</v>
      </c>
      <c r="M1090" s="849">
        <v>237</v>
      </c>
      <c r="N1090" s="832">
        <v>1</v>
      </c>
      <c r="O1090" s="832">
        <v>237</v>
      </c>
      <c r="P1090" s="849"/>
      <c r="Q1090" s="849"/>
      <c r="R1090" s="837"/>
      <c r="S1090" s="850"/>
    </row>
    <row r="1091" spans="1:19" ht="14.4" customHeight="1" x14ac:dyDescent="0.3">
      <c r="A1091" s="831" t="s">
        <v>5661</v>
      </c>
      <c r="B1091" s="832" t="s">
        <v>5662</v>
      </c>
      <c r="C1091" s="832" t="s">
        <v>630</v>
      </c>
      <c r="D1091" s="832" t="s">
        <v>2083</v>
      </c>
      <c r="E1091" s="832" t="s">
        <v>5627</v>
      </c>
      <c r="F1091" s="832" t="s">
        <v>5717</v>
      </c>
      <c r="G1091" s="832" t="s">
        <v>5718</v>
      </c>
      <c r="H1091" s="849"/>
      <c r="I1091" s="849"/>
      <c r="J1091" s="832"/>
      <c r="K1091" s="832"/>
      <c r="L1091" s="849">
        <v>7</v>
      </c>
      <c r="M1091" s="849">
        <v>3017</v>
      </c>
      <c r="N1091" s="832">
        <v>1</v>
      </c>
      <c r="O1091" s="832">
        <v>431</v>
      </c>
      <c r="P1091" s="849">
        <v>3</v>
      </c>
      <c r="Q1091" s="849">
        <v>1293</v>
      </c>
      <c r="R1091" s="837">
        <v>0.42857142857142855</v>
      </c>
      <c r="S1091" s="850">
        <v>431</v>
      </c>
    </row>
    <row r="1092" spans="1:19" ht="14.4" customHeight="1" x14ac:dyDescent="0.3">
      <c r="A1092" s="831" t="s">
        <v>5661</v>
      </c>
      <c r="B1092" s="832" t="s">
        <v>5662</v>
      </c>
      <c r="C1092" s="832" t="s">
        <v>630</v>
      </c>
      <c r="D1092" s="832" t="s">
        <v>2083</v>
      </c>
      <c r="E1092" s="832" t="s">
        <v>5627</v>
      </c>
      <c r="F1092" s="832" t="s">
        <v>5639</v>
      </c>
      <c r="G1092" s="832" t="s">
        <v>5640</v>
      </c>
      <c r="H1092" s="849"/>
      <c r="I1092" s="849"/>
      <c r="J1092" s="832"/>
      <c r="K1092" s="832"/>
      <c r="L1092" s="849">
        <v>171</v>
      </c>
      <c r="M1092" s="849">
        <v>5700</v>
      </c>
      <c r="N1092" s="832">
        <v>1</v>
      </c>
      <c r="O1092" s="832">
        <v>33.333333333333336</v>
      </c>
      <c r="P1092" s="849">
        <v>62</v>
      </c>
      <c r="Q1092" s="849">
        <v>2066.67</v>
      </c>
      <c r="R1092" s="837">
        <v>0.36257368421052633</v>
      </c>
      <c r="S1092" s="850">
        <v>33.333387096774196</v>
      </c>
    </row>
    <row r="1093" spans="1:19" ht="14.4" customHeight="1" x14ac:dyDescent="0.3">
      <c r="A1093" s="831" t="s">
        <v>5661</v>
      </c>
      <c r="B1093" s="832" t="s">
        <v>5662</v>
      </c>
      <c r="C1093" s="832" t="s">
        <v>630</v>
      </c>
      <c r="D1093" s="832" t="s">
        <v>2083</v>
      </c>
      <c r="E1093" s="832" t="s">
        <v>5627</v>
      </c>
      <c r="F1093" s="832" t="s">
        <v>5641</v>
      </c>
      <c r="G1093" s="832" t="s">
        <v>5642</v>
      </c>
      <c r="H1093" s="849"/>
      <c r="I1093" s="849"/>
      <c r="J1093" s="832"/>
      <c r="K1093" s="832"/>
      <c r="L1093" s="849">
        <v>1</v>
      </c>
      <c r="M1093" s="849">
        <v>32</v>
      </c>
      <c r="N1093" s="832">
        <v>1</v>
      </c>
      <c r="O1093" s="832">
        <v>32</v>
      </c>
      <c r="P1093" s="849"/>
      <c r="Q1093" s="849"/>
      <c r="R1093" s="837"/>
      <c r="S1093" s="850"/>
    </row>
    <row r="1094" spans="1:19" ht="14.4" customHeight="1" x14ac:dyDescent="0.3">
      <c r="A1094" s="831" t="s">
        <v>5661</v>
      </c>
      <c r="B1094" s="832" t="s">
        <v>5662</v>
      </c>
      <c r="C1094" s="832" t="s">
        <v>630</v>
      </c>
      <c r="D1094" s="832" t="s">
        <v>2083</v>
      </c>
      <c r="E1094" s="832" t="s">
        <v>5627</v>
      </c>
      <c r="F1094" s="832" t="s">
        <v>5648</v>
      </c>
      <c r="G1094" s="832" t="s">
        <v>5649</v>
      </c>
      <c r="H1094" s="849"/>
      <c r="I1094" s="849"/>
      <c r="J1094" s="832"/>
      <c r="K1094" s="832"/>
      <c r="L1094" s="849">
        <v>19</v>
      </c>
      <c r="M1094" s="849">
        <v>1406</v>
      </c>
      <c r="N1094" s="832">
        <v>1</v>
      </c>
      <c r="O1094" s="832">
        <v>74</v>
      </c>
      <c r="P1094" s="849">
        <v>6</v>
      </c>
      <c r="Q1094" s="849">
        <v>444</v>
      </c>
      <c r="R1094" s="837">
        <v>0.31578947368421051</v>
      </c>
      <c r="S1094" s="850">
        <v>74</v>
      </c>
    </row>
    <row r="1095" spans="1:19" ht="14.4" customHeight="1" x14ac:dyDescent="0.3">
      <c r="A1095" s="831" t="s">
        <v>5661</v>
      </c>
      <c r="B1095" s="832" t="s">
        <v>5662</v>
      </c>
      <c r="C1095" s="832" t="s">
        <v>630</v>
      </c>
      <c r="D1095" s="832" t="s">
        <v>2083</v>
      </c>
      <c r="E1095" s="832" t="s">
        <v>5627</v>
      </c>
      <c r="F1095" s="832" t="s">
        <v>5745</v>
      </c>
      <c r="G1095" s="832" t="s">
        <v>5746</v>
      </c>
      <c r="H1095" s="849"/>
      <c r="I1095" s="849"/>
      <c r="J1095" s="832"/>
      <c r="K1095" s="832"/>
      <c r="L1095" s="849">
        <v>3</v>
      </c>
      <c r="M1095" s="849">
        <v>2196</v>
      </c>
      <c r="N1095" s="832">
        <v>1</v>
      </c>
      <c r="O1095" s="832">
        <v>732</v>
      </c>
      <c r="P1095" s="849"/>
      <c r="Q1095" s="849"/>
      <c r="R1095" s="837"/>
      <c r="S1095" s="850"/>
    </row>
    <row r="1096" spans="1:19" ht="14.4" customHeight="1" x14ac:dyDescent="0.3">
      <c r="A1096" s="831" t="s">
        <v>5661</v>
      </c>
      <c r="B1096" s="832" t="s">
        <v>5662</v>
      </c>
      <c r="C1096" s="832" t="s">
        <v>630</v>
      </c>
      <c r="D1096" s="832" t="s">
        <v>2083</v>
      </c>
      <c r="E1096" s="832" t="s">
        <v>5627</v>
      </c>
      <c r="F1096" s="832" t="s">
        <v>5753</v>
      </c>
      <c r="G1096" s="832" t="s">
        <v>5754</v>
      </c>
      <c r="H1096" s="849"/>
      <c r="I1096" s="849"/>
      <c r="J1096" s="832"/>
      <c r="K1096" s="832"/>
      <c r="L1096" s="849">
        <v>3</v>
      </c>
      <c r="M1096" s="849">
        <v>342</v>
      </c>
      <c r="N1096" s="832">
        <v>1</v>
      </c>
      <c r="O1096" s="832">
        <v>114</v>
      </c>
      <c r="P1096" s="849"/>
      <c r="Q1096" s="849"/>
      <c r="R1096" s="837"/>
      <c r="S1096" s="850"/>
    </row>
    <row r="1097" spans="1:19" ht="14.4" customHeight="1" x14ac:dyDescent="0.3">
      <c r="A1097" s="831" t="s">
        <v>5661</v>
      </c>
      <c r="B1097" s="832" t="s">
        <v>5662</v>
      </c>
      <c r="C1097" s="832" t="s">
        <v>630</v>
      </c>
      <c r="D1097" s="832" t="s">
        <v>5614</v>
      </c>
      <c r="E1097" s="832" t="s">
        <v>5632</v>
      </c>
      <c r="F1097" s="832" t="s">
        <v>5788</v>
      </c>
      <c r="G1097" s="832" t="s">
        <v>3082</v>
      </c>
      <c r="H1097" s="849">
        <v>1</v>
      </c>
      <c r="I1097" s="849">
        <v>3748.49</v>
      </c>
      <c r="J1097" s="832"/>
      <c r="K1097" s="832">
        <v>3748.49</v>
      </c>
      <c r="L1097" s="849"/>
      <c r="M1097" s="849"/>
      <c r="N1097" s="832"/>
      <c r="O1097" s="832"/>
      <c r="P1097" s="849"/>
      <c r="Q1097" s="849"/>
      <c r="R1097" s="837"/>
      <c r="S1097" s="850"/>
    </row>
    <row r="1098" spans="1:19" ht="14.4" customHeight="1" x14ac:dyDescent="0.3">
      <c r="A1098" s="831" t="s">
        <v>5661</v>
      </c>
      <c r="B1098" s="832" t="s">
        <v>5662</v>
      </c>
      <c r="C1098" s="832" t="s">
        <v>630</v>
      </c>
      <c r="D1098" s="832" t="s">
        <v>5614</v>
      </c>
      <c r="E1098" s="832" t="s">
        <v>5632</v>
      </c>
      <c r="F1098" s="832" t="s">
        <v>5790</v>
      </c>
      <c r="G1098" s="832" t="s">
        <v>2659</v>
      </c>
      <c r="H1098" s="849">
        <v>2</v>
      </c>
      <c r="I1098" s="849">
        <v>4659.7</v>
      </c>
      <c r="J1098" s="832"/>
      <c r="K1098" s="832">
        <v>2329.85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5661</v>
      </c>
      <c r="B1099" s="832" t="s">
        <v>5662</v>
      </c>
      <c r="C1099" s="832" t="s">
        <v>630</v>
      </c>
      <c r="D1099" s="832" t="s">
        <v>5614</v>
      </c>
      <c r="E1099" s="832" t="s">
        <v>5632</v>
      </c>
      <c r="F1099" s="832" t="s">
        <v>5792</v>
      </c>
      <c r="G1099" s="832" t="s">
        <v>3039</v>
      </c>
      <c r="H1099" s="849">
        <v>1</v>
      </c>
      <c r="I1099" s="849">
        <v>2329.85</v>
      </c>
      <c r="J1099" s="832"/>
      <c r="K1099" s="832">
        <v>2329.85</v>
      </c>
      <c r="L1099" s="849"/>
      <c r="M1099" s="849"/>
      <c r="N1099" s="832"/>
      <c r="O1099" s="832"/>
      <c r="P1099" s="849"/>
      <c r="Q1099" s="849"/>
      <c r="R1099" s="837"/>
      <c r="S1099" s="850"/>
    </row>
    <row r="1100" spans="1:19" ht="14.4" customHeight="1" x14ac:dyDescent="0.3">
      <c r="A1100" s="831" t="s">
        <v>5661</v>
      </c>
      <c r="B1100" s="832" t="s">
        <v>5662</v>
      </c>
      <c r="C1100" s="832" t="s">
        <v>630</v>
      </c>
      <c r="D1100" s="832" t="s">
        <v>5614</v>
      </c>
      <c r="E1100" s="832" t="s">
        <v>5627</v>
      </c>
      <c r="F1100" s="832" t="s">
        <v>5646</v>
      </c>
      <c r="G1100" s="832" t="s">
        <v>5647</v>
      </c>
      <c r="H1100" s="849">
        <v>11</v>
      </c>
      <c r="I1100" s="849">
        <v>385</v>
      </c>
      <c r="J1100" s="832"/>
      <c r="K1100" s="832">
        <v>35</v>
      </c>
      <c r="L1100" s="849"/>
      <c r="M1100" s="849"/>
      <c r="N1100" s="832"/>
      <c r="O1100" s="832"/>
      <c r="P1100" s="849"/>
      <c r="Q1100" s="849"/>
      <c r="R1100" s="837"/>
      <c r="S1100" s="850"/>
    </row>
    <row r="1101" spans="1:19" ht="14.4" customHeight="1" x14ac:dyDescent="0.3">
      <c r="A1101" s="831" t="s">
        <v>5661</v>
      </c>
      <c r="B1101" s="832" t="s">
        <v>5662</v>
      </c>
      <c r="C1101" s="832" t="s">
        <v>630</v>
      </c>
      <c r="D1101" s="832" t="s">
        <v>5614</v>
      </c>
      <c r="E1101" s="832" t="s">
        <v>5627</v>
      </c>
      <c r="F1101" s="832" t="s">
        <v>5693</v>
      </c>
      <c r="G1101" s="832" t="s">
        <v>5694</v>
      </c>
      <c r="H1101" s="849">
        <v>27</v>
      </c>
      <c r="I1101" s="849">
        <v>6345</v>
      </c>
      <c r="J1101" s="832"/>
      <c r="K1101" s="832">
        <v>235</v>
      </c>
      <c r="L1101" s="849"/>
      <c r="M1101" s="849"/>
      <c r="N1101" s="832"/>
      <c r="O1101" s="832"/>
      <c r="P1101" s="849"/>
      <c r="Q1101" s="849"/>
      <c r="R1101" s="837"/>
      <c r="S1101" s="850"/>
    </row>
    <row r="1102" spans="1:19" ht="14.4" customHeight="1" x14ac:dyDescent="0.3">
      <c r="A1102" s="831" t="s">
        <v>5661</v>
      </c>
      <c r="B1102" s="832" t="s">
        <v>5662</v>
      </c>
      <c r="C1102" s="832" t="s">
        <v>630</v>
      </c>
      <c r="D1102" s="832" t="s">
        <v>5614</v>
      </c>
      <c r="E1102" s="832" t="s">
        <v>5627</v>
      </c>
      <c r="F1102" s="832" t="s">
        <v>5695</v>
      </c>
      <c r="G1102" s="832" t="s">
        <v>5696</v>
      </c>
      <c r="H1102" s="849">
        <v>1</v>
      </c>
      <c r="I1102" s="849">
        <v>118</v>
      </c>
      <c r="J1102" s="832"/>
      <c r="K1102" s="832">
        <v>118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" customHeight="1" x14ac:dyDescent="0.3">
      <c r="A1103" s="831" t="s">
        <v>5661</v>
      </c>
      <c r="B1103" s="832" t="s">
        <v>5662</v>
      </c>
      <c r="C1103" s="832" t="s">
        <v>630</v>
      </c>
      <c r="D1103" s="832" t="s">
        <v>5614</v>
      </c>
      <c r="E1103" s="832" t="s">
        <v>5627</v>
      </c>
      <c r="F1103" s="832" t="s">
        <v>5803</v>
      </c>
      <c r="G1103" s="832" t="s">
        <v>5804</v>
      </c>
      <c r="H1103" s="849">
        <v>29</v>
      </c>
      <c r="I1103" s="849">
        <v>13195</v>
      </c>
      <c r="J1103" s="832"/>
      <c r="K1103" s="832">
        <v>455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5661</v>
      </c>
      <c r="B1104" s="832" t="s">
        <v>5662</v>
      </c>
      <c r="C1104" s="832" t="s">
        <v>630</v>
      </c>
      <c r="D1104" s="832" t="s">
        <v>5614</v>
      </c>
      <c r="E1104" s="832" t="s">
        <v>5627</v>
      </c>
      <c r="F1104" s="832" t="s">
        <v>5703</v>
      </c>
      <c r="G1104" s="832" t="s">
        <v>5704</v>
      </c>
      <c r="H1104" s="849">
        <v>90</v>
      </c>
      <c r="I1104" s="849">
        <v>27720</v>
      </c>
      <c r="J1104" s="832"/>
      <c r="K1104" s="832">
        <v>308</v>
      </c>
      <c r="L1104" s="849"/>
      <c r="M1104" s="849"/>
      <c r="N1104" s="832"/>
      <c r="O1104" s="832"/>
      <c r="P1104" s="849"/>
      <c r="Q1104" s="849"/>
      <c r="R1104" s="837"/>
      <c r="S1104" s="850"/>
    </row>
    <row r="1105" spans="1:19" ht="14.4" customHeight="1" x14ac:dyDescent="0.3">
      <c r="A1105" s="831" t="s">
        <v>5661</v>
      </c>
      <c r="B1105" s="832" t="s">
        <v>5662</v>
      </c>
      <c r="C1105" s="832" t="s">
        <v>630</v>
      </c>
      <c r="D1105" s="832" t="s">
        <v>5614</v>
      </c>
      <c r="E1105" s="832" t="s">
        <v>5627</v>
      </c>
      <c r="F1105" s="832" t="s">
        <v>5707</v>
      </c>
      <c r="G1105" s="832" t="s">
        <v>5708</v>
      </c>
      <c r="H1105" s="849">
        <v>2</v>
      </c>
      <c r="I1105" s="849">
        <v>70</v>
      </c>
      <c r="J1105" s="832"/>
      <c r="K1105" s="832">
        <v>35</v>
      </c>
      <c r="L1105" s="849"/>
      <c r="M1105" s="849"/>
      <c r="N1105" s="832"/>
      <c r="O1105" s="832"/>
      <c r="P1105" s="849"/>
      <c r="Q1105" s="849"/>
      <c r="R1105" s="837"/>
      <c r="S1105" s="850"/>
    </row>
    <row r="1106" spans="1:19" ht="14.4" customHeight="1" x14ac:dyDescent="0.3">
      <c r="A1106" s="831" t="s">
        <v>5661</v>
      </c>
      <c r="B1106" s="832" t="s">
        <v>5662</v>
      </c>
      <c r="C1106" s="832" t="s">
        <v>630</v>
      </c>
      <c r="D1106" s="832" t="s">
        <v>5614</v>
      </c>
      <c r="E1106" s="832" t="s">
        <v>5627</v>
      </c>
      <c r="F1106" s="832" t="s">
        <v>5709</v>
      </c>
      <c r="G1106" s="832" t="s">
        <v>5710</v>
      </c>
      <c r="H1106" s="849">
        <v>1</v>
      </c>
      <c r="I1106" s="849">
        <v>181</v>
      </c>
      <c r="J1106" s="832"/>
      <c r="K1106" s="832">
        <v>181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5661</v>
      </c>
      <c r="B1107" s="832" t="s">
        <v>5662</v>
      </c>
      <c r="C1107" s="832" t="s">
        <v>630</v>
      </c>
      <c r="D1107" s="832" t="s">
        <v>5614</v>
      </c>
      <c r="E1107" s="832" t="s">
        <v>5627</v>
      </c>
      <c r="F1107" s="832" t="s">
        <v>5641</v>
      </c>
      <c r="G1107" s="832" t="s">
        <v>5642</v>
      </c>
      <c r="H1107" s="849">
        <v>2</v>
      </c>
      <c r="I1107" s="849">
        <v>62</v>
      </c>
      <c r="J1107" s="832"/>
      <c r="K1107" s="832">
        <v>31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5661</v>
      </c>
      <c r="B1108" s="832" t="s">
        <v>5662</v>
      </c>
      <c r="C1108" s="832" t="s">
        <v>630</v>
      </c>
      <c r="D1108" s="832" t="s">
        <v>5614</v>
      </c>
      <c r="E1108" s="832" t="s">
        <v>5627</v>
      </c>
      <c r="F1108" s="832" t="s">
        <v>5813</v>
      </c>
      <c r="G1108" s="832" t="s">
        <v>5814</v>
      </c>
      <c r="H1108" s="849">
        <v>3</v>
      </c>
      <c r="I1108" s="849">
        <v>912</v>
      </c>
      <c r="J1108" s="832"/>
      <c r="K1108" s="832">
        <v>304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" customHeight="1" x14ac:dyDescent="0.3">
      <c r="A1109" s="831" t="s">
        <v>5661</v>
      </c>
      <c r="B1109" s="832" t="s">
        <v>5662</v>
      </c>
      <c r="C1109" s="832" t="s">
        <v>630</v>
      </c>
      <c r="D1109" s="832" t="s">
        <v>5614</v>
      </c>
      <c r="E1109" s="832" t="s">
        <v>5627</v>
      </c>
      <c r="F1109" s="832" t="s">
        <v>5743</v>
      </c>
      <c r="G1109" s="832" t="s">
        <v>5744</v>
      </c>
      <c r="H1109" s="849">
        <v>1</v>
      </c>
      <c r="I1109" s="849">
        <v>57</v>
      </c>
      <c r="J1109" s="832"/>
      <c r="K1109" s="832">
        <v>57</v>
      </c>
      <c r="L1109" s="849"/>
      <c r="M1109" s="849"/>
      <c r="N1109" s="832"/>
      <c r="O1109" s="832"/>
      <c r="P1109" s="849"/>
      <c r="Q1109" s="849"/>
      <c r="R1109" s="837"/>
      <c r="S1109" s="850"/>
    </row>
    <row r="1110" spans="1:19" ht="14.4" customHeight="1" x14ac:dyDescent="0.3">
      <c r="A1110" s="831" t="s">
        <v>5661</v>
      </c>
      <c r="B1110" s="832" t="s">
        <v>5662</v>
      </c>
      <c r="C1110" s="832" t="s">
        <v>630</v>
      </c>
      <c r="D1110" s="832" t="s">
        <v>5614</v>
      </c>
      <c r="E1110" s="832" t="s">
        <v>5627</v>
      </c>
      <c r="F1110" s="832" t="s">
        <v>5745</v>
      </c>
      <c r="G1110" s="832" t="s">
        <v>5746</v>
      </c>
      <c r="H1110" s="849">
        <v>2</v>
      </c>
      <c r="I1110" s="849">
        <v>1438</v>
      </c>
      <c r="J1110" s="832"/>
      <c r="K1110" s="832">
        <v>719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5661</v>
      </c>
      <c r="B1111" s="832" t="s">
        <v>5662</v>
      </c>
      <c r="C1111" s="832" t="s">
        <v>630</v>
      </c>
      <c r="D1111" s="832" t="s">
        <v>5614</v>
      </c>
      <c r="E1111" s="832" t="s">
        <v>5627</v>
      </c>
      <c r="F1111" s="832" t="s">
        <v>5753</v>
      </c>
      <c r="G1111" s="832" t="s">
        <v>5754</v>
      </c>
      <c r="H1111" s="849">
        <v>1</v>
      </c>
      <c r="I1111" s="849">
        <v>110</v>
      </c>
      <c r="J1111" s="832"/>
      <c r="K1111" s="832">
        <v>110</v>
      </c>
      <c r="L1111" s="849"/>
      <c r="M1111" s="849"/>
      <c r="N1111" s="832"/>
      <c r="O1111" s="832"/>
      <c r="P1111" s="849"/>
      <c r="Q1111" s="849"/>
      <c r="R1111" s="837"/>
      <c r="S1111" s="850"/>
    </row>
    <row r="1112" spans="1:19" ht="14.4" customHeight="1" x14ac:dyDescent="0.3">
      <c r="A1112" s="831" t="s">
        <v>5661</v>
      </c>
      <c r="B1112" s="832" t="s">
        <v>5662</v>
      </c>
      <c r="C1112" s="832" t="s">
        <v>630</v>
      </c>
      <c r="D1112" s="832" t="s">
        <v>2097</v>
      </c>
      <c r="E1112" s="832" t="s">
        <v>5632</v>
      </c>
      <c r="F1112" s="832" t="s">
        <v>5788</v>
      </c>
      <c r="G1112" s="832" t="s">
        <v>3082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5</v>
      </c>
      <c r="Q1112" s="849">
        <v>11408.699999999999</v>
      </c>
      <c r="R1112" s="837"/>
      <c r="S1112" s="850">
        <v>2281.7399999999998</v>
      </c>
    </row>
    <row r="1113" spans="1:19" ht="14.4" customHeight="1" x14ac:dyDescent="0.3">
      <c r="A1113" s="831" t="s">
        <v>5661</v>
      </c>
      <c r="B1113" s="832" t="s">
        <v>5662</v>
      </c>
      <c r="C1113" s="832" t="s">
        <v>630</v>
      </c>
      <c r="D1113" s="832" t="s">
        <v>2097</v>
      </c>
      <c r="E1113" s="832" t="s">
        <v>5632</v>
      </c>
      <c r="F1113" s="832" t="s">
        <v>5789</v>
      </c>
      <c r="G1113" s="832" t="s">
        <v>2659</v>
      </c>
      <c r="H1113" s="849">
        <v>13</v>
      </c>
      <c r="I1113" s="849">
        <v>3028.87</v>
      </c>
      <c r="J1113" s="832"/>
      <c r="K1113" s="832">
        <v>232.98999999999998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5661</v>
      </c>
      <c r="B1114" s="832" t="s">
        <v>5662</v>
      </c>
      <c r="C1114" s="832" t="s">
        <v>630</v>
      </c>
      <c r="D1114" s="832" t="s">
        <v>2097</v>
      </c>
      <c r="E1114" s="832" t="s">
        <v>5632</v>
      </c>
      <c r="F1114" s="832" t="s">
        <v>5790</v>
      </c>
      <c r="G1114" s="832" t="s">
        <v>2659</v>
      </c>
      <c r="H1114" s="849">
        <v>4</v>
      </c>
      <c r="I1114" s="849">
        <v>9319.4</v>
      </c>
      <c r="J1114" s="832"/>
      <c r="K1114" s="832">
        <v>2329.85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5661</v>
      </c>
      <c r="B1115" s="832" t="s">
        <v>5662</v>
      </c>
      <c r="C1115" s="832" t="s">
        <v>630</v>
      </c>
      <c r="D1115" s="832" t="s">
        <v>2097</v>
      </c>
      <c r="E1115" s="832" t="s">
        <v>5632</v>
      </c>
      <c r="F1115" s="832" t="s">
        <v>5791</v>
      </c>
      <c r="G1115" s="832" t="s">
        <v>3039</v>
      </c>
      <c r="H1115" s="849">
        <v>16</v>
      </c>
      <c r="I1115" s="849">
        <v>3727.84</v>
      </c>
      <c r="J1115" s="832"/>
      <c r="K1115" s="832">
        <v>232.99</v>
      </c>
      <c r="L1115" s="849"/>
      <c r="M1115" s="849"/>
      <c r="N1115" s="832"/>
      <c r="O1115" s="832"/>
      <c r="P1115" s="849"/>
      <c r="Q1115" s="849"/>
      <c r="R1115" s="837"/>
      <c r="S1115" s="850"/>
    </row>
    <row r="1116" spans="1:19" ht="14.4" customHeight="1" x14ac:dyDescent="0.3">
      <c r="A1116" s="831" t="s">
        <v>5661</v>
      </c>
      <c r="B1116" s="832" t="s">
        <v>5662</v>
      </c>
      <c r="C1116" s="832" t="s">
        <v>630</v>
      </c>
      <c r="D1116" s="832" t="s">
        <v>2097</v>
      </c>
      <c r="E1116" s="832" t="s">
        <v>5632</v>
      </c>
      <c r="F1116" s="832" t="s">
        <v>5792</v>
      </c>
      <c r="G1116" s="832" t="s">
        <v>3039</v>
      </c>
      <c r="H1116" s="849">
        <v>2</v>
      </c>
      <c r="I1116" s="849">
        <v>4659.7</v>
      </c>
      <c r="J1116" s="832"/>
      <c r="K1116" s="832">
        <v>2329.85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" customHeight="1" x14ac:dyDescent="0.3">
      <c r="A1117" s="831" t="s">
        <v>5661</v>
      </c>
      <c r="B1117" s="832" t="s">
        <v>5662</v>
      </c>
      <c r="C1117" s="832" t="s">
        <v>630</v>
      </c>
      <c r="D1117" s="832" t="s">
        <v>2097</v>
      </c>
      <c r="E1117" s="832" t="s">
        <v>5632</v>
      </c>
      <c r="F1117" s="832" t="s">
        <v>5793</v>
      </c>
      <c r="G1117" s="832" t="s">
        <v>2993</v>
      </c>
      <c r="H1117" s="849"/>
      <c r="I1117" s="849"/>
      <c r="J1117" s="832"/>
      <c r="K1117" s="832"/>
      <c r="L1117" s="849"/>
      <c r="M1117" s="849"/>
      <c r="N1117" s="832"/>
      <c r="O1117" s="832"/>
      <c r="P1117" s="849">
        <v>0</v>
      </c>
      <c r="Q1117" s="849">
        <v>0</v>
      </c>
      <c r="R1117" s="837"/>
      <c r="S1117" s="850"/>
    </row>
    <row r="1118" spans="1:19" ht="14.4" customHeight="1" x14ac:dyDescent="0.3">
      <c r="A1118" s="831" t="s">
        <v>5661</v>
      </c>
      <c r="B1118" s="832" t="s">
        <v>5662</v>
      </c>
      <c r="C1118" s="832" t="s">
        <v>630</v>
      </c>
      <c r="D1118" s="832" t="s">
        <v>2097</v>
      </c>
      <c r="E1118" s="832" t="s">
        <v>5632</v>
      </c>
      <c r="F1118" s="832" t="s">
        <v>5800</v>
      </c>
      <c r="G1118" s="832" t="s">
        <v>2635</v>
      </c>
      <c r="H1118" s="849">
        <v>1</v>
      </c>
      <c r="I1118" s="849">
        <v>2329.85</v>
      </c>
      <c r="J1118" s="832"/>
      <c r="K1118" s="832">
        <v>2329.85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5661</v>
      </c>
      <c r="B1119" s="832" t="s">
        <v>5662</v>
      </c>
      <c r="C1119" s="832" t="s">
        <v>630</v>
      </c>
      <c r="D1119" s="832" t="s">
        <v>2097</v>
      </c>
      <c r="E1119" s="832" t="s">
        <v>5627</v>
      </c>
      <c r="F1119" s="832" t="s">
        <v>5646</v>
      </c>
      <c r="G1119" s="832" t="s">
        <v>5647</v>
      </c>
      <c r="H1119" s="849">
        <v>467</v>
      </c>
      <c r="I1119" s="849">
        <v>16345</v>
      </c>
      <c r="J1119" s="832">
        <v>1.6361361361361362</v>
      </c>
      <c r="K1119" s="832">
        <v>35</v>
      </c>
      <c r="L1119" s="849">
        <v>270</v>
      </c>
      <c r="M1119" s="849">
        <v>9990</v>
      </c>
      <c r="N1119" s="832">
        <v>1</v>
      </c>
      <c r="O1119" s="832">
        <v>37</v>
      </c>
      <c r="P1119" s="849">
        <v>92</v>
      </c>
      <c r="Q1119" s="849">
        <v>3404</v>
      </c>
      <c r="R1119" s="837">
        <v>0.34074074074074073</v>
      </c>
      <c r="S1119" s="850">
        <v>37</v>
      </c>
    </row>
    <row r="1120" spans="1:19" ht="14.4" customHeight="1" x14ac:dyDescent="0.3">
      <c r="A1120" s="831" t="s">
        <v>5661</v>
      </c>
      <c r="B1120" s="832" t="s">
        <v>5662</v>
      </c>
      <c r="C1120" s="832" t="s">
        <v>630</v>
      </c>
      <c r="D1120" s="832" t="s">
        <v>2097</v>
      </c>
      <c r="E1120" s="832" t="s">
        <v>5627</v>
      </c>
      <c r="F1120" s="832" t="s">
        <v>5684</v>
      </c>
      <c r="G1120" s="832" t="s">
        <v>5685</v>
      </c>
      <c r="H1120" s="849">
        <v>1</v>
      </c>
      <c r="I1120" s="849">
        <v>10</v>
      </c>
      <c r="J1120" s="832"/>
      <c r="K1120" s="832">
        <v>10</v>
      </c>
      <c r="L1120" s="849"/>
      <c r="M1120" s="849"/>
      <c r="N1120" s="832"/>
      <c r="O1120" s="832"/>
      <c r="P1120" s="849">
        <v>4</v>
      </c>
      <c r="Q1120" s="849">
        <v>40</v>
      </c>
      <c r="R1120" s="837"/>
      <c r="S1120" s="850">
        <v>10</v>
      </c>
    </row>
    <row r="1121" spans="1:19" ht="14.4" customHeight="1" x14ac:dyDescent="0.3">
      <c r="A1121" s="831" t="s">
        <v>5661</v>
      </c>
      <c r="B1121" s="832" t="s">
        <v>5662</v>
      </c>
      <c r="C1121" s="832" t="s">
        <v>630</v>
      </c>
      <c r="D1121" s="832" t="s">
        <v>2097</v>
      </c>
      <c r="E1121" s="832" t="s">
        <v>5627</v>
      </c>
      <c r="F1121" s="832" t="s">
        <v>5691</v>
      </c>
      <c r="G1121" s="832" t="s">
        <v>5692</v>
      </c>
      <c r="H1121" s="849"/>
      <c r="I1121" s="849"/>
      <c r="J1121" s="832"/>
      <c r="K1121" s="832"/>
      <c r="L1121" s="849">
        <v>1</v>
      </c>
      <c r="M1121" s="849">
        <v>195</v>
      </c>
      <c r="N1121" s="832">
        <v>1</v>
      </c>
      <c r="O1121" s="832">
        <v>195</v>
      </c>
      <c r="P1121" s="849"/>
      <c r="Q1121" s="849"/>
      <c r="R1121" s="837"/>
      <c r="S1121" s="850"/>
    </row>
    <row r="1122" spans="1:19" ht="14.4" customHeight="1" x14ac:dyDescent="0.3">
      <c r="A1122" s="831" t="s">
        <v>5661</v>
      </c>
      <c r="B1122" s="832" t="s">
        <v>5662</v>
      </c>
      <c r="C1122" s="832" t="s">
        <v>630</v>
      </c>
      <c r="D1122" s="832" t="s">
        <v>2097</v>
      </c>
      <c r="E1122" s="832" t="s">
        <v>5627</v>
      </c>
      <c r="F1122" s="832" t="s">
        <v>5693</v>
      </c>
      <c r="G1122" s="832" t="s">
        <v>5694</v>
      </c>
      <c r="H1122" s="849">
        <v>572</v>
      </c>
      <c r="I1122" s="849">
        <v>134420</v>
      </c>
      <c r="J1122" s="832">
        <v>1.3388446215139442</v>
      </c>
      <c r="K1122" s="832">
        <v>235</v>
      </c>
      <c r="L1122" s="849">
        <v>400</v>
      </c>
      <c r="M1122" s="849">
        <v>100400</v>
      </c>
      <c r="N1122" s="832">
        <v>1</v>
      </c>
      <c r="O1122" s="832">
        <v>251</v>
      </c>
      <c r="P1122" s="849">
        <v>370</v>
      </c>
      <c r="Q1122" s="849">
        <v>92870</v>
      </c>
      <c r="R1122" s="837">
        <v>0.92500000000000004</v>
      </c>
      <c r="S1122" s="850">
        <v>251</v>
      </c>
    </row>
    <row r="1123" spans="1:19" ht="14.4" customHeight="1" x14ac:dyDescent="0.3">
      <c r="A1123" s="831" t="s">
        <v>5661</v>
      </c>
      <c r="B1123" s="832" t="s">
        <v>5662</v>
      </c>
      <c r="C1123" s="832" t="s">
        <v>630</v>
      </c>
      <c r="D1123" s="832" t="s">
        <v>2097</v>
      </c>
      <c r="E1123" s="832" t="s">
        <v>5627</v>
      </c>
      <c r="F1123" s="832" t="s">
        <v>5695</v>
      </c>
      <c r="G1123" s="832" t="s">
        <v>5696</v>
      </c>
      <c r="H1123" s="849">
        <v>509</v>
      </c>
      <c r="I1123" s="849">
        <v>60062</v>
      </c>
      <c r="J1123" s="832">
        <v>1.1769939251420733</v>
      </c>
      <c r="K1123" s="832">
        <v>118</v>
      </c>
      <c r="L1123" s="849">
        <v>405</v>
      </c>
      <c r="M1123" s="849">
        <v>51030</v>
      </c>
      <c r="N1123" s="832">
        <v>1</v>
      </c>
      <c r="O1123" s="832">
        <v>126</v>
      </c>
      <c r="P1123" s="849">
        <v>576</v>
      </c>
      <c r="Q1123" s="849">
        <v>72576</v>
      </c>
      <c r="R1123" s="837">
        <v>1.4222222222222223</v>
      </c>
      <c r="S1123" s="850">
        <v>126</v>
      </c>
    </row>
    <row r="1124" spans="1:19" ht="14.4" customHeight="1" x14ac:dyDescent="0.3">
      <c r="A1124" s="831" t="s">
        <v>5661</v>
      </c>
      <c r="B1124" s="832" t="s">
        <v>5662</v>
      </c>
      <c r="C1124" s="832" t="s">
        <v>630</v>
      </c>
      <c r="D1124" s="832" t="s">
        <v>2097</v>
      </c>
      <c r="E1124" s="832" t="s">
        <v>5627</v>
      </c>
      <c r="F1124" s="832" t="s">
        <v>5803</v>
      </c>
      <c r="G1124" s="832" t="s">
        <v>5804</v>
      </c>
      <c r="H1124" s="849">
        <v>82</v>
      </c>
      <c r="I1124" s="849">
        <v>37310</v>
      </c>
      <c r="J1124" s="832">
        <v>0.91446078431372546</v>
      </c>
      <c r="K1124" s="832">
        <v>455</v>
      </c>
      <c r="L1124" s="849">
        <v>85</v>
      </c>
      <c r="M1124" s="849">
        <v>40800</v>
      </c>
      <c r="N1124" s="832">
        <v>1</v>
      </c>
      <c r="O1124" s="832">
        <v>480</v>
      </c>
      <c r="P1124" s="849">
        <v>113</v>
      </c>
      <c r="Q1124" s="849">
        <v>54240</v>
      </c>
      <c r="R1124" s="837">
        <v>1.3294117647058823</v>
      </c>
      <c r="S1124" s="850">
        <v>480</v>
      </c>
    </row>
    <row r="1125" spans="1:19" ht="14.4" customHeight="1" x14ac:dyDescent="0.3">
      <c r="A1125" s="831" t="s">
        <v>5661</v>
      </c>
      <c r="B1125" s="832" t="s">
        <v>5662</v>
      </c>
      <c r="C1125" s="832" t="s">
        <v>630</v>
      </c>
      <c r="D1125" s="832" t="s">
        <v>2097</v>
      </c>
      <c r="E1125" s="832" t="s">
        <v>5627</v>
      </c>
      <c r="F1125" s="832" t="s">
        <v>5807</v>
      </c>
      <c r="G1125" s="832" t="s">
        <v>5808</v>
      </c>
      <c r="H1125" s="849"/>
      <c r="I1125" s="849"/>
      <c r="J1125" s="832"/>
      <c r="K1125" s="832"/>
      <c r="L1125" s="849">
        <v>2</v>
      </c>
      <c r="M1125" s="849">
        <v>1638</v>
      </c>
      <c r="N1125" s="832">
        <v>1</v>
      </c>
      <c r="O1125" s="832">
        <v>819</v>
      </c>
      <c r="P1125" s="849"/>
      <c r="Q1125" s="849"/>
      <c r="R1125" s="837"/>
      <c r="S1125" s="850"/>
    </row>
    <row r="1126" spans="1:19" ht="14.4" customHeight="1" x14ac:dyDescent="0.3">
      <c r="A1126" s="831" t="s">
        <v>5661</v>
      </c>
      <c r="B1126" s="832" t="s">
        <v>5662</v>
      </c>
      <c r="C1126" s="832" t="s">
        <v>630</v>
      </c>
      <c r="D1126" s="832" t="s">
        <v>2097</v>
      </c>
      <c r="E1126" s="832" t="s">
        <v>5627</v>
      </c>
      <c r="F1126" s="832" t="s">
        <v>5809</v>
      </c>
      <c r="G1126" s="832" t="s">
        <v>5810</v>
      </c>
      <c r="H1126" s="849">
        <v>173</v>
      </c>
      <c r="I1126" s="849">
        <v>157949</v>
      </c>
      <c r="J1126" s="832">
        <v>1.5879378292516186</v>
      </c>
      <c r="K1126" s="832">
        <v>913</v>
      </c>
      <c r="L1126" s="849">
        <v>108</v>
      </c>
      <c r="M1126" s="849">
        <v>99468</v>
      </c>
      <c r="N1126" s="832">
        <v>1</v>
      </c>
      <c r="O1126" s="832">
        <v>921</v>
      </c>
      <c r="P1126" s="849">
        <v>176</v>
      </c>
      <c r="Q1126" s="849">
        <v>162096</v>
      </c>
      <c r="R1126" s="837">
        <v>1.6296296296296295</v>
      </c>
      <c r="S1126" s="850">
        <v>921</v>
      </c>
    </row>
    <row r="1127" spans="1:19" ht="14.4" customHeight="1" x14ac:dyDescent="0.3">
      <c r="A1127" s="831" t="s">
        <v>5661</v>
      </c>
      <c r="B1127" s="832" t="s">
        <v>5662</v>
      </c>
      <c r="C1127" s="832" t="s">
        <v>630</v>
      </c>
      <c r="D1127" s="832" t="s">
        <v>2097</v>
      </c>
      <c r="E1127" s="832" t="s">
        <v>5627</v>
      </c>
      <c r="F1127" s="832" t="s">
        <v>5703</v>
      </c>
      <c r="G1127" s="832" t="s">
        <v>5704</v>
      </c>
      <c r="H1127" s="849">
        <v>911</v>
      </c>
      <c r="I1127" s="849">
        <v>280588</v>
      </c>
      <c r="J1127" s="832">
        <v>1.2523789969827355</v>
      </c>
      <c r="K1127" s="832">
        <v>308</v>
      </c>
      <c r="L1127" s="849">
        <v>709</v>
      </c>
      <c r="M1127" s="849">
        <v>224044</v>
      </c>
      <c r="N1127" s="832">
        <v>1</v>
      </c>
      <c r="O1127" s="832">
        <v>316</v>
      </c>
      <c r="P1127" s="849">
        <v>826</v>
      </c>
      <c r="Q1127" s="849">
        <v>261016</v>
      </c>
      <c r="R1127" s="837">
        <v>1.1650211565585331</v>
      </c>
      <c r="S1127" s="850">
        <v>316</v>
      </c>
    </row>
    <row r="1128" spans="1:19" ht="14.4" customHeight="1" x14ac:dyDescent="0.3">
      <c r="A1128" s="831" t="s">
        <v>5661</v>
      </c>
      <c r="B1128" s="832" t="s">
        <v>5662</v>
      </c>
      <c r="C1128" s="832" t="s">
        <v>630</v>
      </c>
      <c r="D1128" s="832" t="s">
        <v>2097</v>
      </c>
      <c r="E1128" s="832" t="s">
        <v>5627</v>
      </c>
      <c r="F1128" s="832" t="s">
        <v>5707</v>
      </c>
      <c r="G1128" s="832" t="s">
        <v>5708</v>
      </c>
      <c r="H1128" s="849">
        <v>112</v>
      </c>
      <c r="I1128" s="849">
        <v>3920</v>
      </c>
      <c r="J1128" s="832">
        <v>1.0090090090090089</v>
      </c>
      <c r="K1128" s="832">
        <v>35</v>
      </c>
      <c r="L1128" s="849">
        <v>111</v>
      </c>
      <c r="M1128" s="849">
        <v>3885</v>
      </c>
      <c r="N1128" s="832">
        <v>1</v>
      </c>
      <c r="O1128" s="832">
        <v>35</v>
      </c>
      <c r="P1128" s="849">
        <v>89</v>
      </c>
      <c r="Q1128" s="849">
        <v>3115</v>
      </c>
      <c r="R1128" s="837">
        <v>0.80180180180180183</v>
      </c>
      <c r="S1128" s="850">
        <v>35</v>
      </c>
    </row>
    <row r="1129" spans="1:19" ht="14.4" customHeight="1" x14ac:dyDescent="0.3">
      <c r="A1129" s="831" t="s">
        <v>5661</v>
      </c>
      <c r="B1129" s="832" t="s">
        <v>5662</v>
      </c>
      <c r="C1129" s="832" t="s">
        <v>630</v>
      </c>
      <c r="D1129" s="832" t="s">
        <v>2097</v>
      </c>
      <c r="E1129" s="832" t="s">
        <v>5627</v>
      </c>
      <c r="F1129" s="832" t="s">
        <v>5709</v>
      </c>
      <c r="G1129" s="832" t="s">
        <v>5710</v>
      </c>
      <c r="H1129" s="849">
        <v>13</v>
      </c>
      <c r="I1129" s="849">
        <v>2353</v>
      </c>
      <c r="J1129" s="832">
        <v>1.398098633392751</v>
      </c>
      <c r="K1129" s="832">
        <v>181</v>
      </c>
      <c r="L1129" s="849">
        <v>9</v>
      </c>
      <c r="M1129" s="849">
        <v>1683</v>
      </c>
      <c r="N1129" s="832">
        <v>1</v>
      </c>
      <c r="O1129" s="832">
        <v>187</v>
      </c>
      <c r="P1129" s="849">
        <v>11</v>
      </c>
      <c r="Q1129" s="849">
        <v>2068</v>
      </c>
      <c r="R1129" s="837">
        <v>1.2287581699346406</v>
      </c>
      <c r="S1129" s="850">
        <v>188</v>
      </c>
    </row>
    <row r="1130" spans="1:19" ht="14.4" customHeight="1" x14ac:dyDescent="0.3">
      <c r="A1130" s="831" t="s">
        <v>5661</v>
      </c>
      <c r="B1130" s="832" t="s">
        <v>5662</v>
      </c>
      <c r="C1130" s="832" t="s">
        <v>630</v>
      </c>
      <c r="D1130" s="832" t="s">
        <v>2097</v>
      </c>
      <c r="E1130" s="832" t="s">
        <v>5627</v>
      </c>
      <c r="F1130" s="832" t="s">
        <v>5715</v>
      </c>
      <c r="G1130" s="832" t="s">
        <v>5716</v>
      </c>
      <c r="H1130" s="849">
        <v>2</v>
      </c>
      <c r="I1130" s="849">
        <v>458</v>
      </c>
      <c r="J1130" s="832"/>
      <c r="K1130" s="832">
        <v>229</v>
      </c>
      <c r="L1130" s="849"/>
      <c r="M1130" s="849"/>
      <c r="N1130" s="832"/>
      <c r="O1130" s="832"/>
      <c r="P1130" s="849">
        <v>1</v>
      </c>
      <c r="Q1130" s="849">
        <v>238</v>
      </c>
      <c r="R1130" s="837"/>
      <c r="S1130" s="850">
        <v>238</v>
      </c>
    </row>
    <row r="1131" spans="1:19" ht="14.4" customHeight="1" x14ac:dyDescent="0.3">
      <c r="A1131" s="831" t="s">
        <v>5661</v>
      </c>
      <c r="B1131" s="832" t="s">
        <v>5662</v>
      </c>
      <c r="C1131" s="832" t="s">
        <v>630</v>
      </c>
      <c r="D1131" s="832" t="s">
        <v>2097</v>
      </c>
      <c r="E1131" s="832" t="s">
        <v>5627</v>
      </c>
      <c r="F1131" s="832" t="s">
        <v>5717</v>
      </c>
      <c r="G1131" s="832" t="s">
        <v>5718</v>
      </c>
      <c r="H1131" s="849">
        <v>22</v>
      </c>
      <c r="I1131" s="849">
        <v>9130</v>
      </c>
      <c r="J1131" s="832">
        <v>1.5130924759695061</v>
      </c>
      <c r="K1131" s="832">
        <v>415</v>
      </c>
      <c r="L1131" s="849">
        <v>14</v>
      </c>
      <c r="M1131" s="849">
        <v>6034</v>
      </c>
      <c r="N1131" s="832">
        <v>1</v>
      </c>
      <c r="O1131" s="832">
        <v>431</v>
      </c>
      <c r="P1131" s="849">
        <v>7</v>
      </c>
      <c r="Q1131" s="849">
        <v>3017</v>
      </c>
      <c r="R1131" s="837">
        <v>0.5</v>
      </c>
      <c r="S1131" s="850">
        <v>431</v>
      </c>
    </row>
    <row r="1132" spans="1:19" ht="14.4" customHeight="1" x14ac:dyDescent="0.3">
      <c r="A1132" s="831" t="s">
        <v>5661</v>
      </c>
      <c r="B1132" s="832" t="s">
        <v>5662</v>
      </c>
      <c r="C1132" s="832" t="s">
        <v>630</v>
      </c>
      <c r="D1132" s="832" t="s">
        <v>2097</v>
      </c>
      <c r="E1132" s="832" t="s">
        <v>5627</v>
      </c>
      <c r="F1132" s="832" t="s">
        <v>5639</v>
      </c>
      <c r="G1132" s="832" t="s">
        <v>5640</v>
      </c>
      <c r="H1132" s="849">
        <v>670</v>
      </c>
      <c r="I1132" s="849">
        <v>11599.99</v>
      </c>
      <c r="J1132" s="832">
        <v>0.43828672061880086</v>
      </c>
      <c r="K1132" s="832">
        <v>17.313417910447761</v>
      </c>
      <c r="L1132" s="849">
        <v>794</v>
      </c>
      <c r="M1132" s="849">
        <v>26466.670000000002</v>
      </c>
      <c r="N1132" s="832">
        <v>1</v>
      </c>
      <c r="O1132" s="832">
        <v>33.333337531486151</v>
      </c>
      <c r="P1132" s="849">
        <v>873</v>
      </c>
      <c r="Q1132" s="849">
        <v>29099.990000000005</v>
      </c>
      <c r="R1132" s="837">
        <v>1.0994957053531857</v>
      </c>
      <c r="S1132" s="850">
        <v>33.333321878579618</v>
      </c>
    </row>
    <row r="1133" spans="1:19" ht="14.4" customHeight="1" x14ac:dyDescent="0.3">
      <c r="A1133" s="831" t="s">
        <v>5661</v>
      </c>
      <c r="B1133" s="832" t="s">
        <v>5662</v>
      </c>
      <c r="C1133" s="832" t="s">
        <v>630</v>
      </c>
      <c r="D1133" s="832" t="s">
        <v>2097</v>
      </c>
      <c r="E1133" s="832" t="s">
        <v>5627</v>
      </c>
      <c r="F1133" s="832" t="s">
        <v>5725</v>
      </c>
      <c r="G1133" s="832" t="s">
        <v>5726</v>
      </c>
      <c r="H1133" s="849">
        <v>2</v>
      </c>
      <c r="I1133" s="849">
        <v>72</v>
      </c>
      <c r="J1133" s="832">
        <v>3.9713182570325425E-2</v>
      </c>
      <c r="K1133" s="832">
        <v>36</v>
      </c>
      <c r="L1133" s="849">
        <v>49</v>
      </c>
      <c r="M1133" s="849">
        <v>1813</v>
      </c>
      <c r="N1133" s="832">
        <v>1</v>
      </c>
      <c r="O1133" s="832">
        <v>37</v>
      </c>
      <c r="P1133" s="849">
        <v>8</v>
      </c>
      <c r="Q1133" s="849">
        <v>296</v>
      </c>
      <c r="R1133" s="837">
        <v>0.16326530612244897</v>
      </c>
      <c r="S1133" s="850">
        <v>37</v>
      </c>
    </row>
    <row r="1134" spans="1:19" ht="14.4" customHeight="1" x14ac:dyDescent="0.3">
      <c r="A1134" s="831" t="s">
        <v>5661</v>
      </c>
      <c r="B1134" s="832" t="s">
        <v>5662</v>
      </c>
      <c r="C1134" s="832" t="s">
        <v>630</v>
      </c>
      <c r="D1134" s="832" t="s">
        <v>2097</v>
      </c>
      <c r="E1134" s="832" t="s">
        <v>5627</v>
      </c>
      <c r="F1134" s="832" t="s">
        <v>5641</v>
      </c>
      <c r="G1134" s="832" t="s">
        <v>5642</v>
      </c>
      <c r="H1134" s="849">
        <v>6</v>
      </c>
      <c r="I1134" s="849">
        <v>186</v>
      </c>
      <c r="J1134" s="832">
        <v>1.453125</v>
      </c>
      <c r="K1134" s="832">
        <v>31</v>
      </c>
      <c r="L1134" s="849">
        <v>4</v>
      </c>
      <c r="M1134" s="849">
        <v>128</v>
      </c>
      <c r="N1134" s="832">
        <v>1</v>
      </c>
      <c r="O1134" s="832">
        <v>32</v>
      </c>
      <c r="P1134" s="849">
        <v>6</v>
      </c>
      <c r="Q1134" s="849">
        <v>192</v>
      </c>
      <c r="R1134" s="837">
        <v>1.5</v>
      </c>
      <c r="S1134" s="850">
        <v>32</v>
      </c>
    </row>
    <row r="1135" spans="1:19" ht="14.4" customHeight="1" x14ac:dyDescent="0.3">
      <c r="A1135" s="831" t="s">
        <v>5661</v>
      </c>
      <c r="B1135" s="832" t="s">
        <v>5662</v>
      </c>
      <c r="C1135" s="832" t="s">
        <v>630</v>
      </c>
      <c r="D1135" s="832" t="s">
        <v>2097</v>
      </c>
      <c r="E1135" s="832" t="s">
        <v>5627</v>
      </c>
      <c r="F1135" s="832" t="s">
        <v>5737</v>
      </c>
      <c r="G1135" s="832" t="s">
        <v>5738</v>
      </c>
      <c r="H1135" s="849">
        <v>1</v>
      </c>
      <c r="I1135" s="849">
        <v>57</v>
      </c>
      <c r="J1135" s="832"/>
      <c r="K1135" s="832">
        <v>57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5661</v>
      </c>
      <c r="B1136" s="832" t="s">
        <v>5662</v>
      </c>
      <c r="C1136" s="832" t="s">
        <v>630</v>
      </c>
      <c r="D1136" s="832" t="s">
        <v>2097</v>
      </c>
      <c r="E1136" s="832" t="s">
        <v>5627</v>
      </c>
      <c r="F1136" s="832" t="s">
        <v>5743</v>
      </c>
      <c r="G1136" s="832" t="s">
        <v>5744</v>
      </c>
      <c r="H1136" s="849">
        <v>4</v>
      </c>
      <c r="I1136" s="849">
        <v>228</v>
      </c>
      <c r="J1136" s="832">
        <v>0.96610169491525422</v>
      </c>
      <c r="K1136" s="832">
        <v>57</v>
      </c>
      <c r="L1136" s="849">
        <v>4</v>
      </c>
      <c r="M1136" s="849">
        <v>236</v>
      </c>
      <c r="N1136" s="832">
        <v>1</v>
      </c>
      <c r="O1136" s="832">
        <v>59</v>
      </c>
      <c r="P1136" s="849"/>
      <c r="Q1136" s="849"/>
      <c r="R1136" s="837"/>
      <c r="S1136" s="850"/>
    </row>
    <row r="1137" spans="1:19" ht="14.4" customHeight="1" x14ac:dyDescent="0.3">
      <c r="A1137" s="831" t="s">
        <v>5661</v>
      </c>
      <c r="B1137" s="832" t="s">
        <v>5662</v>
      </c>
      <c r="C1137" s="832" t="s">
        <v>630</v>
      </c>
      <c r="D1137" s="832" t="s">
        <v>2097</v>
      </c>
      <c r="E1137" s="832" t="s">
        <v>5627</v>
      </c>
      <c r="F1137" s="832" t="s">
        <v>5745</v>
      </c>
      <c r="G1137" s="832" t="s">
        <v>5746</v>
      </c>
      <c r="H1137" s="849">
        <v>14</v>
      </c>
      <c r="I1137" s="849">
        <v>10066</v>
      </c>
      <c r="J1137" s="832">
        <v>1.2501241927471436</v>
      </c>
      <c r="K1137" s="832">
        <v>719</v>
      </c>
      <c r="L1137" s="849">
        <v>11</v>
      </c>
      <c r="M1137" s="849">
        <v>8052</v>
      </c>
      <c r="N1137" s="832">
        <v>1</v>
      </c>
      <c r="O1137" s="832">
        <v>732</v>
      </c>
      <c r="P1137" s="849">
        <v>14</v>
      </c>
      <c r="Q1137" s="849">
        <v>10248</v>
      </c>
      <c r="R1137" s="837">
        <v>1.2727272727272727</v>
      </c>
      <c r="S1137" s="850">
        <v>732</v>
      </c>
    </row>
    <row r="1138" spans="1:19" ht="14.4" customHeight="1" x14ac:dyDescent="0.3">
      <c r="A1138" s="831" t="s">
        <v>5661</v>
      </c>
      <c r="B1138" s="832" t="s">
        <v>5662</v>
      </c>
      <c r="C1138" s="832" t="s">
        <v>630</v>
      </c>
      <c r="D1138" s="832" t="s">
        <v>2097</v>
      </c>
      <c r="E1138" s="832" t="s">
        <v>5627</v>
      </c>
      <c r="F1138" s="832" t="s">
        <v>5753</v>
      </c>
      <c r="G1138" s="832" t="s">
        <v>5754</v>
      </c>
      <c r="H1138" s="849">
        <v>14</v>
      </c>
      <c r="I1138" s="849">
        <v>1540</v>
      </c>
      <c r="J1138" s="832">
        <v>1.5009746588693957</v>
      </c>
      <c r="K1138" s="832">
        <v>110</v>
      </c>
      <c r="L1138" s="849">
        <v>9</v>
      </c>
      <c r="M1138" s="849">
        <v>1026</v>
      </c>
      <c r="N1138" s="832">
        <v>1</v>
      </c>
      <c r="O1138" s="832">
        <v>114</v>
      </c>
      <c r="P1138" s="849">
        <v>13</v>
      </c>
      <c r="Q1138" s="849">
        <v>1482</v>
      </c>
      <c r="R1138" s="837">
        <v>1.4444444444444444</v>
      </c>
      <c r="S1138" s="850">
        <v>114</v>
      </c>
    </row>
    <row r="1139" spans="1:19" ht="14.4" customHeight="1" x14ac:dyDescent="0.3">
      <c r="A1139" s="831" t="s">
        <v>5661</v>
      </c>
      <c r="B1139" s="832" t="s">
        <v>5662</v>
      </c>
      <c r="C1139" s="832" t="s">
        <v>630</v>
      </c>
      <c r="D1139" s="832" t="s">
        <v>2097</v>
      </c>
      <c r="E1139" s="832" t="s">
        <v>5627</v>
      </c>
      <c r="F1139" s="832" t="s">
        <v>5815</v>
      </c>
      <c r="G1139" s="832" t="s">
        <v>5816</v>
      </c>
      <c r="H1139" s="849">
        <v>95</v>
      </c>
      <c r="I1139" s="849">
        <v>14820</v>
      </c>
      <c r="J1139" s="832">
        <v>22.591463414634145</v>
      </c>
      <c r="K1139" s="832">
        <v>156</v>
      </c>
      <c r="L1139" s="849">
        <v>4</v>
      </c>
      <c r="M1139" s="849">
        <v>656</v>
      </c>
      <c r="N1139" s="832">
        <v>1</v>
      </c>
      <c r="O1139" s="832">
        <v>164</v>
      </c>
      <c r="P1139" s="849">
        <v>2</v>
      </c>
      <c r="Q1139" s="849">
        <v>328</v>
      </c>
      <c r="R1139" s="837">
        <v>0.5</v>
      </c>
      <c r="S1139" s="850">
        <v>164</v>
      </c>
    </row>
    <row r="1140" spans="1:19" ht="14.4" customHeight="1" x14ac:dyDescent="0.3">
      <c r="A1140" s="831" t="s">
        <v>5661</v>
      </c>
      <c r="B1140" s="832" t="s">
        <v>5662</v>
      </c>
      <c r="C1140" s="832" t="s">
        <v>630</v>
      </c>
      <c r="D1140" s="832" t="s">
        <v>2097</v>
      </c>
      <c r="E1140" s="832" t="s">
        <v>5627</v>
      </c>
      <c r="F1140" s="832" t="s">
        <v>5819</v>
      </c>
      <c r="G1140" s="832" t="s">
        <v>5820</v>
      </c>
      <c r="H1140" s="849"/>
      <c r="I1140" s="849"/>
      <c r="J1140" s="832"/>
      <c r="K1140" s="832"/>
      <c r="L1140" s="849">
        <v>2</v>
      </c>
      <c r="M1140" s="849">
        <v>654</v>
      </c>
      <c r="N1140" s="832">
        <v>1</v>
      </c>
      <c r="O1140" s="832">
        <v>327</v>
      </c>
      <c r="P1140" s="849"/>
      <c r="Q1140" s="849"/>
      <c r="R1140" s="837"/>
      <c r="S1140" s="850"/>
    </row>
    <row r="1141" spans="1:19" ht="14.4" customHeight="1" x14ac:dyDescent="0.3">
      <c r="A1141" s="831" t="s">
        <v>5661</v>
      </c>
      <c r="B1141" s="832" t="s">
        <v>5662</v>
      </c>
      <c r="C1141" s="832" t="s">
        <v>630</v>
      </c>
      <c r="D1141" s="832" t="s">
        <v>2097</v>
      </c>
      <c r="E1141" s="832" t="s">
        <v>5627</v>
      </c>
      <c r="F1141" s="832" t="s">
        <v>5821</v>
      </c>
      <c r="G1141" s="832" t="s">
        <v>5822</v>
      </c>
      <c r="H1141" s="849">
        <v>3</v>
      </c>
      <c r="I1141" s="849">
        <v>1320</v>
      </c>
      <c r="J1141" s="832">
        <v>2.9203539823008851</v>
      </c>
      <c r="K1141" s="832">
        <v>440</v>
      </c>
      <c r="L1141" s="849">
        <v>1</v>
      </c>
      <c r="M1141" s="849">
        <v>452</v>
      </c>
      <c r="N1141" s="832">
        <v>1</v>
      </c>
      <c r="O1141" s="832">
        <v>452</v>
      </c>
      <c r="P1141" s="849">
        <v>1</v>
      </c>
      <c r="Q1141" s="849">
        <v>453</v>
      </c>
      <c r="R1141" s="837">
        <v>1.002212389380531</v>
      </c>
      <c r="S1141" s="850">
        <v>453</v>
      </c>
    </row>
    <row r="1142" spans="1:19" ht="14.4" customHeight="1" x14ac:dyDescent="0.3">
      <c r="A1142" s="831" t="s">
        <v>5661</v>
      </c>
      <c r="B1142" s="832" t="s">
        <v>5662</v>
      </c>
      <c r="C1142" s="832" t="s">
        <v>630</v>
      </c>
      <c r="D1142" s="832" t="s">
        <v>2097</v>
      </c>
      <c r="E1142" s="832" t="s">
        <v>5627</v>
      </c>
      <c r="F1142" s="832" t="s">
        <v>5825</v>
      </c>
      <c r="G1142" s="832" t="s">
        <v>5826</v>
      </c>
      <c r="H1142" s="849">
        <v>1</v>
      </c>
      <c r="I1142" s="849">
        <v>263</v>
      </c>
      <c r="J1142" s="832"/>
      <c r="K1142" s="832">
        <v>263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5661</v>
      </c>
      <c r="B1143" s="832" t="s">
        <v>5662</v>
      </c>
      <c r="C1143" s="832" t="s">
        <v>630</v>
      </c>
      <c r="D1143" s="832" t="s">
        <v>5611</v>
      </c>
      <c r="E1143" s="832" t="s">
        <v>5632</v>
      </c>
      <c r="F1143" s="832" t="s">
        <v>5633</v>
      </c>
      <c r="G1143" s="832" t="s">
        <v>5634</v>
      </c>
      <c r="H1143" s="849">
        <v>3</v>
      </c>
      <c r="I1143" s="849">
        <v>1645.2599999999998</v>
      </c>
      <c r="J1143" s="832"/>
      <c r="K1143" s="832">
        <v>548.41999999999996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5661</v>
      </c>
      <c r="B1144" s="832" t="s">
        <v>5662</v>
      </c>
      <c r="C1144" s="832" t="s">
        <v>630</v>
      </c>
      <c r="D1144" s="832" t="s">
        <v>5611</v>
      </c>
      <c r="E1144" s="832" t="s">
        <v>5632</v>
      </c>
      <c r="F1144" s="832" t="s">
        <v>5664</v>
      </c>
      <c r="G1144" s="832" t="s">
        <v>5634</v>
      </c>
      <c r="H1144" s="849">
        <v>1</v>
      </c>
      <c r="I1144" s="849">
        <v>1096.8499999999999</v>
      </c>
      <c r="J1144" s="832"/>
      <c r="K1144" s="832">
        <v>1096.8499999999999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5661</v>
      </c>
      <c r="B1145" s="832" t="s">
        <v>5662</v>
      </c>
      <c r="C1145" s="832" t="s">
        <v>630</v>
      </c>
      <c r="D1145" s="832" t="s">
        <v>5611</v>
      </c>
      <c r="E1145" s="832" t="s">
        <v>5627</v>
      </c>
      <c r="F1145" s="832" t="s">
        <v>5641</v>
      </c>
      <c r="G1145" s="832" t="s">
        <v>5642</v>
      </c>
      <c r="H1145" s="849">
        <v>3</v>
      </c>
      <c r="I1145" s="849">
        <v>93</v>
      </c>
      <c r="J1145" s="832"/>
      <c r="K1145" s="832">
        <v>31</v>
      </c>
      <c r="L1145" s="849"/>
      <c r="M1145" s="849"/>
      <c r="N1145" s="832"/>
      <c r="O1145" s="832"/>
      <c r="P1145" s="849"/>
      <c r="Q1145" s="849"/>
      <c r="R1145" s="837"/>
      <c r="S1145" s="850"/>
    </row>
    <row r="1146" spans="1:19" ht="14.4" customHeight="1" x14ac:dyDescent="0.3">
      <c r="A1146" s="831" t="s">
        <v>5661</v>
      </c>
      <c r="B1146" s="832" t="s">
        <v>5662</v>
      </c>
      <c r="C1146" s="832" t="s">
        <v>636</v>
      </c>
      <c r="D1146" s="832" t="s">
        <v>5588</v>
      </c>
      <c r="E1146" s="832" t="s">
        <v>5627</v>
      </c>
      <c r="F1146" s="832" t="s">
        <v>5827</v>
      </c>
      <c r="G1146" s="832" t="s">
        <v>5828</v>
      </c>
      <c r="H1146" s="849">
        <v>410</v>
      </c>
      <c r="I1146" s="849">
        <v>26650</v>
      </c>
      <c r="J1146" s="832">
        <v>2.691919191919192</v>
      </c>
      <c r="K1146" s="832">
        <v>65</v>
      </c>
      <c r="L1146" s="849">
        <v>150</v>
      </c>
      <c r="M1146" s="849">
        <v>9900</v>
      </c>
      <c r="N1146" s="832">
        <v>1</v>
      </c>
      <c r="O1146" s="832">
        <v>66</v>
      </c>
      <c r="P1146" s="849">
        <v>36</v>
      </c>
      <c r="Q1146" s="849">
        <v>4392</v>
      </c>
      <c r="R1146" s="837">
        <v>0.44363636363636366</v>
      </c>
      <c r="S1146" s="850">
        <v>122</v>
      </c>
    </row>
    <row r="1147" spans="1:19" ht="14.4" customHeight="1" x14ac:dyDescent="0.3">
      <c r="A1147" s="831" t="s">
        <v>5661</v>
      </c>
      <c r="B1147" s="832" t="s">
        <v>5662</v>
      </c>
      <c r="C1147" s="832" t="s">
        <v>639</v>
      </c>
      <c r="D1147" s="832" t="s">
        <v>5588</v>
      </c>
      <c r="E1147" s="832" t="s">
        <v>5627</v>
      </c>
      <c r="F1147" s="832" t="s">
        <v>5646</v>
      </c>
      <c r="G1147" s="832" t="s">
        <v>5647</v>
      </c>
      <c r="H1147" s="849">
        <v>6</v>
      </c>
      <c r="I1147" s="849">
        <v>210</v>
      </c>
      <c r="J1147" s="832">
        <v>0.63063063063063063</v>
      </c>
      <c r="K1147" s="832">
        <v>35</v>
      </c>
      <c r="L1147" s="849">
        <v>9</v>
      </c>
      <c r="M1147" s="849">
        <v>333</v>
      </c>
      <c r="N1147" s="832">
        <v>1</v>
      </c>
      <c r="O1147" s="832">
        <v>37</v>
      </c>
      <c r="P1147" s="849">
        <v>7</v>
      </c>
      <c r="Q1147" s="849">
        <v>259</v>
      </c>
      <c r="R1147" s="837">
        <v>0.77777777777777779</v>
      </c>
      <c r="S1147" s="850">
        <v>37</v>
      </c>
    </row>
    <row r="1148" spans="1:19" ht="14.4" customHeight="1" x14ac:dyDescent="0.3">
      <c r="A1148" s="831" t="s">
        <v>5661</v>
      </c>
      <c r="B1148" s="832" t="s">
        <v>5662</v>
      </c>
      <c r="C1148" s="832" t="s">
        <v>639</v>
      </c>
      <c r="D1148" s="832" t="s">
        <v>5588</v>
      </c>
      <c r="E1148" s="832" t="s">
        <v>5627</v>
      </c>
      <c r="F1148" s="832" t="s">
        <v>5684</v>
      </c>
      <c r="G1148" s="832" t="s">
        <v>5685</v>
      </c>
      <c r="H1148" s="849">
        <v>739</v>
      </c>
      <c r="I1148" s="849">
        <v>7390</v>
      </c>
      <c r="J1148" s="832">
        <v>0.99327956989247312</v>
      </c>
      <c r="K1148" s="832">
        <v>10</v>
      </c>
      <c r="L1148" s="849">
        <v>744</v>
      </c>
      <c r="M1148" s="849">
        <v>7440</v>
      </c>
      <c r="N1148" s="832">
        <v>1</v>
      </c>
      <c r="O1148" s="832">
        <v>10</v>
      </c>
      <c r="P1148" s="849">
        <v>93</v>
      </c>
      <c r="Q1148" s="849">
        <v>930</v>
      </c>
      <c r="R1148" s="837">
        <v>0.125</v>
      </c>
      <c r="S1148" s="850">
        <v>10</v>
      </c>
    </row>
    <row r="1149" spans="1:19" ht="14.4" customHeight="1" x14ac:dyDescent="0.3">
      <c r="A1149" s="831" t="s">
        <v>5661</v>
      </c>
      <c r="B1149" s="832" t="s">
        <v>5662</v>
      </c>
      <c r="C1149" s="832" t="s">
        <v>639</v>
      </c>
      <c r="D1149" s="832" t="s">
        <v>5588</v>
      </c>
      <c r="E1149" s="832" t="s">
        <v>5627</v>
      </c>
      <c r="F1149" s="832" t="s">
        <v>5684</v>
      </c>
      <c r="G1149" s="832" t="s">
        <v>5686</v>
      </c>
      <c r="H1149" s="849">
        <v>110</v>
      </c>
      <c r="I1149" s="849">
        <v>1100</v>
      </c>
      <c r="J1149" s="832"/>
      <c r="K1149" s="832">
        <v>10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5661</v>
      </c>
      <c r="B1150" s="832" t="s">
        <v>5662</v>
      </c>
      <c r="C1150" s="832" t="s">
        <v>639</v>
      </c>
      <c r="D1150" s="832" t="s">
        <v>5588</v>
      </c>
      <c r="E1150" s="832" t="s">
        <v>5627</v>
      </c>
      <c r="F1150" s="832" t="s">
        <v>5687</v>
      </c>
      <c r="G1150" s="832" t="s">
        <v>5688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3</v>
      </c>
      <c r="Q1150" s="849">
        <v>15</v>
      </c>
      <c r="R1150" s="837"/>
      <c r="S1150" s="850">
        <v>5</v>
      </c>
    </row>
    <row r="1151" spans="1:19" ht="14.4" customHeight="1" x14ac:dyDescent="0.3">
      <c r="A1151" s="831" t="s">
        <v>5661</v>
      </c>
      <c r="B1151" s="832" t="s">
        <v>5662</v>
      </c>
      <c r="C1151" s="832" t="s">
        <v>639</v>
      </c>
      <c r="D1151" s="832" t="s">
        <v>5588</v>
      </c>
      <c r="E1151" s="832" t="s">
        <v>5627</v>
      </c>
      <c r="F1151" s="832" t="s">
        <v>5693</v>
      </c>
      <c r="G1151" s="832" t="s">
        <v>5694</v>
      </c>
      <c r="H1151" s="849">
        <v>8</v>
      </c>
      <c r="I1151" s="849">
        <v>1880</v>
      </c>
      <c r="J1151" s="832">
        <v>0.12278753837110574</v>
      </c>
      <c r="K1151" s="832">
        <v>235</v>
      </c>
      <c r="L1151" s="849">
        <v>61</v>
      </c>
      <c r="M1151" s="849">
        <v>15311</v>
      </c>
      <c r="N1151" s="832">
        <v>1</v>
      </c>
      <c r="O1151" s="832">
        <v>251</v>
      </c>
      <c r="P1151" s="849">
        <v>163</v>
      </c>
      <c r="Q1151" s="849">
        <v>40913</v>
      </c>
      <c r="R1151" s="837">
        <v>2.6721311475409837</v>
      </c>
      <c r="S1151" s="850">
        <v>251</v>
      </c>
    </row>
    <row r="1152" spans="1:19" ht="14.4" customHeight="1" x14ac:dyDescent="0.3">
      <c r="A1152" s="831" t="s">
        <v>5661</v>
      </c>
      <c r="B1152" s="832" t="s">
        <v>5662</v>
      </c>
      <c r="C1152" s="832" t="s">
        <v>639</v>
      </c>
      <c r="D1152" s="832" t="s">
        <v>5588</v>
      </c>
      <c r="E1152" s="832" t="s">
        <v>5627</v>
      </c>
      <c r="F1152" s="832" t="s">
        <v>5695</v>
      </c>
      <c r="G1152" s="832" t="s">
        <v>5696</v>
      </c>
      <c r="H1152" s="849">
        <v>2</v>
      </c>
      <c r="I1152" s="849">
        <v>236</v>
      </c>
      <c r="J1152" s="832"/>
      <c r="K1152" s="832">
        <v>118</v>
      </c>
      <c r="L1152" s="849"/>
      <c r="M1152" s="849"/>
      <c r="N1152" s="832"/>
      <c r="O1152" s="832"/>
      <c r="P1152" s="849">
        <v>3</v>
      </c>
      <c r="Q1152" s="849">
        <v>378</v>
      </c>
      <c r="R1152" s="837"/>
      <c r="S1152" s="850">
        <v>126</v>
      </c>
    </row>
    <row r="1153" spans="1:19" ht="14.4" customHeight="1" x14ac:dyDescent="0.3">
      <c r="A1153" s="831" t="s">
        <v>5661</v>
      </c>
      <c r="B1153" s="832" t="s">
        <v>5662</v>
      </c>
      <c r="C1153" s="832" t="s">
        <v>639</v>
      </c>
      <c r="D1153" s="832" t="s">
        <v>5588</v>
      </c>
      <c r="E1153" s="832" t="s">
        <v>5627</v>
      </c>
      <c r="F1153" s="832" t="s">
        <v>5703</v>
      </c>
      <c r="G1153" s="832" t="s">
        <v>5704</v>
      </c>
      <c r="H1153" s="849">
        <v>310</v>
      </c>
      <c r="I1153" s="849">
        <v>95480</v>
      </c>
      <c r="J1153" s="832">
        <v>0.32594595332705201</v>
      </c>
      <c r="K1153" s="832">
        <v>308</v>
      </c>
      <c r="L1153" s="849">
        <v>927</v>
      </c>
      <c r="M1153" s="849">
        <v>292932</v>
      </c>
      <c r="N1153" s="832">
        <v>1</v>
      </c>
      <c r="O1153" s="832">
        <v>316</v>
      </c>
      <c r="P1153" s="849">
        <v>418</v>
      </c>
      <c r="Q1153" s="849">
        <v>132088</v>
      </c>
      <c r="R1153" s="837">
        <v>0.45091693635382957</v>
      </c>
      <c r="S1153" s="850">
        <v>316</v>
      </c>
    </row>
    <row r="1154" spans="1:19" ht="14.4" customHeight="1" x14ac:dyDescent="0.3">
      <c r="A1154" s="831" t="s">
        <v>5661</v>
      </c>
      <c r="B1154" s="832" t="s">
        <v>5662</v>
      </c>
      <c r="C1154" s="832" t="s">
        <v>639</v>
      </c>
      <c r="D1154" s="832" t="s">
        <v>5588</v>
      </c>
      <c r="E1154" s="832" t="s">
        <v>5627</v>
      </c>
      <c r="F1154" s="832" t="s">
        <v>5707</v>
      </c>
      <c r="G1154" s="832" t="s">
        <v>5708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91</v>
      </c>
      <c r="Q1154" s="849">
        <v>3185</v>
      </c>
      <c r="R1154" s="837"/>
      <c r="S1154" s="850">
        <v>35</v>
      </c>
    </row>
    <row r="1155" spans="1:19" ht="14.4" customHeight="1" x14ac:dyDescent="0.3">
      <c r="A1155" s="831" t="s">
        <v>5661</v>
      </c>
      <c r="B1155" s="832" t="s">
        <v>5662</v>
      </c>
      <c r="C1155" s="832" t="s">
        <v>639</v>
      </c>
      <c r="D1155" s="832" t="s">
        <v>5588</v>
      </c>
      <c r="E1155" s="832" t="s">
        <v>5627</v>
      </c>
      <c r="F1155" s="832" t="s">
        <v>5639</v>
      </c>
      <c r="G1155" s="832" t="s">
        <v>5640</v>
      </c>
      <c r="H1155" s="849">
        <v>1174</v>
      </c>
      <c r="I1155" s="849">
        <v>5299.99</v>
      </c>
      <c r="J1155" s="832">
        <v>2.6499950000000001</v>
      </c>
      <c r="K1155" s="832">
        <v>4.5144718909710386</v>
      </c>
      <c r="L1155" s="849">
        <v>60</v>
      </c>
      <c r="M1155" s="849">
        <v>2000</v>
      </c>
      <c r="N1155" s="832">
        <v>1</v>
      </c>
      <c r="O1155" s="832">
        <v>33.333333333333336</v>
      </c>
      <c r="P1155" s="849">
        <v>137</v>
      </c>
      <c r="Q1155" s="849">
        <v>4566.67</v>
      </c>
      <c r="R1155" s="837">
        <v>2.2833350000000001</v>
      </c>
      <c r="S1155" s="850">
        <v>33.333357664233574</v>
      </c>
    </row>
    <row r="1156" spans="1:19" ht="14.4" customHeight="1" x14ac:dyDescent="0.3">
      <c r="A1156" s="831" t="s">
        <v>5661</v>
      </c>
      <c r="B1156" s="832" t="s">
        <v>5662</v>
      </c>
      <c r="C1156" s="832" t="s">
        <v>639</v>
      </c>
      <c r="D1156" s="832" t="s">
        <v>5588</v>
      </c>
      <c r="E1156" s="832" t="s">
        <v>5627</v>
      </c>
      <c r="F1156" s="832" t="s">
        <v>5725</v>
      </c>
      <c r="G1156" s="832" t="s">
        <v>5726</v>
      </c>
      <c r="H1156" s="849"/>
      <c r="I1156" s="849"/>
      <c r="J1156" s="832"/>
      <c r="K1156" s="832"/>
      <c r="L1156" s="849">
        <v>1</v>
      </c>
      <c r="M1156" s="849">
        <v>37</v>
      </c>
      <c r="N1156" s="832">
        <v>1</v>
      </c>
      <c r="O1156" s="832">
        <v>37</v>
      </c>
      <c r="P1156" s="849">
        <v>3</v>
      </c>
      <c r="Q1156" s="849">
        <v>111</v>
      </c>
      <c r="R1156" s="837">
        <v>3</v>
      </c>
      <c r="S1156" s="850">
        <v>37</v>
      </c>
    </row>
    <row r="1157" spans="1:19" ht="14.4" customHeight="1" x14ac:dyDescent="0.3">
      <c r="A1157" s="831" t="s">
        <v>5661</v>
      </c>
      <c r="B1157" s="832" t="s">
        <v>5662</v>
      </c>
      <c r="C1157" s="832" t="s">
        <v>639</v>
      </c>
      <c r="D1157" s="832" t="s">
        <v>5588</v>
      </c>
      <c r="E1157" s="832" t="s">
        <v>5627</v>
      </c>
      <c r="F1157" s="832" t="s">
        <v>5641</v>
      </c>
      <c r="G1157" s="832" t="s">
        <v>5642</v>
      </c>
      <c r="H1157" s="849"/>
      <c r="I1157" s="849"/>
      <c r="J1157" s="832"/>
      <c r="K1157" s="832"/>
      <c r="L1157" s="849">
        <v>1</v>
      </c>
      <c r="M1157" s="849">
        <v>32</v>
      </c>
      <c r="N1157" s="832">
        <v>1</v>
      </c>
      <c r="O1157" s="832">
        <v>32</v>
      </c>
      <c r="P1157" s="849"/>
      <c r="Q1157" s="849"/>
      <c r="R1157" s="837"/>
      <c r="S1157" s="850"/>
    </row>
    <row r="1158" spans="1:19" ht="14.4" customHeight="1" x14ac:dyDescent="0.3">
      <c r="A1158" s="831" t="s">
        <v>5661</v>
      </c>
      <c r="B1158" s="832" t="s">
        <v>5662</v>
      </c>
      <c r="C1158" s="832" t="s">
        <v>639</v>
      </c>
      <c r="D1158" s="832" t="s">
        <v>5588</v>
      </c>
      <c r="E1158" s="832" t="s">
        <v>5627</v>
      </c>
      <c r="F1158" s="832" t="s">
        <v>5729</v>
      </c>
      <c r="G1158" s="832" t="s">
        <v>5730</v>
      </c>
      <c r="H1158" s="849">
        <v>1</v>
      </c>
      <c r="I1158" s="849">
        <v>0</v>
      </c>
      <c r="J1158" s="832"/>
      <c r="K1158" s="832">
        <v>0</v>
      </c>
      <c r="L1158" s="849"/>
      <c r="M1158" s="849"/>
      <c r="N1158" s="832"/>
      <c r="O1158" s="832"/>
      <c r="P1158" s="849">
        <v>0</v>
      </c>
      <c r="Q1158" s="849">
        <v>0</v>
      </c>
      <c r="R1158" s="837"/>
      <c r="S1158" s="850"/>
    </row>
    <row r="1159" spans="1:19" ht="14.4" customHeight="1" x14ac:dyDescent="0.3">
      <c r="A1159" s="831" t="s">
        <v>5661</v>
      </c>
      <c r="B1159" s="832" t="s">
        <v>5662</v>
      </c>
      <c r="C1159" s="832" t="s">
        <v>639</v>
      </c>
      <c r="D1159" s="832" t="s">
        <v>5588</v>
      </c>
      <c r="E1159" s="832" t="s">
        <v>5627</v>
      </c>
      <c r="F1159" s="832" t="s">
        <v>5731</v>
      </c>
      <c r="G1159" s="832" t="s">
        <v>5732</v>
      </c>
      <c r="H1159" s="849">
        <v>1</v>
      </c>
      <c r="I1159" s="849">
        <v>648</v>
      </c>
      <c r="J1159" s="832"/>
      <c r="K1159" s="832">
        <v>648</v>
      </c>
      <c r="L1159" s="849"/>
      <c r="M1159" s="849"/>
      <c r="N1159" s="832"/>
      <c r="O1159" s="832"/>
      <c r="P1159" s="849">
        <v>2</v>
      </c>
      <c r="Q1159" s="849">
        <v>1344</v>
      </c>
      <c r="R1159" s="837"/>
      <c r="S1159" s="850">
        <v>672</v>
      </c>
    </row>
    <row r="1160" spans="1:19" ht="14.4" customHeight="1" x14ac:dyDescent="0.3">
      <c r="A1160" s="831" t="s">
        <v>5661</v>
      </c>
      <c r="B1160" s="832" t="s">
        <v>5662</v>
      </c>
      <c r="C1160" s="832" t="s">
        <v>639</v>
      </c>
      <c r="D1160" s="832" t="s">
        <v>5588</v>
      </c>
      <c r="E1160" s="832" t="s">
        <v>5627</v>
      </c>
      <c r="F1160" s="832" t="s">
        <v>5648</v>
      </c>
      <c r="G1160" s="832" t="s">
        <v>5649</v>
      </c>
      <c r="H1160" s="849"/>
      <c r="I1160" s="849"/>
      <c r="J1160" s="832"/>
      <c r="K1160" s="832"/>
      <c r="L1160" s="849">
        <v>1</v>
      </c>
      <c r="M1160" s="849">
        <v>74</v>
      </c>
      <c r="N1160" s="832">
        <v>1</v>
      </c>
      <c r="O1160" s="832">
        <v>74</v>
      </c>
      <c r="P1160" s="849">
        <v>8</v>
      </c>
      <c r="Q1160" s="849">
        <v>592</v>
      </c>
      <c r="R1160" s="837">
        <v>8</v>
      </c>
      <c r="S1160" s="850">
        <v>74</v>
      </c>
    </row>
    <row r="1161" spans="1:19" ht="14.4" customHeight="1" x14ac:dyDescent="0.3">
      <c r="A1161" s="831" t="s">
        <v>5661</v>
      </c>
      <c r="B1161" s="832" t="s">
        <v>5662</v>
      </c>
      <c r="C1161" s="832" t="s">
        <v>639</v>
      </c>
      <c r="D1161" s="832" t="s">
        <v>5588</v>
      </c>
      <c r="E1161" s="832" t="s">
        <v>5627</v>
      </c>
      <c r="F1161" s="832" t="s">
        <v>5735</v>
      </c>
      <c r="G1161" s="832" t="s">
        <v>5736</v>
      </c>
      <c r="H1161" s="849">
        <v>1055</v>
      </c>
      <c r="I1161" s="849">
        <v>255310</v>
      </c>
      <c r="J1161" s="832">
        <v>0.77310440891472865</v>
      </c>
      <c r="K1161" s="832">
        <v>242</v>
      </c>
      <c r="L1161" s="849">
        <v>1280</v>
      </c>
      <c r="M1161" s="849">
        <v>330240</v>
      </c>
      <c r="N1161" s="832">
        <v>1</v>
      </c>
      <c r="O1161" s="832">
        <v>258</v>
      </c>
      <c r="P1161" s="849">
        <v>385</v>
      </c>
      <c r="Q1161" s="849">
        <v>99330</v>
      </c>
      <c r="R1161" s="837">
        <v>0.30078125</v>
      </c>
      <c r="S1161" s="850">
        <v>258</v>
      </c>
    </row>
    <row r="1162" spans="1:19" ht="14.4" customHeight="1" x14ac:dyDescent="0.3">
      <c r="A1162" s="831" t="s">
        <v>5661</v>
      </c>
      <c r="B1162" s="832" t="s">
        <v>5662</v>
      </c>
      <c r="C1162" s="832" t="s">
        <v>639</v>
      </c>
      <c r="D1162" s="832" t="s">
        <v>5588</v>
      </c>
      <c r="E1162" s="832" t="s">
        <v>5627</v>
      </c>
      <c r="F1162" s="832" t="s">
        <v>5751</v>
      </c>
      <c r="G1162" s="832" t="s">
        <v>5752</v>
      </c>
      <c r="H1162" s="849">
        <v>1018</v>
      </c>
      <c r="I1162" s="849">
        <v>244320</v>
      </c>
      <c r="J1162" s="832">
        <v>0.90863110291273685</v>
      </c>
      <c r="K1162" s="832">
        <v>240</v>
      </c>
      <c r="L1162" s="849">
        <v>1102</v>
      </c>
      <c r="M1162" s="849">
        <v>268888</v>
      </c>
      <c r="N1162" s="832">
        <v>1</v>
      </c>
      <c r="O1162" s="832">
        <v>244</v>
      </c>
      <c r="P1162" s="849">
        <v>474</v>
      </c>
      <c r="Q1162" s="849">
        <v>116130</v>
      </c>
      <c r="R1162" s="837">
        <v>0.43188985748713221</v>
      </c>
      <c r="S1162" s="850">
        <v>245</v>
      </c>
    </row>
    <row r="1163" spans="1:19" ht="14.4" customHeight="1" x14ac:dyDescent="0.3">
      <c r="A1163" s="831" t="s">
        <v>5661</v>
      </c>
      <c r="B1163" s="832" t="s">
        <v>5662</v>
      </c>
      <c r="C1163" s="832" t="s">
        <v>639</v>
      </c>
      <c r="D1163" s="832" t="s">
        <v>5588</v>
      </c>
      <c r="E1163" s="832" t="s">
        <v>5627</v>
      </c>
      <c r="F1163" s="832" t="s">
        <v>5757</v>
      </c>
      <c r="G1163" s="832" t="s">
        <v>5758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1</v>
      </c>
      <c r="Q1163" s="849">
        <v>37</v>
      </c>
      <c r="R1163" s="837"/>
      <c r="S1163" s="850">
        <v>37</v>
      </c>
    </row>
    <row r="1164" spans="1:19" ht="14.4" customHeight="1" x14ac:dyDescent="0.3">
      <c r="A1164" s="831" t="s">
        <v>5661</v>
      </c>
      <c r="B1164" s="832" t="s">
        <v>5662</v>
      </c>
      <c r="C1164" s="832" t="s">
        <v>639</v>
      </c>
      <c r="D1164" s="832" t="s">
        <v>5588</v>
      </c>
      <c r="E1164" s="832" t="s">
        <v>5627</v>
      </c>
      <c r="F1164" s="832" t="s">
        <v>5771</v>
      </c>
      <c r="G1164" s="832" t="s">
        <v>5772</v>
      </c>
      <c r="H1164" s="849"/>
      <c r="I1164" s="849"/>
      <c r="J1164" s="832"/>
      <c r="K1164" s="832"/>
      <c r="L1164" s="849">
        <v>28</v>
      </c>
      <c r="M1164" s="849">
        <v>15204</v>
      </c>
      <c r="N1164" s="832">
        <v>1</v>
      </c>
      <c r="O1164" s="832">
        <v>543</v>
      </c>
      <c r="P1164" s="849"/>
      <c r="Q1164" s="849"/>
      <c r="R1164" s="837"/>
      <c r="S1164" s="850"/>
    </row>
    <row r="1165" spans="1:19" ht="14.4" customHeight="1" x14ac:dyDescent="0.3">
      <c r="A1165" s="831" t="s">
        <v>5661</v>
      </c>
      <c r="B1165" s="832" t="s">
        <v>5662</v>
      </c>
      <c r="C1165" s="832" t="s">
        <v>639</v>
      </c>
      <c r="D1165" s="832" t="s">
        <v>5588</v>
      </c>
      <c r="E1165" s="832" t="s">
        <v>5627</v>
      </c>
      <c r="F1165" s="832" t="s">
        <v>5775</v>
      </c>
      <c r="G1165" s="832" t="s">
        <v>5776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88</v>
      </c>
      <c r="Q1165" s="849">
        <v>3168</v>
      </c>
      <c r="R1165" s="837"/>
      <c r="S1165" s="850">
        <v>36</v>
      </c>
    </row>
    <row r="1166" spans="1:19" ht="14.4" customHeight="1" x14ac:dyDescent="0.3">
      <c r="A1166" s="831" t="s">
        <v>5661</v>
      </c>
      <c r="B1166" s="832" t="s">
        <v>5662</v>
      </c>
      <c r="C1166" s="832" t="s">
        <v>639</v>
      </c>
      <c r="D1166" s="832" t="s">
        <v>2057</v>
      </c>
      <c r="E1166" s="832" t="s">
        <v>5627</v>
      </c>
      <c r="F1166" s="832" t="s">
        <v>5646</v>
      </c>
      <c r="G1166" s="832" t="s">
        <v>5647</v>
      </c>
      <c r="H1166" s="849"/>
      <c r="I1166" s="849"/>
      <c r="J1166" s="832"/>
      <c r="K1166" s="832"/>
      <c r="L1166" s="849">
        <v>4</v>
      </c>
      <c r="M1166" s="849">
        <v>148</v>
      </c>
      <c r="N1166" s="832">
        <v>1</v>
      </c>
      <c r="O1166" s="832">
        <v>37</v>
      </c>
      <c r="P1166" s="849">
        <v>4</v>
      </c>
      <c r="Q1166" s="849">
        <v>148</v>
      </c>
      <c r="R1166" s="837">
        <v>1</v>
      </c>
      <c r="S1166" s="850">
        <v>37</v>
      </c>
    </row>
    <row r="1167" spans="1:19" ht="14.4" customHeight="1" x14ac:dyDescent="0.3">
      <c r="A1167" s="831" t="s">
        <v>5661</v>
      </c>
      <c r="B1167" s="832" t="s">
        <v>5662</v>
      </c>
      <c r="C1167" s="832" t="s">
        <v>639</v>
      </c>
      <c r="D1167" s="832" t="s">
        <v>2057</v>
      </c>
      <c r="E1167" s="832" t="s">
        <v>5627</v>
      </c>
      <c r="F1167" s="832" t="s">
        <v>5684</v>
      </c>
      <c r="G1167" s="832" t="s">
        <v>5685</v>
      </c>
      <c r="H1167" s="849"/>
      <c r="I1167" s="849"/>
      <c r="J1167" s="832"/>
      <c r="K1167" s="832"/>
      <c r="L1167" s="849">
        <v>15</v>
      </c>
      <c r="M1167" s="849">
        <v>150</v>
      </c>
      <c r="N1167" s="832">
        <v>1</v>
      </c>
      <c r="O1167" s="832">
        <v>10</v>
      </c>
      <c r="P1167" s="849">
        <v>245</v>
      </c>
      <c r="Q1167" s="849">
        <v>2450</v>
      </c>
      <c r="R1167" s="837">
        <v>16.333333333333332</v>
      </c>
      <c r="S1167" s="850">
        <v>10</v>
      </c>
    </row>
    <row r="1168" spans="1:19" ht="14.4" customHeight="1" x14ac:dyDescent="0.3">
      <c r="A1168" s="831" t="s">
        <v>5661</v>
      </c>
      <c r="B1168" s="832" t="s">
        <v>5662</v>
      </c>
      <c r="C1168" s="832" t="s">
        <v>639</v>
      </c>
      <c r="D1168" s="832" t="s">
        <v>2057</v>
      </c>
      <c r="E1168" s="832" t="s">
        <v>5627</v>
      </c>
      <c r="F1168" s="832" t="s">
        <v>5693</v>
      </c>
      <c r="G1168" s="832" t="s">
        <v>5694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</v>
      </c>
      <c r="Q1168" s="849">
        <v>251</v>
      </c>
      <c r="R1168" s="837"/>
      <c r="S1168" s="850">
        <v>251</v>
      </c>
    </row>
    <row r="1169" spans="1:19" ht="14.4" customHeight="1" x14ac:dyDescent="0.3">
      <c r="A1169" s="831" t="s">
        <v>5661</v>
      </c>
      <c r="B1169" s="832" t="s">
        <v>5662</v>
      </c>
      <c r="C1169" s="832" t="s">
        <v>639</v>
      </c>
      <c r="D1169" s="832" t="s">
        <v>2057</v>
      </c>
      <c r="E1169" s="832" t="s">
        <v>5627</v>
      </c>
      <c r="F1169" s="832" t="s">
        <v>5803</v>
      </c>
      <c r="G1169" s="832" t="s">
        <v>5804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1</v>
      </c>
      <c r="Q1169" s="849">
        <v>480</v>
      </c>
      <c r="R1169" s="837"/>
      <c r="S1169" s="850">
        <v>480</v>
      </c>
    </row>
    <row r="1170" spans="1:19" ht="14.4" customHeight="1" x14ac:dyDescent="0.3">
      <c r="A1170" s="831" t="s">
        <v>5661</v>
      </c>
      <c r="B1170" s="832" t="s">
        <v>5662</v>
      </c>
      <c r="C1170" s="832" t="s">
        <v>639</v>
      </c>
      <c r="D1170" s="832" t="s">
        <v>2057</v>
      </c>
      <c r="E1170" s="832" t="s">
        <v>5627</v>
      </c>
      <c r="F1170" s="832" t="s">
        <v>5703</v>
      </c>
      <c r="G1170" s="832" t="s">
        <v>5704</v>
      </c>
      <c r="H1170" s="849">
        <v>1</v>
      </c>
      <c r="I1170" s="849">
        <v>308</v>
      </c>
      <c r="J1170" s="832">
        <v>0.19493670886075951</v>
      </c>
      <c r="K1170" s="832">
        <v>308</v>
      </c>
      <c r="L1170" s="849">
        <v>5</v>
      </c>
      <c r="M1170" s="849">
        <v>1580</v>
      </c>
      <c r="N1170" s="832">
        <v>1</v>
      </c>
      <c r="O1170" s="832">
        <v>316</v>
      </c>
      <c r="P1170" s="849">
        <v>2</v>
      </c>
      <c r="Q1170" s="849">
        <v>632</v>
      </c>
      <c r="R1170" s="837">
        <v>0.4</v>
      </c>
      <c r="S1170" s="850">
        <v>316</v>
      </c>
    </row>
    <row r="1171" spans="1:19" ht="14.4" customHeight="1" x14ac:dyDescent="0.3">
      <c r="A1171" s="831" t="s">
        <v>5661</v>
      </c>
      <c r="B1171" s="832" t="s">
        <v>5662</v>
      </c>
      <c r="C1171" s="832" t="s">
        <v>639</v>
      </c>
      <c r="D1171" s="832" t="s">
        <v>2057</v>
      </c>
      <c r="E1171" s="832" t="s">
        <v>5627</v>
      </c>
      <c r="F1171" s="832" t="s">
        <v>5707</v>
      </c>
      <c r="G1171" s="832" t="s">
        <v>5708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1</v>
      </c>
      <c r="Q1171" s="849">
        <v>35</v>
      </c>
      <c r="R1171" s="837"/>
      <c r="S1171" s="850">
        <v>35</v>
      </c>
    </row>
    <row r="1172" spans="1:19" ht="14.4" customHeight="1" x14ac:dyDescent="0.3">
      <c r="A1172" s="831" t="s">
        <v>5661</v>
      </c>
      <c r="B1172" s="832" t="s">
        <v>5662</v>
      </c>
      <c r="C1172" s="832" t="s">
        <v>639</v>
      </c>
      <c r="D1172" s="832" t="s">
        <v>2057</v>
      </c>
      <c r="E1172" s="832" t="s">
        <v>5627</v>
      </c>
      <c r="F1172" s="832" t="s">
        <v>5639</v>
      </c>
      <c r="G1172" s="832" t="s">
        <v>5640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1</v>
      </c>
      <c r="Q1172" s="849">
        <v>33.33</v>
      </c>
      <c r="R1172" s="837"/>
      <c r="S1172" s="850">
        <v>33.33</v>
      </c>
    </row>
    <row r="1173" spans="1:19" ht="14.4" customHeight="1" x14ac:dyDescent="0.3">
      <c r="A1173" s="831" t="s">
        <v>5661</v>
      </c>
      <c r="B1173" s="832" t="s">
        <v>5662</v>
      </c>
      <c r="C1173" s="832" t="s">
        <v>639</v>
      </c>
      <c r="D1173" s="832" t="s">
        <v>2057</v>
      </c>
      <c r="E1173" s="832" t="s">
        <v>5627</v>
      </c>
      <c r="F1173" s="832" t="s">
        <v>5731</v>
      </c>
      <c r="G1173" s="832" t="s">
        <v>5732</v>
      </c>
      <c r="H1173" s="849"/>
      <c r="I1173" s="849"/>
      <c r="J1173" s="832"/>
      <c r="K1173" s="832"/>
      <c r="L1173" s="849">
        <v>1</v>
      </c>
      <c r="M1173" s="849">
        <v>671</v>
      </c>
      <c r="N1173" s="832">
        <v>1</v>
      </c>
      <c r="O1173" s="832">
        <v>671</v>
      </c>
      <c r="P1173" s="849"/>
      <c r="Q1173" s="849"/>
      <c r="R1173" s="837"/>
      <c r="S1173" s="850"/>
    </row>
    <row r="1174" spans="1:19" ht="14.4" customHeight="1" x14ac:dyDescent="0.3">
      <c r="A1174" s="831" t="s">
        <v>5661</v>
      </c>
      <c r="B1174" s="832" t="s">
        <v>5662</v>
      </c>
      <c r="C1174" s="832" t="s">
        <v>639</v>
      </c>
      <c r="D1174" s="832" t="s">
        <v>2057</v>
      </c>
      <c r="E1174" s="832" t="s">
        <v>5627</v>
      </c>
      <c r="F1174" s="832" t="s">
        <v>5735</v>
      </c>
      <c r="G1174" s="832" t="s">
        <v>5736</v>
      </c>
      <c r="H1174" s="849">
        <v>30</v>
      </c>
      <c r="I1174" s="849">
        <v>7260</v>
      </c>
      <c r="J1174" s="832">
        <v>6.8134467030801282E-2</v>
      </c>
      <c r="K1174" s="832">
        <v>242</v>
      </c>
      <c r="L1174" s="849">
        <v>413</v>
      </c>
      <c r="M1174" s="849">
        <v>106554</v>
      </c>
      <c r="N1174" s="832">
        <v>1</v>
      </c>
      <c r="O1174" s="832">
        <v>258</v>
      </c>
      <c r="P1174" s="849">
        <v>297</v>
      </c>
      <c r="Q1174" s="849">
        <v>76626</v>
      </c>
      <c r="R1174" s="837">
        <v>0.71912832929782078</v>
      </c>
      <c r="S1174" s="850">
        <v>258</v>
      </c>
    </row>
    <row r="1175" spans="1:19" ht="14.4" customHeight="1" x14ac:dyDescent="0.3">
      <c r="A1175" s="831" t="s">
        <v>5661</v>
      </c>
      <c r="B1175" s="832" t="s">
        <v>5662</v>
      </c>
      <c r="C1175" s="832" t="s">
        <v>639</v>
      </c>
      <c r="D1175" s="832" t="s">
        <v>2057</v>
      </c>
      <c r="E1175" s="832" t="s">
        <v>5627</v>
      </c>
      <c r="F1175" s="832" t="s">
        <v>5745</v>
      </c>
      <c r="G1175" s="832" t="s">
        <v>5746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1</v>
      </c>
      <c r="Q1175" s="849">
        <v>732</v>
      </c>
      <c r="R1175" s="837"/>
      <c r="S1175" s="850">
        <v>732</v>
      </c>
    </row>
    <row r="1176" spans="1:19" ht="14.4" customHeight="1" x14ac:dyDescent="0.3">
      <c r="A1176" s="831" t="s">
        <v>5661</v>
      </c>
      <c r="B1176" s="832" t="s">
        <v>5662</v>
      </c>
      <c r="C1176" s="832" t="s">
        <v>639</v>
      </c>
      <c r="D1176" s="832" t="s">
        <v>2057</v>
      </c>
      <c r="E1176" s="832" t="s">
        <v>5627</v>
      </c>
      <c r="F1176" s="832" t="s">
        <v>5751</v>
      </c>
      <c r="G1176" s="832" t="s">
        <v>5752</v>
      </c>
      <c r="H1176" s="849">
        <v>26</v>
      </c>
      <c r="I1176" s="849">
        <v>6240</v>
      </c>
      <c r="J1176" s="832">
        <v>6.0745298080292824E-2</v>
      </c>
      <c r="K1176" s="832">
        <v>240</v>
      </c>
      <c r="L1176" s="849">
        <v>421</v>
      </c>
      <c r="M1176" s="849">
        <v>102724</v>
      </c>
      <c r="N1176" s="832">
        <v>1</v>
      </c>
      <c r="O1176" s="832">
        <v>244</v>
      </c>
      <c r="P1176" s="849">
        <v>290</v>
      </c>
      <c r="Q1176" s="849">
        <v>71050</v>
      </c>
      <c r="R1176" s="837">
        <v>0.69165920330205211</v>
      </c>
      <c r="S1176" s="850">
        <v>245</v>
      </c>
    </row>
    <row r="1177" spans="1:19" ht="14.4" customHeight="1" x14ac:dyDescent="0.3">
      <c r="A1177" s="831" t="s">
        <v>5661</v>
      </c>
      <c r="B1177" s="832" t="s">
        <v>5662</v>
      </c>
      <c r="C1177" s="832" t="s">
        <v>639</v>
      </c>
      <c r="D1177" s="832" t="s">
        <v>2058</v>
      </c>
      <c r="E1177" s="832" t="s">
        <v>5627</v>
      </c>
      <c r="F1177" s="832" t="s">
        <v>5684</v>
      </c>
      <c r="G1177" s="832" t="s">
        <v>5685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9</v>
      </c>
      <c r="Q1177" s="849">
        <v>90</v>
      </c>
      <c r="R1177" s="837"/>
      <c r="S1177" s="850">
        <v>10</v>
      </c>
    </row>
    <row r="1178" spans="1:19" ht="14.4" customHeight="1" x14ac:dyDescent="0.3">
      <c r="A1178" s="831" t="s">
        <v>5661</v>
      </c>
      <c r="B1178" s="832" t="s">
        <v>5662</v>
      </c>
      <c r="C1178" s="832" t="s">
        <v>639</v>
      </c>
      <c r="D1178" s="832" t="s">
        <v>2058</v>
      </c>
      <c r="E1178" s="832" t="s">
        <v>5627</v>
      </c>
      <c r="F1178" s="832" t="s">
        <v>5693</v>
      </c>
      <c r="G1178" s="832" t="s">
        <v>5694</v>
      </c>
      <c r="H1178" s="849">
        <v>18</v>
      </c>
      <c r="I1178" s="849">
        <v>4230</v>
      </c>
      <c r="J1178" s="832">
        <v>0.80250426863972679</v>
      </c>
      <c r="K1178" s="832">
        <v>235</v>
      </c>
      <c r="L1178" s="849">
        <v>21</v>
      </c>
      <c r="M1178" s="849">
        <v>5271</v>
      </c>
      <c r="N1178" s="832">
        <v>1</v>
      </c>
      <c r="O1178" s="832">
        <v>251</v>
      </c>
      <c r="P1178" s="849">
        <v>27</v>
      </c>
      <c r="Q1178" s="849">
        <v>6777</v>
      </c>
      <c r="R1178" s="837">
        <v>1.2857142857142858</v>
      </c>
      <c r="S1178" s="850">
        <v>251</v>
      </c>
    </row>
    <row r="1179" spans="1:19" ht="14.4" customHeight="1" x14ac:dyDescent="0.3">
      <c r="A1179" s="831" t="s">
        <v>5661</v>
      </c>
      <c r="B1179" s="832" t="s">
        <v>5662</v>
      </c>
      <c r="C1179" s="832" t="s">
        <v>639</v>
      </c>
      <c r="D1179" s="832" t="s">
        <v>2058</v>
      </c>
      <c r="E1179" s="832" t="s">
        <v>5627</v>
      </c>
      <c r="F1179" s="832" t="s">
        <v>5703</v>
      </c>
      <c r="G1179" s="832" t="s">
        <v>5704</v>
      </c>
      <c r="H1179" s="849">
        <v>7</v>
      </c>
      <c r="I1179" s="849">
        <v>2156</v>
      </c>
      <c r="J1179" s="832">
        <v>0.4548523206751055</v>
      </c>
      <c r="K1179" s="832">
        <v>308</v>
      </c>
      <c r="L1179" s="849">
        <v>15</v>
      </c>
      <c r="M1179" s="849">
        <v>4740</v>
      </c>
      <c r="N1179" s="832">
        <v>1</v>
      </c>
      <c r="O1179" s="832">
        <v>316</v>
      </c>
      <c r="P1179" s="849">
        <v>25</v>
      </c>
      <c r="Q1179" s="849">
        <v>7900</v>
      </c>
      <c r="R1179" s="837">
        <v>1.6666666666666667</v>
      </c>
      <c r="S1179" s="850">
        <v>316</v>
      </c>
    </row>
    <row r="1180" spans="1:19" ht="14.4" customHeight="1" x14ac:dyDescent="0.3">
      <c r="A1180" s="831" t="s">
        <v>5661</v>
      </c>
      <c r="B1180" s="832" t="s">
        <v>5662</v>
      </c>
      <c r="C1180" s="832" t="s">
        <v>639</v>
      </c>
      <c r="D1180" s="832" t="s">
        <v>2058</v>
      </c>
      <c r="E1180" s="832" t="s">
        <v>5627</v>
      </c>
      <c r="F1180" s="832" t="s">
        <v>5639</v>
      </c>
      <c r="G1180" s="832" t="s">
        <v>5640</v>
      </c>
      <c r="H1180" s="849">
        <v>9</v>
      </c>
      <c r="I1180" s="849">
        <v>100</v>
      </c>
      <c r="J1180" s="832">
        <v>0.14285714285714288</v>
      </c>
      <c r="K1180" s="832">
        <v>11.111111111111111</v>
      </c>
      <c r="L1180" s="849">
        <v>21</v>
      </c>
      <c r="M1180" s="849">
        <v>699.99999999999989</v>
      </c>
      <c r="N1180" s="832">
        <v>1</v>
      </c>
      <c r="O1180" s="832">
        <v>33.333333333333329</v>
      </c>
      <c r="P1180" s="849">
        <v>26</v>
      </c>
      <c r="Q1180" s="849">
        <v>866.66000000000008</v>
      </c>
      <c r="R1180" s="837">
        <v>1.2380857142857147</v>
      </c>
      <c r="S1180" s="850">
        <v>33.333076923076923</v>
      </c>
    </row>
    <row r="1181" spans="1:19" ht="14.4" customHeight="1" x14ac:dyDescent="0.3">
      <c r="A1181" s="831" t="s">
        <v>5661</v>
      </c>
      <c r="B1181" s="832" t="s">
        <v>5662</v>
      </c>
      <c r="C1181" s="832" t="s">
        <v>639</v>
      </c>
      <c r="D1181" s="832" t="s">
        <v>2058</v>
      </c>
      <c r="E1181" s="832" t="s">
        <v>5627</v>
      </c>
      <c r="F1181" s="832" t="s">
        <v>5729</v>
      </c>
      <c r="G1181" s="832" t="s">
        <v>5730</v>
      </c>
      <c r="H1181" s="849">
        <v>1</v>
      </c>
      <c r="I1181" s="849">
        <v>0</v>
      </c>
      <c r="J1181" s="832"/>
      <c r="K1181" s="832">
        <v>0</v>
      </c>
      <c r="L1181" s="849"/>
      <c r="M1181" s="849"/>
      <c r="N1181" s="832"/>
      <c r="O1181" s="832"/>
      <c r="P1181" s="849"/>
      <c r="Q1181" s="849"/>
      <c r="R1181" s="837"/>
      <c r="S1181" s="850"/>
    </row>
    <row r="1182" spans="1:19" ht="14.4" customHeight="1" x14ac:dyDescent="0.3">
      <c r="A1182" s="831" t="s">
        <v>5661</v>
      </c>
      <c r="B1182" s="832" t="s">
        <v>5662</v>
      </c>
      <c r="C1182" s="832" t="s">
        <v>639</v>
      </c>
      <c r="D1182" s="832" t="s">
        <v>2058</v>
      </c>
      <c r="E1182" s="832" t="s">
        <v>5627</v>
      </c>
      <c r="F1182" s="832" t="s">
        <v>5731</v>
      </c>
      <c r="G1182" s="832" t="s">
        <v>5732</v>
      </c>
      <c r="H1182" s="849">
        <v>1</v>
      </c>
      <c r="I1182" s="849">
        <v>648</v>
      </c>
      <c r="J1182" s="832"/>
      <c r="K1182" s="832">
        <v>648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5661</v>
      </c>
      <c r="B1183" s="832" t="s">
        <v>5662</v>
      </c>
      <c r="C1183" s="832" t="s">
        <v>639</v>
      </c>
      <c r="D1183" s="832" t="s">
        <v>2058</v>
      </c>
      <c r="E1183" s="832" t="s">
        <v>5627</v>
      </c>
      <c r="F1183" s="832" t="s">
        <v>5735</v>
      </c>
      <c r="G1183" s="832" t="s">
        <v>5736</v>
      </c>
      <c r="H1183" s="849">
        <v>10</v>
      </c>
      <c r="I1183" s="849">
        <v>2420</v>
      </c>
      <c r="J1183" s="832"/>
      <c r="K1183" s="832">
        <v>242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5661</v>
      </c>
      <c r="B1184" s="832" t="s">
        <v>5662</v>
      </c>
      <c r="C1184" s="832" t="s">
        <v>639</v>
      </c>
      <c r="D1184" s="832" t="s">
        <v>2058</v>
      </c>
      <c r="E1184" s="832" t="s">
        <v>5627</v>
      </c>
      <c r="F1184" s="832" t="s">
        <v>5751</v>
      </c>
      <c r="G1184" s="832" t="s">
        <v>5752</v>
      </c>
      <c r="H1184" s="849">
        <v>8</v>
      </c>
      <c r="I1184" s="849">
        <v>1920</v>
      </c>
      <c r="J1184" s="832">
        <v>0.49180327868852458</v>
      </c>
      <c r="K1184" s="832">
        <v>240</v>
      </c>
      <c r="L1184" s="849">
        <v>16</v>
      </c>
      <c r="M1184" s="849">
        <v>3904</v>
      </c>
      <c r="N1184" s="832">
        <v>1</v>
      </c>
      <c r="O1184" s="832">
        <v>244</v>
      </c>
      <c r="P1184" s="849">
        <v>6</v>
      </c>
      <c r="Q1184" s="849">
        <v>1470</v>
      </c>
      <c r="R1184" s="837">
        <v>0.37653688524590162</v>
      </c>
      <c r="S1184" s="850">
        <v>245</v>
      </c>
    </row>
    <row r="1185" spans="1:19" ht="14.4" customHeight="1" x14ac:dyDescent="0.3">
      <c r="A1185" s="831" t="s">
        <v>5661</v>
      </c>
      <c r="B1185" s="832" t="s">
        <v>5662</v>
      </c>
      <c r="C1185" s="832" t="s">
        <v>639</v>
      </c>
      <c r="D1185" s="832" t="s">
        <v>2059</v>
      </c>
      <c r="E1185" s="832" t="s">
        <v>5627</v>
      </c>
      <c r="F1185" s="832" t="s">
        <v>5646</v>
      </c>
      <c r="G1185" s="832" t="s">
        <v>5647</v>
      </c>
      <c r="H1185" s="849">
        <v>2</v>
      </c>
      <c r="I1185" s="849">
        <v>70</v>
      </c>
      <c r="J1185" s="832"/>
      <c r="K1185" s="832">
        <v>35</v>
      </c>
      <c r="L1185" s="849"/>
      <c r="M1185" s="849"/>
      <c r="N1185" s="832"/>
      <c r="O1185" s="832"/>
      <c r="P1185" s="849">
        <v>2</v>
      </c>
      <c r="Q1185" s="849">
        <v>74</v>
      </c>
      <c r="R1185" s="837"/>
      <c r="S1185" s="850">
        <v>37</v>
      </c>
    </row>
    <row r="1186" spans="1:19" ht="14.4" customHeight="1" x14ac:dyDescent="0.3">
      <c r="A1186" s="831" t="s">
        <v>5661</v>
      </c>
      <c r="B1186" s="832" t="s">
        <v>5662</v>
      </c>
      <c r="C1186" s="832" t="s">
        <v>639</v>
      </c>
      <c r="D1186" s="832" t="s">
        <v>2059</v>
      </c>
      <c r="E1186" s="832" t="s">
        <v>5627</v>
      </c>
      <c r="F1186" s="832" t="s">
        <v>5684</v>
      </c>
      <c r="G1186" s="832" t="s">
        <v>5685</v>
      </c>
      <c r="H1186" s="849">
        <v>208</v>
      </c>
      <c r="I1186" s="849">
        <v>2080</v>
      </c>
      <c r="J1186" s="832">
        <v>1.1818181818181819</v>
      </c>
      <c r="K1186" s="832">
        <v>10</v>
      </c>
      <c r="L1186" s="849">
        <v>176</v>
      </c>
      <c r="M1186" s="849">
        <v>1760</v>
      </c>
      <c r="N1186" s="832">
        <v>1</v>
      </c>
      <c r="O1186" s="832">
        <v>10</v>
      </c>
      <c r="P1186" s="849">
        <v>181</v>
      </c>
      <c r="Q1186" s="849">
        <v>1810</v>
      </c>
      <c r="R1186" s="837">
        <v>1.0284090909090908</v>
      </c>
      <c r="S1186" s="850">
        <v>10</v>
      </c>
    </row>
    <row r="1187" spans="1:19" ht="14.4" customHeight="1" x14ac:dyDescent="0.3">
      <c r="A1187" s="831" t="s">
        <v>5661</v>
      </c>
      <c r="B1187" s="832" t="s">
        <v>5662</v>
      </c>
      <c r="C1187" s="832" t="s">
        <v>639</v>
      </c>
      <c r="D1187" s="832" t="s">
        <v>2059</v>
      </c>
      <c r="E1187" s="832" t="s">
        <v>5627</v>
      </c>
      <c r="F1187" s="832" t="s">
        <v>5684</v>
      </c>
      <c r="G1187" s="832" t="s">
        <v>5686</v>
      </c>
      <c r="H1187" s="849">
        <v>14</v>
      </c>
      <c r="I1187" s="849">
        <v>140</v>
      </c>
      <c r="J1187" s="832">
        <v>2.3333333333333335</v>
      </c>
      <c r="K1187" s="832">
        <v>10</v>
      </c>
      <c r="L1187" s="849">
        <v>6</v>
      </c>
      <c r="M1187" s="849">
        <v>60</v>
      </c>
      <c r="N1187" s="832">
        <v>1</v>
      </c>
      <c r="O1187" s="832">
        <v>10</v>
      </c>
      <c r="P1187" s="849">
        <v>12</v>
      </c>
      <c r="Q1187" s="849">
        <v>120</v>
      </c>
      <c r="R1187" s="837">
        <v>2</v>
      </c>
      <c r="S1187" s="850">
        <v>10</v>
      </c>
    </row>
    <row r="1188" spans="1:19" ht="14.4" customHeight="1" x14ac:dyDescent="0.3">
      <c r="A1188" s="831" t="s">
        <v>5661</v>
      </c>
      <c r="B1188" s="832" t="s">
        <v>5662</v>
      </c>
      <c r="C1188" s="832" t="s">
        <v>639</v>
      </c>
      <c r="D1188" s="832" t="s">
        <v>2059</v>
      </c>
      <c r="E1188" s="832" t="s">
        <v>5627</v>
      </c>
      <c r="F1188" s="832" t="s">
        <v>5693</v>
      </c>
      <c r="G1188" s="832" t="s">
        <v>5694</v>
      </c>
      <c r="H1188" s="849">
        <v>2</v>
      </c>
      <c r="I1188" s="849">
        <v>470</v>
      </c>
      <c r="J1188" s="832">
        <v>0.31208499335989376</v>
      </c>
      <c r="K1188" s="832">
        <v>235</v>
      </c>
      <c r="L1188" s="849">
        <v>6</v>
      </c>
      <c r="M1188" s="849">
        <v>1506</v>
      </c>
      <c r="N1188" s="832">
        <v>1</v>
      </c>
      <c r="O1188" s="832">
        <v>251</v>
      </c>
      <c r="P1188" s="849">
        <v>14</v>
      </c>
      <c r="Q1188" s="849">
        <v>3514</v>
      </c>
      <c r="R1188" s="837">
        <v>2.3333333333333335</v>
      </c>
      <c r="S1188" s="850">
        <v>251</v>
      </c>
    </row>
    <row r="1189" spans="1:19" ht="14.4" customHeight="1" x14ac:dyDescent="0.3">
      <c r="A1189" s="831" t="s">
        <v>5661</v>
      </c>
      <c r="B1189" s="832" t="s">
        <v>5662</v>
      </c>
      <c r="C1189" s="832" t="s">
        <v>639</v>
      </c>
      <c r="D1189" s="832" t="s">
        <v>2059</v>
      </c>
      <c r="E1189" s="832" t="s">
        <v>5627</v>
      </c>
      <c r="F1189" s="832" t="s">
        <v>5829</v>
      </c>
      <c r="G1189" s="832" t="s">
        <v>5830</v>
      </c>
      <c r="H1189" s="849"/>
      <c r="I1189" s="849"/>
      <c r="J1189" s="832"/>
      <c r="K1189" s="832"/>
      <c r="L1189" s="849">
        <v>1</v>
      </c>
      <c r="M1189" s="849">
        <v>73</v>
      </c>
      <c r="N1189" s="832">
        <v>1</v>
      </c>
      <c r="O1189" s="832">
        <v>73</v>
      </c>
      <c r="P1189" s="849"/>
      <c r="Q1189" s="849"/>
      <c r="R1189" s="837"/>
      <c r="S1189" s="850"/>
    </row>
    <row r="1190" spans="1:19" ht="14.4" customHeight="1" x14ac:dyDescent="0.3">
      <c r="A1190" s="831" t="s">
        <v>5661</v>
      </c>
      <c r="B1190" s="832" t="s">
        <v>5662</v>
      </c>
      <c r="C1190" s="832" t="s">
        <v>639</v>
      </c>
      <c r="D1190" s="832" t="s">
        <v>2059</v>
      </c>
      <c r="E1190" s="832" t="s">
        <v>5627</v>
      </c>
      <c r="F1190" s="832" t="s">
        <v>5701</v>
      </c>
      <c r="G1190" s="832" t="s">
        <v>5702</v>
      </c>
      <c r="H1190" s="849">
        <v>2</v>
      </c>
      <c r="I1190" s="849">
        <v>576</v>
      </c>
      <c r="J1190" s="832"/>
      <c r="K1190" s="832">
        <v>288</v>
      </c>
      <c r="L1190" s="849"/>
      <c r="M1190" s="849"/>
      <c r="N1190" s="832"/>
      <c r="O1190" s="832"/>
      <c r="P1190" s="849">
        <v>1</v>
      </c>
      <c r="Q1190" s="849">
        <v>296</v>
      </c>
      <c r="R1190" s="837"/>
      <c r="S1190" s="850">
        <v>296</v>
      </c>
    </row>
    <row r="1191" spans="1:19" ht="14.4" customHeight="1" x14ac:dyDescent="0.3">
      <c r="A1191" s="831" t="s">
        <v>5661</v>
      </c>
      <c r="B1191" s="832" t="s">
        <v>5662</v>
      </c>
      <c r="C1191" s="832" t="s">
        <v>639</v>
      </c>
      <c r="D1191" s="832" t="s">
        <v>2059</v>
      </c>
      <c r="E1191" s="832" t="s">
        <v>5627</v>
      </c>
      <c r="F1191" s="832" t="s">
        <v>5703</v>
      </c>
      <c r="G1191" s="832" t="s">
        <v>5704</v>
      </c>
      <c r="H1191" s="849">
        <v>5</v>
      </c>
      <c r="I1191" s="849">
        <v>1540</v>
      </c>
      <c r="J1191" s="832">
        <v>2.4367088607594938</v>
      </c>
      <c r="K1191" s="832">
        <v>308</v>
      </c>
      <c r="L1191" s="849">
        <v>2</v>
      </c>
      <c r="M1191" s="849">
        <v>632</v>
      </c>
      <c r="N1191" s="832">
        <v>1</v>
      </c>
      <c r="O1191" s="832">
        <v>316</v>
      </c>
      <c r="P1191" s="849">
        <v>2</v>
      </c>
      <c r="Q1191" s="849">
        <v>632</v>
      </c>
      <c r="R1191" s="837">
        <v>1</v>
      </c>
      <c r="S1191" s="850">
        <v>316</v>
      </c>
    </row>
    <row r="1192" spans="1:19" ht="14.4" customHeight="1" x14ac:dyDescent="0.3">
      <c r="A1192" s="831" t="s">
        <v>5661</v>
      </c>
      <c r="B1192" s="832" t="s">
        <v>5662</v>
      </c>
      <c r="C1192" s="832" t="s">
        <v>639</v>
      </c>
      <c r="D1192" s="832" t="s">
        <v>2059</v>
      </c>
      <c r="E1192" s="832" t="s">
        <v>5627</v>
      </c>
      <c r="F1192" s="832" t="s">
        <v>5707</v>
      </c>
      <c r="G1192" s="832" t="s">
        <v>5708</v>
      </c>
      <c r="H1192" s="849">
        <v>2</v>
      </c>
      <c r="I1192" s="849">
        <v>70</v>
      </c>
      <c r="J1192" s="832"/>
      <c r="K1192" s="832">
        <v>35</v>
      </c>
      <c r="L1192" s="849"/>
      <c r="M1192" s="849"/>
      <c r="N1192" s="832"/>
      <c r="O1192" s="832"/>
      <c r="P1192" s="849">
        <v>1</v>
      </c>
      <c r="Q1192" s="849">
        <v>35</v>
      </c>
      <c r="R1192" s="837"/>
      <c r="S1192" s="850">
        <v>35</v>
      </c>
    </row>
    <row r="1193" spans="1:19" ht="14.4" customHeight="1" x14ac:dyDescent="0.3">
      <c r="A1193" s="831" t="s">
        <v>5661</v>
      </c>
      <c r="B1193" s="832" t="s">
        <v>5662</v>
      </c>
      <c r="C1193" s="832" t="s">
        <v>639</v>
      </c>
      <c r="D1193" s="832" t="s">
        <v>2059</v>
      </c>
      <c r="E1193" s="832" t="s">
        <v>5627</v>
      </c>
      <c r="F1193" s="832" t="s">
        <v>5639</v>
      </c>
      <c r="G1193" s="832" t="s">
        <v>5640</v>
      </c>
      <c r="H1193" s="849">
        <v>1</v>
      </c>
      <c r="I1193" s="849">
        <v>0</v>
      </c>
      <c r="J1193" s="832">
        <v>0</v>
      </c>
      <c r="K1193" s="832">
        <v>0</v>
      </c>
      <c r="L1193" s="849">
        <v>6</v>
      </c>
      <c r="M1193" s="849">
        <v>200</v>
      </c>
      <c r="N1193" s="832">
        <v>1</v>
      </c>
      <c r="O1193" s="832">
        <v>33.333333333333336</v>
      </c>
      <c r="P1193" s="849">
        <v>14</v>
      </c>
      <c r="Q1193" s="849">
        <v>466.66000000000008</v>
      </c>
      <c r="R1193" s="837">
        <v>2.3333000000000004</v>
      </c>
      <c r="S1193" s="850">
        <v>33.332857142857151</v>
      </c>
    </row>
    <row r="1194" spans="1:19" ht="14.4" customHeight="1" x14ac:dyDescent="0.3">
      <c r="A1194" s="831" t="s">
        <v>5661</v>
      </c>
      <c r="B1194" s="832" t="s">
        <v>5662</v>
      </c>
      <c r="C1194" s="832" t="s">
        <v>639</v>
      </c>
      <c r="D1194" s="832" t="s">
        <v>2059</v>
      </c>
      <c r="E1194" s="832" t="s">
        <v>5627</v>
      </c>
      <c r="F1194" s="832" t="s">
        <v>5731</v>
      </c>
      <c r="G1194" s="832" t="s">
        <v>5732</v>
      </c>
      <c r="H1194" s="849">
        <v>1</v>
      </c>
      <c r="I1194" s="849">
        <v>648</v>
      </c>
      <c r="J1194" s="832"/>
      <c r="K1194" s="832">
        <v>648</v>
      </c>
      <c r="L1194" s="849"/>
      <c r="M1194" s="849"/>
      <c r="N1194" s="832"/>
      <c r="O1194" s="832"/>
      <c r="P1194" s="849">
        <v>1</v>
      </c>
      <c r="Q1194" s="849">
        <v>672</v>
      </c>
      <c r="R1194" s="837"/>
      <c r="S1194" s="850">
        <v>672</v>
      </c>
    </row>
    <row r="1195" spans="1:19" ht="14.4" customHeight="1" x14ac:dyDescent="0.3">
      <c r="A1195" s="831" t="s">
        <v>5661</v>
      </c>
      <c r="B1195" s="832" t="s">
        <v>5662</v>
      </c>
      <c r="C1195" s="832" t="s">
        <v>639</v>
      </c>
      <c r="D1195" s="832" t="s">
        <v>2059</v>
      </c>
      <c r="E1195" s="832" t="s">
        <v>5627</v>
      </c>
      <c r="F1195" s="832" t="s">
        <v>5735</v>
      </c>
      <c r="G1195" s="832" t="s">
        <v>5736</v>
      </c>
      <c r="H1195" s="849">
        <v>227</v>
      </c>
      <c r="I1195" s="849">
        <v>54934</v>
      </c>
      <c r="J1195" s="832">
        <v>1.1089712532299743</v>
      </c>
      <c r="K1195" s="832">
        <v>242</v>
      </c>
      <c r="L1195" s="849">
        <v>192</v>
      </c>
      <c r="M1195" s="849">
        <v>49536</v>
      </c>
      <c r="N1195" s="832">
        <v>1</v>
      </c>
      <c r="O1195" s="832">
        <v>258</v>
      </c>
      <c r="P1195" s="849">
        <v>200</v>
      </c>
      <c r="Q1195" s="849">
        <v>51600</v>
      </c>
      <c r="R1195" s="837">
        <v>1.0416666666666667</v>
      </c>
      <c r="S1195" s="850">
        <v>258</v>
      </c>
    </row>
    <row r="1196" spans="1:19" ht="14.4" customHeight="1" x14ac:dyDescent="0.3">
      <c r="A1196" s="831" t="s">
        <v>5661</v>
      </c>
      <c r="B1196" s="832" t="s">
        <v>5662</v>
      </c>
      <c r="C1196" s="832" t="s">
        <v>639</v>
      </c>
      <c r="D1196" s="832" t="s">
        <v>2059</v>
      </c>
      <c r="E1196" s="832" t="s">
        <v>5627</v>
      </c>
      <c r="F1196" s="832" t="s">
        <v>5751</v>
      </c>
      <c r="G1196" s="832" t="s">
        <v>5752</v>
      </c>
      <c r="H1196" s="849">
        <v>207</v>
      </c>
      <c r="I1196" s="849">
        <v>49680</v>
      </c>
      <c r="J1196" s="832">
        <v>1.1126041386723999</v>
      </c>
      <c r="K1196" s="832">
        <v>240</v>
      </c>
      <c r="L1196" s="849">
        <v>183</v>
      </c>
      <c r="M1196" s="849">
        <v>44652</v>
      </c>
      <c r="N1196" s="832">
        <v>1</v>
      </c>
      <c r="O1196" s="832">
        <v>244</v>
      </c>
      <c r="P1196" s="849">
        <v>204</v>
      </c>
      <c r="Q1196" s="849">
        <v>49980</v>
      </c>
      <c r="R1196" s="837">
        <v>1.1193227626981994</v>
      </c>
      <c r="S1196" s="850">
        <v>245</v>
      </c>
    </row>
    <row r="1197" spans="1:19" ht="14.4" customHeight="1" x14ac:dyDescent="0.3">
      <c r="A1197" s="831" t="s">
        <v>5661</v>
      </c>
      <c r="B1197" s="832" t="s">
        <v>5662</v>
      </c>
      <c r="C1197" s="832" t="s">
        <v>639</v>
      </c>
      <c r="D1197" s="832" t="s">
        <v>5596</v>
      </c>
      <c r="E1197" s="832" t="s">
        <v>5627</v>
      </c>
      <c r="F1197" s="832" t="s">
        <v>5735</v>
      </c>
      <c r="G1197" s="832" t="s">
        <v>5736</v>
      </c>
      <c r="H1197" s="849">
        <v>1</v>
      </c>
      <c r="I1197" s="849">
        <v>242</v>
      </c>
      <c r="J1197" s="832"/>
      <c r="K1197" s="832">
        <v>242</v>
      </c>
      <c r="L1197" s="849"/>
      <c r="M1197" s="849"/>
      <c r="N1197" s="832"/>
      <c r="O1197" s="832"/>
      <c r="P1197" s="849"/>
      <c r="Q1197" s="849"/>
      <c r="R1197" s="837"/>
      <c r="S1197" s="850"/>
    </row>
    <row r="1198" spans="1:19" ht="14.4" customHeight="1" x14ac:dyDescent="0.3">
      <c r="A1198" s="831" t="s">
        <v>5661</v>
      </c>
      <c r="B1198" s="832" t="s">
        <v>5662</v>
      </c>
      <c r="C1198" s="832" t="s">
        <v>639</v>
      </c>
      <c r="D1198" s="832" t="s">
        <v>5596</v>
      </c>
      <c r="E1198" s="832" t="s">
        <v>5627</v>
      </c>
      <c r="F1198" s="832" t="s">
        <v>5751</v>
      </c>
      <c r="G1198" s="832" t="s">
        <v>5752</v>
      </c>
      <c r="H1198" s="849">
        <v>1</v>
      </c>
      <c r="I1198" s="849">
        <v>240</v>
      </c>
      <c r="J1198" s="832"/>
      <c r="K1198" s="832">
        <v>240</v>
      </c>
      <c r="L1198" s="849"/>
      <c r="M1198" s="849"/>
      <c r="N1198" s="832"/>
      <c r="O1198" s="832"/>
      <c r="P1198" s="849"/>
      <c r="Q1198" s="849"/>
      <c r="R1198" s="837"/>
      <c r="S1198" s="850"/>
    </row>
    <row r="1199" spans="1:19" ht="14.4" customHeight="1" x14ac:dyDescent="0.3">
      <c r="A1199" s="831" t="s">
        <v>5661</v>
      </c>
      <c r="B1199" s="832" t="s">
        <v>5662</v>
      </c>
      <c r="C1199" s="832" t="s">
        <v>639</v>
      </c>
      <c r="D1199" s="832" t="s">
        <v>2060</v>
      </c>
      <c r="E1199" s="832" t="s">
        <v>5627</v>
      </c>
      <c r="F1199" s="832" t="s">
        <v>5646</v>
      </c>
      <c r="G1199" s="832" t="s">
        <v>5647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2</v>
      </c>
      <c r="Q1199" s="849">
        <v>74</v>
      </c>
      <c r="R1199" s="837"/>
      <c r="S1199" s="850">
        <v>37</v>
      </c>
    </row>
    <row r="1200" spans="1:19" ht="14.4" customHeight="1" x14ac:dyDescent="0.3">
      <c r="A1200" s="831" t="s">
        <v>5661</v>
      </c>
      <c r="B1200" s="832" t="s">
        <v>5662</v>
      </c>
      <c r="C1200" s="832" t="s">
        <v>639</v>
      </c>
      <c r="D1200" s="832" t="s">
        <v>2060</v>
      </c>
      <c r="E1200" s="832" t="s">
        <v>5627</v>
      </c>
      <c r="F1200" s="832" t="s">
        <v>5684</v>
      </c>
      <c r="G1200" s="832" t="s">
        <v>5685</v>
      </c>
      <c r="H1200" s="849">
        <v>4</v>
      </c>
      <c r="I1200" s="849">
        <v>40</v>
      </c>
      <c r="J1200" s="832"/>
      <c r="K1200" s="832">
        <v>10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" customHeight="1" x14ac:dyDescent="0.3">
      <c r="A1201" s="831" t="s">
        <v>5661</v>
      </c>
      <c r="B1201" s="832" t="s">
        <v>5662</v>
      </c>
      <c r="C1201" s="832" t="s">
        <v>639</v>
      </c>
      <c r="D1201" s="832" t="s">
        <v>2060</v>
      </c>
      <c r="E1201" s="832" t="s">
        <v>5627</v>
      </c>
      <c r="F1201" s="832" t="s">
        <v>5693</v>
      </c>
      <c r="G1201" s="832" t="s">
        <v>5694</v>
      </c>
      <c r="H1201" s="849">
        <v>11</v>
      </c>
      <c r="I1201" s="849">
        <v>2585</v>
      </c>
      <c r="J1201" s="832">
        <v>0.54204235688823654</v>
      </c>
      <c r="K1201" s="832">
        <v>235</v>
      </c>
      <c r="L1201" s="849">
        <v>19</v>
      </c>
      <c r="M1201" s="849">
        <v>4769</v>
      </c>
      <c r="N1201" s="832">
        <v>1</v>
      </c>
      <c r="O1201" s="832">
        <v>251</v>
      </c>
      <c r="P1201" s="849">
        <v>9</v>
      </c>
      <c r="Q1201" s="849">
        <v>2259</v>
      </c>
      <c r="R1201" s="837">
        <v>0.47368421052631576</v>
      </c>
      <c r="S1201" s="850">
        <v>251</v>
      </c>
    </row>
    <row r="1202" spans="1:19" ht="14.4" customHeight="1" x14ac:dyDescent="0.3">
      <c r="A1202" s="831" t="s">
        <v>5661</v>
      </c>
      <c r="B1202" s="832" t="s">
        <v>5662</v>
      </c>
      <c r="C1202" s="832" t="s">
        <v>639</v>
      </c>
      <c r="D1202" s="832" t="s">
        <v>2060</v>
      </c>
      <c r="E1202" s="832" t="s">
        <v>5627</v>
      </c>
      <c r="F1202" s="832" t="s">
        <v>5703</v>
      </c>
      <c r="G1202" s="832" t="s">
        <v>5704</v>
      </c>
      <c r="H1202" s="849">
        <v>30</v>
      </c>
      <c r="I1202" s="849">
        <v>9240</v>
      </c>
      <c r="J1202" s="832">
        <v>4.8734177215189876</v>
      </c>
      <c r="K1202" s="832">
        <v>308</v>
      </c>
      <c r="L1202" s="849">
        <v>6</v>
      </c>
      <c r="M1202" s="849">
        <v>1896</v>
      </c>
      <c r="N1202" s="832">
        <v>1</v>
      </c>
      <c r="O1202" s="832">
        <v>316</v>
      </c>
      <c r="P1202" s="849">
        <v>8</v>
      </c>
      <c r="Q1202" s="849">
        <v>2528</v>
      </c>
      <c r="R1202" s="837">
        <v>1.3333333333333333</v>
      </c>
      <c r="S1202" s="850">
        <v>316</v>
      </c>
    </row>
    <row r="1203" spans="1:19" ht="14.4" customHeight="1" x14ac:dyDescent="0.3">
      <c r="A1203" s="831" t="s">
        <v>5661</v>
      </c>
      <c r="B1203" s="832" t="s">
        <v>5662</v>
      </c>
      <c r="C1203" s="832" t="s">
        <v>639</v>
      </c>
      <c r="D1203" s="832" t="s">
        <v>2060</v>
      </c>
      <c r="E1203" s="832" t="s">
        <v>5627</v>
      </c>
      <c r="F1203" s="832" t="s">
        <v>5639</v>
      </c>
      <c r="G1203" s="832" t="s">
        <v>5640</v>
      </c>
      <c r="H1203" s="849">
        <v>8</v>
      </c>
      <c r="I1203" s="849">
        <v>133.32999999999998</v>
      </c>
      <c r="J1203" s="832">
        <v>0.22221666666666665</v>
      </c>
      <c r="K1203" s="832">
        <v>16.666249999999998</v>
      </c>
      <c r="L1203" s="849">
        <v>18</v>
      </c>
      <c r="M1203" s="849">
        <v>600</v>
      </c>
      <c r="N1203" s="832">
        <v>1</v>
      </c>
      <c r="O1203" s="832">
        <v>33.333333333333336</v>
      </c>
      <c r="P1203" s="849">
        <v>8</v>
      </c>
      <c r="Q1203" s="849">
        <v>266.67</v>
      </c>
      <c r="R1203" s="837">
        <v>0.44445000000000001</v>
      </c>
      <c r="S1203" s="850">
        <v>33.333750000000002</v>
      </c>
    </row>
    <row r="1204" spans="1:19" ht="14.4" customHeight="1" x14ac:dyDescent="0.3">
      <c r="A1204" s="831" t="s">
        <v>5661</v>
      </c>
      <c r="B1204" s="832" t="s">
        <v>5662</v>
      </c>
      <c r="C1204" s="832" t="s">
        <v>639</v>
      </c>
      <c r="D1204" s="832" t="s">
        <v>2060</v>
      </c>
      <c r="E1204" s="832" t="s">
        <v>5627</v>
      </c>
      <c r="F1204" s="832" t="s">
        <v>5735</v>
      </c>
      <c r="G1204" s="832" t="s">
        <v>5736</v>
      </c>
      <c r="H1204" s="849">
        <v>75</v>
      </c>
      <c r="I1204" s="849">
        <v>18150</v>
      </c>
      <c r="J1204" s="832">
        <v>4.6899224806201554</v>
      </c>
      <c r="K1204" s="832">
        <v>242</v>
      </c>
      <c r="L1204" s="849">
        <v>15</v>
      </c>
      <c r="M1204" s="849">
        <v>3870</v>
      </c>
      <c r="N1204" s="832">
        <v>1</v>
      </c>
      <c r="O1204" s="832">
        <v>258</v>
      </c>
      <c r="P1204" s="849">
        <v>150</v>
      </c>
      <c r="Q1204" s="849">
        <v>38700</v>
      </c>
      <c r="R1204" s="837">
        <v>10</v>
      </c>
      <c r="S1204" s="850">
        <v>258</v>
      </c>
    </row>
    <row r="1205" spans="1:19" ht="14.4" customHeight="1" x14ac:dyDescent="0.3">
      <c r="A1205" s="831" t="s">
        <v>5661</v>
      </c>
      <c r="B1205" s="832" t="s">
        <v>5662</v>
      </c>
      <c r="C1205" s="832" t="s">
        <v>639</v>
      </c>
      <c r="D1205" s="832" t="s">
        <v>2060</v>
      </c>
      <c r="E1205" s="832" t="s">
        <v>5627</v>
      </c>
      <c r="F1205" s="832" t="s">
        <v>5751</v>
      </c>
      <c r="G1205" s="832" t="s">
        <v>5752</v>
      </c>
      <c r="H1205" s="849">
        <v>77</v>
      </c>
      <c r="I1205" s="849">
        <v>18480</v>
      </c>
      <c r="J1205" s="832">
        <v>2.6116449971735443</v>
      </c>
      <c r="K1205" s="832">
        <v>240</v>
      </c>
      <c r="L1205" s="849">
        <v>29</v>
      </c>
      <c r="M1205" s="849">
        <v>7076</v>
      </c>
      <c r="N1205" s="832">
        <v>1</v>
      </c>
      <c r="O1205" s="832">
        <v>244</v>
      </c>
      <c r="P1205" s="849">
        <v>155</v>
      </c>
      <c r="Q1205" s="849">
        <v>37975</v>
      </c>
      <c r="R1205" s="837">
        <v>5.3667326172979086</v>
      </c>
      <c r="S1205" s="850">
        <v>245</v>
      </c>
    </row>
    <row r="1206" spans="1:19" ht="14.4" customHeight="1" x14ac:dyDescent="0.3">
      <c r="A1206" s="831" t="s">
        <v>5661</v>
      </c>
      <c r="B1206" s="832" t="s">
        <v>5662</v>
      </c>
      <c r="C1206" s="832" t="s">
        <v>639</v>
      </c>
      <c r="D1206" s="832" t="s">
        <v>2061</v>
      </c>
      <c r="E1206" s="832" t="s">
        <v>5627</v>
      </c>
      <c r="F1206" s="832" t="s">
        <v>5646</v>
      </c>
      <c r="G1206" s="832" t="s">
        <v>5647</v>
      </c>
      <c r="H1206" s="849">
        <v>7</v>
      </c>
      <c r="I1206" s="849">
        <v>245</v>
      </c>
      <c r="J1206" s="832">
        <v>6.6216216216216219</v>
      </c>
      <c r="K1206" s="832">
        <v>35</v>
      </c>
      <c r="L1206" s="849">
        <v>1</v>
      </c>
      <c r="M1206" s="849">
        <v>37</v>
      </c>
      <c r="N1206" s="832">
        <v>1</v>
      </c>
      <c r="O1206" s="832">
        <v>37</v>
      </c>
      <c r="P1206" s="849">
        <v>8</v>
      </c>
      <c r="Q1206" s="849">
        <v>296</v>
      </c>
      <c r="R1206" s="837">
        <v>8</v>
      </c>
      <c r="S1206" s="850">
        <v>37</v>
      </c>
    </row>
    <row r="1207" spans="1:19" ht="14.4" customHeight="1" x14ac:dyDescent="0.3">
      <c r="A1207" s="831" t="s">
        <v>5661</v>
      </c>
      <c r="B1207" s="832" t="s">
        <v>5662</v>
      </c>
      <c r="C1207" s="832" t="s">
        <v>639</v>
      </c>
      <c r="D1207" s="832" t="s">
        <v>2061</v>
      </c>
      <c r="E1207" s="832" t="s">
        <v>5627</v>
      </c>
      <c r="F1207" s="832" t="s">
        <v>5693</v>
      </c>
      <c r="G1207" s="832" t="s">
        <v>5694</v>
      </c>
      <c r="H1207" s="849">
        <v>39</v>
      </c>
      <c r="I1207" s="849">
        <v>9165</v>
      </c>
      <c r="J1207" s="832">
        <v>0.62955076246737185</v>
      </c>
      <c r="K1207" s="832">
        <v>235</v>
      </c>
      <c r="L1207" s="849">
        <v>58</v>
      </c>
      <c r="M1207" s="849">
        <v>14558</v>
      </c>
      <c r="N1207" s="832">
        <v>1</v>
      </c>
      <c r="O1207" s="832">
        <v>251</v>
      </c>
      <c r="P1207" s="849">
        <v>129</v>
      </c>
      <c r="Q1207" s="849">
        <v>32379</v>
      </c>
      <c r="R1207" s="837">
        <v>2.2241379310344827</v>
      </c>
      <c r="S1207" s="850">
        <v>251</v>
      </c>
    </row>
    <row r="1208" spans="1:19" ht="14.4" customHeight="1" x14ac:dyDescent="0.3">
      <c r="A1208" s="831" t="s">
        <v>5661</v>
      </c>
      <c r="B1208" s="832" t="s">
        <v>5662</v>
      </c>
      <c r="C1208" s="832" t="s">
        <v>639</v>
      </c>
      <c r="D1208" s="832" t="s">
        <v>2061</v>
      </c>
      <c r="E1208" s="832" t="s">
        <v>5627</v>
      </c>
      <c r="F1208" s="832" t="s">
        <v>5703</v>
      </c>
      <c r="G1208" s="832" t="s">
        <v>5704</v>
      </c>
      <c r="H1208" s="849">
        <v>20</v>
      </c>
      <c r="I1208" s="849">
        <v>6160</v>
      </c>
      <c r="J1208" s="832">
        <v>0.55696202531645567</v>
      </c>
      <c r="K1208" s="832">
        <v>308</v>
      </c>
      <c r="L1208" s="849">
        <v>35</v>
      </c>
      <c r="M1208" s="849">
        <v>11060</v>
      </c>
      <c r="N1208" s="832">
        <v>1</v>
      </c>
      <c r="O1208" s="832">
        <v>316</v>
      </c>
      <c r="P1208" s="849">
        <v>76</v>
      </c>
      <c r="Q1208" s="849">
        <v>24016</v>
      </c>
      <c r="R1208" s="837">
        <v>2.1714285714285713</v>
      </c>
      <c r="S1208" s="850">
        <v>316</v>
      </c>
    </row>
    <row r="1209" spans="1:19" ht="14.4" customHeight="1" x14ac:dyDescent="0.3">
      <c r="A1209" s="831" t="s">
        <v>5661</v>
      </c>
      <c r="B1209" s="832" t="s">
        <v>5662</v>
      </c>
      <c r="C1209" s="832" t="s">
        <v>639</v>
      </c>
      <c r="D1209" s="832" t="s">
        <v>2061</v>
      </c>
      <c r="E1209" s="832" t="s">
        <v>5627</v>
      </c>
      <c r="F1209" s="832" t="s">
        <v>5639</v>
      </c>
      <c r="G1209" s="832" t="s">
        <v>5640</v>
      </c>
      <c r="H1209" s="849">
        <v>18</v>
      </c>
      <c r="I1209" s="849">
        <v>199.99</v>
      </c>
      <c r="J1209" s="832">
        <v>0.11537906803666931</v>
      </c>
      <c r="K1209" s="832">
        <v>11.110555555555557</v>
      </c>
      <c r="L1209" s="849">
        <v>52</v>
      </c>
      <c r="M1209" s="849">
        <v>1733.33</v>
      </c>
      <c r="N1209" s="832">
        <v>1</v>
      </c>
      <c r="O1209" s="832">
        <v>33.333269230769233</v>
      </c>
      <c r="P1209" s="849">
        <v>109</v>
      </c>
      <c r="Q1209" s="849">
        <v>3633.34</v>
      </c>
      <c r="R1209" s="837">
        <v>2.0961617233879299</v>
      </c>
      <c r="S1209" s="850">
        <v>33.333394495412847</v>
      </c>
    </row>
    <row r="1210" spans="1:19" ht="14.4" customHeight="1" x14ac:dyDescent="0.3">
      <c r="A1210" s="831" t="s">
        <v>5661</v>
      </c>
      <c r="B1210" s="832" t="s">
        <v>5662</v>
      </c>
      <c r="C1210" s="832" t="s">
        <v>639</v>
      </c>
      <c r="D1210" s="832" t="s">
        <v>2061</v>
      </c>
      <c r="E1210" s="832" t="s">
        <v>5627</v>
      </c>
      <c r="F1210" s="832" t="s">
        <v>5725</v>
      </c>
      <c r="G1210" s="832" t="s">
        <v>5726</v>
      </c>
      <c r="H1210" s="849"/>
      <c r="I1210" s="849"/>
      <c r="J1210" s="832"/>
      <c r="K1210" s="832"/>
      <c r="L1210" s="849"/>
      <c r="M1210" s="849"/>
      <c r="N1210" s="832"/>
      <c r="O1210" s="832"/>
      <c r="P1210" s="849">
        <v>8</v>
      </c>
      <c r="Q1210" s="849">
        <v>296</v>
      </c>
      <c r="R1210" s="837"/>
      <c r="S1210" s="850">
        <v>37</v>
      </c>
    </row>
    <row r="1211" spans="1:19" ht="14.4" customHeight="1" x14ac:dyDescent="0.3">
      <c r="A1211" s="831" t="s">
        <v>5661</v>
      </c>
      <c r="B1211" s="832" t="s">
        <v>5662</v>
      </c>
      <c r="C1211" s="832" t="s">
        <v>639</v>
      </c>
      <c r="D1211" s="832" t="s">
        <v>2061</v>
      </c>
      <c r="E1211" s="832" t="s">
        <v>5627</v>
      </c>
      <c r="F1211" s="832" t="s">
        <v>5641</v>
      </c>
      <c r="G1211" s="832" t="s">
        <v>5642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1</v>
      </c>
      <c r="Q1211" s="849">
        <v>32</v>
      </c>
      <c r="R1211" s="837"/>
      <c r="S1211" s="850">
        <v>32</v>
      </c>
    </row>
    <row r="1212" spans="1:19" ht="14.4" customHeight="1" x14ac:dyDescent="0.3">
      <c r="A1212" s="831" t="s">
        <v>5661</v>
      </c>
      <c r="B1212" s="832" t="s">
        <v>5662</v>
      </c>
      <c r="C1212" s="832" t="s">
        <v>639</v>
      </c>
      <c r="D1212" s="832" t="s">
        <v>2061</v>
      </c>
      <c r="E1212" s="832" t="s">
        <v>5627</v>
      </c>
      <c r="F1212" s="832" t="s">
        <v>5729</v>
      </c>
      <c r="G1212" s="832" t="s">
        <v>5730</v>
      </c>
      <c r="H1212" s="849">
        <v>1</v>
      </c>
      <c r="I1212" s="849">
        <v>0</v>
      </c>
      <c r="J1212" s="832"/>
      <c r="K1212" s="832">
        <v>0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5661</v>
      </c>
      <c r="B1213" s="832" t="s">
        <v>5662</v>
      </c>
      <c r="C1213" s="832" t="s">
        <v>639</v>
      </c>
      <c r="D1213" s="832" t="s">
        <v>2061</v>
      </c>
      <c r="E1213" s="832" t="s">
        <v>5627</v>
      </c>
      <c r="F1213" s="832" t="s">
        <v>5731</v>
      </c>
      <c r="G1213" s="832" t="s">
        <v>5732</v>
      </c>
      <c r="H1213" s="849">
        <v>20</v>
      </c>
      <c r="I1213" s="849">
        <v>12960</v>
      </c>
      <c r="J1213" s="832">
        <v>9.6572280178837548</v>
      </c>
      <c r="K1213" s="832">
        <v>648</v>
      </c>
      <c r="L1213" s="849">
        <v>2</v>
      </c>
      <c r="M1213" s="849">
        <v>1342</v>
      </c>
      <c r="N1213" s="832">
        <v>1</v>
      </c>
      <c r="O1213" s="832">
        <v>671</v>
      </c>
      <c r="P1213" s="849"/>
      <c r="Q1213" s="849"/>
      <c r="R1213" s="837"/>
      <c r="S1213" s="850"/>
    </row>
    <row r="1214" spans="1:19" ht="14.4" customHeight="1" x14ac:dyDescent="0.3">
      <c r="A1214" s="831" t="s">
        <v>5661</v>
      </c>
      <c r="B1214" s="832" t="s">
        <v>5662</v>
      </c>
      <c r="C1214" s="832" t="s">
        <v>639</v>
      </c>
      <c r="D1214" s="832" t="s">
        <v>2061</v>
      </c>
      <c r="E1214" s="832" t="s">
        <v>5627</v>
      </c>
      <c r="F1214" s="832" t="s">
        <v>5735</v>
      </c>
      <c r="G1214" s="832" t="s">
        <v>5736</v>
      </c>
      <c r="H1214" s="849"/>
      <c r="I1214" s="849"/>
      <c r="J1214" s="832"/>
      <c r="K1214" s="832"/>
      <c r="L1214" s="849">
        <v>12</v>
      </c>
      <c r="M1214" s="849">
        <v>3096</v>
      </c>
      <c r="N1214" s="832">
        <v>1</v>
      </c>
      <c r="O1214" s="832">
        <v>258</v>
      </c>
      <c r="P1214" s="849"/>
      <c r="Q1214" s="849"/>
      <c r="R1214" s="837"/>
      <c r="S1214" s="850"/>
    </row>
    <row r="1215" spans="1:19" ht="14.4" customHeight="1" x14ac:dyDescent="0.3">
      <c r="A1215" s="831" t="s">
        <v>5661</v>
      </c>
      <c r="B1215" s="832" t="s">
        <v>5662</v>
      </c>
      <c r="C1215" s="832" t="s">
        <v>639</v>
      </c>
      <c r="D1215" s="832" t="s">
        <v>2061</v>
      </c>
      <c r="E1215" s="832" t="s">
        <v>5627</v>
      </c>
      <c r="F1215" s="832" t="s">
        <v>5743</v>
      </c>
      <c r="G1215" s="832" t="s">
        <v>5744</v>
      </c>
      <c r="H1215" s="849"/>
      <c r="I1215" s="849"/>
      <c r="J1215" s="832"/>
      <c r="K1215" s="832"/>
      <c r="L1215" s="849"/>
      <c r="M1215" s="849"/>
      <c r="N1215" s="832"/>
      <c r="O1215" s="832"/>
      <c r="P1215" s="849">
        <v>1</v>
      </c>
      <c r="Q1215" s="849">
        <v>59</v>
      </c>
      <c r="R1215" s="837"/>
      <c r="S1215" s="850">
        <v>59</v>
      </c>
    </row>
    <row r="1216" spans="1:19" ht="14.4" customHeight="1" x14ac:dyDescent="0.3">
      <c r="A1216" s="831" t="s">
        <v>5661</v>
      </c>
      <c r="B1216" s="832" t="s">
        <v>5662</v>
      </c>
      <c r="C1216" s="832" t="s">
        <v>639</v>
      </c>
      <c r="D1216" s="832" t="s">
        <v>2061</v>
      </c>
      <c r="E1216" s="832" t="s">
        <v>5627</v>
      </c>
      <c r="F1216" s="832" t="s">
        <v>5751</v>
      </c>
      <c r="G1216" s="832" t="s">
        <v>5752</v>
      </c>
      <c r="H1216" s="849">
        <v>20</v>
      </c>
      <c r="I1216" s="849">
        <v>4800</v>
      </c>
      <c r="J1216" s="832">
        <v>0.32786885245901637</v>
      </c>
      <c r="K1216" s="832">
        <v>240</v>
      </c>
      <c r="L1216" s="849">
        <v>60</v>
      </c>
      <c r="M1216" s="849">
        <v>14640</v>
      </c>
      <c r="N1216" s="832">
        <v>1</v>
      </c>
      <c r="O1216" s="832">
        <v>244</v>
      </c>
      <c r="P1216" s="849">
        <v>114</v>
      </c>
      <c r="Q1216" s="849">
        <v>27930</v>
      </c>
      <c r="R1216" s="837">
        <v>1.9077868852459017</v>
      </c>
      <c r="S1216" s="850">
        <v>245</v>
      </c>
    </row>
    <row r="1217" spans="1:19" ht="14.4" customHeight="1" x14ac:dyDescent="0.3">
      <c r="A1217" s="831" t="s">
        <v>5661</v>
      </c>
      <c r="B1217" s="832" t="s">
        <v>5662</v>
      </c>
      <c r="C1217" s="832" t="s">
        <v>639</v>
      </c>
      <c r="D1217" s="832" t="s">
        <v>2062</v>
      </c>
      <c r="E1217" s="832" t="s">
        <v>5632</v>
      </c>
      <c r="F1217" s="832" t="s">
        <v>5664</v>
      </c>
      <c r="G1217" s="832" t="s">
        <v>5634</v>
      </c>
      <c r="H1217" s="849"/>
      <c r="I1217" s="849"/>
      <c r="J1217" s="832"/>
      <c r="K1217" s="832"/>
      <c r="L1217" s="849">
        <v>1</v>
      </c>
      <c r="M1217" s="849">
        <v>1096.8499999999999</v>
      </c>
      <c r="N1217" s="832">
        <v>1</v>
      </c>
      <c r="O1217" s="832">
        <v>1096.8499999999999</v>
      </c>
      <c r="P1217" s="849"/>
      <c r="Q1217" s="849"/>
      <c r="R1217" s="837"/>
      <c r="S1217" s="850"/>
    </row>
    <row r="1218" spans="1:19" ht="14.4" customHeight="1" x14ac:dyDescent="0.3">
      <c r="A1218" s="831" t="s">
        <v>5661</v>
      </c>
      <c r="B1218" s="832" t="s">
        <v>5662</v>
      </c>
      <c r="C1218" s="832" t="s">
        <v>639</v>
      </c>
      <c r="D1218" s="832" t="s">
        <v>2062</v>
      </c>
      <c r="E1218" s="832" t="s">
        <v>5627</v>
      </c>
      <c r="F1218" s="832" t="s">
        <v>5684</v>
      </c>
      <c r="G1218" s="832" t="s">
        <v>5685</v>
      </c>
      <c r="H1218" s="849">
        <v>70</v>
      </c>
      <c r="I1218" s="849">
        <v>700</v>
      </c>
      <c r="J1218" s="832">
        <v>0.54263565891472865</v>
      </c>
      <c r="K1218" s="832">
        <v>10</v>
      </c>
      <c r="L1218" s="849">
        <v>129</v>
      </c>
      <c r="M1218" s="849">
        <v>1290</v>
      </c>
      <c r="N1218" s="832">
        <v>1</v>
      </c>
      <c r="O1218" s="832">
        <v>10</v>
      </c>
      <c r="P1218" s="849">
        <v>226</v>
      </c>
      <c r="Q1218" s="849">
        <v>2260</v>
      </c>
      <c r="R1218" s="837">
        <v>1.751937984496124</v>
      </c>
      <c r="S1218" s="850">
        <v>10</v>
      </c>
    </row>
    <row r="1219" spans="1:19" ht="14.4" customHeight="1" x14ac:dyDescent="0.3">
      <c r="A1219" s="831" t="s">
        <v>5661</v>
      </c>
      <c r="B1219" s="832" t="s">
        <v>5662</v>
      </c>
      <c r="C1219" s="832" t="s">
        <v>639</v>
      </c>
      <c r="D1219" s="832" t="s">
        <v>2062</v>
      </c>
      <c r="E1219" s="832" t="s">
        <v>5627</v>
      </c>
      <c r="F1219" s="832" t="s">
        <v>5684</v>
      </c>
      <c r="G1219" s="832" t="s">
        <v>5686</v>
      </c>
      <c r="H1219" s="849">
        <v>32</v>
      </c>
      <c r="I1219" s="849">
        <v>320</v>
      </c>
      <c r="J1219" s="832">
        <v>32</v>
      </c>
      <c r="K1219" s="832">
        <v>10</v>
      </c>
      <c r="L1219" s="849">
        <v>1</v>
      </c>
      <c r="M1219" s="849">
        <v>10</v>
      </c>
      <c r="N1219" s="832">
        <v>1</v>
      </c>
      <c r="O1219" s="832">
        <v>10</v>
      </c>
      <c r="P1219" s="849">
        <v>1</v>
      </c>
      <c r="Q1219" s="849">
        <v>10</v>
      </c>
      <c r="R1219" s="837">
        <v>1</v>
      </c>
      <c r="S1219" s="850">
        <v>10</v>
      </c>
    </row>
    <row r="1220" spans="1:19" ht="14.4" customHeight="1" x14ac:dyDescent="0.3">
      <c r="A1220" s="831" t="s">
        <v>5661</v>
      </c>
      <c r="B1220" s="832" t="s">
        <v>5662</v>
      </c>
      <c r="C1220" s="832" t="s">
        <v>639</v>
      </c>
      <c r="D1220" s="832" t="s">
        <v>2062</v>
      </c>
      <c r="E1220" s="832" t="s">
        <v>5627</v>
      </c>
      <c r="F1220" s="832" t="s">
        <v>5693</v>
      </c>
      <c r="G1220" s="832" t="s">
        <v>5694</v>
      </c>
      <c r="H1220" s="849">
        <v>1</v>
      </c>
      <c r="I1220" s="849">
        <v>235</v>
      </c>
      <c r="J1220" s="832">
        <v>0.46812749003984061</v>
      </c>
      <c r="K1220" s="832">
        <v>235</v>
      </c>
      <c r="L1220" s="849">
        <v>2</v>
      </c>
      <c r="M1220" s="849">
        <v>502</v>
      </c>
      <c r="N1220" s="832">
        <v>1</v>
      </c>
      <c r="O1220" s="832">
        <v>251</v>
      </c>
      <c r="P1220" s="849">
        <v>7</v>
      </c>
      <c r="Q1220" s="849">
        <v>1757</v>
      </c>
      <c r="R1220" s="837">
        <v>3.5</v>
      </c>
      <c r="S1220" s="850">
        <v>251</v>
      </c>
    </row>
    <row r="1221" spans="1:19" ht="14.4" customHeight="1" x14ac:dyDescent="0.3">
      <c r="A1221" s="831" t="s">
        <v>5661</v>
      </c>
      <c r="B1221" s="832" t="s">
        <v>5662</v>
      </c>
      <c r="C1221" s="832" t="s">
        <v>639</v>
      </c>
      <c r="D1221" s="832" t="s">
        <v>2062</v>
      </c>
      <c r="E1221" s="832" t="s">
        <v>5627</v>
      </c>
      <c r="F1221" s="832" t="s">
        <v>5703</v>
      </c>
      <c r="G1221" s="832" t="s">
        <v>5704</v>
      </c>
      <c r="H1221" s="849">
        <v>3</v>
      </c>
      <c r="I1221" s="849">
        <v>924</v>
      </c>
      <c r="J1221" s="832">
        <v>0.58481012658227849</v>
      </c>
      <c r="K1221" s="832">
        <v>308</v>
      </c>
      <c r="L1221" s="849">
        <v>5</v>
      </c>
      <c r="M1221" s="849">
        <v>1580</v>
      </c>
      <c r="N1221" s="832">
        <v>1</v>
      </c>
      <c r="O1221" s="832">
        <v>316</v>
      </c>
      <c r="P1221" s="849">
        <v>65</v>
      </c>
      <c r="Q1221" s="849">
        <v>20540</v>
      </c>
      <c r="R1221" s="837">
        <v>13</v>
      </c>
      <c r="S1221" s="850">
        <v>316</v>
      </c>
    </row>
    <row r="1222" spans="1:19" ht="14.4" customHeight="1" x14ac:dyDescent="0.3">
      <c r="A1222" s="831" t="s">
        <v>5661</v>
      </c>
      <c r="B1222" s="832" t="s">
        <v>5662</v>
      </c>
      <c r="C1222" s="832" t="s">
        <v>639</v>
      </c>
      <c r="D1222" s="832" t="s">
        <v>2062</v>
      </c>
      <c r="E1222" s="832" t="s">
        <v>5627</v>
      </c>
      <c r="F1222" s="832" t="s">
        <v>5639</v>
      </c>
      <c r="G1222" s="832" t="s">
        <v>5640</v>
      </c>
      <c r="H1222" s="849">
        <v>1</v>
      </c>
      <c r="I1222" s="849">
        <v>33.33</v>
      </c>
      <c r="J1222" s="832">
        <v>0.33329999999999999</v>
      </c>
      <c r="K1222" s="832">
        <v>33.33</v>
      </c>
      <c r="L1222" s="849">
        <v>3</v>
      </c>
      <c r="M1222" s="849">
        <v>100</v>
      </c>
      <c r="N1222" s="832">
        <v>1</v>
      </c>
      <c r="O1222" s="832">
        <v>33.333333333333336</v>
      </c>
      <c r="P1222" s="849">
        <v>7</v>
      </c>
      <c r="Q1222" s="849">
        <v>233.34000000000003</v>
      </c>
      <c r="R1222" s="837">
        <v>2.3334000000000001</v>
      </c>
      <c r="S1222" s="850">
        <v>33.33428571428572</v>
      </c>
    </row>
    <row r="1223" spans="1:19" ht="14.4" customHeight="1" x14ac:dyDescent="0.3">
      <c r="A1223" s="831" t="s">
        <v>5661</v>
      </c>
      <c r="B1223" s="832" t="s">
        <v>5662</v>
      </c>
      <c r="C1223" s="832" t="s">
        <v>639</v>
      </c>
      <c r="D1223" s="832" t="s">
        <v>2062</v>
      </c>
      <c r="E1223" s="832" t="s">
        <v>5627</v>
      </c>
      <c r="F1223" s="832" t="s">
        <v>5641</v>
      </c>
      <c r="G1223" s="832" t="s">
        <v>5642</v>
      </c>
      <c r="H1223" s="849"/>
      <c r="I1223" s="849"/>
      <c r="J1223" s="832"/>
      <c r="K1223" s="832"/>
      <c r="L1223" s="849">
        <v>1</v>
      </c>
      <c r="M1223" s="849">
        <v>32</v>
      </c>
      <c r="N1223" s="832">
        <v>1</v>
      </c>
      <c r="O1223" s="832">
        <v>32</v>
      </c>
      <c r="P1223" s="849"/>
      <c r="Q1223" s="849"/>
      <c r="R1223" s="837"/>
      <c r="S1223" s="850"/>
    </row>
    <row r="1224" spans="1:19" ht="14.4" customHeight="1" x14ac:dyDescent="0.3">
      <c r="A1224" s="831" t="s">
        <v>5661</v>
      </c>
      <c r="B1224" s="832" t="s">
        <v>5662</v>
      </c>
      <c r="C1224" s="832" t="s">
        <v>639</v>
      </c>
      <c r="D1224" s="832" t="s">
        <v>2062</v>
      </c>
      <c r="E1224" s="832" t="s">
        <v>5627</v>
      </c>
      <c r="F1224" s="832" t="s">
        <v>5731</v>
      </c>
      <c r="G1224" s="832" t="s">
        <v>5732</v>
      </c>
      <c r="H1224" s="849">
        <v>1</v>
      </c>
      <c r="I1224" s="849">
        <v>648</v>
      </c>
      <c r="J1224" s="832"/>
      <c r="K1224" s="832">
        <v>648</v>
      </c>
      <c r="L1224" s="849"/>
      <c r="M1224" s="849"/>
      <c r="N1224" s="832"/>
      <c r="O1224" s="832"/>
      <c r="P1224" s="849"/>
      <c r="Q1224" s="849"/>
      <c r="R1224" s="837"/>
      <c r="S1224" s="850"/>
    </row>
    <row r="1225" spans="1:19" ht="14.4" customHeight="1" x14ac:dyDescent="0.3">
      <c r="A1225" s="831" t="s">
        <v>5661</v>
      </c>
      <c r="B1225" s="832" t="s">
        <v>5662</v>
      </c>
      <c r="C1225" s="832" t="s">
        <v>639</v>
      </c>
      <c r="D1225" s="832" t="s">
        <v>2062</v>
      </c>
      <c r="E1225" s="832" t="s">
        <v>5627</v>
      </c>
      <c r="F1225" s="832" t="s">
        <v>5786</v>
      </c>
      <c r="G1225" s="832" t="s">
        <v>5787</v>
      </c>
      <c r="H1225" s="849">
        <v>1</v>
      </c>
      <c r="I1225" s="849">
        <v>593</v>
      </c>
      <c r="J1225" s="832"/>
      <c r="K1225" s="832">
        <v>593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5661</v>
      </c>
      <c r="B1226" s="832" t="s">
        <v>5662</v>
      </c>
      <c r="C1226" s="832" t="s">
        <v>639</v>
      </c>
      <c r="D1226" s="832" t="s">
        <v>2062</v>
      </c>
      <c r="E1226" s="832" t="s">
        <v>5627</v>
      </c>
      <c r="F1226" s="832" t="s">
        <v>5735</v>
      </c>
      <c r="G1226" s="832" t="s">
        <v>5736</v>
      </c>
      <c r="H1226" s="849">
        <v>119</v>
      </c>
      <c r="I1226" s="849">
        <v>28798</v>
      </c>
      <c r="J1226" s="832">
        <v>0.76452160985451845</v>
      </c>
      <c r="K1226" s="832">
        <v>242</v>
      </c>
      <c r="L1226" s="849">
        <v>146</v>
      </c>
      <c r="M1226" s="849">
        <v>37668</v>
      </c>
      <c r="N1226" s="832">
        <v>1</v>
      </c>
      <c r="O1226" s="832">
        <v>258</v>
      </c>
      <c r="P1226" s="849">
        <v>240</v>
      </c>
      <c r="Q1226" s="849">
        <v>61920</v>
      </c>
      <c r="R1226" s="837">
        <v>1.6438356164383561</v>
      </c>
      <c r="S1226" s="850">
        <v>258</v>
      </c>
    </row>
    <row r="1227" spans="1:19" ht="14.4" customHeight="1" x14ac:dyDescent="0.3">
      <c r="A1227" s="831" t="s">
        <v>5661</v>
      </c>
      <c r="B1227" s="832" t="s">
        <v>5662</v>
      </c>
      <c r="C1227" s="832" t="s">
        <v>639</v>
      </c>
      <c r="D1227" s="832" t="s">
        <v>2062</v>
      </c>
      <c r="E1227" s="832" t="s">
        <v>5627</v>
      </c>
      <c r="F1227" s="832" t="s">
        <v>5751</v>
      </c>
      <c r="G1227" s="832" t="s">
        <v>5752</v>
      </c>
      <c r="H1227" s="849">
        <v>108</v>
      </c>
      <c r="I1227" s="849">
        <v>25920</v>
      </c>
      <c r="J1227" s="832">
        <v>0.80476900149031294</v>
      </c>
      <c r="K1227" s="832">
        <v>240</v>
      </c>
      <c r="L1227" s="849">
        <v>132</v>
      </c>
      <c r="M1227" s="849">
        <v>32208</v>
      </c>
      <c r="N1227" s="832">
        <v>1</v>
      </c>
      <c r="O1227" s="832">
        <v>244</v>
      </c>
      <c r="P1227" s="849">
        <v>226</v>
      </c>
      <c r="Q1227" s="849">
        <v>55370</v>
      </c>
      <c r="R1227" s="837">
        <v>1.7191381023348236</v>
      </c>
      <c r="S1227" s="850">
        <v>245</v>
      </c>
    </row>
    <row r="1228" spans="1:19" ht="14.4" customHeight="1" x14ac:dyDescent="0.3">
      <c r="A1228" s="831" t="s">
        <v>5661</v>
      </c>
      <c r="B1228" s="832" t="s">
        <v>5662</v>
      </c>
      <c r="C1228" s="832" t="s">
        <v>639</v>
      </c>
      <c r="D1228" s="832" t="s">
        <v>2063</v>
      </c>
      <c r="E1228" s="832" t="s">
        <v>5627</v>
      </c>
      <c r="F1228" s="832" t="s">
        <v>5684</v>
      </c>
      <c r="G1228" s="832" t="s">
        <v>5685</v>
      </c>
      <c r="H1228" s="849">
        <v>98</v>
      </c>
      <c r="I1228" s="849">
        <v>980</v>
      </c>
      <c r="J1228" s="832">
        <v>2.8</v>
      </c>
      <c r="K1228" s="832">
        <v>10</v>
      </c>
      <c r="L1228" s="849">
        <v>35</v>
      </c>
      <c r="M1228" s="849">
        <v>350</v>
      </c>
      <c r="N1228" s="832">
        <v>1</v>
      </c>
      <c r="O1228" s="832">
        <v>10</v>
      </c>
      <c r="P1228" s="849">
        <v>16</v>
      </c>
      <c r="Q1228" s="849">
        <v>160</v>
      </c>
      <c r="R1228" s="837">
        <v>0.45714285714285713</v>
      </c>
      <c r="S1228" s="850">
        <v>10</v>
      </c>
    </row>
    <row r="1229" spans="1:19" ht="14.4" customHeight="1" x14ac:dyDescent="0.3">
      <c r="A1229" s="831" t="s">
        <v>5661</v>
      </c>
      <c r="B1229" s="832" t="s">
        <v>5662</v>
      </c>
      <c r="C1229" s="832" t="s">
        <v>639</v>
      </c>
      <c r="D1229" s="832" t="s">
        <v>2063</v>
      </c>
      <c r="E1229" s="832" t="s">
        <v>5627</v>
      </c>
      <c r="F1229" s="832" t="s">
        <v>5684</v>
      </c>
      <c r="G1229" s="832" t="s">
        <v>5686</v>
      </c>
      <c r="H1229" s="849">
        <v>23</v>
      </c>
      <c r="I1229" s="849">
        <v>230</v>
      </c>
      <c r="J1229" s="832">
        <v>23</v>
      </c>
      <c r="K1229" s="832">
        <v>10</v>
      </c>
      <c r="L1229" s="849">
        <v>1</v>
      </c>
      <c r="M1229" s="849">
        <v>10</v>
      </c>
      <c r="N1229" s="832">
        <v>1</v>
      </c>
      <c r="O1229" s="832">
        <v>10</v>
      </c>
      <c r="P1229" s="849"/>
      <c r="Q1229" s="849"/>
      <c r="R1229" s="837"/>
      <c r="S1229" s="850"/>
    </row>
    <row r="1230" spans="1:19" ht="14.4" customHeight="1" x14ac:dyDescent="0.3">
      <c r="A1230" s="831" t="s">
        <v>5661</v>
      </c>
      <c r="B1230" s="832" t="s">
        <v>5662</v>
      </c>
      <c r="C1230" s="832" t="s">
        <v>639</v>
      </c>
      <c r="D1230" s="832" t="s">
        <v>2063</v>
      </c>
      <c r="E1230" s="832" t="s">
        <v>5627</v>
      </c>
      <c r="F1230" s="832" t="s">
        <v>5687</v>
      </c>
      <c r="G1230" s="832" t="s">
        <v>5688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1</v>
      </c>
      <c r="Q1230" s="849">
        <v>5</v>
      </c>
      <c r="R1230" s="837"/>
      <c r="S1230" s="850">
        <v>5</v>
      </c>
    </row>
    <row r="1231" spans="1:19" ht="14.4" customHeight="1" x14ac:dyDescent="0.3">
      <c r="A1231" s="831" t="s">
        <v>5661</v>
      </c>
      <c r="B1231" s="832" t="s">
        <v>5662</v>
      </c>
      <c r="C1231" s="832" t="s">
        <v>639</v>
      </c>
      <c r="D1231" s="832" t="s">
        <v>2063</v>
      </c>
      <c r="E1231" s="832" t="s">
        <v>5627</v>
      </c>
      <c r="F1231" s="832" t="s">
        <v>5693</v>
      </c>
      <c r="G1231" s="832" t="s">
        <v>5694</v>
      </c>
      <c r="H1231" s="849">
        <v>6</v>
      </c>
      <c r="I1231" s="849">
        <v>1410</v>
      </c>
      <c r="J1231" s="832">
        <v>1.404382470119522</v>
      </c>
      <c r="K1231" s="832">
        <v>235</v>
      </c>
      <c r="L1231" s="849">
        <v>4</v>
      </c>
      <c r="M1231" s="849">
        <v>1004</v>
      </c>
      <c r="N1231" s="832">
        <v>1</v>
      </c>
      <c r="O1231" s="832">
        <v>251</v>
      </c>
      <c r="P1231" s="849">
        <v>7</v>
      </c>
      <c r="Q1231" s="849">
        <v>1757</v>
      </c>
      <c r="R1231" s="837">
        <v>1.75</v>
      </c>
      <c r="S1231" s="850">
        <v>251</v>
      </c>
    </row>
    <row r="1232" spans="1:19" ht="14.4" customHeight="1" x14ac:dyDescent="0.3">
      <c r="A1232" s="831" t="s">
        <v>5661</v>
      </c>
      <c r="B1232" s="832" t="s">
        <v>5662</v>
      </c>
      <c r="C1232" s="832" t="s">
        <v>639</v>
      </c>
      <c r="D1232" s="832" t="s">
        <v>2063</v>
      </c>
      <c r="E1232" s="832" t="s">
        <v>5627</v>
      </c>
      <c r="F1232" s="832" t="s">
        <v>5703</v>
      </c>
      <c r="G1232" s="832" t="s">
        <v>5704</v>
      </c>
      <c r="H1232" s="849">
        <v>15</v>
      </c>
      <c r="I1232" s="849">
        <v>4620</v>
      </c>
      <c r="J1232" s="832">
        <v>1.8275316455696202</v>
      </c>
      <c r="K1232" s="832">
        <v>308</v>
      </c>
      <c r="L1232" s="849">
        <v>8</v>
      </c>
      <c r="M1232" s="849">
        <v>2528</v>
      </c>
      <c r="N1232" s="832">
        <v>1</v>
      </c>
      <c r="O1232" s="832">
        <v>316</v>
      </c>
      <c r="P1232" s="849">
        <v>11</v>
      </c>
      <c r="Q1232" s="849">
        <v>3476</v>
      </c>
      <c r="R1232" s="837">
        <v>1.375</v>
      </c>
      <c r="S1232" s="850">
        <v>316</v>
      </c>
    </row>
    <row r="1233" spans="1:19" ht="14.4" customHeight="1" x14ac:dyDescent="0.3">
      <c r="A1233" s="831" t="s">
        <v>5661</v>
      </c>
      <c r="B1233" s="832" t="s">
        <v>5662</v>
      </c>
      <c r="C1233" s="832" t="s">
        <v>639</v>
      </c>
      <c r="D1233" s="832" t="s">
        <v>2063</v>
      </c>
      <c r="E1233" s="832" t="s">
        <v>5627</v>
      </c>
      <c r="F1233" s="832" t="s">
        <v>5639</v>
      </c>
      <c r="G1233" s="832" t="s">
        <v>5640</v>
      </c>
      <c r="H1233" s="849">
        <v>4</v>
      </c>
      <c r="I1233" s="849">
        <v>133.34</v>
      </c>
      <c r="J1233" s="832">
        <v>1.0000750018750471</v>
      </c>
      <c r="K1233" s="832">
        <v>33.335000000000001</v>
      </c>
      <c r="L1233" s="849">
        <v>4</v>
      </c>
      <c r="M1233" s="849">
        <v>133.32999999999998</v>
      </c>
      <c r="N1233" s="832">
        <v>1</v>
      </c>
      <c r="O1233" s="832">
        <v>33.332499999999996</v>
      </c>
      <c r="P1233" s="849">
        <v>4</v>
      </c>
      <c r="Q1233" s="849">
        <v>133.32999999999998</v>
      </c>
      <c r="R1233" s="837">
        <v>1</v>
      </c>
      <c r="S1233" s="850">
        <v>33.332499999999996</v>
      </c>
    </row>
    <row r="1234" spans="1:19" ht="14.4" customHeight="1" x14ac:dyDescent="0.3">
      <c r="A1234" s="831" t="s">
        <v>5661</v>
      </c>
      <c r="B1234" s="832" t="s">
        <v>5662</v>
      </c>
      <c r="C1234" s="832" t="s">
        <v>639</v>
      </c>
      <c r="D1234" s="832" t="s">
        <v>2063</v>
      </c>
      <c r="E1234" s="832" t="s">
        <v>5627</v>
      </c>
      <c r="F1234" s="832" t="s">
        <v>5729</v>
      </c>
      <c r="G1234" s="832" t="s">
        <v>5730</v>
      </c>
      <c r="H1234" s="849">
        <v>2</v>
      </c>
      <c r="I1234" s="849">
        <v>0</v>
      </c>
      <c r="J1234" s="832"/>
      <c r="K1234" s="832">
        <v>0</v>
      </c>
      <c r="L1234" s="849">
        <v>1</v>
      </c>
      <c r="M1234" s="849">
        <v>0</v>
      </c>
      <c r="N1234" s="832"/>
      <c r="O1234" s="832">
        <v>0</v>
      </c>
      <c r="P1234" s="849">
        <v>4</v>
      </c>
      <c r="Q1234" s="849">
        <v>0</v>
      </c>
      <c r="R1234" s="837"/>
      <c r="S1234" s="850">
        <v>0</v>
      </c>
    </row>
    <row r="1235" spans="1:19" ht="14.4" customHeight="1" x14ac:dyDescent="0.3">
      <c r="A1235" s="831" t="s">
        <v>5661</v>
      </c>
      <c r="B1235" s="832" t="s">
        <v>5662</v>
      </c>
      <c r="C1235" s="832" t="s">
        <v>639</v>
      </c>
      <c r="D1235" s="832" t="s">
        <v>2063</v>
      </c>
      <c r="E1235" s="832" t="s">
        <v>5627</v>
      </c>
      <c r="F1235" s="832" t="s">
        <v>5731</v>
      </c>
      <c r="G1235" s="832" t="s">
        <v>5732</v>
      </c>
      <c r="H1235" s="849">
        <v>1</v>
      </c>
      <c r="I1235" s="849">
        <v>648</v>
      </c>
      <c r="J1235" s="832"/>
      <c r="K1235" s="832">
        <v>648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5661</v>
      </c>
      <c r="B1236" s="832" t="s">
        <v>5662</v>
      </c>
      <c r="C1236" s="832" t="s">
        <v>639</v>
      </c>
      <c r="D1236" s="832" t="s">
        <v>2063</v>
      </c>
      <c r="E1236" s="832" t="s">
        <v>5627</v>
      </c>
      <c r="F1236" s="832" t="s">
        <v>5735</v>
      </c>
      <c r="G1236" s="832" t="s">
        <v>5736</v>
      </c>
      <c r="H1236" s="849">
        <v>188</v>
      </c>
      <c r="I1236" s="849">
        <v>45496</v>
      </c>
      <c r="J1236" s="832">
        <v>2.0038759689922481</v>
      </c>
      <c r="K1236" s="832">
        <v>242</v>
      </c>
      <c r="L1236" s="849">
        <v>88</v>
      </c>
      <c r="M1236" s="849">
        <v>22704</v>
      </c>
      <c r="N1236" s="832">
        <v>1</v>
      </c>
      <c r="O1236" s="832">
        <v>258</v>
      </c>
      <c r="P1236" s="849">
        <v>58</v>
      </c>
      <c r="Q1236" s="849">
        <v>14964</v>
      </c>
      <c r="R1236" s="837">
        <v>0.65909090909090906</v>
      </c>
      <c r="S1236" s="850">
        <v>258</v>
      </c>
    </row>
    <row r="1237" spans="1:19" ht="14.4" customHeight="1" x14ac:dyDescent="0.3">
      <c r="A1237" s="831" t="s">
        <v>5661</v>
      </c>
      <c r="B1237" s="832" t="s">
        <v>5662</v>
      </c>
      <c r="C1237" s="832" t="s">
        <v>639</v>
      </c>
      <c r="D1237" s="832" t="s">
        <v>2063</v>
      </c>
      <c r="E1237" s="832" t="s">
        <v>5627</v>
      </c>
      <c r="F1237" s="832" t="s">
        <v>5751</v>
      </c>
      <c r="G1237" s="832" t="s">
        <v>5752</v>
      </c>
      <c r="H1237" s="849">
        <v>247</v>
      </c>
      <c r="I1237" s="849">
        <v>59280</v>
      </c>
      <c r="J1237" s="832">
        <v>1.0563079116179614</v>
      </c>
      <c r="K1237" s="832">
        <v>240</v>
      </c>
      <c r="L1237" s="849">
        <v>230</v>
      </c>
      <c r="M1237" s="849">
        <v>56120</v>
      </c>
      <c r="N1237" s="832">
        <v>1</v>
      </c>
      <c r="O1237" s="832">
        <v>244</v>
      </c>
      <c r="P1237" s="849">
        <v>304</v>
      </c>
      <c r="Q1237" s="849">
        <v>74480</v>
      </c>
      <c r="R1237" s="837">
        <v>1.3271560940841054</v>
      </c>
      <c r="S1237" s="850">
        <v>245</v>
      </c>
    </row>
    <row r="1238" spans="1:19" ht="14.4" customHeight="1" x14ac:dyDescent="0.3">
      <c r="A1238" s="831" t="s">
        <v>5661</v>
      </c>
      <c r="B1238" s="832" t="s">
        <v>5662</v>
      </c>
      <c r="C1238" s="832" t="s">
        <v>639</v>
      </c>
      <c r="D1238" s="832" t="s">
        <v>2063</v>
      </c>
      <c r="E1238" s="832" t="s">
        <v>5627</v>
      </c>
      <c r="F1238" s="832" t="s">
        <v>5771</v>
      </c>
      <c r="G1238" s="832" t="s">
        <v>5772</v>
      </c>
      <c r="H1238" s="849">
        <v>1</v>
      </c>
      <c r="I1238" s="849">
        <v>520</v>
      </c>
      <c r="J1238" s="832"/>
      <c r="K1238" s="832">
        <v>520</v>
      </c>
      <c r="L1238" s="849"/>
      <c r="M1238" s="849"/>
      <c r="N1238" s="832"/>
      <c r="O1238" s="832"/>
      <c r="P1238" s="849">
        <v>3</v>
      </c>
      <c r="Q1238" s="849">
        <v>1632</v>
      </c>
      <c r="R1238" s="837"/>
      <c r="S1238" s="850">
        <v>544</v>
      </c>
    </row>
    <row r="1239" spans="1:19" ht="14.4" customHeight="1" x14ac:dyDescent="0.3">
      <c r="A1239" s="831" t="s">
        <v>5661</v>
      </c>
      <c r="B1239" s="832" t="s">
        <v>5662</v>
      </c>
      <c r="C1239" s="832" t="s">
        <v>639</v>
      </c>
      <c r="D1239" s="832" t="s">
        <v>2065</v>
      </c>
      <c r="E1239" s="832" t="s">
        <v>5627</v>
      </c>
      <c r="F1239" s="832" t="s">
        <v>5684</v>
      </c>
      <c r="G1239" s="832" t="s">
        <v>5685</v>
      </c>
      <c r="H1239" s="849">
        <v>7</v>
      </c>
      <c r="I1239" s="849">
        <v>70</v>
      </c>
      <c r="J1239" s="832"/>
      <c r="K1239" s="832">
        <v>10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5661</v>
      </c>
      <c r="B1240" s="832" t="s">
        <v>5662</v>
      </c>
      <c r="C1240" s="832" t="s">
        <v>639</v>
      </c>
      <c r="D1240" s="832" t="s">
        <v>2065</v>
      </c>
      <c r="E1240" s="832" t="s">
        <v>5627</v>
      </c>
      <c r="F1240" s="832" t="s">
        <v>5687</v>
      </c>
      <c r="G1240" s="832" t="s">
        <v>5688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1</v>
      </c>
      <c r="Q1240" s="849">
        <v>5</v>
      </c>
      <c r="R1240" s="837"/>
      <c r="S1240" s="850">
        <v>5</v>
      </c>
    </row>
    <row r="1241" spans="1:19" ht="14.4" customHeight="1" x14ac:dyDescent="0.3">
      <c r="A1241" s="831" t="s">
        <v>5661</v>
      </c>
      <c r="B1241" s="832" t="s">
        <v>5662</v>
      </c>
      <c r="C1241" s="832" t="s">
        <v>639</v>
      </c>
      <c r="D1241" s="832" t="s">
        <v>2065</v>
      </c>
      <c r="E1241" s="832" t="s">
        <v>5627</v>
      </c>
      <c r="F1241" s="832" t="s">
        <v>5693</v>
      </c>
      <c r="G1241" s="832" t="s">
        <v>5694</v>
      </c>
      <c r="H1241" s="849">
        <v>86</v>
      </c>
      <c r="I1241" s="849">
        <v>20210</v>
      </c>
      <c r="J1241" s="832">
        <v>1.8725099601593624</v>
      </c>
      <c r="K1241" s="832">
        <v>235</v>
      </c>
      <c r="L1241" s="849">
        <v>43</v>
      </c>
      <c r="M1241" s="849">
        <v>10793</v>
      </c>
      <c r="N1241" s="832">
        <v>1</v>
      </c>
      <c r="O1241" s="832">
        <v>251</v>
      </c>
      <c r="P1241" s="849">
        <v>41</v>
      </c>
      <c r="Q1241" s="849">
        <v>10291</v>
      </c>
      <c r="R1241" s="837">
        <v>0.95348837209302328</v>
      </c>
      <c r="S1241" s="850">
        <v>251</v>
      </c>
    </row>
    <row r="1242" spans="1:19" ht="14.4" customHeight="1" x14ac:dyDescent="0.3">
      <c r="A1242" s="831" t="s">
        <v>5661</v>
      </c>
      <c r="B1242" s="832" t="s">
        <v>5662</v>
      </c>
      <c r="C1242" s="832" t="s">
        <v>639</v>
      </c>
      <c r="D1242" s="832" t="s">
        <v>2065</v>
      </c>
      <c r="E1242" s="832" t="s">
        <v>5627</v>
      </c>
      <c r="F1242" s="832" t="s">
        <v>5703</v>
      </c>
      <c r="G1242" s="832" t="s">
        <v>5704</v>
      </c>
      <c r="H1242" s="849">
        <v>86</v>
      </c>
      <c r="I1242" s="849">
        <v>26488</v>
      </c>
      <c r="J1242" s="832">
        <v>1.4452204277608032</v>
      </c>
      <c r="K1242" s="832">
        <v>308</v>
      </c>
      <c r="L1242" s="849">
        <v>58</v>
      </c>
      <c r="M1242" s="849">
        <v>18328</v>
      </c>
      <c r="N1242" s="832">
        <v>1</v>
      </c>
      <c r="O1242" s="832">
        <v>316</v>
      </c>
      <c r="P1242" s="849">
        <v>91</v>
      </c>
      <c r="Q1242" s="849">
        <v>28756</v>
      </c>
      <c r="R1242" s="837">
        <v>1.5689655172413792</v>
      </c>
      <c r="S1242" s="850">
        <v>316</v>
      </c>
    </row>
    <row r="1243" spans="1:19" ht="14.4" customHeight="1" x14ac:dyDescent="0.3">
      <c r="A1243" s="831" t="s">
        <v>5661</v>
      </c>
      <c r="B1243" s="832" t="s">
        <v>5662</v>
      </c>
      <c r="C1243" s="832" t="s">
        <v>639</v>
      </c>
      <c r="D1243" s="832" t="s">
        <v>2065</v>
      </c>
      <c r="E1243" s="832" t="s">
        <v>5627</v>
      </c>
      <c r="F1243" s="832" t="s">
        <v>5639</v>
      </c>
      <c r="G1243" s="832" t="s">
        <v>5640</v>
      </c>
      <c r="H1243" s="849">
        <v>66</v>
      </c>
      <c r="I1243" s="849">
        <v>1533.34</v>
      </c>
      <c r="J1243" s="832">
        <v>1.1219615705442467</v>
      </c>
      <c r="K1243" s="832">
        <v>23.232424242424241</v>
      </c>
      <c r="L1243" s="849">
        <v>41</v>
      </c>
      <c r="M1243" s="849">
        <v>1366.6599999999999</v>
      </c>
      <c r="N1243" s="832">
        <v>1</v>
      </c>
      <c r="O1243" s="832">
        <v>33.333170731707312</v>
      </c>
      <c r="P1243" s="849">
        <v>37</v>
      </c>
      <c r="Q1243" s="849">
        <v>1233.32</v>
      </c>
      <c r="R1243" s="837">
        <v>0.90243367040814837</v>
      </c>
      <c r="S1243" s="850">
        <v>33.332972972972968</v>
      </c>
    </row>
    <row r="1244" spans="1:19" ht="14.4" customHeight="1" x14ac:dyDescent="0.3">
      <c r="A1244" s="831" t="s">
        <v>5661</v>
      </c>
      <c r="B1244" s="832" t="s">
        <v>5662</v>
      </c>
      <c r="C1244" s="832" t="s">
        <v>639</v>
      </c>
      <c r="D1244" s="832" t="s">
        <v>2065</v>
      </c>
      <c r="E1244" s="832" t="s">
        <v>5627</v>
      </c>
      <c r="F1244" s="832" t="s">
        <v>5725</v>
      </c>
      <c r="G1244" s="832" t="s">
        <v>5726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1</v>
      </c>
      <c r="Q1244" s="849">
        <v>37</v>
      </c>
      <c r="R1244" s="837"/>
      <c r="S1244" s="850">
        <v>37</v>
      </c>
    </row>
    <row r="1245" spans="1:19" ht="14.4" customHeight="1" x14ac:dyDescent="0.3">
      <c r="A1245" s="831" t="s">
        <v>5661</v>
      </c>
      <c r="B1245" s="832" t="s">
        <v>5662</v>
      </c>
      <c r="C1245" s="832" t="s">
        <v>639</v>
      </c>
      <c r="D1245" s="832" t="s">
        <v>2065</v>
      </c>
      <c r="E1245" s="832" t="s">
        <v>5627</v>
      </c>
      <c r="F1245" s="832" t="s">
        <v>5729</v>
      </c>
      <c r="G1245" s="832" t="s">
        <v>5730</v>
      </c>
      <c r="H1245" s="849">
        <v>13</v>
      </c>
      <c r="I1245" s="849">
        <v>0</v>
      </c>
      <c r="J1245" s="832"/>
      <c r="K1245" s="832">
        <v>0</v>
      </c>
      <c r="L1245" s="849">
        <v>12</v>
      </c>
      <c r="M1245" s="849">
        <v>0</v>
      </c>
      <c r="N1245" s="832"/>
      <c r="O1245" s="832">
        <v>0</v>
      </c>
      <c r="P1245" s="849"/>
      <c r="Q1245" s="849"/>
      <c r="R1245" s="837"/>
      <c r="S1245" s="850"/>
    </row>
    <row r="1246" spans="1:19" ht="14.4" customHeight="1" x14ac:dyDescent="0.3">
      <c r="A1246" s="831" t="s">
        <v>5661</v>
      </c>
      <c r="B1246" s="832" t="s">
        <v>5662</v>
      </c>
      <c r="C1246" s="832" t="s">
        <v>639</v>
      </c>
      <c r="D1246" s="832" t="s">
        <v>2065</v>
      </c>
      <c r="E1246" s="832" t="s">
        <v>5627</v>
      </c>
      <c r="F1246" s="832" t="s">
        <v>5731</v>
      </c>
      <c r="G1246" s="832" t="s">
        <v>5732</v>
      </c>
      <c r="H1246" s="849">
        <v>1</v>
      </c>
      <c r="I1246" s="849">
        <v>648</v>
      </c>
      <c r="J1246" s="832"/>
      <c r="K1246" s="832">
        <v>648</v>
      </c>
      <c r="L1246" s="849"/>
      <c r="M1246" s="849"/>
      <c r="N1246" s="832"/>
      <c r="O1246" s="832"/>
      <c r="P1246" s="849"/>
      <c r="Q1246" s="849"/>
      <c r="R1246" s="837"/>
      <c r="S1246" s="850"/>
    </row>
    <row r="1247" spans="1:19" ht="14.4" customHeight="1" x14ac:dyDescent="0.3">
      <c r="A1247" s="831" t="s">
        <v>5661</v>
      </c>
      <c r="B1247" s="832" t="s">
        <v>5662</v>
      </c>
      <c r="C1247" s="832" t="s">
        <v>639</v>
      </c>
      <c r="D1247" s="832" t="s">
        <v>2065</v>
      </c>
      <c r="E1247" s="832" t="s">
        <v>5627</v>
      </c>
      <c r="F1247" s="832" t="s">
        <v>5735</v>
      </c>
      <c r="G1247" s="832" t="s">
        <v>5736</v>
      </c>
      <c r="H1247" s="849">
        <v>27</v>
      </c>
      <c r="I1247" s="849">
        <v>6534</v>
      </c>
      <c r="J1247" s="832">
        <v>0.23234478344356732</v>
      </c>
      <c r="K1247" s="832">
        <v>242</v>
      </c>
      <c r="L1247" s="849">
        <v>109</v>
      </c>
      <c r="M1247" s="849">
        <v>28122</v>
      </c>
      <c r="N1247" s="832">
        <v>1</v>
      </c>
      <c r="O1247" s="832">
        <v>258</v>
      </c>
      <c r="P1247" s="849">
        <v>105</v>
      </c>
      <c r="Q1247" s="849">
        <v>27090</v>
      </c>
      <c r="R1247" s="837">
        <v>0.96330275229357798</v>
      </c>
      <c r="S1247" s="850">
        <v>258</v>
      </c>
    </row>
    <row r="1248" spans="1:19" ht="14.4" customHeight="1" x14ac:dyDescent="0.3">
      <c r="A1248" s="831" t="s">
        <v>5661</v>
      </c>
      <c r="B1248" s="832" t="s">
        <v>5662</v>
      </c>
      <c r="C1248" s="832" t="s">
        <v>639</v>
      </c>
      <c r="D1248" s="832" t="s">
        <v>2065</v>
      </c>
      <c r="E1248" s="832" t="s">
        <v>5627</v>
      </c>
      <c r="F1248" s="832" t="s">
        <v>5751</v>
      </c>
      <c r="G1248" s="832" t="s">
        <v>5752</v>
      </c>
      <c r="H1248" s="849">
        <v>102</v>
      </c>
      <c r="I1248" s="849">
        <v>24480</v>
      </c>
      <c r="J1248" s="832">
        <v>0.711545169166376</v>
      </c>
      <c r="K1248" s="832">
        <v>240</v>
      </c>
      <c r="L1248" s="849">
        <v>141</v>
      </c>
      <c r="M1248" s="849">
        <v>34404</v>
      </c>
      <c r="N1248" s="832">
        <v>1</v>
      </c>
      <c r="O1248" s="832">
        <v>244</v>
      </c>
      <c r="P1248" s="849">
        <v>135</v>
      </c>
      <c r="Q1248" s="849">
        <v>33075</v>
      </c>
      <c r="R1248" s="837">
        <v>0.96137077084059996</v>
      </c>
      <c r="S1248" s="850">
        <v>245</v>
      </c>
    </row>
    <row r="1249" spans="1:19" ht="14.4" customHeight="1" x14ac:dyDescent="0.3">
      <c r="A1249" s="831" t="s">
        <v>5661</v>
      </c>
      <c r="B1249" s="832" t="s">
        <v>5662</v>
      </c>
      <c r="C1249" s="832" t="s">
        <v>639</v>
      </c>
      <c r="D1249" s="832" t="s">
        <v>2066</v>
      </c>
      <c r="E1249" s="832" t="s">
        <v>5627</v>
      </c>
      <c r="F1249" s="832" t="s">
        <v>5684</v>
      </c>
      <c r="G1249" s="832" t="s">
        <v>5685</v>
      </c>
      <c r="H1249" s="849"/>
      <c r="I1249" s="849"/>
      <c r="J1249" s="832"/>
      <c r="K1249" s="832"/>
      <c r="L1249" s="849">
        <v>1</v>
      </c>
      <c r="M1249" s="849">
        <v>10</v>
      </c>
      <c r="N1249" s="832">
        <v>1</v>
      </c>
      <c r="O1249" s="832">
        <v>10</v>
      </c>
      <c r="P1249" s="849"/>
      <c r="Q1249" s="849"/>
      <c r="R1249" s="837"/>
      <c r="S1249" s="850"/>
    </row>
    <row r="1250" spans="1:19" ht="14.4" customHeight="1" x14ac:dyDescent="0.3">
      <c r="A1250" s="831" t="s">
        <v>5661</v>
      </c>
      <c r="B1250" s="832" t="s">
        <v>5662</v>
      </c>
      <c r="C1250" s="832" t="s">
        <v>639</v>
      </c>
      <c r="D1250" s="832" t="s">
        <v>2066</v>
      </c>
      <c r="E1250" s="832" t="s">
        <v>5627</v>
      </c>
      <c r="F1250" s="832" t="s">
        <v>5693</v>
      </c>
      <c r="G1250" s="832" t="s">
        <v>5694</v>
      </c>
      <c r="H1250" s="849">
        <v>1</v>
      </c>
      <c r="I1250" s="849">
        <v>235</v>
      </c>
      <c r="J1250" s="832"/>
      <c r="K1250" s="832">
        <v>235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5661</v>
      </c>
      <c r="B1251" s="832" t="s">
        <v>5662</v>
      </c>
      <c r="C1251" s="832" t="s">
        <v>639</v>
      </c>
      <c r="D1251" s="832" t="s">
        <v>2066</v>
      </c>
      <c r="E1251" s="832" t="s">
        <v>5627</v>
      </c>
      <c r="F1251" s="832" t="s">
        <v>5703</v>
      </c>
      <c r="G1251" s="832" t="s">
        <v>5704</v>
      </c>
      <c r="H1251" s="849">
        <v>2</v>
      </c>
      <c r="I1251" s="849">
        <v>616</v>
      </c>
      <c r="J1251" s="832"/>
      <c r="K1251" s="832">
        <v>308</v>
      </c>
      <c r="L1251" s="849"/>
      <c r="M1251" s="849"/>
      <c r="N1251" s="832"/>
      <c r="O1251" s="832"/>
      <c r="P1251" s="849">
        <v>4</v>
      </c>
      <c r="Q1251" s="849">
        <v>1264</v>
      </c>
      <c r="R1251" s="837"/>
      <c r="S1251" s="850">
        <v>316</v>
      </c>
    </row>
    <row r="1252" spans="1:19" ht="14.4" customHeight="1" x14ac:dyDescent="0.3">
      <c r="A1252" s="831" t="s">
        <v>5661</v>
      </c>
      <c r="B1252" s="832" t="s">
        <v>5662</v>
      </c>
      <c r="C1252" s="832" t="s">
        <v>639</v>
      </c>
      <c r="D1252" s="832" t="s">
        <v>2066</v>
      </c>
      <c r="E1252" s="832" t="s">
        <v>5627</v>
      </c>
      <c r="F1252" s="832" t="s">
        <v>5639</v>
      </c>
      <c r="G1252" s="832" t="s">
        <v>5640</v>
      </c>
      <c r="H1252" s="849">
        <v>1</v>
      </c>
      <c r="I1252" s="849">
        <v>0</v>
      </c>
      <c r="J1252" s="832"/>
      <c r="K1252" s="832">
        <v>0</v>
      </c>
      <c r="L1252" s="849"/>
      <c r="M1252" s="849"/>
      <c r="N1252" s="832"/>
      <c r="O1252" s="832"/>
      <c r="P1252" s="849"/>
      <c r="Q1252" s="849"/>
      <c r="R1252" s="837"/>
      <c r="S1252" s="850"/>
    </row>
    <row r="1253" spans="1:19" ht="14.4" customHeight="1" x14ac:dyDescent="0.3">
      <c r="A1253" s="831" t="s">
        <v>5661</v>
      </c>
      <c r="B1253" s="832" t="s">
        <v>5662</v>
      </c>
      <c r="C1253" s="832" t="s">
        <v>639</v>
      </c>
      <c r="D1253" s="832" t="s">
        <v>2066</v>
      </c>
      <c r="E1253" s="832" t="s">
        <v>5627</v>
      </c>
      <c r="F1253" s="832" t="s">
        <v>5735</v>
      </c>
      <c r="G1253" s="832" t="s">
        <v>5736</v>
      </c>
      <c r="H1253" s="849">
        <v>56</v>
      </c>
      <c r="I1253" s="849">
        <v>13552</v>
      </c>
      <c r="J1253" s="832">
        <v>2.387596899224806</v>
      </c>
      <c r="K1253" s="832">
        <v>242</v>
      </c>
      <c r="L1253" s="849">
        <v>22</v>
      </c>
      <c r="M1253" s="849">
        <v>5676</v>
      </c>
      <c r="N1253" s="832">
        <v>1</v>
      </c>
      <c r="O1253" s="832">
        <v>258</v>
      </c>
      <c r="P1253" s="849">
        <v>45</v>
      </c>
      <c r="Q1253" s="849">
        <v>11610</v>
      </c>
      <c r="R1253" s="837">
        <v>2.0454545454545454</v>
      </c>
      <c r="S1253" s="850">
        <v>258</v>
      </c>
    </row>
    <row r="1254" spans="1:19" ht="14.4" customHeight="1" x14ac:dyDescent="0.3">
      <c r="A1254" s="831" t="s">
        <v>5661</v>
      </c>
      <c r="B1254" s="832" t="s">
        <v>5662</v>
      </c>
      <c r="C1254" s="832" t="s">
        <v>639</v>
      </c>
      <c r="D1254" s="832" t="s">
        <v>2066</v>
      </c>
      <c r="E1254" s="832" t="s">
        <v>5627</v>
      </c>
      <c r="F1254" s="832" t="s">
        <v>5751</v>
      </c>
      <c r="G1254" s="832" t="s">
        <v>5752</v>
      </c>
      <c r="H1254" s="849">
        <v>51</v>
      </c>
      <c r="I1254" s="849">
        <v>12240</v>
      </c>
      <c r="J1254" s="832">
        <v>2.3887587822014051</v>
      </c>
      <c r="K1254" s="832">
        <v>240</v>
      </c>
      <c r="L1254" s="849">
        <v>21</v>
      </c>
      <c r="M1254" s="849">
        <v>5124</v>
      </c>
      <c r="N1254" s="832">
        <v>1</v>
      </c>
      <c r="O1254" s="832">
        <v>244</v>
      </c>
      <c r="P1254" s="849">
        <v>39</v>
      </c>
      <c r="Q1254" s="849">
        <v>9555</v>
      </c>
      <c r="R1254" s="837">
        <v>1.8647540983606556</v>
      </c>
      <c r="S1254" s="850">
        <v>245</v>
      </c>
    </row>
    <row r="1255" spans="1:19" ht="14.4" customHeight="1" x14ac:dyDescent="0.3">
      <c r="A1255" s="831" t="s">
        <v>5661</v>
      </c>
      <c r="B1255" s="832" t="s">
        <v>5662</v>
      </c>
      <c r="C1255" s="832" t="s">
        <v>639</v>
      </c>
      <c r="D1255" s="832" t="s">
        <v>2067</v>
      </c>
      <c r="E1255" s="832" t="s">
        <v>5627</v>
      </c>
      <c r="F1255" s="832" t="s">
        <v>5684</v>
      </c>
      <c r="G1255" s="832" t="s">
        <v>5685</v>
      </c>
      <c r="H1255" s="849">
        <v>340</v>
      </c>
      <c r="I1255" s="849">
        <v>3400</v>
      </c>
      <c r="J1255" s="832">
        <v>0.94182825484764543</v>
      </c>
      <c r="K1255" s="832">
        <v>10</v>
      </c>
      <c r="L1255" s="849">
        <v>361</v>
      </c>
      <c r="M1255" s="849">
        <v>3610</v>
      </c>
      <c r="N1255" s="832">
        <v>1</v>
      </c>
      <c r="O1255" s="832">
        <v>10</v>
      </c>
      <c r="P1255" s="849">
        <v>728</v>
      </c>
      <c r="Q1255" s="849">
        <v>7280</v>
      </c>
      <c r="R1255" s="837">
        <v>2.0166204986149583</v>
      </c>
      <c r="S1255" s="850">
        <v>10</v>
      </c>
    </row>
    <row r="1256" spans="1:19" ht="14.4" customHeight="1" x14ac:dyDescent="0.3">
      <c r="A1256" s="831" t="s">
        <v>5661</v>
      </c>
      <c r="B1256" s="832" t="s">
        <v>5662</v>
      </c>
      <c r="C1256" s="832" t="s">
        <v>639</v>
      </c>
      <c r="D1256" s="832" t="s">
        <v>2067</v>
      </c>
      <c r="E1256" s="832" t="s">
        <v>5627</v>
      </c>
      <c r="F1256" s="832" t="s">
        <v>5684</v>
      </c>
      <c r="G1256" s="832" t="s">
        <v>5686</v>
      </c>
      <c r="H1256" s="849">
        <v>11</v>
      </c>
      <c r="I1256" s="849">
        <v>110</v>
      </c>
      <c r="J1256" s="832">
        <v>0.2391304347826087</v>
      </c>
      <c r="K1256" s="832">
        <v>10</v>
      </c>
      <c r="L1256" s="849">
        <v>46</v>
      </c>
      <c r="M1256" s="849">
        <v>460</v>
      </c>
      <c r="N1256" s="832">
        <v>1</v>
      </c>
      <c r="O1256" s="832">
        <v>10</v>
      </c>
      <c r="P1256" s="849">
        <v>115</v>
      </c>
      <c r="Q1256" s="849">
        <v>1150</v>
      </c>
      <c r="R1256" s="837">
        <v>2.5</v>
      </c>
      <c r="S1256" s="850">
        <v>10</v>
      </c>
    </row>
    <row r="1257" spans="1:19" ht="14.4" customHeight="1" x14ac:dyDescent="0.3">
      <c r="A1257" s="831" t="s">
        <v>5661</v>
      </c>
      <c r="B1257" s="832" t="s">
        <v>5662</v>
      </c>
      <c r="C1257" s="832" t="s">
        <v>639</v>
      </c>
      <c r="D1257" s="832" t="s">
        <v>2067</v>
      </c>
      <c r="E1257" s="832" t="s">
        <v>5627</v>
      </c>
      <c r="F1257" s="832" t="s">
        <v>5693</v>
      </c>
      <c r="G1257" s="832" t="s">
        <v>5694</v>
      </c>
      <c r="H1257" s="849">
        <v>5</v>
      </c>
      <c r="I1257" s="849">
        <v>1175</v>
      </c>
      <c r="J1257" s="832">
        <v>2.3406374501992033</v>
      </c>
      <c r="K1257" s="832">
        <v>235</v>
      </c>
      <c r="L1257" s="849">
        <v>2</v>
      </c>
      <c r="M1257" s="849">
        <v>502</v>
      </c>
      <c r="N1257" s="832">
        <v>1</v>
      </c>
      <c r="O1257" s="832">
        <v>251</v>
      </c>
      <c r="P1257" s="849">
        <v>7</v>
      </c>
      <c r="Q1257" s="849">
        <v>1757</v>
      </c>
      <c r="R1257" s="837">
        <v>3.5</v>
      </c>
      <c r="S1257" s="850">
        <v>251</v>
      </c>
    </row>
    <row r="1258" spans="1:19" ht="14.4" customHeight="1" x14ac:dyDescent="0.3">
      <c r="A1258" s="831" t="s">
        <v>5661</v>
      </c>
      <c r="B1258" s="832" t="s">
        <v>5662</v>
      </c>
      <c r="C1258" s="832" t="s">
        <v>639</v>
      </c>
      <c r="D1258" s="832" t="s">
        <v>2067</v>
      </c>
      <c r="E1258" s="832" t="s">
        <v>5627</v>
      </c>
      <c r="F1258" s="832" t="s">
        <v>5703</v>
      </c>
      <c r="G1258" s="832" t="s">
        <v>5704</v>
      </c>
      <c r="H1258" s="849">
        <v>191</v>
      </c>
      <c r="I1258" s="849">
        <v>58828</v>
      </c>
      <c r="J1258" s="832">
        <v>0.54275381038491344</v>
      </c>
      <c r="K1258" s="832">
        <v>308</v>
      </c>
      <c r="L1258" s="849">
        <v>343</v>
      </c>
      <c r="M1258" s="849">
        <v>108388</v>
      </c>
      <c r="N1258" s="832">
        <v>1</v>
      </c>
      <c r="O1258" s="832">
        <v>316</v>
      </c>
      <c r="P1258" s="849">
        <v>646</v>
      </c>
      <c r="Q1258" s="849">
        <v>204136</v>
      </c>
      <c r="R1258" s="837">
        <v>1.8833819241982508</v>
      </c>
      <c r="S1258" s="850">
        <v>316</v>
      </c>
    </row>
    <row r="1259" spans="1:19" ht="14.4" customHeight="1" x14ac:dyDescent="0.3">
      <c r="A1259" s="831" t="s">
        <v>5661</v>
      </c>
      <c r="B1259" s="832" t="s">
        <v>5662</v>
      </c>
      <c r="C1259" s="832" t="s">
        <v>639</v>
      </c>
      <c r="D1259" s="832" t="s">
        <v>2067</v>
      </c>
      <c r="E1259" s="832" t="s">
        <v>5627</v>
      </c>
      <c r="F1259" s="832" t="s">
        <v>5639</v>
      </c>
      <c r="G1259" s="832" t="s">
        <v>5640</v>
      </c>
      <c r="H1259" s="849">
        <v>2</v>
      </c>
      <c r="I1259" s="849">
        <v>66.66</v>
      </c>
      <c r="J1259" s="832">
        <v>1</v>
      </c>
      <c r="K1259" s="832">
        <v>33.33</v>
      </c>
      <c r="L1259" s="849">
        <v>2</v>
      </c>
      <c r="M1259" s="849">
        <v>66.66</v>
      </c>
      <c r="N1259" s="832">
        <v>1</v>
      </c>
      <c r="O1259" s="832">
        <v>33.33</v>
      </c>
      <c r="P1259" s="849">
        <v>7</v>
      </c>
      <c r="Q1259" s="849">
        <v>233.32999999999998</v>
      </c>
      <c r="R1259" s="837">
        <v>3.5003000300030003</v>
      </c>
      <c r="S1259" s="850">
        <v>33.332857142857144</v>
      </c>
    </row>
    <row r="1260" spans="1:19" ht="14.4" customHeight="1" x14ac:dyDescent="0.3">
      <c r="A1260" s="831" t="s">
        <v>5661</v>
      </c>
      <c r="B1260" s="832" t="s">
        <v>5662</v>
      </c>
      <c r="C1260" s="832" t="s">
        <v>639</v>
      </c>
      <c r="D1260" s="832" t="s">
        <v>2067</v>
      </c>
      <c r="E1260" s="832" t="s">
        <v>5627</v>
      </c>
      <c r="F1260" s="832" t="s">
        <v>5731</v>
      </c>
      <c r="G1260" s="832" t="s">
        <v>5732</v>
      </c>
      <c r="H1260" s="849">
        <v>2</v>
      </c>
      <c r="I1260" s="849">
        <v>1296</v>
      </c>
      <c r="J1260" s="832"/>
      <c r="K1260" s="832">
        <v>648</v>
      </c>
      <c r="L1260" s="849"/>
      <c r="M1260" s="849"/>
      <c r="N1260" s="832"/>
      <c r="O1260" s="832"/>
      <c r="P1260" s="849"/>
      <c r="Q1260" s="849"/>
      <c r="R1260" s="837"/>
      <c r="S1260" s="850"/>
    </row>
    <row r="1261" spans="1:19" ht="14.4" customHeight="1" x14ac:dyDescent="0.3">
      <c r="A1261" s="831" t="s">
        <v>5661</v>
      </c>
      <c r="B1261" s="832" t="s">
        <v>5662</v>
      </c>
      <c r="C1261" s="832" t="s">
        <v>639</v>
      </c>
      <c r="D1261" s="832" t="s">
        <v>2067</v>
      </c>
      <c r="E1261" s="832" t="s">
        <v>5627</v>
      </c>
      <c r="F1261" s="832" t="s">
        <v>5735</v>
      </c>
      <c r="G1261" s="832" t="s">
        <v>5736</v>
      </c>
      <c r="H1261" s="849">
        <v>351</v>
      </c>
      <c r="I1261" s="849">
        <v>84942</v>
      </c>
      <c r="J1261" s="832">
        <v>0.80300623936471927</v>
      </c>
      <c r="K1261" s="832">
        <v>242</v>
      </c>
      <c r="L1261" s="849">
        <v>410</v>
      </c>
      <c r="M1261" s="849">
        <v>105780</v>
      </c>
      <c r="N1261" s="832">
        <v>1</v>
      </c>
      <c r="O1261" s="832">
        <v>258</v>
      </c>
      <c r="P1261" s="849">
        <v>845</v>
      </c>
      <c r="Q1261" s="849">
        <v>218010</v>
      </c>
      <c r="R1261" s="837">
        <v>2.0609756097560976</v>
      </c>
      <c r="S1261" s="850">
        <v>258</v>
      </c>
    </row>
    <row r="1262" spans="1:19" ht="14.4" customHeight="1" x14ac:dyDescent="0.3">
      <c r="A1262" s="831" t="s">
        <v>5661</v>
      </c>
      <c r="B1262" s="832" t="s">
        <v>5662</v>
      </c>
      <c r="C1262" s="832" t="s">
        <v>639</v>
      </c>
      <c r="D1262" s="832" t="s">
        <v>2067</v>
      </c>
      <c r="E1262" s="832" t="s">
        <v>5627</v>
      </c>
      <c r="F1262" s="832" t="s">
        <v>5751</v>
      </c>
      <c r="G1262" s="832" t="s">
        <v>5752</v>
      </c>
      <c r="H1262" s="849">
        <v>323</v>
      </c>
      <c r="I1262" s="849">
        <v>77520</v>
      </c>
      <c r="J1262" s="832">
        <v>0.83606557377049184</v>
      </c>
      <c r="K1262" s="832">
        <v>240</v>
      </c>
      <c r="L1262" s="849">
        <v>380</v>
      </c>
      <c r="M1262" s="849">
        <v>92720</v>
      </c>
      <c r="N1262" s="832">
        <v>1</v>
      </c>
      <c r="O1262" s="832">
        <v>244</v>
      </c>
      <c r="P1262" s="849">
        <v>787</v>
      </c>
      <c r="Q1262" s="849">
        <v>192815</v>
      </c>
      <c r="R1262" s="837">
        <v>2.0795405522001724</v>
      </c>
      <c r="S1262" s="850">
        <v>245</v>
      </c>
    </row>
    <row r="1263" spans="1:19" ht="14.4" customHeight="1" x14ac:dyDescent="0.3">
      <c r="A1263" s="831" t="s">
        <v>5661</v>
      </c>
      <c r="B1263" s="832" t="s">
        <v>5662</v>
      </c>
      <c r="C1263" s="832" t="s">
        <v>639</v>
      </c>
      <c r="D1263" s="832" t="s">
        <v>2067</v>
      </c>
      <c r="E1263" s="832" t="s">
        <v>5627</v>
      </c>
      <c r="F1263" s="832" t="s">
        <v>5763</v>
      </c>
      <c r="G1263" s="832" t="s">
        <v>5764</v>
      </c>
      <c r="H1263" s="849"/>
      <c r="I1263" s="849"/>
      <c r="J1263" s="832"/>
      <c r="K1263" s="832"/>
      <c r="L1263" s="849"/>
      <c r="M1263" s="849"/>
      <c r="N1263" s="832"/>
      <c r="O1263" s="832"/>
      <c r="P1263" s="849">
        <v>1</v>
      </c>
      <c r="Q1263" s="849">
        <v>89</v>
      </c>
      <c r="R1263" s="837"/>
      <c r="S1263" s="850">
        <v>89</v>
      </c>
    </row>
    <row r="1264" spans="1:19" ht="14.4" customHeight="1" x14ac:dyDescent="0.3">
      <c r="A1264" s="831" t="s">
        <v>5661</v>
      </c>
      <c r="B1264" s="832" t="s">
        <v>5662</v>
      </c>
      <c r="C1264" s="832" t="s">
        <v>639</v>
      </c>
      <c r="D1264" s="832" t="s">
        <v>2067</v>
      </c>
      <c r="E1264" s="832" t="s">
        <v>5627</v>
      </c>
      <c r="F1264" s="832" t="s">
        <v>5817</v>
      </c>
      <c r="G1264" s="832" t="s">
        <v>5818</v>
      </c>
      <c r="H1264" s="849">
        <v>1</v>
      </c>
      <c r="I1264" s="849">
        <v>201</v>
      </c>
      <c r="J1264" s="832"/>
      <c r="K1264" s="832">
        <v>201</v>
      </c>
      <c r="L1264" s="849"/>
      <c r="M1264" s="849"/>
      <c r="N1264" s="832"/>
      <c r="O1264" s="832"/>
      <c r="P1264" s="849">
        <v>2</v>
      </c>
      <c r="Q1264" s="849">
        <v>420</v>
      </c>
      <c r="R1264" s="837"/>
      <c r="S1264" s="850">
        <v>210</v>
      </c>
    </row>
    <row r="1265" spans="1:19" ht="14.4" customHeight="1" x14ac:dyDescent="0.3">
      <c r="A1265" s="831" t="s">
        <v>5661</v>
      </c>
      <c r="B1265" s="832" t="s">
        <v>5662</v>
      </c>
      <c r="C1265" s="832" t="s">
        <v>639</v>
      </c>
      <c r="D1265" s="832" t="s">
        <v>2067</v>
      </c>
      <c r="E1265" s="832" t="s">
        <v>5627</v>
      </c>
      <c r="F1265" s="832" t="s">
        <v>5831</v>
      </c>
      <c r="G1265" s="832" t="s">
        <v>5832</v>
      </c>
      <c r="H1265" s="849">
        <v>1</v>
      </c>
      <c r="I1265" s="849">
        <v>1130</v>
      </c>
      <c r="J1265" s="832">
        <v>0.18693134822167079</v>
      </c>
      <c r="K1265" s="832">
        <v>1130</v>
      </c>
      <c r="L1265" s="849">
        <v>5</v>
      </c>
      <c r="M1265" s="849">
        <v>6045</v>
      </c>
      <c r="N1265" s="832">
        <v>1</v>
      </c>
      <c r="O1265" s="832">
        <v>1209</v>
      </c>
      <c r="P1265" s="849">
        <v>5</v>
      </c>
      <c r="Q1265" s="849">
        <v>6050</v>
      </c>
      <c r="R1265" s="837">
        <v>1.0008271298593878</v>
      </c>
      <c r="S1265" s="850">
        <v>1210</v>
      </c>
    </row>
    <row r="1266" spans="1:19" ht="14.4" customHeight="1" x14ac:dyDescent="0.3">
      <c r="A1266" s="831" t="s">
        <v>5661</v>
      </c>
      <c r="B1266" s="832" t="s">
        <v>5662</v>
      </c>
      <c r="C1266" s="832" t="s">
        <v>639</v>
      </c>
      <c r="D1266" s="832" t="s">
        <v>2068</v>
      </c>
      <c r="E1266" s="832" t="s">
        <v>5627</v>
      </c>
      <c r="F1266" s="832" t="s">
        <v>5735</v>
      </c>
      <c r="G1266" s="832" t="s">
        <v>5736</v>
      </c>
      <c r="H1266" s="849"/>
      <c r="I1266" s="849"/>
      <c r="J1266" s="832"/>
      <c r="K1266" s="832"/>
      <c r="L1266" s="849">
        <v>2</v>
      </c>
      <c r="M1266" s="849">
        <v>516</v>
      </c>
      <c r="N1266" s="832">
        <v>1</v>
      </c>
      <c r="O1266" s="832">
        <v>258</v>
      </c>
      <c r="P1266" s="849"/>
      <c r="Q1266" s="849"/>
      <c r="R1266" s="837"/>
      <c r="S1266" s="850"/>
    </row>
    <row r="1267" spans="1:19" ht="14.4" customHeight="1" x14ac:dyDescent="0.3">
      <c r="A1267" s="831" t="s">
        <v>5661</v>
      </c>
      <c r="B1267" s="832" t="s">
        <v>5662</v>
      </c>
      <c r="C1267" s="832" t="s">
        <v>639</v>
      </c>
      <c r="D1267" s="832" t="s">
        <v>2068</v>
      </c>
      <c r="E1267" s="832" t="s">
        <v>5627</v>
      </c>
      <c r="F1267" s="832" t="s">
        <v>5751</v>
      </c>
      <c r="G1267" s="832" t="s">
        <v>5752</v>
      </c>
      <c r="H1267" s="849"/>
      <c r="I1267" s="849"/>
      <c r="J1267" s="832"/>
      <c r="K1267" s="832"/>
      <c r="L1267" s="849">
        <v>2</v>
      </c>
      <c r="M1267" s="849">
        <v>488</v>
      </c>
      <c r="N1267" s="832">
        <v>1</v>
      </c>
      <c r="O1267" s="832">
        <v>244</v>
      </c>
      <c r="P1267" s="849"/>
      <c r="Q1267" s="849"/>
      <c r="R1267" s="837"/>
      <c r="S1267" s="850"/>
    </row>
    <row r="1268" spans="1:19" ht="14.4" customHeight="1" x14ac:dyDescent="0.3">
      <c r="A1268" s="831" t="s">
        <v>5661</v>
      </c>
      <c r="B1268" s="832" t="s">
        <v>5662</v>
      </c>
      <c r="C1268" s="832" t="s">
        <v>639</v>
      </c>
      <c r="D1268" s="832" t="s">
        <v>2069</v>
      </c>
      <c r="E1268" s="832" t="s">
        <v>5627</v>
      </c>
      <c r="F1268" s="832" t="s">
        <v>5691</v>
      </c>
      <c r="G1268" s="832" t="s">
        <v>5692</v>
      </c>
      <c r="H1268" s="849"/>
      <c r="I1268" s="849"/>
      <c r="J1268" s="832"/>
      <c r="K1268" s="832"/>
      <c r="L1268" s="849"/>
      <c r="M1268" s="849"/>
      <c r="N1268" s="832"/>
      <c r="O1268" s="832"/>
      <c r="P1268" s="849">
        <v>1</v>
      </c>
      <c r="Q1268" s="849">
        <v>196</v>
      </c>
      <c r="R1268" s="837"/>
      <c r="S1268" s="850">
        <v>196</v>
      </c>
    </row>
    <row r="1269" spans="1:19" ht="14.4" customHeight="1" x14ac:dyDescent="0.3">
      <c r="A1269" s="831" t="s">
        <v>5661</v>
      </c>
      <c r="B1269" s="832" t="s">
        <v>5662</v>
      </c>
      <c r="C1269" s="832" t="s">
        <v>639</v>
      </c>
      <c r="D1269" s="832" t="s">
        <v>2069</v>
      </c>
      <c r="E1269" s="832" t="s">
        <v>5627</v>
      </c>
      <c r="F1269" s="832" t="s">
        <v>5693</v>
      </c>
      <c r="G1269" s="832" t="s">
        <v>5694</v>
      </c>
      <c r="H1269" s="849"/>
      <c r="I1269" s="849"/>
      <c r="J1269" s="832"/>
      <c r="K1269" s="832"/>
      <c r="L1269" s="849">
        <v>91</v>
      </c>
      <c r="M1269" s="849">
        <v>22841</v>
      </c>
      <c r="N1269" s="832">
        <v>1</v>
      </c>
      <c r="O1269" s="832">
        <v>251</v>
      </c>
      <c r="P1269" s="849">
        <v>167</v>
      </c>
      <c r="Q1269" s="849">
        <v>41917</v>
      </c>
      <c r="R1269" s="837">
        <v>1.8351648351648351</v>
      </c>
      <c r="S1269" s="850">
        <v>251</v>
      </c>
    </row>
    <row r="1270" spans="1:19" ht="14.4" customHeight="1" x14ac:dyDescent="0.3">
      <c r="A1270" s="831" t="s">
        <v>5661</v>
      </c>
      <c r="B1270" s="832" t="s">
        <v>5662</v>
      </c>
      <c r="C1270" s="832" t="s">
        <v>639</v>
      </c>
      <c r="D1270" s="832" t="s">
        <v>2069</v>
      </c>
      <c r="E1270" s="832" t="s">
        <v>5627</v>
      </c>
      <c r="F1270" s="832" t="s">
        <v>5703</v>
      </c>
      <c r="G1270" s="832" t="s">
        <v>5704</v>
      </c>
      <c r="H1270" s="849"/>
      <c r="I1270" s="849"/>
      <c r="J1270" s="832"/>
      <c r="K1270" s="832"/>
      <c r="L1270" s="849">
        <v>52</v>
      </c>
      <c r="M1270" s="849">
        <v>16432</v>
      </c>
      <c r="N1270" s="832">
        <v>1</v>
      </c>
      <c r="O1270" s="832">
        <v>316</v>
      </c>
      <c r="P1270" s="849">
        <v>131</v>
      </c>
      <c r="Q1270" s="849">
        <v>41396</v>
      </c>
      <c r="R1270" s="837">
        <v>2.5192307692307692</v>
      </c>
      <c r="S1270" s="850">
        <v>316</v>
      </c>
    </row>
    <row r="1271" spans="1:19" ht="14.4" customHeight="1" x14ac:dyDescent="0.3">
      <c r="A1271" s="831" t="s">
        <v>5661</v>
      </c>
      <c r="B1271" s="832" t="s">
        <v>5662</v>
      </c>
      <c r="C1271" s="832" t="s">
        <v>639</v>
      </c>
      <c r="D1271" s="832" t="s">
        <v>2069</v>
      </c>
      <c r="E1271" s="832" t="s">
        <v>5627</v>
      </c>
      <c r="F1271" s="832" t="s">
        <v>5639</v>
      </c>
      <c r="G1271" s="832" t="s">
        <v>5640</v>
      </c>
      <c r="H1271" s="849"/>
      <c r="I1271" s="849"/>
      <c r="J1271" s="832"/>
      <c r="K1271" s="832"/>
      <c r="L1271" s="849">
        <v>87</v>
      </c>
      <c r="M1271" s="849">
        <v>2900</v>
      </c>
      <c r="N1271" s="832">
        <v>1</v>
      </c>
      <c r="O1271" s="832">
        <v>33.333333333333336</v>
      </c>
      <c r="P1271" s="849">
        <v>152</v>
      </c>
      <c r="Q1271" s="849">
        <v>5066.66</v>
      </c>
      <c r="R1271" s="837">
        <v>1.7471241379310345</v>
      </c>
      <c r="S1271" s="850">
        <v>33.333289473684211</v>
      </c>
    </row>
    <row r="1272" spans="1:19" ht="14.4" customHeight="1" x14ac:dyDescent="0.3">
      <c r="A1272" s="831" t="s">
        <v>5661</v>
      </c>
      <c r="B1272" s="832" t="s">
        <v>5662</v>
      </c>
      <c r="C1272" s="832" t="s">
        <v>639</v>
      </c>
      <c r="D1272" s="832" t="s">
        <v>2069</v>
      </c>
      <c r="E1272" s="832" t="s">
        <v>5627</v>
      </c>
      <c r="F1272" s="832" t="s">
        <v>5735</v>
      </c>
      <c r="G1272" s="832" t="s">
        <v>5736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20</v>
      </c>
      <c r="Q1272" s="849">
        <v>5160</v>
      </c>
      <c r="R1272" s="837"/>
      <c r="S1272" s="850">
        <v>258</v>
      </c>
    </row>
    <row r="1273" spans="1:19" ht="14.4" customHeight="1" x14ac:dyDescent="0.3">
      <c r="A1273" s="831" t="s">
        <v>5661</v>
      </c>
      <c r="B1273" s="832" t="s">
        <v>5662</v>
      </c>
      <c r="C1273" s="832" t="s">
        <v>639</v>
      </c>
      <c r="D1273" s="832" t="s">
        <v>2069</v>
      </c>
      <c r="E1273" s="832" t="s">
        <v>5627</v>
      </c>
      <c r="F1273" s="832" t="s">
        <v>5751</v>
      </c>
      <c r="G1273" s="832" t="s">
        <v>5752</v>
      </c>
      <c r="H1273" s="849"/>
      <c r="I1273" s="849"/>
      <c r="J1273" s="832"/>
      <c r="K1273" s="832"/>
      <c r="L1273" s="849">
        <v>66</v>
      </c>
      <c r="M1273" s="849">
        <v>16104</v>
      </c>
      <c r="N1273" s="832">
        <v>1</v>
      </c>
      <c r="O1273" s="832">
        <v>244</v>
      </c>
      <c r="P1273" s="849">
        <v>123</v>
      </c>
      <c r="Q1273" s="849">
        <v>30135</v>
      </c>
      <c r="R1273" s="837">
        <v>1.8712742175856929</v>
      </c>
      <c r="S1273" s="850">
        <v>245</v>
      </c>
    </row>
    <row r="1274" spans="1:19" ht="14.4" customHeight="1" x14ac:dyDescent="0.3">
      <c r="A1274" s="831" t="s">
        <v>5661</v>
      </c>
      <c r="B1274" s="832" t="s">
        <v>5662</v>
      </c>
      <c r="C1274" s="832" t="s">
        <v>639</v>
      </c>
      <c r="D1274" s="832" t="s">
        <v>2069</v>
      </c>
      <c r="E1274" s="832" t="s">
        <v>5627</v>
      </c>
      <c r="F1274" s="832" t="s">
        <v>5759</v>
      </c>
      <c r="G1274" s="832" t="s">
        <v>5760</v>
      </c>
      <c r="H1274" s="849"/>
      <c r="I1274" s="849"/>
      <c r="J1274" s="832"/>
      <c r="K1274" s="832"/>
      <c r="L1274" s="849">
        <v>1</v>
      </c>
      <c r="M1274" s="849">
        <v>372</v>
      </c>
      <c r="N1274" s="832">
        <v>1</v>
      </c>
      <c r="O1274" s="832">
        <v>372</v>
      </c>
      <c r="P1274" s="849"/>
      <c r="Q1274" s="849"/>
      <c r="R1274" s="837"/>
      <c r="S1274" s="850"/>
    </row>
    <row r="1275" spans="1:19" ht="14.4" customHeight="1" x14ac:dyDescent="0.3">
      <c r="A1275" s="831" t="s">
        <v>5661</v>
      </c>
      <c r="B1275" s="832" t="s">
        <v>5662</v>
      </c>
      <c r="C1275" s="832" t="s">
        <v>639</v>
      </c>
      <c r="D1275" s="832" t="s">
        <v>5605</v>
      </c>
      <c r="E1275" s="832" t="s">
        <v>5627</v>
      </c>
      <c r="F1275" s="832" t="s">
        <v>5684</v>
      </c>
      <c r="G1275" s="832" t="s">
        <v>5685</v>
      </c>
      <c r="H1275" s="849">
        <v>1</v>
      </c>
      <c r="I1275" s="849">
        <v>10</v>
      </c>
      <c r="J1275" s="832">
        <v>1</v>
      </c>
      <c r="K1275" s="832">
        <v>10</v>
      </c>
      <c r="L1275" s="849">
        <v>1</v>
      </c>
      <c r="M1275" s="849">
        <v>10</v>
      </c>
      <c r="N1275" s="832">
        <v>1</v>
      </c>
      <c r="O1275" s="832">
        <v>10</v>
      </c>
      <c r="P1275" s="849"/>
      <c r="Q1275" s="849"/>
      <c r="R1275" s="837"/>
      <c r="S1275" s="850"/>
    </row>
    <row r="1276" spans="1:19" ht="14.4" customHeight="1" x14ac:dyDescent="0.3">
      <c r="A1276" s="831" t="s">
        <v>5661</v>
      </c>
      <c r="B1276" s="832" t="s">
        <v>5662</v>
      </c>
      <c r="C1276" s="832" t="s">
        <v>639</v>
      </c>
      <c r="D1276" s="832" t="s">
        <v>5605</v>
      </c>
      <c r="E1276" s="832" t="s">
        <v>5627</v>
      </c>
      <c r="F1276" s="832" t="s">
        <v>5693</v>
      </c>
      <c r="G1276" s="832" t="s">
        <v>5694</v>
      </c>
      <c r="H1276" s="849">
        <v>16</v>
      </c>
      <c r="I1276" s="849">
        <v>3760</v>
      </c>
      <c r="J1276" s="832">
        <v>1.3618254255704454</v>
      </c>
      <c r="K1276" s="832">
        <v>235</v>
      </c>
      <c r="L1276" s="849">
        <v>11</v>
      </c>
      <c r="M1276" s="849">
        <v>2761</v>
      </c>
      <c r="N1276" s="832">
        <v>1</v>
      </c>
      <c r="O1276" s="832">
        <v>251</v>
      </c>
      <c r="P1276" s="849"/>
      <c r="Q1276" s="849"/>
      <c r="R1276" s="837"/>
      <c r="S1276" s="850"/>
    </row>
    <row r="1277" spans="1:19" ht="14.4" customHeight="1" x14ac:dyDescent="0.3">
      <c r="A1277" s="831" t="s">
        <v>5661</v>
      </c>
      <c r="B1277" s="832" t="s">
        <v>5662</v>
      </c>
      <c r="C1277" s="832" t="s">
        <v>639</v>
      </c>
      <c r="D1277" s="832" t="s">
        <v>5605</v>
      </c>
      <c r="E1277" s="832" t="s">
        <v>5627</v>
      </c>
      <c r="F1277" s="832" t="s">
        <v>5703</v>
      </c>
      <c r="G1277" s="832" t="s">
        <v>5704</v>
      </c>
      <c r="H1277" s="849">
        <v>8</v>
      </c>
      <c r="I1277" s="849">
        <v>2464</v>
      </c>
      <c r="J1277" s="832">
        <v>1.9493670886075949</v>
      </c>
      <c r="K1277" s="832">
        <v>308</v>
      </c>
      <c r="L1277" s="849">
        <v>4</v>
      </c>
      <c r="M1277" s="849">
        <v>1264</v>
      </c>
      <c r="N1277" s="832">
        <v>1</v>
      </c>
      <c r="O1277" s="832">
        <v>316</v>
      </c>
      <c r="P1277" s="849"/>
      <c r="Q1277" s="849"/>
      <c r="R1277" s="837"/>
      <c r="S1277" s="850"/>
    </row>
    <row r="1278" spans="1:19" ht="14.4" customHeight="1" x14ac:dyDescent="0.3">
      <c r="A1278" s="831" t="s">
        <v>5661</v>
      </c>
      <c r="B1278" s="832" t="s">
        <v>5662</v>
      </c>
      <c r="C1278" s="832" t="s">
        <v>639</v>
      </c>
      <c r="D1278" s="832" t="s">
        <v>5605</v>
      </c>
      <c r="E1278" s="832" t="s">
        <v>5627</v>
      </c>
      <c r="F1278" s="832" t="s">
        <v>5707</v>
      </c>
      <c r="G1278" s="832" t="s">
        <v>5708</v>
      </c>
      <c r="H1278" s="849"/>
      <c r="I1278" s="849"/>
      <c r="J1278" s="832"/>
      <c r="K1278" s="832"/>
      <c r="L1278" s="849">
        <v>1</v>
      </c>
      <c r="M1278" s="849">
        <v>35</v>
      </c>
      <c r="N1278" s="832">
        <v>1</v>
      </c>
      <c r="O1278" s="832">
        <v>35</v>
      </c>
      <c r="P1278" s="849"/>
      <c r="Q1278" s="849"/>
      <c r="R1278" s="837"/>
      <c r="S1278" s="850"/>
    </row>
    <row r="1279" spans="1:19" ht="14.4" customHeight="1" x14ac:dyDescent="0.3">
      <c r="A1279" s="831" t="s">
        <v>5661</v>
      </c>
      <c r="B1279" s="832" t="s">
        <v>5662</v>
      </c>
      <c r="C1279" s="832" t="s">
        <v>639</v>
      </c>
      <c r="D1279" s="832" t="s">
        <v>5605</v>
      </c>
      <c r="E1279" s="832" t="s">
        <v>5627</v>
      </c>
      <c r="F1279" s="832" t="s">
        <v>5639</v>
      </c>
      <c r="G1279" s="832" t="s">
        <v>5640</v>
      </c>
      <c r="H1279" s="849">
        <v>7</v>
      </c>
      <c r="I1279" s="849">
        <v>200</v>
      </c>
      <c r="J1279" s="832">
        <v>0.66666666666666663</v>
      </c>
      <c r="K1279" s="832">
        <v>28.571428571428573</v>
      </c>
      <c r="L1279" s="849">
        <v>9</v>
      </c>
      <c r="M1279" s="849">
        <v>300</v>
      </c>
      <c r="N1279" s="832">
        <v>1</v>
      </c>
      <c r="O1279" s="832">
        <v>33.333333333333336</v>
      </c>
      <c r="P1279" s="849"/>
      <c r="Q1279" s="849"/>
      <c r="R1279" s="837"/>
      <c r="S1279" s="850"/>
    </row>
    <row r="1280" spans="1:19" ht="14.4" customHeight="1" x14ac:dyDescent="0.3">
      <c r="A1280" s="831" t="s">
        <v>5661</v>
      </c>
      <c r="B1280" s="832" t="s">
        <v>5662</v>
      </c>
      <c r="C1280" s="832" t="s">
        <v>639</v>
      </c>
      <c r="D1280" s="832" t="s">
        <v>5605</v>
      </c>
      <c r="E1280" s="832" t="s">
        <v>5627</v>
      </c>
      <c r="F1280" s="832" t="s">
        <v>5729</v>
      </c>
      <c r="G1280" s="832" t="s">
        <v>5730</v>
      </c>
      <c r="H1280" s="849">
        <v>5</v>
      </c>
      <c r="I1280" s="849">
        <v>0</v>
      </c>
      <c r="J1280" s="832"/>
      <c r="K1280" s="832">
        <v>0</v>
      </c>
      <c r="L1280" s="849">
        <v>1</v>
      </c>
      <c r="M1280" s="849">
        <v>0</v>
      </c>
      <c r="N1280" s="832"/>
      <c r="O1280" s="832">
        <v>0</v>
      </c>
      <c r="P1280" s="849"/>
      <c r="Q1280" s="849"/>
      <c r="R1280" s="837"/>
      <c r="S1280" s="850"/>
    </row>
    <row r="1281" spans="1:19" ht="14.4" customHeight="1" x14ac:dyDescent="0.3">
      <c r="A1281" s="831" t="s">
        <v>5661</v>
      </c>
      <c r="B1281" s="832" t="s">
        <v>5662</v>
      </c>
      <c r="C1281" s="832" t="s">
        <v>639</v>
      </c>
      <c r="D1281" s="832" t="s">
        <v>5605</v>
      </c>
      <c r="E1281" s="832" t="s">
        <v>5627</v>
      </c>
      <c r="F1281" s="832" t="s">
        <v>5735</v>
      </c>
      <c r="G1281" s="832" t="s">
        <v>5736</v>
      </c>
      <c r="H1281" s="849">
        <v>1</v>
      </c>
      <c r="I1281" s="849">
        <v>242</v>
      </c>
      <c r="J1281" s="832">
        <v>0.93798449612403101</v>
      </c>
      <c r="K1281" s="832">
        <v>242</v>
      </c>
      <c r="L1281" s="849">
        <v>1</v>
      </c>
      <c r="M1281" s="849">
        <v>258</v>
      </c>
      <c r="N1281" s="832">
        <v>1</v>
      </c>
      <c r="O1281" s="832">
        <v>258</v>
      </c>
      <c r="P1281" s="849"/>
      <c r="Q1281" s="849"/>
      <c r="R1281" s="837"/>
      <c r="S1281" s="850"/>
    </row>
    <row r="1282" spans="1:19" ht="14.4" customHeight="1" x14ac:dyDescent="0.3">
      <c r="A1282" s="831" t="s">
        <v>5661</v>
      </c>
      <c r="B1282" s="832" t="s">
        <v>5662</v>
      </c>
      <c r="C1282" s="832" t="s">
        <v>639</v>
      </c>
      <c r="D1282" s="832" t="s">
        <v>5605</v>
      </c>
      <c r="E1282" s="832" t="s">
        <v>5627</v>
      </c>
      <c r="F1282" s="832" t="s">
        <v>5751</v>
      </c>
      <c r="G1282" s="832" t="s">
        <v>5752</v>
      </c>
      <c r="H1282" s="849">
        <v>15</v>
      </c>
      <c r="I1282" s="849">
        <v>3600</v>
      </c>
      <c r="J1282" s="832">
        <v>1.639344262295082</v>
      </c>
      <c r="K1282" s="832">
        <v>240</v>
      </c>
      <c r="L1282" s="849">
        <v>9</v>
      </c>
      <c r="M1282" s="849">
        <v>2196</v>
      </c>
      <c r="N1282" s="832">
        <v>1</v>
      </c>
      <c r="O1282" s="832">
        <v>244</v>
      </c>
      <c r="P1282" s="849"/>
      <c r="Q1282" s="849"/>
      <c r="R1282" s="837"/>
      <c r="S1282" s="850"/>
    </row>
    <row r="1283" spans="1:19" ht="14.4" customHeight="1" x14ac:dyDescent="0.3">
      <c r="A1283" s="831" t="s">
        <v>5661</v>
      </c>
      <c r="B1283" s="832" t="s">
        <v>5662</v>
      </c>
      <c r="C1283" s="832" t="s">
        <v>639</v>
      </c>
      <c r="D1283" s="832" t="s">
        <v>2073</v>
      </c>
      <c r="E1283" s="832" t="s">
        <v>5627</v>
      </c>
      <c r="F1283" s="832" t="s">
        <v>5684</v>
      </c>
      <c r="G1283" s="832" t="s">
        <v>5685</v>
      </c>
      <c r="H1283" s="849"/>
      <c r="I1283" s="849"/>
      <c r="J1283" s="832"/>
      <c r="K1283" s="832"/>
      <c r="L1283" s="849">
        <v>1</v>
      </c>
      <c r="M1283" s="849">
        <v>10</v>
      </c>
      <c r="N1283" s="832">
        <v>1</v>
      </c>
      <c r="O1283" s="832">
        <v>10</v>
      </c>
      <c r="P1283" s="849"/>
      <c r="Q1283" s="849"/>
      <c r="R1283" s="837"/>
      <c r="S1283" s="850"/>
    </row>
    <row r="1284" spans="1:19" ht="14.4" customHeight="1" x14ac:dyDescent="0.3">
      <c r="A1284" s="831" t="s">
        <v>5661</v>
      </c>
      <c r="B1284" s="832" t="s">
        <v>5662</v>
      </c>
      <c r="C1284" s="832" t="s">
        <v>639</v>
      </c>
      <c r="D1284" s="832" t="s">
        <v>2073</v>
      </c>
      <c r="E1284" s="832" t="s">
        <v>5627</v>
      </c>
      <c r="F1284" s="832" t="s">
        <v>5693</v>
      </c>
      <c r="G1284" s="832" t="s">
        <v>5694</v>
      </c>
      <c r="H1284" s="849">
        <v>20</v>
      </c>
      <c r="I1284" s="849">
        <v>4700</v>
      </c>
      <c r="J1284" s="832">
        <v>0.35330376606780428</v>
      </c>
      <c r="K1284" s="832">
        <v>235</v>
      </c>
      <c r="L1284" s="849">
        <v>53</v>
      </c>
      <c r="M1284" s="849">
        <v>13303</v>
      </c>
      <c r="N1284" s="832">
        <v>1</v>
      </c>
      <c r="O1284" s="832">
        <v>251</v>
      </c>
      <c r="P1284" s="849">
        <v>13</v>
      </c>
      <c r="Q1284" s="849">
        <v>3263</v>
      </c>
      <c r="R1284" s="837">
        <v>0.24528301886792453</v>
      </c>
      <c r="S1284" s="850">
        <v>251</v>
      </c>
    </row>
    <row r="1285" spans="1:19" ht="14.4" customHeight="1" x14ac:dyDescent="0.3">
      <c r="A1285" s="831" t="s">
        <v>5661</v>
      </c>
      <c r="B1285" s="832" t="s">
        <v>5662</v>
      </c>
      <c r="C1285" s="832" t="s">
        <v>639</v>
      </c>
      <c r="D1285" s="832" t="s">
        <v>2073</v>
      </c>
      <c r="E1285" s="832" t="s">
        <v>5627</v>
      </c>
      <c r="F1285" s="832" t="s">
        <v>5703</v>
      </c>
      <c r="G1285" s="832" t="s">
        <v>5704</v>
      </c>
      <c r="H1285" s="849">
        <v>3</v>
      </c>
      <c r="I1285" s="849">
        <v>924</v>
      </c>
      <c r="J1285" s="832">
        <v>0.15389740173217856</v>
      </c>
      <c r="K1285" s="832">
        <v>308</v>
      </c>
      <c r="L1285" s="849">
        <v>19</v>
      </c>
      <c r="M1285" s="849">
        <v>6004</v>
      </c>
      <c r="N1285" s="832">
        <v>1</v>
      </c>
      <c r="O1285" s="832">
        <v>316</v>
      </c>
      <c r="P1285" s="849">
        <v>9</v>
      </c>
      <c r="Q1285" s="849">
        <v>2844</v>
      </c>
      <c r="R1285" s="837">
        <v>0.47368421052631576</v>
      </c>
      <c r="S1285" s="850">
        <v>316</v>
      </c>
    </row>
    <row r="1286" spans="1:19" ht="14.4" customHeight="1" x14ac:dyDescent="0.3">
      <c r="A1286" s="831" t="s">
        <v>5661</v>
      </c>
      <c r="B1286" s="832" t="s">
        <v>5662</v>
      </c>
      <c r="C1286" s="832" t="s">
        <v>639</v>
      </c>
      <c r="D1286" s="832" t="s">
        <v>2073</v>
      </c>
      <c r="E1286" s="832" t="s">
        <v>5627</v>
      </c>
      <c r="F1286" s="832" t="s">
        <v>5639</v>
      </c>
      <c r="G1286" s="832" t="s">
        <v>5640</v>
      </c>
      <c r="H1286" s="849">
        <v>12</v>
      </c>
      <c r="I1286" s="849">
        <v>66.66</v>
      </c>
      <c r="J1286" s="832">
        <v>3.7732004279237202E-2</v>
      </c>
      <c r="K1286" s="832">
        <v>5.5549999999999997</v>
      </c>
      <c r="L1286" s="849">
        <v>53</v>
      </c>
      <c r="M1286" s="849">
        <v>1766.67</v>
      </c>
      <c r="N1286" s="832">
        <v>1</v>
      </c>
      <c r="O1286" s="832">
        <v>33.333396226415097</v>
      </c>
      <c r="P1286" s="849">
        <v>12</v>
      </c>
      <c r="Q1286" s="849">
        <v>399.99</v>
      </c>
      <c r="R1286" s="837">
        <v>0.22640900677545892</v>
      </c>
      <c r="S1286" s="850">
        <v>33.332500000000003</v>
      </c>
    </row>
    <row r="1287" spans="1:19" ht="14.4" customHeight="1" x14ac:dyDescent="0.3">
      <c r="A1287" s="831" t="s">
        <v>5661</v>
      </c>
      <c r="B1287" s="832" t="s">
        <v>5662</v>
      </c>
      <c r="C1287" s="832" t="s">
        <v>639</v>
      </c>
      <c r="D1287" s="832" t="s">
        <v>2073</v>
      </c>
      <c r="E1287" s="832" t="s">
        <v>5627</v>
      </c>
      <c r="F1287" s="832" t="s">
        <v>5729</v>
      </c>
      <c r="G1287" s="832" t="s">
        <v>5730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0</v>
      </c>
      <c r="Q1287" s="849">
        <v>0</v>
      </c>
      <c r="R1287" s="837"/>
      <c r="S1287" s="850"/>
    </row>
    <row r="1288" spans="1:19" ht="14.4" customHeight="1" x14ac:dyDescent="0.3">
      <c r="A1288" s="831" t="s">
        <v>5661</v>
      </c>
      <c r="B1288" s="832" t="s">
        <v>5662</v>
      </c>
      <c r="C1288" s="832" t="s">
        <v>639</v>
      </c>
      <c r="D1288" s="832" t="s">
        <v>2073</v>
      </c>
      <c r="E1288" s="832" t="s">
        <v>5627</v>
      </c>
      <c r="F1288" s="832" t="s">
        <v>5731</v>
      </c>
      <c r="G1288" s="832" t="s">
        <v>5732</v>
      </c>
      <c r="H1288" s="849">
        <v>2</v>
      </c>
      <c r="I1288" s="849">
        <v>1296</v>
      </c>
      <c r="J1288" s="832">
        <v>0.48286140089418778</v>
      </c>
      <c r="K1288" s="832">
        <v>648</v>
      </c>
      <c r="L1288" s="849">
        <v>4</v>
      </c>
      <c r="M1288" s="849">
        <v>2684</v>
      </c>
      <c r="N1288" s="832">
        <v>1</v>
      </c>
      <c r="O1288" s="832">
        <v>671</v>
      </c>
      <c r="P1288" s="849">
        <v>1</v>
      </c>
      <c r="Q1288" s="849">
        <v>672</v>
      </c>
      <c r="R1288" s="837">
        <v>0.25037257824143072</v>
      </c>
      <c r="S1288" s="850">
        <v>672</v>
      </c>
    </row>
    <row r="1289" spans="1:19" ht="14.4" customHeight="1" x14ac:dyDescent="0.3">
      <c r="A1289" s="831" t="s">
        <v>5661</v>
      </c>
      <c r="B1289" s="832" t="s">
        <v>5662</v>
      </c>
      <c r="C1289" s="832" t="s">
        <v>639</v>
      </c>
      <c r="D1289" s="832" t="s">
        <v>2073</v>
      </c>
      <c r="E1289" s="832" t="s">
        <v>5627</v>
      </c>
      <c r="F1289" s="832" t="s">
        <v>5735</v>
      </c>
      <c r="G1289" s="832" t="s">
        <v>5736</v>
      </c>
      <c r="H1289" s="849">
        <v>24</v>
      </c>
      <c r="I1289" s="849">
        <v>5808</v>
      </c>
      <c r="J1289" s="832">
        <v>22.511627906976745</v>
      </c>
      <c r="K1289" s="832">
        <v>242</v>
      </c>
      <c r="L1289" s="849">
        <v>1</v>
      </c>
      <c r="M1289" s="849">
        <v>258</v>
      </c>
      <c r="N1289" s="832">
        <v>1</v>
      </c>
      <c r="O1289" s="832">
        <v>258</v>
      </c>
      <c r="P1289" s="849">
        <v>19</v>
      </c>
      <c r="Q1289" s="849">
        <v>4902</v>
      </c>
      <c r="R1289" s="837">
        <v>19</v>
      </c>
      <c r="S1289" s="850">
        <v>258</v>
      </c>
    </row>
    <row r="1290" spans="1:19" ht="14.4" customHeight="1" x14ac:dyDescent="0.3">
      <c r="A1290" s="831" t="s">
        <v>5661</v>
      </c>
      <c r="B1290" s="832" t="s">
        <v>5662</v>
      </c>
      <c r="C1290" s="832" t="s">
        <v>639</v>
      </c>
      <c r="D1290" s="832" t="s">
        <v>2073</v>
      </c>
      <c r="E1290" s="832" t="s">
        <v>5627</v>
      </c>
      <c r="F1290" s="832" t="s">
        <v>5751</v>
      </c>
      <c r="G1290" s="832" t="s">
        <v>5752</v>
      </c>
      <c r="H1290" s="849">
        <v>36</v>
      </c>
      <c r="I1290" s="849">
        <v>8640</v>
      </c>
      <c r="J1290" s="832">
        <v>0.64381520119225033</v>
      </c>
      <c r="K1290" s="832">
        <v>240</v>
      </c>
      <c r="L1290" s="849">
        <v>55</v>
      </c>
      <c r="M1290" s="849">
        <v>13420</v>
      </c>
      <c r="N1290" s="832">
        <v>1</v>
      </c>
      <c r="O1290" s="832">
        <v>244</v>
      </c>
      <c r="P1290" s="849">
        <v>20</v>
      </c>
      <c r="Q1290" s="849">
        <v>4900</v>
      </c>
      <c r="R1290" s="837">
        <v>0.36512667660208642</v>
      </c>
      <c r="S1290" s="850">
        <v>245</v>
      </c>
    </row>
    <row r="1291" spans="1:19" ht="14.4" customHeight="1" x14ac:dyDescent="0.3">
      <c r="A1291" s="831" t="s">
        <v>5661</v>
      </c>
      <c r="B1291" s="832" t="s">
        <v>5662</v>
      </c>
      <c r="C1291" s="832" t="s">
        <v>639</v>
      </c>
      <c r="D1291" s="832" t="s">
        <v>2074</v>
      </c>
      <c r="E1291" s="832" t="s">
        <v>5627</v>
      </c>
      <c r="F1291" s="832" t="s">
        <v>5646</v>
      </c>
      <c r="G1291" s="832" t="s">
        <v>5647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1</v>
      </c>
      <c r="Q1291" s="849">
        <v>37</v>
      </c>
      <c r="R1291" s="837"/>
      <c r="S1291" s="850">
        <v>37</v>
      </c>
    </row>
    <row r="1292" spans="1:19" ht="14.4" customHeight="1" x14ac:dyDescent="0.3">
      <c r="A1292" s="831" t="s">
        <v>5661</v>
      </c>
      <c r="B1292" s="832" t="s">
        <v>5662</v>
      </c>
      <c r="C1292" s="832" t="s">
        <v>639</v>
      </c>
      <c r="D1292" s="832" t="s">
        <v>2074</v>
      </c>
      <c r="E1292" s="832" t="s">
        <v>5627</v>
      </c>
      <c r="F1292" s="832" t="s">
        <v>5684</v>
      </c>
      <c r="G1292" s="832" t="s">
        <v>5685</v>
      </c>
      <c r="H1292" s="849">
        <v>2</v>
      </c>
      <c r="I1292" s="849">
        <v>20</v>
      </c>
      <c r="J1292" s="832"/>
      <c r="K1292" s="832">
        <v>10</v>
      </c>
      <c r="L1292" s="849"/>
      <c r="M1292" s="849"/>
      <c r="N1292" s="832"/>
      <c r="O1292" s="832"/>
      <c r="P1292" s="849">
        <v>1</v>
      </c>
      <c r="Q1292" s="849">
        <v>10</v>
      </c>
      <c r="R1292" s="837"/>
      <c r="S1292" s="850">
        <v>10</v>
      </c>
    </row>
    <row r="1293" spans="1:19" ht="14.4" customHeight="1" x14ac:dyDescent="0.3">
      <c r="A1293" s="831" t="s">
        <v>5661</v>
      </c>
      <c r="B1293" s="832" t="s">
        <v>5662</v>
      </c>
      <c r="C1293" s="832" t="s">
        <v>639</v>
      </c>
      <c r="D1293" s="832" t="s">
        <v>2074</v>
      </c>
      <c r="E1293" s="832" t="s">
        <v>5627</v>
      </c>
      <c r="F1293" s="832" t="s">
        <v>5684</v>
      </c>
      <c r="G1293" s="832" t="s">
        <v>5686</v>
      </c>
      <c r="H1293" s="849">
        <v>2</v>
      </c>
      <c r="I1293" s="849">
        <v>20</v>
      </c>
      <c r="J1293" s="832"/>
      <c r="K1293" s="832">
        <v>10</v>
      </c>
      <c r="L1293" s="849"/>
      <c r="M1293" s="849"/>
      <c r="N1293" s="832"/>
      <c r="O1293" s="832"/>
      <c r="P1293" s="849"/>
      <c r="Q1293" s="849"/>
      <c r="R1293" s="837"/>
      <c r="S1293" s="850"/>
    </row>
    <row r="1294" spans="1:19" ht="14.4" customHeight="1" x14ac:dyDescent="0.3">
      <c r="A1294" s="831" t="s">
        <v>5661</v>
      </c>
      <c r="B1294" s="832" t="s">
        <v>5662</v>
      </c>
      <c r="C1294" s="832" t="s">
        <v>639</v>
      </c>
      <c r="D1294" s="832" t="s">
        <v>2074</v>
      </c>
      <c r="E1294" s="832" t="s">
        <v>5627</v>
      </c>
      <c r="F1294" s="832" t="s">
        <v>5693</v>
      </c>
      <c r="G1294" s="832" t="s">
        <v>5694</v>
      </c>
      <c r="H1294" s="849"/>
      <c r="I1294" s="849"/>
      <c r="J1294" s="832"/>
      <c r="K1294" s="832"/>
      <c r="L1294" s="849">
        <v>1</v>
      </c>
      <c r="M1294" s="849">
        <v>251</v>
      </c>
      <c r="N1294" s="832">
        <v>1</v>
      </c>
      <c r="O1294" s="832">
        <v>251</v>
      </c>
      <c r="P1294" s="849">
        <v>1</v>
      </c>
      <c r="Q1294" s="849">
        <v>251</v>
      </c>
      <c r="R1294" s="837">
        <v>1</v>
      </c>
      <c r="S1294" s="850">
        <v>251</v>
      </c>
    </row>
    <row r="1295" spans="1:19" ht="14.4" customHeight="1" x14ac:dyDescent="0.3">
      <c r="A1295" s="831" t="s">
        <v>5661</v>
      </c>
      <c r="B1295" s="832" t="s">
        <v>5662</v>
      </c>
      <c r="C1295" s="832" t="s">
        <v>639</v>
      </c>
      <c r="D1295" s="832" t="s">
        <v>2074</v>
      </c>
      <c r="E1295" s="832" t="s">
        <v>5627</v>
      </c>
      <c r="F1295" s="832" t="s">
        <v>5703</v>
      </c>
      <c r="G1295" s="832" t="s">
        <v>5704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5</v>
      </c>
      <c r="Q1295" s="849">
        <v>1580</v>
      </c>
      <c r="R1295" s="837"/>
      <c r="S1295" s="850">
        <v>316</v>
      </c>
    </row>
    <row r="1296" spans="1:19" ht="14.4" customHeight="1" x14ac:dyDescent="0.3">
      <c r="A1296" s="831" t="s">
        <v>5661</v>
      </c>
      <c r="B1296" s="832" t="s">
        <v>5662</v>
      </c>
      <c r="C1296" s="832" t="s">
        <v>639</v>
      </c>
      <c r="D1296" s="832" t="s">
        <v>2074</v>
      </c>
      <c r="E1296" s="832" t="s">
        <v>5627</v>
      </c>
      <c r="F1296" s="832" t="s">
        <v>5707</v>
      </c>
      <c r="G1296" s="832" t="s">
        <v>5708</v>
      </c>
      <c r="H1296" s="849"/>
      <c r="I1296" s="849"/>
      <c r="J1296" s="832"/>
      <c r="K1296" s="832"/>
      <c r="L1296" s="849">
        <v>1</v>
      </c>
      <c r="M1296" s="849">
        <v>35</v>
      </c>
      <c r="N1296" s="832">
        <v>1</v>
      </c>
      <c r="O1296" s="832">
        <v>35</v>
      </c>
      <c r="P1296" s="849">
        <v>1</v>
      </c>
      <c r="Q1296" s="849">
        <v>35</v>
      </c>
      <c r="R1296" s="837">
        <v>1</v>
      </c>
      <c r="S1296" s="850">
        <v>35</v>
      </c>
    </row>
    <row r="1297" spans="1:19" ht="14.4" customHeight="1" x14ac:dyDescent="0.3">
      <c r="A1297" s="831" t="s">
        <v>5661</v>
      </c>
      <c r="B1297" s="832" t="s">
        <v>5662</v>
      </c>
      <c r="C1297" s="832" t="s">
        <v>639</v>
      </c>
      <c r="D1297" s="832" t="s">
        <v>2074</v>
      </c>
      <c r="E1297" s="832" t="s">
        <v>5627</v>
      </c>
      <c r="F1297" s="832" t="s">
        <v>5639</v>
      </c>
      <c r="G1297" s="832" t="s">
        <v>5640</v>
      </c>
      <c r="H1297" s="849"/>
      <c r="I1297" s="849"/>
      <c r="J1297" s="832"/>
      <c r="K1297" s="832"/>
      <c r="L1297" s="849">
        <v>1</v>
      </c>
      <c r="M1297" s="849">
        <v>33.33</v>
      </c>
      <c r="N1297" s="832">
        <v>1</v>
      </c>
      <c r="O1297" s="832">
        <v>33.33</v>
      </c>
      <c r="P1297" s="849">
        <v>1</v>
      </c>
      <c r="Q1297" s="849">
        <v>33.33</v>
      </c>
      <c r="R1297" s="837">
        <v>1</v>
      </c>
      <c r="S1297" s="850">
        <v>33.33</v>
      </c>
    </row>
    <row r="1298" spans="1:19" ht="14.4" customHeight="1" x14ac:dyDescent="0.3">
      <c r="A1298" s="831" t="s">
        <v>5661</v>
      </c>
      <c r="B1298" s="832" t="s">
        <v>5662</v>
      </c>
      <c r="C1298" s="832" t="s">
        <v>639</v>
      </c>
      <c r="D1298" s="832" t="s">
        <v>2074</v>
      </c>
      <c r="E1298" s="832" t="s">
        <v>5627</v>
      </c>
      <c r="F1298" s="832" t="s">
        <v>5735</v>
      </c>
      <c r="G1298" s="832" t="s">
        <v>5736</v>
      </c>
      <c r="H1298" s="849">
        <v>46</v>
      </c>
      <c r="I1298" s="849">
        <v>11132</v>
      </c>
      <c r="J1298" s="832">
        <v>0.39951191501579097</v>
      </c>
      <c r="K1298" s="832">
        <v>242</v>
      </c>
      <c r="L1298" s="849">
        <v>108</v>
      </c>
      <c r="M1298" s="849">
        <v>27864</v>
      </c>
      <c r="N1298" s="832">
        <v>1</v>
      </c>
      <c r="O1298" s="832">
        <v>258</v>
      </c>
      <c r="P1298" s="849">
        <v>385</v>
      </c>
      <c r="Q1298" s="849">
        <v>99330</v>
      </c>
      <c r="R1298" s="837">
        <v>3.5648148148148149</v>
      </c>
      <c r="S1298" s="850">
        <v>258</v>
      </c>
    </row>
    <row r="1299" spans="1:19" ht="14.4" customHeight="1" x14ac:dyDescent="0.3">
      <c r="A1299" s="831" t="s">
        <v>5661</v>
      </c>
      <c r="B1299" s="832" t="s">
        <v>5662</v>
      </c>
      <c r="C1299" s="832" t="s">
        <v>639</v>
      </c>
      <c r="D1299" s="832" t="s">
        <v>2074</v>
      </c>
      <c r="E1299" s="832" t="s">
        <v>5627</v>
      </c>
      <c r="F1299" s="832" t="s">
        <v>5751</v>
      </c>
      <c r="G1299" s="832" t="s">
        <v>5752</v>
      </c>
      <c r="H1299" s="849">
        <v>38</v>
      </c>
      <c r="I1299" s="849">
        <v>9120</v>
      </c>
      <c r="J1299" s="832">
        <v>0.36644165863066536</v>
      </c>
      <c r="K1299" s="832">
        <v>240</v>
      </c>
      <c r="L1299" s="849">
        <v>102</v>
      </c>
      <c r="M1299" s="849">
        <v>24888</v>
      </c>
      <c r="N1299" s="832">
        <v>1</v>
      </c>
      <c r="O1299" s="832">
        <v>244</v>
      </c>
      <c r="P1299" s="849">
        <v>372</v>
      </c>
      <c r="Q1299" s="849">
        <v>91140</v>
      </c>
      <c r="R1299" s="837">
        <v>3.6620057859209258</v>
      </c>
      <c r="S1299" s="850">
        <v>245</v>
      </c>
    </row>
    <row r="1300" spans="1:19" ht="14.4" customHeight="1" x14ac:dyDescent="0.3">
      <c r="A1300" s="831" t="s">
        <v>5661</v>
      </c>
      <c r="B1300" s="832" t="s">
        <v>5662</v>
      </c>
      <c r="C1300" s="832" t="s">
        <v>639</v>
      </c>
      <c r="D1300" s="832" t="s">
        <v>2074</v>
      </c>
      <c r="E1300" s="832" t="s">
        <v>5627</v>
      </c>
      <c r="F1300" s="832" t="s">
        <v>5769</v>
      </c>
      <c r="G1300" s="832" t="s">
        <v>5770</v>
      </c>
      <c r="H1300" s="849">
        <v>1</v>
      </c>
      <c r="I1300" s="849">
        <v>288</v>
      </c>
      <c r="J1300" s="832"/>
      <c r="K1300" s="832">
        <v>288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5661</v>
      </c>
      <c r="B1301" s="832" t="s">
        <v>5662</v>
      </c>
      <c r="C1301" s="832" t="s">
        <v>639</v>
      </c>
      <c r="D1301" s="832" t="s">
        <v>2075</v>
      </c>
      <c r="E1301" s="832" t="s">
        <v>5627</v>
      </c>
      <c r="F1301" s="832" t="s">
        <v>5646</v>
      </c>
      <c r="G1301" s="832" t="s">
        <v>5647</v>
      </c>
      <c r="H1301" s="849">
        <v>6</v>
      </c>
      <c r="I1301" s="849">
        <v>210</v>
      </c>
      <c r="J1301" s="832"/>
      <c r="K1301" s="832">
        <v>35</v>
      </c>
      <c r="L1301" s="849"/>
      <c r="M1301" s="849"/>
      <c r="N1301" s="832"/>
      <c r="O1301" s="832"/>
      <c r="P1301" s="849">
        <v>1</v>
      </c>
      <c r="Q1301" s="849">
        <v>37</v>
      </c>
      <c r="R1301" s="837"/>
      <c r="S1301" s="850">
        <v>37</v>
      </c>
    </row>
    <row r="1302" spans="1:19" ht="14.4" customHeight="1" x14ac:dyDescent="0.3">
      <c r="A1302" s="831" t="s">
        <v>5661</v>
      </c>
      <c r="B1302" s="832" t="s">
        <v>5662</v>
      </c>
      <c r="C1302" s="832" t="s">
        <v>639</v>
      </c>
      <c r="D1302" s="832" t="s">
        <v>2075</v>
      </c>
      <c r="E1302" s="832" t="s">
        <v>5627</v>
      </c>
      <c r="F1302" s="832" t="s">
        <v>5684</v>
      </c>
      <c r="G1302" s="832" t="s">
        <v>5685</v>
      </c>
      <c r="H1302" s="849">
        <v>14</v>
      </c>
      <c r="I1302" s="849">
        <v>140</v>
      </c>
      <c r="J1302" s="832"/>
      <c r="K1302" s="832">
        <v>10</v>
      </c>
      <c r="L1302" s="849"/>
      <c r="M1302" s="849"/>
      <c r="N1302" s="832"/>
      <c r="O1302" s="832"/>
      <c r="P1302" s="849">
        <v>21</v>
      </c>
      <c r="Q1302" s="849">
        <v>210</v>
      </c>
      <c r="R1302" s="837"/>
      <c r="S1302" s="850">
        <v>10</v>
      </c>
    </row>
    <row r="1303" spans="1:19" ht="14.4" customHeight="1" x14ac:dyDescent="0.3">
      <c r="A1303" s="831" t="s">
        <v>5661</v>
      </c>
      <c r="B1303" s="832" t="s">
        <v>5662</v>
      </c>
      <c r="C1303" s="832" t="s">
        <v>639</v>
      </c>
      <c r="D1303" s="832" t="s">
        <v>2075</v>
      </c>
      <c r="E1303" s="832" t="s">
        <v>5627</v>
      </c>
      <c r="F1303" s="832" t="s">
        <v>5684</v>
      </c>
      <c r="G1303" s="832" t="s">
        <v>5686</v>
      </c>
      <c r="H1303" s="849">
        <v>1</v>
      </c>
      <c r="I1303" s="849">
        <v>10</v>
      </c>
      <c r="J1303" s="832"/>
      <c r="K1303" s="832">
        <v>10</v>
      </c>
      <c r="L1303" s="849"/>
      <c r="M1303" s="849"/>
      <c r="N1303" s="832"/>
      <c r="O1303" s="832"/>
      <c r="P1303" s="849"/>
      <c r="Q1303" s="849"/>
      <c r="R1303" s="837"/>
      <c r="S1303" s="850"/>
    </row>
    <row r="1304" spans="1:19" ht="14.4" customHeight="1" x14ac:dyDescent="0.3">
      <c r="A1304" s="831" t="s">
        <v>5661</v>
      </c>
      <c r="B1304" s="832" t="s">
        <v>5662</v>
      </c>
      <c r="C1304" s="832" t="s">
        <v>639</v>
      </c>
      <c r="D1304" s="832" t="s">
        <v>2075</v>
      </c>
      <c r="E1304" s="832" t="s">
        <v>5627</v>
      </c>
      <c r="F1304" s="832" t="s">
        <v>5693</v>
      </c>
      <c r="G1304" s="832" t="s">
        <v>5694</v>
      </c>
      <c r="H1304" s="849">
        <v>8</v>
      </c>
      <c r="I1304" s="849">
        <v>1880</v>
      </c>
      <c r="J1304" s="832">
        <v>7.4900398406374498</v>
      </c>
      <c r="K1304" s="832">
        <v>235</v>
      </c>
      <c r="L1304" s="849">
        <v>1</v>
      </c>
      <c r="M1304" s="849">
        <v>251</v>
      </c>
      <c r="N1304" s="832">
        <v>1</v>
      </c>
      <c r="O1304" s="832">
        <v>251</v>
      </c>
      <c r="P1304" s="849">
        <v>2</v>
      </c>
      <c r="Q1304" s="849">
        <v>502</v>
      </c>
      <c r="R1304" s="837">
        <v>2</v>
      </c>
      <c r="S1304" s="850">
        <v>251</v>
      </c>
    </row>
    <row r="1305" spans="1:19" ht="14.4" customHeight="1" x14ac:dyDescent="0.3">
      <c r="A1305" s="831" t="s">
        <v>5661</v>
      </c>
      <c r="B1305" s="832" t="s">
        <v>5662</v>
      </c>
      <c r="C1305" s="832" t="s">
        <v>639</v>
      </c>
      <c r="D1305" s="832" t="s">
        <v>2075</v>
      </c>
      <c r="E1305" s="832" t="s">
        <v>5627</v>
      </c>
      <c r="F1305" s="832" t="s">
        <v>5695</v>
      </c>
      <c r="G1305" s="832" t="s">
        <v>5696</v>
      </c>
      <c r="H1305" s="849">
        <v>1</v>
      </c>
      <c r="I1305" s="849">
        <v>118</v>
      </c>
      <c r="J1305" s="832"/>
      <c r="K1305" s="832">
        <v>118</v>
      </c>
      <c r="L1305" s="849"/>
      <c r="M1305" s="849"/>
      <c r="N1305" s="832"/>
      <c r="O1305" s="832"/>
      <c r="P1305" s="849"/>
      <c r="Q1305" s="849"/>
      <c r="R1305" s="837"/>
      <c r="S1305" s="850"/>
    </row>
    <row r="1306" spans="1:19" ht="14.4" customHeight="1" x14ac:dyDescent="0.3">
      <c r="A1306" s="831" t="s">
        <v>5661</v>
      </c>
      <c r="B1306" s="832" t="s">
        <v>5662</v>
      </c>
      <c r="C1306" s="832" t="s">
        <v>639</v>
      </c>
      <c r="D1306" s="832" t="s">
        <v>2075</v>
      </c>
      <c r="E1306" s="832" t="s">
        <v>5627</v>
      </c>
      <c r="F1306" s="832" t="s">
        <v>5697</v>
      </c>
      <c r="G1306" s="832" t="s">
        <v>5698</v>
      </c>
      <c r="H1306" s="849">
        <v>1</v>
      </c>
      <c r="I1306" s="849">
        <v>372</v>
      </c>
      <c r="J1306" s="832"/>
      <c r="K1306" s="832">
        <v>372</v>
      </c>
      <c r="L1306" s="849"/>
      <c r="M1306" s="849"/>
      <c r="N1306" s="832"/>
      <c r="O1306" s="832"/>
      <c r="P1306" s="849"/>
      <c r="Q1306" s="849"/>
      <c r="R1306" s="837"/>
      <c r="S1306" s="850"/>
    </row>
    <row r="1307" spans="1:19" ht="14.4" customHeight="1" x14ac:dyDescent="0.3">
      <c r="A1307" s="831" t="s">
        <v>5661</v>
      </c>
      <c r="B1307" s="832" t="s">
        <v>5662</v>
      </c>
      <c r="C1307" s="832" t="s">
        <v>639</v>
      </c>
      <c r="D1307" s="832" t="s">
        <v>2075</v>
      </c>
      <c r="E1307" s="832" t="s">
        <v>5627</v>
      </c>
      <c r="F1307" s="832" t="s">
        <v>5703</v>
      </c>
      <c r="G1307" s="832" t="s">
        <v>5704</v>
      </c>
      <c r="H1307" s="849">
        <v>7</v>
      </c>
      <c r="I1307" s="849">
        <v>2156</v>
      </c>
      <c r="J1307" s="832"/>
      <c r="K1307" s="832">
        <v>308</v>
      </c>
      <c r="L1307" s="849"/>
      <c r="M1307" s="849"/>
      <c r="N1307" s="832"/>
      <c r="O1307" s="832"/>
      <c r="P1307" s="849">
        <v>14</v>
      </c>
      <c r="Q1307" s="849">
        <v>4424</v>
      </c>
      <c r="R1307" s="837"/>
      <c r="S1307" s="850">
        <v>316</v>
      </c>
    </row>
    <row r="1308" spans="1:19" ht="14.4" customHeight="1" x14ac:dyDescent="0.3">
      <c r="A1308" s="831" t="s">
        <v>5661</v>
      </c>
      <c r="B1308" s="832" t="s">
        <v>5662</v>
      </c>
      <c r="C1308" s="832" t="s">
        <v>639</v>
      </c>
      <c r="D1308" s="832" t="s">
        <v>2075</v>
      </c>
      <c r="E1308" s="832" t="s">
        <v>5627</v>
      </c>
      <c r="F1308" s="832" t="s">
        <v>5707</v>
      </c>
      <c r="G1308" s="832" t="s">
        <v>5708</v>
      </c>
      <c r="H1308" s="849">
        <v>1</v>
      </c>
      <c r="I1308" s="849">
        <v>35</v>
      </c>
      <c r="J1308" s="832"/>
      <c r="K1308" s="832">
        <v>35</v>
      </c>
      <c r="L1308" s="849"/>
      <c r="M1308" s="849"/>
      <c r="N1308" s="832"/>
      <c r="O1308" s="832"/>
      <c r="P1308" s="849">
        <v>1</v>
      </c>
      <c r="Q1308" s="849">
        <v>35</v>
      </c>
      <c r="R1308" s="837"/>
      <c r="S1308" s="850">
        <v>35</v>
      </c>
    </row>
    <row r="1309" spans="1:19" ht="14.4" customHeight="1" x14ac:dyDescent="0.3">
      <c r="A1309" s="831" t="s">
        <v>5661</v>
      </c>
      <c r="B1309" s="832" t="s">
        <v>5662</v>
      </c>
      <c r="C1309" s="832" t="s">
        <v>639</v>
      </c>
      <c r="D1309" s="832" t="s">
        <v>2075</v>
      </c>
      <c r="E1309" s="832" t="s">
        <v>5627</v>
      </c>
      <c r="F1309" s="832" t="s">
        <v>5639</v>
      </c>
      <c r="G1309" s="832" t="s">
        <v>5640</v>
      </c>
      <c r="H1309" s="849">
        <v>3</v>
      </c>
      <c r="I1309" s="849">
        <v>33.33</v>
      </c>
      <c r="J1309" s="832">
        <v>1</v>
      </c>
      <c r="K1309" s="832">
        <v>11.11</v>
      </c>
      <c r="L1309" s="849">
        <v>1</v>
      </c>
      <c r="M1309" s="849">
        <v>33.33</v>
      </c>
      <c r="N1309" s="832">
        <v>1</v>
      </c>
      <c r="O1309" s="832">
        <v>33.33</v>
      </c>
      <c r="P1309" s="849">
        <v>1</v>
      </c>
      <c r="Q1309" s="849">
        <v>33.33</v>
      </c>
      <c r="R1309" s="837">
        <v>1</v>
      </c>
      <c r="S1309" s="850">
        <v>33.33</v>
      </c>
    </row>
    <row r="1310" spans="1:19" ht="14.4" customHeight="1" x14ac:dyDescent="0.3">
      <c r="A1310" s="831" t="s">
        <v>5661</v>
      </c>
      <c r="B1310" s="832" t="s">
        <v>5662</v>
      </c>
      <c r="C1310" s="832" t="s">
        <v>639</v>
      </c>
      <c r="D1310" s="832" t="s">
        <v>2075</v>
      </c>
      <c r="E1310" s="832" t="s">
        <v>5627</v>
      </c>
      <c r="F1310" s="832" t="s">
        <v>5725</v>
      </c>
      <c r="G1310" s="832" t="s">
        <v>5726</v>
      </c>
      <c r="H1310" s="849">
        <v>3</v>
      </c>
      <c r="I1310" s="849">
        <v>108</v>
      </c>
      <c r="J1310" s="832">
        <v>2.9189189189189189</v>
      </c>
      <c r="K1310" s="832">
        <v>36</v>
      </c>
      <c r="L1310" s="849">
        <v>1</v>
      </c>
      <c r="M1310" s="849">
        <v>37</v>
      </c>
      <c r="N1310" s="832">
        <v>1</v>
      </c>
      <c r="O1310" s="832">
        <v>37</v>
      </c>
      <c r="P1310" s="849">
        <v>1</v>
      </c>
      <c r="Q1310" s="849">
        <v>37</v>
      </c>
      <c r="R1310" s="837">
        <v>1</v>
      </c>
      <c r="S1310" s="850">
        <v>37</v>
      </c>
    </row>
    <row r="1311" spans="1:19" ht="14.4" customHeight="1" x14ac:dyDescent="0.3">
      <c r="A1311" s="831" t="s">
        <v>5661</v>
      </c>
      <c r="B1311" s="832" t="s">
        <v>5662</v>
      </c>
      <c r="C1311" s="832" t="s">
        <v>639</v>
      </c>
      <c r="D1311" s="832" t="s">
        <v>2075</v>
      </c>
      <c r="E1311" s="832" t="s">
        <v>5627</v>
      </c>
      <c r="F1311" s="832" t="s">
        <v>5641</v>
      </c>
      <c r="G1311" s="832" t="s">
        <v>5642</v>
      </c>
      <c r="H1311" s="849">
        <v>1</v>
      </c>
      <c r="I1311" s="849">
        <v>31</v>
      </c>
      <c r="J1311" s="832"/>
      <c r="K1311" s="832">
        <v>31</v>
      </c>
      <c r="L1311" s="849"/>
      <c r="M1311" s="849"/>
      <c r="N1311" s="832"/>
      <c r="O1311" s="832"/>
      <c r="P1311" s="849"/>
      <c r="Q1311" s="849"/>
      <c r="R1311" s="837"/>
      <c r="S1311" s="850"/>
    </row>
    <row r="1312" spans="1:19" ht="14.4" customHeight="1" x14ac:dyDescent="0.3">
      <c r="A1312" s="831" t="s">
        <v>5661</v>
      </c>
      <c r="B1312" s="832" t="s">
        <v>5662</v>
      </c>
      <c r="C1312" s="832" t="s">
        <v>639</v>
      </c>
      <c r="D1312" s="832" t="s">
        <v>2075</v>
      </c>
      <c r="E1312" s="832" t="s">
        <v>5627</v>
      </c>
      <c r="F1312" s="832" t="s">
        <v>5729</v>
      </c>
      <c r="G1312" s="832" t="s">
        <v>5730</v>
      </c>
      <c r="H1312" s="849">
        <v>1</v>
      </c>
      <c r="I1312" s="849">
        <v>0</v>
      </c>
      <c r="J1312" s="832"/>
      <c r="K1312" s="832">
        <v>0</v>
      </c>
      <c r="L1312" s="849"/>
      <c r="M1312" s="849"/>
      <c r="N1312" s="832"/>
      <c r="O1312" s="832"/>
      <c r="P1312" s="849"/>
      <c r="Q1312" s="849"/>
      <c r="R1312" s="837"/>
      <c r="S1312" s="850"/>
    </row>
    <row r="1313" spans="1:19" ht="14.4" customHeight="1" x14ac:dyDescent="0.3">
      <c r="A1313" s="831" t="s">
        <v>5661</v>
      </c>
      <c r="B1313" s="832" t="s">
        <v>5662</v>
      </c>
      <c r="C1313" s="832" t="s">
        <v>639</v>
      </c>
      <c r="D1313" s="832" t="s">
        <v>2075</v>
      </c>
      <c r="E1313" s="832" t="s">
        <v>5627</v>
      </c>
      <c r="F1313" s="832" t="s">
        <v>5731</v>
      </c>
      <c r="G1313" s="832" t="s">
        <v>5732</v>
      </c>
      <c r="H1313" s="849">
        <v>1</v>
      </c>
      <c r="I1313" s="849">
        <v>648</v>
      </c>
      <c r="J1313" s="832"/>
      <c r="K1313" s="832">
        <v>648</v>
      </c>
      <c r="L1313" s="849"/>
      <c r="M1313" s="849"/>
      <c r="N1313" s="832"/>
      <c r="O1313" s="832"/>
      <c r="P1313" s="849"/>
      <c r="Q1313" s="849"/>
      <c r="R1313" s="837"/>
      <c r="S1313" s="850"/>
    </row>
    <row r="1314" spans="1:19" ht="14.4" customHeight="1" x14ac:dyDescent="0.3">
      <c r="A1314" s="831" t="s">
        <v>5661</v>
      </c>
      <c r="B1314" s="832" t="s">
        <v>5662</v>
      </c>
      <c r="C1314" s="832" t="s">
        <v>639</v>
      </c>
      <c r="D1314" s="832" t="s">
        <v>2075</v>
      </c>
      <c r="E1314" s="832" t="s">
        <v>5627</v>
      </c>
      <c r="F1314" s="832" t="s">
        <v>5648</v>
      </c>
      <c r="G1314" s="832" t="s">
        <v>5649</v>
      </c>
      <c r="H1314" s="849">
        <v>1</v>
      </c>
      <c r="I1314" s="849">
        <v>70</v>
      </c>
      <c r="J1314" s="832"/>
      <c r="K1314" s="832">
        <v>70</v>
      </c>
      <c r="L1314" s="849"/>
      <c r="M1314" s="849"/>
      <c r="N1314" s="832"/>
      <c r="O1314" s="832"/>
      <c r="P1314" s="849"/>
      <c r="Q1314" s="849"/>
      <c r="R1314" s="837"/>
      <c r="S1314" s="850"/>
    </row>
    <row r="1315" spans="1:19" ht="14.4" customHeight="1" x14ac:dyDescent="0.3">
      <c r="A1315" s="831" t="s">
        <v>5661</v>
      </c>
      <c r="B1315" s="832" t="s">
        <v>5662</v>
      </c>
      <c r="C1315" s="832" t="s">
        <v>639</v>
      </c>
      <c r="D1315" s="832" t="s">
        <v>2075</v>
      </c>
      <c r="E1315" s="832" t="s">
        <v>5627</v>
      </c>
      <c r="F1315" s="832" t="s">
        <v>5735</v>
      </c>
      <c r="G1315" s="832" t="s">
        <v>5736</v>
      </c>
      <c r="H1315" s="849">
        <v>39</v>
      </c>
      <c r="I1315" s="849">
        <v>9438</v>
      </c>
      <c r="J1315" s="832">
        <v>18.290697674418606</v>
      </c>
      <c r="K1315" s="832">
        <v>242</v>
      </c>
      <c r="L1315" s="849">
        <v>2</v>
      </c>
      <c r="M1315" s="849">
        <v>516</v>
      </c>
      <c r="N1315" s="832">
        <v>1</v>
      </c>
      <c r="O1315" s="832">
        <v>258</v>
      </c>
      <c r="P1315" s="849">
        <v>20</v>
      </c>
      <c r="Q1315" s="849">
        <v>5160</v>
      </c>
      <c r="R1315" s="837">
        <v>10</v>
      </c>
      <c r="S1315" s="850">
        <v>258</v>
      </c>
    </row>
    <row r="1316" spans="1:19" ht="14.4" customHeight="1" x14ac:dyDescent="0.3">
      <c r="A1316" s="831" t="s">
        <v>5661</v>
      </c>
      <c r="B1316" s="832" t="s">
        <v>5662</v>
      </c>
      <c r="C1316" s="832" t="s">
        <v>639</v>
      </c>
      <c r="D1316" s="832" t="s">
        <v>2075</v>
      </c>
      <c r="E1316" s="832" t="s">
        <v>5627</v>
      </c>
      <c r="F1316" s="832" t="s">
        <v>5751</v>
      </c>
      <c r="G1316" s="832" t="s">
        <v>5752</v>
      </c>
      <c r="H1316" s="849">
        <v>53</v>
      </c>
      <c r="I1316" s="849">
        <v>12720</v>
      </c>
      <c r="J1316" s="832">
        <v>17.377049180327869</v>
      </c>
      <c r="K1316" s="832">
        <v>240</v>
      </c>
      <c r="L1316" s="849">
        <v>3</v>
      </c>
      <c r="M1316" s="849">
        <v>732</v>
      </c>
      <c r="N1316" s="832">
        <v>1</v>
      </c>
      <c r="O1316" s="832">
        <v>244</v>
      </c>
      <c r="P1316" s="849">
        <v>12</v>
      </c>
      <c r="Q1316" s="849">
        <v>2940</v>
      </c>
      <c r="R1316" s="837">
        <v>4.0163934426229506</v>
      </c>
      <c r="S1316" s="850">
        <v>245</v>
      </c>
    </row>
    <row r="1317" spans="1:19" ht="14.4" customHeight="1" x14ac:dyDescent="0.3">
      <c r="A1317" s="831" t="s">
        <v>5661</v>
      </c>
      <c r="B1317" s="832" t="s">
        <v>5662</v>
      </c>
      <c r="C1317" s="832" t="s">
        <v>639</v>
      </c>
      <c r="D1317" s="832" t="s">
        <v>2075</v>
      </c>
      <c r="E1317" s="832" t="s">
        <v>5627</v>
      </c>
      <c r="F1317" s="832" t="s">
        <v>5769</v>
      </c>
      <c r="G1317" s="832" t="s">
        <v>5770</v>
      </c>
      <c r="H1317" s="849">
        <v>1</v>
      </c>
      <c r="I1317" s="849">
        <v>288</v>
      </c>
      <c r="J1317" s="832"/>
      <c r="K1317" s="832">
        <v>288</v>
      </c>
      <c r="L1317" s="849"/>
      <c r="M1317" s="849"/>
      <c r="N1317" s="832"/>
      <c r="O1317" s="832"/>
      <c r="P1317" s="849"/>
      <c r="Q1317" s="849"/>
      <c r="R1317" s="837"/>
      <c r="S1317" s="850"/>
    </row>
    <row r="1318" spans="1:19" ht="14.4" customHeight="1" x14ac:dyDescent="0.3">
      <c r="A1318" s="831" t="s">
        <v>5661</v>
      </c>
      <c r="B1318" s="832" t="s">
        <v>5662</v>
      </c>
      <c r="C1318" s="832" t="s">
        <v>639</v>
      </c>
      <c r="D1318" s="832" t="s">
        <v>2076</v>
      </c>
      <c r="E1318" s="832" t="s">
        <v>5627</v>
      </c>
      <c r="F1318" s="832" t="s">
        <v>5646</v>
      </c>
      <c r="G1318" s="832" t="s">
        <v>5647</v>
      </c>
      <c r="H1318" s="849">
        <v>3</v>
      </c>
      <c r="I1318" s="849">
        <v>105</v>
      </c>
      <c r="J1318" s="832">
        <v>2.8378378378378377</v>
      </c>
      <c r="K1318" s="832">
        <v>35</v>
      </c>
      <c r="L1318" s="849">
        <v>1</v>
      </c>
      <c r="M1318" s="849">
        <v>37</v>
      </c>
      <c r="N1318" s="832">
        <v>1</v>
      </c>
      <c r="O1318" s="832">
        <v>37</v>
      </c>
      <c r="P1318" s="849"/>
      <c r="Q1318" s="849"/>
      <c r="R1318" s="837"/>
      <c r="S1318" s="850"/>
    </row>
    <row r="1319" spans="1:19" ht="14.4" customHeight="1" x14ac:dyDescent="0.3">
      <c r="A1319" s="831" t="s">
        <v>5661</v>
      </c>
      <c r="B1319" s="832" t="s">
        <v>5662</v>
      </c>
      <c r="C1319" s="832" t="s">
        <v>639</v>
      </c>
      <c r="D1319" s="832" t="s">
        <v>2076</v>
      </c>
      <c r="E1319" s="832" t="s">
        <v>5627</v>
      </c>
      <c r="F1319" s="832" t="s">
        <v>5684</v>
      </c>
      <c r="G1319" s="832" t="s">
        <v>5685</v>
      </c>
      <c r="H1319" s="849"/>
      <c r="I1319" s="849"/>
      <c r="J1319" s="832"/>
      <c r="K1319" s="832"/>
      <c r="L1319" s="849">
        <v>1</v>
      </c>
      <c r="M1319" s="849">
        <v>10</v>
      </c>
      <c r="N1319" s="832">
        <v>1</v>
      </c>
      <c r="O1319" s="832">
        <v>10</v>
      </c>
      <c r="P1319" s="849"/>
      <c r="Q1319" s="849"/>
      <c r="R1319" s="837"/>
      <c r="S1319" s="850"/>
    </row>
    <row r="1320" spans="1:19" ht="14.4" customHeight="1" x14ac:dyDescent="0.3">
      <c r="A1320" s="831" t="s">
        <v>5661</v>
      </c>
      <c r="B1320" s="832" t="s">
        <v>5662</v>
      </c>
      <c r="C1320" s="832" t="s">
        <v>639</v>
      </c>
      <c r="D1320" s="832" t="s">
        <v>2076</v>
      </c>
      <c r="E1320" s="832" t="s">
        <v>5627</v>
      </c>
      <c r="F1320" s="832" t="s">
        <v>5693</v>
      </c>
      <c r="G1320" s="832" t="s">
        <v>5694</v>
      </c>
      <c r="H1320" s="849">
        <v>11</v>
      </c>
      <c r="I1320" s="849">
        <v>2585</v>
      </c>
      <c r="J1320" s="832">
        <v>10.298804780876495</v>
      </c>
      <c r="K1320" s="832">
        <v>235</v>
      </c>
      <c r="L1320" s="849">
        <v>1</v>
      </c>
      <c r="M1320" s="849">
        <v>251</v>
      </c>
      <c r="N1320" s="832">
        <v>1</v>
      </c>
      <c r="O1320" s="832">
        <v>251</v>
      </c>
      <c r="P1320" s="849"/>
      <c r="Q1320" s="849"/>
      <c r="R1320" s="837"/>
      <c r="S1320" s="850"/>
    </row>
    <row r="1321" spans="1:19" ht="14.4" customHeight="1" x14ac:dyDescent="0.3">
      <c r="A1321" s="831" t="s">
        <v>5661</v>
      </c>
      <c r="B1321" s="832" t="s">
        <v>5662</v>
      </c>
      <c r="C1321" s="832" t="s">
        <v>639</v>
      </c>
      <c r="D1321" s="832" t="s">
        <v>2076</v>
      </c>
      <c r="E1321" s="832" t="s">
        <v>5627</v>
      </c>
      <c r="F1321" s="832" t="s">
        <v>5703</v>
      </c>
      <c r="G1321" s="832" t="s">
        <v>5704</v>
      </c>
      <c r="H1321" s="849">
        <v>54</v>
      </c>
      <c r="I1321" s="849">
        <v>16632</v>
      </c>
      <c r="J1321" s="832">
        <v>0.40177794956034402</v>
      </c>
      <c r="K1321" s="832">
        <v>308</v>
      </c>
      <c r="L1321" s="849">
        <v>131</v>
      </c>
      <c r="M1321" s="849">
        <v>41396</v>
      </c>
      <c r="N1321" s="832">
        <v>1</v>
      </c>
      <c r="O1321" s="832">
        <v>316</v>
      </c>
      <c r="P1321" s="849"/>
      <c r="Q1321" s="849"/>
      <c r="R1321" s="837"/>
      <c r="S1321" s="850"/>
    </row>
    <row r="1322" spans="1:19" ht="14.4" customHeight="1" x14ac:dyDescent="0.3">
      <c r="A1322" s="831" t="s">
        <v>5661</v>
      </c>
      <c r="B1322" s="832" t="s">
        <v>5662</v>
      </c>
      <c r="C1322" s="832" t="s">
        <v>639</v>
      </c>
      <c r="D1322" s="832" t="s">
        <v>2076</v>
      </c>
      <c r="E1322" s="832" t="s">
        <v>5627</v>
      </c>
      <c r="F1322" s="832" t="s">
        <v>5639</v>
      </c>
      <c r="G1322" s="832" t="s">
        <v>5640</v>
      </c>
      <c r="H1322" s="849">
        <v>9</v>
      </c>
      <c r="I1322" s="849">
        <v>100</v>
      </c>
      <c r="J1322" s="832">
        <v>3.0003000300030003</v>
      </c>
      <c r="K1322" s="832">
        <v>11.111111111111111</v>
      </c>
      <c r="L1322" s="849">
        <v>1</v>
      </c>
      <c r="M1322" s="849">
        <v>33.33</v>
      </c>
      <c r="N1322" s="832">
        <v>1</v>
      </c>
      <c r="O1322" s="832">
        <v>33.33</v>
      </c>
      <c r="P1322" s="849"/>
      <c r="Q1322" s="849"/>
      <c r="R1322" s="837"/>
      <c r="S1322" s="850"/>
    </row>
    <row r="1323" spans="1:19" ht="14.4" customHeight="1" x14ac:dyDescent="0.3">
      <c r="A1323" s="831" t="s">
        <v>5661</v>
      </c>
      <c r="B1323" s="832" t="s">
        <v>5662</v>
      </c>
      <c r="C1323" s="832" t="s">
        <v>639</v>
      </c>
      <c r="D1323" s="832" t="s">
        <v>2076</v>
      </c>
      <c r="E1323" s="832" t="s">
        <v>5627</v>
      </c>
      <c r="F1323" s="832" t="s">
        <v>5735</v>
      </c>
      <c r="G1323" s="832" t="s">
        <v>5736</v>
      </c>
      <c r="H1323" s="849">
        <v>108</v>
      </c>
      <c r="I1323" s="849">
        <v>26136</v>
      </c>
      <c r="J1323" s="832">
        <v>0.35174418604651164</v>
      </c>
      <c r="K1323" s="832">
        <v>242</v>
      </c>
      <c r="L1323" s="849">
        <v>288</v>
      </c>
      <c r="M1323" s="849">
        <v>74304</v>
      </c>
      <c r="N1323" s="832">
        <v>1</v>
      </c>
      <c r="O1323" s="832">
        <v>258</v>
      </c>
      <c r="P1323" s="849"/>
      <c r="Q1323" s="849"/>
      <c r="R1323" s="837"/>
      <c r="S1323" s="850"/>
    </row>
    <row r="1324" spans="1:19" ht="14.4" customHeight="1" x14ac:dyDescent="0.3">
      <c r="A1324" s="831" t="s">
        <v>5661</v>
      </c>
      <c r="B1324" s="832" t="s">
        <v>5662</v>
      </c>
      <c r="C1324" s="832" t="s">
        <v>639</v>
      </c>
      <c r="D1324" s="832" t="s">
        <v>2076</v>
      </c>
      <c r="E1324" s="832" t="s">
        <v>5627</v>
      </c>
      <c r="F1324" s="832" t="s">
        <v>5751</v>
      </c>
      <c r="G1324" s="832" t="s">
        <v>5752</v>
      </c>
      <c r="H1324" s="849">
        <v>107</v>
      </c>
      <c r="I1324" s="849">
        <v>25680</v>
      </c>
      <c r="J1324" s="832">
        <v>0.36928386540120794</v>
      </c>
      <c r="K1324" s="832">
        <v>240</v>
      </c>
      <c r="L1324" s="849">
        <v>285</v>
      </c>
      <c r="M1324" s="849">
        <v>69540</v>
      </c>
      <c r="N1324" s="832">
        <v>1</v>
      </c>
      <c r="O1324" s="832">
        <v>244</v>
      </c>
      <c r="P1324" s="849"/>
      <c r="Q1324" s="849"/>
      <c r="R1324" s="837"/>
      <c r="S1324" s="850"/>
    </row>
    <row r="1325" spans="1:19" ht="14.4" customHeight="1" x14ac:dyDescent="0.3">
      <c r="A1325" s="831" t="s">
        <v>5661</v>
      </c>
      <c r="B1325" s="832" t="s">
        <v>5662</v>
      </c>
      <c r="C1325" s="832" t="s">
        <v>639</v>
      </c>
      <c r="D1325" s="832" t="s">
        <v>2078</v>
      </c>
      <c r="E1325" s="832" t="s">
        <v>5627</v>
      </c>
      <c r="F1325" s="832" t="s">
        <v>5646</v>
      </c>
      <c r="G1325" s="832" t="s">
        <v>5647</v>
      </c>
      <c r="H1325" s="849">
        <v>5</v>
      </c>
      <c r="I1325" s="849">
        <v>175</v>
      </c>
      <c r="J1325" s="832">
        <v>0.39414414414414417</v>
      </c>
      <c r="K1325" s="832">
        <v>35</v>
      </c>
      <c r="L1325" s="849">
        <v>12</v>
      </c>
      <c r="M1325" s="849">
        <v>444</v>
      </c>
      <c r="N1325" s="832">
        <v>1</v>
      </c>
      <c r="O1325" s="832">
        <v>37</v>
      </c>
      <c r="P1325" s="849">
        <v>6</v>
      </c>
      <c r="Q1325" s="849">
        <v>222</v>
      </c>
      <c r="R1325" s="837">
        <v>0.5</v>
      </c>
      <c r="S1325" s="850">
        <v>37</v>
      </c>
    </row>
    <row r="1326" spans="1:19" ht="14.4" customHeight="1" x14ac:dyDescent="0.3">
      <c r="A1326" s="831" t="s">
        <v>5661</v>
      </c>
      <c r="B1326" s="832" t="s">
        <v>5662</v>
      </c>
      <c r="C1326" s="832" t="s">
        <v>639</v>
      </c>
      <c r="D1326" s="832" t="s">
        <v>2078</v>
      </c>
      <c r="E1326" s="832" t="s">
        <v>5627</v>
      </c>
      <c r="F1326" s="832" t="s">
        <v>5693</v>
      </c>
      <c r="G1326" s="832" t="s">
        <v>5694</v>
      </c>
      <c r="H1326" s="849">
        <v>58</v>
      </c>
      <c r="I1326" s="849">
        <v>13630</v>
      </c>
      <c r="J1326" s="832">
        <v>0.53238028279040694</v>
      </c>
      <c r="K1326" s="832">
        <v>235</v>
      </c>
      <c r="L1326" s="849">
        <v>102</v>
      </c>
      <c r="M1326" s="849">
        <v>25602</v>
      </c>
      <c r="N1326" s="832">
        <v>1</v>
      </c>
      <c r="O1326" s="832">
        <v>251</v>
      </c>
      <c r="P1326" s="849">
        <v>262</v>
      </c>
      <c r="Q1326" s="849">
        <v>65762</v>
      </c>
      <c r="R1326" s="837">
        <v>2.5686274509803924</v>
      </c>
      <c r="S1326" s="850">
        <v>251</v>
      </c>
    </row>
    <row r="1327" spans="1:19" ht="14.4" customHeight="1" x14ac:dyDescent="0.3">
      <c r="A1327" s="831" t="s">
        <v>5661</v>
      </c>
      <c r="B1327" s="832" t="s">
        <v>5662</v>
      </c>
      <c r="C1327" s="832" t="s">
        <v>639</v>
      </c>
      <c r="D1327" s="832" t="s">
        <v>2078</v>
      </c>
      <c r="E1327" s="832" t="s">
        <v>5627</v>
      </c>
      <c r="F1327" s="832" t="s">
        <v>5703</v>
      </c>
      <c r="G1327" s="832" t="s">
        <v>5704</v>
      </c>
      <c r="H1327" s="849">
        <v>38</v>
      </c>
      <c r="I1327" s="849">
        <v>11704</v>
      </c>
      <c r="J1327" s="832">
        <v>0.60717991284498862</v>
      </c>
      <c r="K1327" s="832">
        <v>308</v>
      </c>
      <c r="L1327" s="849">
        <v>61</v>
      </c>
      <c r="M1327" s="849">
        <v>19276</v>
      </c>
      <c r="N1327" s="832">
        <v>1</v>
      </c>
      <c r="O1327" s="832">
        <v>316</v>
      </c>
      <c r="P1327" s="849">
        <v>88</v>
      </c>
      <c r="Q1327" s="849">
        <v>27808</v>
      </c>
      <c r="R1327" s="837">
        <v>1.4426229508196722</v>
      </c>
      <c r="S1327" s="850">
        <v>316</v>
      </c>
    </row>
    <row r="1328" spans="1:19" ht="14.4" customHeight="1" x14ac:dyDescent="0.3">
      <c r="A1328" s="831" t="s">
        <v>5661</v>
      </c>
      <c r="B1328" s="832" t="s">
        <v>5662</v>
      </c>
      <c r="C1328" s="832" t="s">
        <v>639</v>
      </c>
      <c r="D1328" s="832" t="s">
        <v>2078</v>
      </c>
      <c r="E1328" s="832" t="s">
        <v>5627</v>
      </c>
      <c r="F1328" s="832" t="s">
        <v>5639</v>
      </c>
      <c r="G1328" s="832" t="s">
        <v>5640</v>
      </c>
      <c r="H1328" s="849">
        <v>45</v>
      </c>
      <c r="I1328" s="849">
        <v>733.34</v>
      </c>
      <c r="J1328" s="832">
        <v>0.22000222000222003</v>
      </c>
      <c r="K1328" s="832">
        <v>16.296444444444447</v>
      </c>
      <c r="L1328" s="849">
        <v>100</v>
      </c>
      <c r="M1328" s="849">
        <v>3333.33</v>
      </c>
      <c r="N1328" s="832">
        <v>1</v>
      </c>
      <c r="O1328" s="832">
        <v>33.333300000000001</v>
      </c>
      <c r="P1328" s="849">
        <v>252</v>
      </c>
      <c r="Q1328" s="849">
        <v>8400</v>
      </c>
      <c r="R1328" s="837">
        <v>2.52000252000252</v>
      </c>
      <c r="S1328" s="850">
        <v>33.333333333333336</v>
      </c>
    </row>
    <row r="1329" spans="1:19" ht="14.4" customHeight="1" x14ac:dyDescent="0.3">
      <c r="A1329" s="831" t="s">
        <v>5661</v>
      </c>
      <c r="B1329" s="832" t="s">
        <v>5662</v>
      </c>
      <c r="C1329" s="832" t="s">
        <v>639</v>
      </c>
      <c r="D1329" s="832" t="s">
        <v>2078</v>
      </c>
      <c r="E1329" s="832" t="s">
        <v>5627</v>
      </c>
      <c r="F1329" s="832" t="s">
        <v>5735</v>
      </c>
      <c r="G1329" s="832" t="s">
        <v>5736</v>
      </c>
      <c r="H1329" s="849"/>
      <c r="I1329" s="849"/>
      <c r="J1329" s="832"/>
      <c r="K1329" s="832"/>
      <c r="L1329" s="849">
        <v>1</v>
      </c>
      <c r="M1329" s="849">
        <v>258</v>
      </c>
      <c r="N1329" s="832">
        <v>1</v>
      </c>
      <c r="O1329" s="832">
        <v>258</v>
      </c>
      <c r="P1329" s="849"/>
      <c r="Q1329" s="849"/>
      <c r="R1329" s="837"/>
      <c r="S1329" s="850"/>
    </row>
    <row r="1330" spans="1:19" ht="14.4" customHeight="1" x14ac:dyDescent="0.3">
      <c r="A1330" s="831" t="s">
        <v>5661</v>
      </c>
      <c r="B1330" s="832" t="s">
        <v>5662</v>
      </c>
      <c r="C1330" s="832" t="s">
        <v>639</v>
      </c>
      <c r="D1330" s="832" t="s">
        <v>2078</v>
      </c>
      <c r="E1330" s="832" t="s">
        <v>5627</v>
      </c>
      <c r="F1330" s="832" t="s">
        <v>5751</v>
      </c>
      <c r="G1330" s="832" t="s">
        <v>5752</v>
      </c>
      <c r="H1330" s="849">
        <v>44</v>
      </c>
      <c r="I1330" s="849">
        <v>10560</v>
      </c>
      <c r="J1330" s="832">
        <v>0.39344262295081966</v>
      </c>
      <c r="K1330" s="832">
        <v>240</v>
      </c>
      <c r="L1330" s="849">
        <v>110</v>
      </c>
      <c r="M1330" s="849">
        <v>26840</v>
      </c>
      <c r="N1330" s="832">
        <v>1</v>
      </c>
      <c r="O1330" s="832">
        <v>244</v>
      </c>
      <c r="P1330" s="849">
        <v>239</v>
      </c>
      <c r="Q1330" s="849">
        <v>58555</v>
      </c>
      <c r="R1330" s="837">
        <v>2.1816318926974665</v>
      </c>
      <c r="S1330" s="850">
        <v>245</v>
      </c>
    </row>
    <row r="1331" spans="1:19" ht="14.4" customHeight="1" x14ac:dyDescent="0.3">
      <c r="A1331" s="831" t="s">
        <v>5661</v>
      </c>
      <c r="B1331" s="832" t="s">
        <v>5662</v>
      </c>
      <c r="C1331" s="832" t="s">
        <v>639</v>
      </c>
      <c r="D1331" s="832" t="s">
        <v>5612</v>
      </c>
      <c r="E1331" s="832" t="s">
        <v>5627</v>
      </c>
      <c r="F1331" s="832" t="s">
        <v>5646</v>
      </c>
      <c r="G1331" s="832" t="s">
        <v>5647</v>
      </c>
      <c r="H1331" s="849">
        <v>1</v>
      </c>
      <c r="I1331" s="849">
        <v>35</v>
      </c>
      <c r="J1331" s="832"/>
      <c r="K1331" s="832">
        <v>35</v>
      </c>
      <c r="L1331" s="849"/>
      <c r="M1331" s="849"/>
      <c r="N1331" s="832"/>
      <c r="O1331" s="832"/>
      <c r="P1331" s="849"/>
      <c r="Q1331" s="849"/>
      <c r="R1331" s="837"/>
      <c r="S1331" s="850"/>
    </row>
    <row r="1332" spans="1:19" ht="14.4" customHeight="1" x14ac:dyDescent="0.3">
      <c r="A1332" s="831" t="s">
        <v>5661</v>
      </c>
      <c r="B1332" s="832" t="s">
        <v>5662</v>
      </c>
      <c r="C1332" s="832" t="s">
        <v>639</v>
      </c>
      <c r="D1332" s="832" t="s">
        <v>5612</v>
      </c>
      <c r="E1332" s="832" t="s">
        <v>5627</v>
      </c>
      <c r="F1332" s="832" t="s">
        <v>5684</v>
      </c>
      <c r="G1332" s="832" t="s">
        <v>5685</v>
      </c>
      <c r="H1332" s="849">
        <v>1</v>
      </c>
      <c r="I1332" s="849">
        <v>10</v>
      </c>
      <c r="J1332" s="832"/>
      <c r="K1332" s="832">
        <v>10</v>
      </c>
      <c r="L1332" s="849"/>
      <c r="M1332" s="849"/>
      <c r="N1332" s="832"/>
      <c r="O1332" s="832"/>
      <c r="P1332" s="849"/>
      <c r="Q1332" s="849"/>
      <c r="R1332" s="837"/>
      <c r="S1332" s="850"/>
    </row>
    <row r="1333" spans="1:19" ht="14.4" customHeight="1" x14ac:dyDescent="0.3">
      <c r="A1333" s="831" t="s">
        <v>5661</v>
      </c>
      <c r="B1333" s="832" t="s">
        <v>5662</v>
      </c>
      <c r="C1333" s="832" t="s">
        <v>639</v>
      </c>
      <c r="D1333" s="832" t="s">
        <v>5612</v>
      </c>
      <c r="E1333" s="832" t="s">
        <v>5627</v>
      </c>
      <c r="F1333" s="832" t="s">
        <v>5693</v>
      </c>
      <c r="G1333" s="832" t="s">
        <v>5694</v>
      </c>
      <c r="H1333" s="849">
        <v>40</v>
      </c>
      <c r="I1333" s="849">
        <v>9400</v>
      </c>
      <c r="J1333" s="832">
        <v>1.2080709420382985</v>
      </c>
      <c r="K1333" s="832">
        <v>235</v>
      </c>
      <c r="L1333" s="849">
        <v>31</v>
      </c>
      <c r="M1333" s="849">
        <v>7781</v>
      </c>
      <c r="N1333" s="832">
        <v>1</v>
      </c>
      <c r="O1333" s="832">
        <v>251</v>
      </c>
      <c r="P1333" s="849">
        <v>28</v>
      </c>
      <c r="Q1333" s="849">
        <v>7028</v>
      </c>
      <c r="R1333" s="837">
        <v>0.90322580645161288</v>
      </c>
      <c r="S1333" s="850">
        <v>251</v>
      </c>
    </row>
    <row r="1334" spans="1:19" ht="14.4" customHeight="1" x14ac:dyDescent="0.3">
      <c r="A1334" s="831" t="s">
        <v>5661</v>
      </c>
      <c r="B1334" s="832" t="s">
        <v>5662</v>
      </c>
      <c r="C1334" s="832" t="s">
        <v>639</v>
      </c>
      <c r="D1334" s="832" t="s">
        <v>5612</v>
      </c>
      <c r="E1334" s="832" t="s">
        <v>5627</v>
      </c>
      <c r="F1334" s="832" t="s">
        <v>5703</v>
      </c>
      <c r="G1334" s="832" t="s">
        <v>5704</v>
      </c>
      <c r="H1334" s="849">
        <v>24</v>
      </c>
      <c r="I1334" s="849">
        <v>7392</v>
      </c>
      <c r="J1334" s="832">
        <v>3.8987341772151898</v>
      </c>
      <c r="K1334" s="832">
        <v>308</v>
      </c>
      <c r="L1334" s="849">
        <v>6</v>
      </c>
      <c r="M1334" s="849">
        <v>1896</v>
      </c>
      <c r="N1334" s="832">
        <v>1</v>
      </c>
      <c r="O1334" s="832">
        <v>316</v>
      </c>
      <c r="P1334" s="849">
        <v>4</v>
      </c>
      <c r="Q1334" s="849">
        <v>1264</v>
      </c>
      <c r="R1334" s="837">
        <v>0.66666666666666663</v>
      </c>
      <c r="S1334" s="850">
        <v>316</v>
      </c>
    </row>
    <row r="1335" spans="1:19" ht="14.4" customHeight="1" x14ac:dyDescent="0.3">
      <c r="A1335" s="831" t="s">
        <v>5661</v>
      </c>
      <c r="B1335" s="832" t="s">
        <v>5662</v>
      </c>
      <c r="C1335" s="832" t="s">
        <v>639</v>
      </c>
      <c r="D1335" s="832" t="s">
        <v>5612</v>
      </c>
      <c r="E1335" s="832" t="s">
        <v>5627</v>
      </c>
      <c r="F1335" s="832" t="s">
        <v>5639</v>
      </c>
      <c r="G1335" s="832" t="s">
        <v>5640</v>
      </c>
      <c r="H1335" s="849">
        <v>4</v>
      </c>
      <c r="I1335" s="849">
        <v>133.32999999999998</v>
      </c>
      <c r="J1335" s="832">
        <v>0.13332999999999998</v>
      </c>
      <c r="K1335" s="832">
        <v>33.332499999999996</v>
      </c>
      <c r="L1335" s="849">
        <v>30</v>
      </c>
      <c r="M1335" s="849">
        <v>1000</v>
      </c>
      <c r="N1335" s="832">
        <v>1</v>
      </c>
      <c r="O1335" s="832">
        <v>33.333333333333336</v>
      </c>
      <c r="P1335" s="849">
        <v>26</v>
      </c>
      <c r="Q1335" s="849">
        <v>866.67</v>
      </c>
      <c r="R1335" s="837">
        <v>0.86666999999999994</v>
      </c>
      <c r="S1335" s="850">
        <v>33.333461538461535</v>
      </c>
    </row>
    <row r="1336" spans="1:19" ht="14.4" customHeight="1" x14ac:dyDescent="0.3">
      <c r="A1336" s="831" t="s">
        <v>5661</v>
      </c>
      <c r="B1336" s="832" t="s">
        <v>5662</v>
      </c>
      <c r="C1336" s="832" t="s">
        <v>639</v>
      </c>
      <c r="D1336" s="832" t="s">
        <v>5612</v>
      </c>
      <c r="E1336" s="832" t="s">
        <v>5627</v>
      </c>
      <c r="F1336" s="832" t="s">
        <v>5735</v>
      </c>
      <c r="G1336" s="832" t="s">
        <v>5736</v>
      </c>
      <c r="H1336" s="849">
        <v>1</v>
      </c>
      <c r="I1336" s="849">
        <v>242</v>
      </c>
      <c r="J1336" s="832"/>
      <c r="K1336" s="832">
        <v>242</v>
      </c>
      <c r="L1336" s="849"/>
      <c r="M1336" s="849"/>
      <c r="N1336" s="832"/>
      <c r="O1336" s="832"/>
      <c r="P1336" s="849"/>
      <c r="Q1336" s="849"/>
      <c r="R1336" s="837"/>
      <c r="S1336" s="850"/>
    </row>
    <row r="1337" spans="1:19" ht="14.4" customHeight="1" x14ac:dyDescent="0.3">
      <c r="A1337" s="831" t="s">
        <v>5661</v>
      </c>
      <c r="B1337" s="832" t="s">
        <v>5662</v>
      </c>
      <c r="C1337" s="832" t="s">
        <v>639</v>
      </c>
      <c r="D1337" s="832" t="s">
        <v>5612</v>
      </c>
      <c r="E1337" s="832" t="s">
        <v>5627</v>
      </c>
      <c r="F1337" s="832" t="s">
        <v>5751</v>
      </c>
      <c r="G1337" s="832" t="s">
        <v>5752</v>
      </c>
      <c r="H1337" s="849">
        <v>15</v>
      </c>
      <c r="I1337" s="849">
        <v>3600</v>
      </c>
      <c r="J1337" s="832">
        <v>1.4754098360655739</v>
      </c>
      <c r="K1337" s="832">
        <v>240</v>
      </c>
      <c r="L1337" s="849">
        <v>10</v>
      </c>
      <c r="M1337" s="849">
        <v>2440</v>
      </c>
      <c r="N1337" s="832">
        <v>1</v>
      </c>
      <c r="O1337" s="832">
        <v>244</v>
      </c>
      <c r="P1337" s="849">
        <v>10</v>
      </c>
      <c r="Q1337" s="849">
        <v>2450</v>
      </c>
      <c r="R1337" s="837">
        <v>1.0040983606557377</v>
      </c>
      <c r="S1337" s="850">
        <v>245</v>
      </c>
    </row>
    <row r="1338" spans="1:19" ht="14.4" customHeight="1" x14ac:dyDescent="0.3">
      <c r="A1338" s="831" t="s">
        <v>5661</v>
      </c>
      <c r="B1338" s="832" t="s">
        <v>5662</v>
      </c>
      <c r="C1338" s="832" t="s">
        <v>639</v>
      </c>
      <c r="D1338" s="832" t="s">
        <v>5613</v>
      </c>
      <c r="E1338" s="832" t="s">
        <v>5627</v>
      </c>
      <c r="F1338" s="832" t="s">
        <v>5693</v>
      </c>
      <c r="G1338" s="832" t="s">
        <v>5694</v>
      </c>
      <c r="H1338" s="849">
        <v>4</v>
      </c>
      <c r="I1338" s="849">
        <v>940</v>
      </c>
      <c r="J1338" s="832">
        <v>1.8725099601593624</v>
      </c>
      <c r="K1338" s="832">
        <v>235</v>
      </c>
      <c r="L1338" s="849">
        <v>2</v>
      </c>
      <c r="M1338" s="849">
        <v>502</v>
      </c>
      <c r="N1338" s="832">
        <v>1</v>
      </c>
      <c r="O1338" s="832">
        <v>251</v>
      </c>
      <c r="P1338" s="849"/>
      <c r="Q1338" s="849"/>
      <c r="R1338" s="837"/>
      <c r="S1338" s="850"/>
    </row>
    <row r="1339" spans="1:19" ht="14.4" customHeight="1" x14ac:dyDescent="0.3">
      <c r="A1339" s="831" t="s">
        <v>5661</v>
      </c>
      <c r="B1339" s="832" t="s">
        <v>5662</v>
      </c>
      <c r="C1339" s="832" t="s">
        <v>639</v>
      </c>
      <c r="D1339" s="832" t="s">
        <v>5613</v>
      </c>
      <c r="E1339" s="832" t="s">
        <v>5627</v>
      </c>
      <c r="F1339" s="832" t="s">
        <v>5639</v>
      </c>
      <c r="G1339" s="832" t="s">
        <v>5640</v>
      </c>
      <c r="H1339" s="849">
        <v>2</v>
      </c>
      <c r="I1339" s="849">
        <v>66.66</v>
      </c>
      <c r="J1339" s="832">
        <v>0.99985000749962494</v>
      </c>
      <c r="K1339" s="832">
        <v>33.33</v>
      </c>
      <c r="L1339" s="849">
        <v>2</v>
      </c>
      <c r="M1339" s="849">
        <v>66.67</v>
      </c>
      <c r="N1339" s="832">
        <v>1</v>
      </c>
      <c r="O1339" s="832">
        <v>33.335000000000001</v>
      </c>
      <c r="P1339" s="849"/>
      <c r="Q1339" s="849"/>
      <c r="R1339" s="837"/>
      <c r="S1339" s="850"/>
    </row>
    <row r="1340" spans="1:19" ht="14.4" customHeight="1" x14ac:dyDescent="0.3">
      <c r="A1340" s="831" t="s">
        <v>5661</v>
      </c>
      <c r="B1340" s="832" t="s">
        <v>5662</v>
      </c>
      <c r="C1340" s="832" t="s">
        <v>639</v>
      </c>
      <c r="D1340" s="832" t="s">
        <v>5613</v>
      </c>
      <c r="E1340" s="832" t="s">
        <v>5627</v>
      </c>
      <c r="F1340" s="832" t="s">
        <v>5729</v>
      </c>
      <c r="G1340" s="832" t="s">
        <v>5730</v>
      </c>
      <c r="H1340" s="849">
        <v>1</v>
      </c>
      <c r="I1340" s="849">
        <v>0</v>
      </c>
      <c r="J1340" s="832"/>
      <c r="K1340" s="832">
        <v>0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5661</v>
      </c>
      <c r="B1341" s="832" t="s">
        <v>5662</v>
      </c>
      <c r="C1341" s="832" t="s">
        <v>639</v>
      </c>
      <c r="D1341" s="832" t="s">
        <v>5613</v>
      </c>
      <c r="E1341" s="832" t="s">
        <v>5627</v>
      </c>
      <c r="F1341" s="832" t="s">
        <v>5735</v>
      </c>
      <c r="G1341" s="832" t="s">
        <v>5736</v>
      </c>
      <c r="H1341" s="849">
        <v>1</v>
      </c>
      <c r="I1341" s="849">
        <v>242</v>
      </c>
      <c r="J1341" s="832">
        <v>0.93798449612403101</v>
      </c>
      <c r="K1341" s="832">
        <v>242</v>
      </c>
      <c r="L1341" s="849">
        <v>1</v>
      </c>
      <c r="M1341" s="849">
        <v>258</v>
      </c>
      <c r="N1341" s="832">
        <v>1</v>
      </c>
      <c r="O1341" s="832">
        <v>258</v>
      </c>
      <c r="P1341" s="849"/>
      <c r="Q1341" s="849"/>
      <c r="R1341" s="837"/>
      <c r="S1341" s="850"/>
    </row>
    <row r="1342" spans="1:19" ht="14.4" customHeight="1" x14ac:dyDescent="0.3">
      <c r="A1342" s="831" t="s">
        <v>5661</v>
      </c>
      <c r="B1342" s="832" t="s">
        <v>5662</v>
      </c>
      <c r="C1342" s="832" t="s">
        <v>639</v>
      </c>
      <c r="D1342" s="832" t="s">
        <v>2081</v>
      </c>
      <c r="E1342" s="832" t="s">
        <v>5627</v>
      </c>
      <c r="F1342" s="832" t="s">
        <v>5684</v>
      </c>
      <c r="G1342" s="832" t="s">
        <v>5685</v>
      </c>
      <c r="H1342" s="849">
        <v>34</v>
      </c>
      <c r="I1342" s="849">
        <v>340</v>
      </c>
      <c r="J1342" s="832">
        <v>34</v>
      </c>
      <c r="K1342" s="832">
        <v>10</v>
      </c>
      <c r="L1342" s="849">
        <v>1</v>
      </c>
      <c r="M1342" s="849">
        <v>10</v>
      </c>
      <c r="N1342" s="832">
        <v>1</v>
      </c>
      <c r="O1342" s="832">
        <v>10</v>
      </c>
      <c r="P1342" s="849">
        <v>34</v>
      </c>
      <c r="Q1342" s="849">
        <v>340</v>
      </c>
      <c r="R1342" s="837">
        <v>34</v>
      </c>
      <c r="S1342" s="850">
        <v>10</v>
      </c>
    </row>
    <row r="1343" spans="1:19" ht="14.4" customHeight="1" x14ac:dyDescent="0.3">
      <c r="A1343" s="831" t="s">
        <v>5661</v>
      </c>
      <c r="B1343" s="832" t="s">
        <v>5662</v>
      </c>
      <c r="C1343" s="832" t="s">
        <v>639</v>
      </c>
      <c r="D1343" s="832" t="s">
        <v>2081</v>
      </c>
      <c r="E1343" s="832" t="s">
        <v>5627</v>
      </c>
      <c r="F1343" s="832" t="s">
        <v>5684</v>
      </c>
      <c r="G1343" s="832" t="s">
        <v>5686</v>
      </c>
      <c r="H1343" s="849">
        <v>9</v>
      </c>
      <c r="I1343" s="849">
        <v>90</v>
      </c>
      <c r="J1343" s="832"/>
      <c r="K1343" s="832">
        <v>10</v>
      </c>
      <c r="L1343" s="849"/>
      <c r="M1343" s="849"/>
      <c r="N1343" s="832"/>
      <c r="O1343" s="832"/>
      <c r="P1343" s="849">
        <v>8</v>
      </c>
      <c r="Q1343" s="849">
        <v>80</v>
      </c>
      <c r="R1343" s="837"/>
      <c r="S1343" s="850">
        <v>10</v>
      </c>
    </row>
    <row r="1344" spans="1:19" ht="14.4" customHeight="1" x14ac:dyDescent="0.3">
      <c r="A1344" s="831" t="s">
        <v>5661</v>
      </c>
      <c r="B1344" s="832" t="s">
        <v>5662</v>
      </c>
      <c r="C1344" s="832" t="s">
        <v>639</v>
      </c>
      <c r="D1344" s="832" t="s">
        <v>2081</v>
      </c>
      <c r="E1344" s="832" t="s">
        <v>5627</v>
      </c>
      <c r="F1344" s="832" t="s">
        <v>5693</v>
      </c>
      <c r="G1344" s="832" t="s">
        <v>5694</v>
      </c>
      <c r="H1344" s="849">
        <v>3</v>
      </c>
      <c r="I1344" s="849">
        <v>705</v>
      </c>
      <c r="J1344" s="832">
        <v>2.808764940239044</v>
      </c>
      <c r="K1344" s="832">
        <v>235</v>
      </c>
      <c r="L1344" s="849">
        <v>1</v>
      </c>
      <c r="M1344" s="849">
        <v>251</v>
      </c>
      <c r="N1344" s="832">
        <v>1</v>
      </c>
      <c r="O1344" s="832">
        <v>251</v>
      </c>
      <c r="P1344" s="849">
        <v>6</v>
      </c>
      <c r="Q1344" s="849">
        <v>1506</v>
      </c>
      <c r="R1344" s="837">
        <v>6</v>
      </c>
      <c r="S1344" s="850">
        <v>251</v>
      </c>
    </row>
    <row r="1345" spans="1:19" ht="14.4" customHeight="1" x14ac:dyDescent="0.3">
      <c r="A1345" s="831" t="s">
        <v>5661</v>
      </c>
      <c r="B1345" s="832" t="s">
        <v>5662</v>
      </c>
      <c r="C1345" s="832" t="s">
        <v>639</v>
      </c>
      <c r="D1345" s="832" t="s">
        <v>2081</v>
      </c>
      <c r="E1345" s="832" t="s">
        <v>5627</v>
      </c>
      <c r="F1345" s="832" t="s">
        <v>5695</v>
      </c>
      <c r="G1345" s="832" t="s">
        <v>5696</v>
      </c>
      <c r="H1345" s="849"/>
      <c r="I1345" s="849"/>
      <c r="J1345" s="832"/>
      <c r="K1345" s="832"/>
      <c r="L1345" s="849">
        <v>1</v>
      </c>
      <c r="M1345" s="849">
        <v>126</v>
      </c>
      <c r="N1345" s="832">
        <v>1</v>
      </c>
      <c r="O1345" s="832">
        <v>126</v>
      </c>
      <c r="P1345" s="849"/>
      <c r="Q1345" s="849"/>
      <c r="R1345" s="837"/>
      <c r="S1345" s="850"/>
    </row>
    <row r="1346" spans="1:19" ht="14.4" customHeight="1" x14ac:dyDescent="0.3">
      <c r="A1346" s="831" t="s">
        <v>5661</v>
      </c>
      <c r="B1346" s="832" t="s">
        <v>5662</v>
      </c>
      <c r="C1346" s="832" t="s">
        <v>639</v>
      </c>
      <c r="D1346" s="832" t="s">
        <v>2081</v>
      </c>
      <c r="E1346" s="832" t="s">
        <v>5627</v>
      </c>
      <c r="F1346" s="832" t="s">
        <v>5703</v>
      </c>
      <c r="G1346" s="832" t="s">
        <v>5704</v>
      </c>
      <c r="H1346" s="849">
        <v>4</v>
      </c>
      <c r="I1346" s="849">
        <v>1232</v>
      </c>
      <c r="J1346" s="832">
        <v>1.9493670886075949</v>
      </c>
      <c r="K1346" s="832">
        <v>308</v>
      </c>
      <c r="L1346" s="849">
        <v>2</v>
      </c>
      <c r="M1346" s="849">
        <v>632</v>
      </c>
      <c r="N1346" s="832">
        <v>1</v>
      </c>
      <c r="O1346" s="832">
        <v>316</v>
      </c>
      <c r="P1346" s="849">
        <v>22</v>
      </c>
      <c r="Q1346" s="849">
        <v>6952</v>
      </c>
      <c r="R1346" s="837">
        <v>11</v>
      </c>
      <c r="S1346" s="850">
        <v>316</v>
      </c>
    </row>
    <row r="1347" spans="1:19" ht="14.4" customHeight="1" x14ac:dyDescent="0.3">
      <c r="A1347" s="831" t="s">
        <v>5661</v>
      </c>
      <c r="B1347" s="832" t="s">
        <v>5662</v>
      </c>
      <c r="C1347" s="832" t="s">
        <v>639</v>
      </c>
      <c r="D1347" s="832" t="s">
        <v>2081</v>
      </c>
      <c r="E1347" s="832" t="s">
        <v>5627</v>
      </c>
      <c r="F1347" s="832" t="s">
        <v>5707</v>
      </c>
      <c r="G1347" s="832" t="s">
        <v>5708</v>
      </c>
      <c r="H1347" s="849">
        <v>3</v>
      </c>
      <c r="I1347" s="849">
        <v>105</v>
      </c>
      <c r="J1347" s="832"/>
      <c r="K1347" s="832">
        <v>35</v>
      </c>
      <c r="L1347" s="849"/>
      <c r="M1347" s="849"/>
      <c r="N1347" s="832"/>
      <c r="O1347" s="832"/>
      <c r="P1347" s="849">
        <v>4</v>
      </c>
      <c r="Q1347" s="849">
        <v>140</v>
      </c>
      <c r="R1347" s="837"/>
      <c r="S1347" s="850">
        <v>35</v>
      </c>
    </row>
    <row r="1348" spans="1:19" ht="14.4" customHeight="1" x14ac:dyDescent="0.3">
      <c r="A1348" s="831" t="s">
        <v>5661</v>
      </c>
      <c r="B1348" s="832" t="s">
        <v>5662</v>
      </c>
      <c r="C1348" s="832" t="s">
        <v>639</v>
      </c>
      <c r="D1348" s="832" t="s">
        <v>2081</v>
      </c>
      <c r="E1348" s="832" t="s">
        <v>5627</v>
      </c>
      <c r="F1348" s="832" t="s">
        <v>5639</v>
      </c>
      <c r="G1348" s="832" t="s">
        <v>5640</v>
      </c>
      <c r="H1348" s="849"/>
      <c r="I1348" s="849"/>
      <c r="J1348" s="832"/>
      <c r="K1348" s="832"/>
      <c r="L1348" s="849">
        <v>1</v>
      </c>
      <c r="M1348" s="849">
        <v>33.33</v>
      </c>
      <c r="N1348" s="832">
        <v>1</v>
      </c>
      <c r="O1348" s="832">
        <v>33.33</v>
      </c>
      <c r="P1348" s="849">
        <v>3</v>
      </c>
      <c r="Q1348" s="849">
        <v>100</v>
      </c>
      <c r="R1348" s="837">
        <v>3.0003000300030003</v>
      </c>
      <c r="S1348" s="850">
        <v>33.333333333333336</v>
      </c>
    </row>
    <row r="1349" spans="1:19" ht="14.4" customHeight="1" x14ac:dyDescent="0.3">
      <c r="A1349" s="831" t="s">
        <v>5661</v>
      </c>
      <c r="B1349" s="832" t="s">
        <v>5662</v>
      </c>
      <c r="C1349" s="832" t="s">
        <v>639</v>
      </c>
      <c r="D1349" s="832" t="s">
        <v>2081</v>
      </c>
      <c r="E1349" s="832" t="s">
        <v>5627</v>
      </c>
      <c r="F1349" s="832" t="s">
        <v>5723</v>
      </c>
      <c r="G1349" s="832" t="s">
        <v>5724</v>
      </c>
      <c r="H1349" s="849">
        <v>0</v>
      </c>
      <c r="I1349" s="849">
        <v>0</v>
      </c>
      <c r="J1349" s="832"/>
      <c r="K1349" s="832"/>
      <c r="L1349" s="849"/>
      <c r="M1349" s="849"/>
      <c r="N1349" s="832"/>
      <c r="O1349" s="832"/>
      <c r="P1349" s="849"/>
      <c r="Q1349" s="849"/>
      <c r="R1349" s="837"/>
      <c r="S1349" s="850"/>
    </row>
    <row r="1350" spans="1:19" ht="14.4" customHeight="1" x14ac:dyDescent="0.3">
      <c r="A1350" s="831" t="s">
        <v>5661</v>
      </c>
      <c r="B1350" s="832" t="s">
        <v>5662</v>
      </c>
      <c r="C1350" s="832" t="s">
        <v>639</v>
      </c>
      <c r="D1350" s="832" t="s">
        <v>2081</v>
      </c>
      <c r="E1350" s="832" t="s">
        <v>5627</v>
      </c>
      <c r="F1350" s="832" t="s">
        <v>5729</v>
      </c>
      <c r="G1350" s="832" t="s">
        <v>5730</v>
      </c>
      <c r="H1350" s="849">
        <v>5</v>
      </c>
      <c r="I1350" s="849">
        <v>0</v>
      </c>
      <c r="J1350" s="832"/>
      <c r="K1350" s="832">
        <v>0</v>
      </c>
      <c r="L1350" s="849">
        <v>3</v>
      </c>
      <c r="M1350" s="849">
        <v>0</v>
      </c>
      <c r="N1350" s="832"/>
      <c r="O1350" s="832">
        <v>0</v>
      </c>
      <c r="P1350" s="849"/>
      <c r="Q1350" s="849"/>
      <c r="R1350" s="837"/>
      <c r="S1350" s="850"/>
    </row>
    <row r="1351" spans="1:19" ht="14.4" customHeight="1" x14ac:dyDescent="0.3">
      <c r="A1351" s="831" t="s">
        <v>5661</v>
      </c>
      <c r="B1351" s="832" t="s">
        <v>5662</v>
      </c>
      <c r="C1351" s="832" t="s">
        <v>639</v>
      </c>
      <c r="D1351" s="832" t="s">
        <v>2081</v>
      </c>
      <c r="E1351" s="832" t="s">
        <v>5627</v>
      </c>
      <c r="F1351" s="832" t="s">
        <v>5735</v>
      </c>
      <c r="G1351" s="832" t="s">
        <v>5736</v>
      </c>
      <c r="H1351" s="849">
        <v>54</v>
      </c>
      <c r="I1351" s="849">
        <v>13068</v>
      </c>
      <c r="J1351" s="832">
        <v>10.130232558139534</v>
      </c>
      <c r="K1351" s="832">
        <v>242</v>
      </c>
      <c r="L1351" s="849">
        <v>5</v>
      </c>
      <c r="M1351" s="849">
        <v>1290</v>
      </c>
      <c r="N1351" s="832">
        <v>1</v>
      </c>
      <c r="O1351" s="832">
        <v>258</v>
      </c>
      <c r="P1351" s="849">
        <v>76</v>
      </c>
      <c r="Q1351" s="849">
        <v>19608</v>
      </c>
      <c r="R1351" s="837">
        <v>15.2</v>
      </c>
      <c r="S1351" s="850">
        <v>258</v>
      </c>
    </row>
    <row r="1352" spans="1:19" ht="14.4" customHeight="1" x14ac:dyDescent="0.3">
      <c r="A1352" s="831" t="s">
        <v>5661</v>
      </c>
      <c r="B1352" s="832" t="s">
        <v>5662</v>
      </c>
      <c r="C1352" s="832" t="s">
        <v>639</v>
      </c>
      <c r="D1352" s="832" t="s">
        <v>2081</v>
      </c>
      <c r="E1352" s="832" t="s">
        <v>5627</v>
      </c>
      <c r="F1352" s="832" t="s">
        <v>5751</v>
      </c>
      <c r="G1352" s="832" t="s">
        <v>5752</v>
      </c>
      <c r="H1352" s="849">
        <v>53</v>
      </c>
      <c r="I1352" s="849">
        <v>12720</v>
      </c>
      <c r="J1352" s="832">
        <v>10.426229508196721</v>
      </c>
      <c r="K1352" s="832">
        <v>240</v>
      </c>
      <c r="L1352" s="849">
        <v>5</v>
      </c>
      <c r="M1352" s="849">
        <v>1220</v>
      </c>
      <c r="N1352" s="832">
        <v>1</v>
      </c>
      <c r="O1352" s="832">
        <v>244</v>
      </c>
      <c r="P1352" s="849">
        <v>72</v>
      </c>
      <c r="Q1352" s="849">
        <v>17640</v>
      </c>
      <c r="R1352" s="837">
        <v>14.459016393442623</v>
      </c>
      <c r="S1352" s="850">
        <v>245</v>
      </c>
    </row>
    <row r="1353" spans="1:19" ht="14.4" customHeight="1" x14ac:dyDescent="0.3">
      <c r="A1353" s="831" t="s">
        <v>5661</v>
      </c>
      <c r="B1353" s="832" t="s">
        <v>5662</v>
      </c>
      <c r="C1353" s="832" t="s">
        <v>639</v>
      </c>
      <c r="D1353" s="832" t="s">
        <v>2081</v>
      </c>
      <c r="E1353" s="832" t="s">
        <v>5627</v>
      </c>
      <c r="F1353" s="832" t="s">
        <v>5753</v>
      </c>
      <c r="G1353" s="832" t="s">
        <v>5754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2</v>
      </c>
      <c r="Q1353" s="849">
        <v>228</v>
      </c>
      <c r="R1353" s="837"/>
      <c r="S1353" s="850">
        <v>114</v>
      </c>
    </row>
    <row r="1354" spans="1:19" ht="14.4" customHeight="1" x14ac:dyDescent="0.3">
      <c r="A1354" s="831" t="s">
        <v>5661</v>
      </c>
      <c r="B1354" s="832" t="s">
        <v>5662</v>
      </c>
      <c r="C1354" s="832" t="s">
        <v>639</v>
      </c>
      <c r="D1354" s="832" t="s">
        <v>2083</v>
      </c>
      <c r="E1354" s="832" t="s">
        <v>5627</v>
      </c>
      <c r="F1354" s="832" t="s">
        <v>5646</v>
      </c>
      <c r="G1354" s="832" t="s">
        <v>5647</v>
      </c>
      <c r="H1354" s="849">
        <v>4</v>
      </c>
      <c r="I1354" s="849">
        <v>140</v>
      </c>
      <c r="J1354" s="832">
        <v>3.7837837837837838</v>
      </c>
      <c r="K1354" s="832">
        <v>35</v>
      </c>
      <c r="L1354" s="849">
        <v>1</v>
      </c>
      <c r="M1354" s="849">
        <v>37</v>
      </c>
      <c r="N1354" s="832">
        <v>1</v>
      </c>
      <c r="O1354" s="832">
        <v>37</v>
      </c>
      <c r="P1354" s="849"/>
      <c r="Q1354" s="849"/>
      <c r="R1354" s="837"/>
      <c r="S1354" s="850"/>
    </row>
    <row r="1355" spans="1:19" ht="14.4" customHeight="1" x14ac:dyDescent="0.3">
      <c r="A1355" s="831" t="s">
        <v>5661</v>
      </c>
      <c r="B1355" s="832" t="s">
        <v>5662</v>
      </c>
      <c r="C1355" s="832" t="s">
        <v>639</v>
      </c>
      <c r="D1355" s="832" t="s">
        <v>2083</v>
      </c>
      <c r="E1355" s="832" t="s">
        <v>5627</v>
      </c>
      <c r="F1355" s="832" t="s">
        <v>5684</v>
      </c>
      <c r="G1355" s="832" t="s">
        <v>5685</v>
      </c>
      <c r="H1355" s="849">
        <v>412</v>
      </c>
      <c r="I1355" s="849">
        <v>4120</v>
      </c>
      <c r="J1355" s="832">
        <v>3.0518518518518518</v>
      </c>
      <c r="K1355" s="832">
        <v>10</v>
      </c>
      <c r="L1355" s="849">
        <v>135</v>
      </c>
      <c r="M1355" s="849">
        <v>1350</v>
      </c>
      <c r="N1355" s="832">
        <v>1</v>
      </c>
      <c r="O1355" s="832">
        <v>10</v>
      </c>
      <c r="P1355" s="849">
        <v>68</v>
      </c>
      <c r="Q1355" s="849">
        <v>680</v>
      </c>
      <c r="R1355" s="837">
        <v>0.50370370370370365</v>
      </c>
      <c r="S1355" s="850">
        <v>10</v>
      </c>
    </row>
    <row r="1356" spans="1:19" ht="14.4" customHeight="1" x14ac:dyDescent="0.3">
      <c r="A1356" s="831" t="s">
        <v>5661</v>
      </c>
      <c r="B1356" s="832" t="s">
        <v>5662</v>
      </c>
      <c r="C1356" s="832" t="s">
        <v>639</v>
      </c>
      <c r="D1356" s="832" t="s">
        <v>2083</v>
      </c>
      <c r="E1356" s="832" t="s">
        <v>5627</v>
      </c>
      <c r="F1356" s="832" t="s">
        <v>5684</v>
      </c>
      <c r="G1356" s="832" t="s">
        <v>5686</v>
      </c>
      <c r="H1356" s="849">
        <v>30</v>
      </c>
      <c r="I1356" s="849">
        <v>300</v>
      </c>
      <c r="J1356" s="832">
        <v>1.6666666666666667</v>
      </c>
      <c r="K1356" s="832">
        <v>10</v>
      </c>
      <c r="L1356" s="849">
        <v>18</v>
      </c>
      <c r="M1356" s="849">
        <v>180</v>
      </c>
      <c r="N1356" s="832">
        <v>1</v>
      </c>
      <c r="O1356" s="832">
        <v>10</v>
      </c>
      <c r="P1356" s="849"/>
      <c r="Q1356" s="849"/>
      <c r="R1356" s="837"/>
      <c r="S1356" s="850"/>
    </row>
    <row r="1357" spans="1:19" ht="14.4" customHeight="1" x14ac:dyDescent="0.3">
      <c r="A1357" s="831" t="s">
        <v>5661</v>
      </c>
      <c r="B1357" s="832" t="s">
        <v>5662</v>
      </c>
      <c r="C1357" s="832" t="s">
        <v>639</v>
      </c>
      <c r="D1357" s="832" t="s">
        <v>2083</v>
      </c>
      <c r="E1357" s="832" t="s">
        <v>5627</v>
      </c>
      <c r="F1357" s="832" t="s">
        <v>5693</v>
      </c>
      <c r="G1357" s="832" t="s">
        <v>5694</v>
      </c>
      <c r="H1357" s="849">
        <v>16</v>
      </c>
      <c r="I1357" s="849">
        <v>3760</v>
      </c>
      <c r="J1357" s="832">
        <v>0.99867197875166003</v>
      </c>
      <c r="K1357" s="832">
        <v>235</v>
      </c>
      <c r="L1357" s="849">
        <v>15</v>
      </c>
      <c r="M1357" s="849">
        <v>3765</v>
      </c>
      <c r="N1357" s="832">
        <v>1</v>
      </c>
      <c r="O1357" s="832">
        <v>251</v>
      </c>
      <c r="P1357" s="849"/>
      <c r="Q1357" s="849"/>
      <c r="R1357" s="837"/>
      <c r="S1357" s="850"/>
    </row>
    <row r="1358" spans="1:19" ht="14.4" customHeight="1" x14ac:dyDescent="0.3">
      <c r="A1358" s="831" t="s">
        <v>5661</v>
      </c>
      <c r="B1358" s="832" t="s">
        <v>5662</v>
      </c>
      <c r="C1358" s="832" t="s">
        <v>639</v>
      </c>
      <c r="D1358" s="832" t="s">
        <v>2083</v>
      </c>
      <c r="E1358" s="832" t="s">
        <v>5627</v>
      </c>
      <c r="F1358" s="832" t="s">
        <v>5703</v>
      </c>
      <c r="G1358" s="832" t="s">
        <v>5704</v>
      </c>
      <c r="H1358" s="849">
        <v>24</v>
      </c>
      <c r="I1358" s="849">
        <v>7392</v>
      </c>
      <c r="J1358" s="832">
        <v>3.8987341772151898</v>
      </c>
      <c r="K1358" s="832">
        <v>308</v>
      </c>
      <c r="L1358" s="849">
        <v>6</v>
      </c>
      <c r="M1358" s="849">
        <v>1896</v>
      </c>
      <c r="N1358" s="832">
        <v>1</v>
      </c>
      <c r="O1358" s="832">
        <v>316</v>
      </c>
      <c r="P1358" s="849">
        <v>6</v>
      </c>
      <c r="Q1358" s="849">
        <v>1896</v>
      </c>
      <c r="R1358" s="837">
        <v>1</v>
      </c>
      <c r="S1358" s="850">
        <v>316</v>
      </c>
    </row>
    <row r="1359" spans="1:19" ht="14.4" customHeight="1" x14ac:dyDescent="0.3">
      <c r="A1359" s="831" t="s">
        <v>5661</v>
      </c>
      <c r="B1359" s="832" t="s">
        <v>5662</v>
      </c>
      <c r="C1359" s="832" t="s">
        <v>639</v>
      </c>
      <c r="D1359" s="832" t="s">
        <v>2083</v>
      </c>
      <c r="E1359" s="832" t="s">
        <v>5627</v>
      </c>
      <c r="F1359" s="832" t="s">
        <v>5707</v>
      </c>
      <c r="G1359" s="832" t="s">
        <v>5708</v>
      </c>
      <c r="H1359" s="849"/>
      <c r="I1359" s="849"/>
      <c r="J1359" s="832"/>
      <c r="K1359" s="832"/>
      <c r="L1359" s="849">
        <v>1</v>
      </c>
      <c r="M1359" s="849">
        <v>35</v>
      </c>
      <c r="N1359" s="832">
        <v>1</v>
      </c>
      <c r="O1359" s="832">
        <v>35</v>
      </c>
      <c r="P1359" s="849"/>
      <c r="Q1359" s="849"/>
      <c r="R1359" s="837"/>
      <c r="S1359" s="850"/>
    </row>
    <row r="1360" spans="1:19" ht="14.4" customHeight="1" x14ac:dyDescent="0.3">
      <c r="A1360" s="831" t="s">
        <v>5661</v>
      </c>
      <c r="B1360" s="832" t="s">
        <v>5662</v>
      </c>
      <c r="C1360" s="832" t="s">
        <v>639</v>
      </c>
      <c r="D1360" s="832" t="s">
        <v>2083</v>
      </c>
      <c r="E1360" s="832" t="s">
        <v>5627</v>
      </c>
      <c r="F1360" s="832" t="s">
        <v>5639</v>
      </c>
      <c r="G1360" s="832" t="s">
        <v>5640</v>
      </c>
      <c r="H1360" s="849">
        <v>12</v>
      </c>
      <c r="I1360" s="849">
        <v>133.32999999999998</v>
      </c>
      <c r="J1360" s="832">
        <v>0.26665999999999995</v>
      </c>
      <c r="K1360" s="832">
        <v>11.110833333333332</v>
      </c>
      <c r="L1360" s="849">
        <v>15</v>
      </c>
      <c r="M1360" s="849">
        <v>500</v>
      </c>
      <c r="N1360" s="832">
        <v>1</v>
      </c>
      <c r="O1360" s="832">
        <v>33.333333333333336</v>
      </c>
      <c r="P1360" s="849"/>
      <c r="Q1360" s="849"/>
      <c r="R1360" s="837"/>
      <c r="S1360" s="850"/>
    </row>
    <row r="1361" spans="1:19" ht="14.4" customHeight="1" x14ac:dyDescent="0.3">
      <c r="A1361" s="831" t="s">
        <v>5661</v>
      </c>
      <c r="B1361" s="832" t="s">
        <v>5662</v>
      </c>
      <c r="C1361" s="832" t="s">
        <v>639</v>
      </c>
      <c r="D1361" s="832" t="s">
        <v>2083</v>
      </c>
      <c r="E1361" s="832" t="s">
        <v>5627</v>
      </c>
      <c r="F1361" s="832" t="s">
        <v>5735</v>
      </c>
      <c r="G1361" s="832" t="s">
        <v>5736</v>
      </c>
      <c r="H1361" s="849">
        <v>445</v>
      </c>
      <c r="I1361" s="849">
        <v>107690</v>
      </c>
      <c r="J1361" s="832">
        <v>2.6087693798449614</v>
      </c>
      <c r="K1361" s="832">
        <v>242</v>
      </c>
      <c r="L1361" s="849">
        <v>160</v>
      </c>
      <c r="M1361" s="849">
        <v>41280</v>
      </c>
      <c r="N1361" s="832">
        <v>1</v>
      </c>
      <c r="O1361" s="832">
        <v>258</v>
      </c>
      <c r="P1361" s="849">
        <v>68</v>
      </c>
      <c r="Q1361" s="849">
        <v>17544</v>
      </c>
      <c r="R1361" s="837">
        <v>0.42499999999999999</v>
      </c>
      <c r="S1361" s="850">
        <v>258</v>
      </c>
    </row>
    <row r="1362" spans="1:19" ht="14.4" customHeight="1" x14ac:dyDescent="0.3">
      <c r="A1362" s="831" t="s">
        <v>5661</v>
      </c>
      <c r="B1362" s="832" t="s">
        <v>5662</v>
      </c>
      <c r="C1362" s="832" t="s">
        <v>639</v>
      </c>
      <c r="D1362" s="832" t="s">
        <v>2083</v>
      </c>
      <c r="E1362" s="832" t="s">
        <v>5627</v>
      </c>
      <c r="F1362" s="832" t="s">
        <v>5751</v>
      </c>
      <c r="G1362" s="832" t="s">
        <v>5752</v>
      </c>
      <c r="H1362" s="849">
        <v>438</v>
      </c>
      <c r="I1362" s="849">
        <v>105120</v>
      </c>
      <c r="J1362" s="832">
        <v>2.549228829178388</v>
      </c>
      <c r="K1362" s="832">
        <v>240</v>
      </c>
      <c r="L1362" s="849">
        <v>169</v>
      </c>
      <c r="M1362" s="849">
        <v>41236</v>
      </c>
      <c r="N1362" s="832">
        <v>1</v>
      </c>
      <c r="O1362" s="832">
        <v>244</v>
      </c>
      <c r="P1362" s="849">
        <v>66</v>
      </c>
      <c r="Q1362" s="849">
        <v>16170</v>
      </c>
      <c r="R1362" s="837">
        <v>0.39213308759336502</v>
      </c>
      <c r="S1362" s="850">
        <v>245</v>
      </c>
    </row>
    <row r="1363" spans="1:19" ht="14.4" customHeight="1" x14ac:dyDescent="0.3">
      <c r="A1363" s="831" t="s">
        <v>5661</v>
      </c>
      <c r="B1363" s="832" t="s">
        <v>5662</v>
      </c>
      <c r="C1363" s="832" t="s">
        <v>639</v>
      </c>
      <c r="D1363" s="832" t="s">
        <v>5615</v>
      </c>
      <c r="E1363" s="832" t="s">
        <v>5627</v>
      </c>
      <c r="F1363" s="832" t="s">
        <v>5693</v>
      </c>
      <c r="G1363" s="832" t="s">
        <v>5694</v>
      </c>
      <c r="H1363" s="849">
        <v>1</v>
      </c>
      <c r="I1363" s="849">
        <v>235</v>
      </c>
      <c r="J1363" s="832"/>
      <c r="K1363" s="832">
        <v>235</v>
      </c>
      <c r="L1363" s="849"/>
      <c r="M1363" s="849"/>
      <c r="N1363" s="832"/>
      <c r="O1363" s="832"/>
      <c r="P1363" s="849"/>
      <c r="Q1363" s="849"/>
      <c r="R1363" s="837"/>
      <c r="S1363" s="850"/>
    </row>
    <row r="1364" spans="1:19" ht="14.4" customHeight="1" x14ac:dyDescent="0.3">
      <c r="A1364" s="831" t="s">
        <v>5661</v>
      </c>
      <c r="B1364" s="832" t="s">
        <v>5662</v>
      </c>
      <c r="C1364" s="832" t="s">
        <v>639</v>
      </c>
      <c r="D1364" s="832" t="s">
        <v>5615</v>
      </c>
      <c r="E1364" s="832" t="s">
        <v>5627</v>
      </c>
      <c r="F1364" s="832" t="s">
        <v>5703</v>
      </c>
      <c r="G1364" s="832" t="s">
        <v>5704</v>
      </c>
      <c r="H1364" s="849">
        <v>1</v>
      </c>
      <c r="I1364" s="849">
        <v>308</v>
      </c>
      <c r="J1364" s="832"/>
      <c r="K1364" s="832">
        <v>308</v>
      </c>
      <c r="L1364" s="849"/>
      <c r="M1364" s="849"/>
      <c r="N1364" s="832"/>
      <c r="O1364" s="832"/>
      <c r="P1364" s="849"/>
      <c r="Q1364" s="849"/>
      <c r="R1364" s="837"/>
      <c r="S1364" s="850"/>
    </row>
    <row r="1365" spans="1:19" ht="14.4" customHeight="1" x14ac:dyDescent="0.3">
      <c r="A1365" s="831" t="s">
        <v>5661</v>
      </c>
      <c r="B1365" s="832" t="s">
        <v>5662</v>
      </c>
      <c r="C1365" s="832" t="s">
        <v>639</v>
      </c>
      <c r="D1365" s="832" t="s">
        <v>5615</v>
      </c>
      <c r="E1365" s="832" t="s">
        <v>5627</v>
      </c>
      <c r="F1365" s="832" t="s">
        <v>5735</v>
      </c>
      <c r="G1365" s="832" t="s">
        <v>5736</v>
      </c>
      <c r="H1365" s="849">
        <v>4</v>
      </c>
      <c r="I1365" s="849">
        <v>968</v>
      </c>
      <c r="J1365" s="832"/>
      <c r="K1365" s="832">
        <v>242</v>
      </c>
      <c r="L1365" s="849"/>
      <c r="M1365" s="849"/>
      <c r="N1365" s="832"/>
      <c r="O1365" s="832"/>
      <c r="P1365" s="849"/>
      <c r="Q1365" s="849"/>
      <c r="R1365" s="837"/>
      <c r="S1365" s="850"/>
    </row>
    <row r="1366" spans="1:19" ht="14.4" customHeight="1" x14ac:dyDescent="0.3">
      <c r="A1366" s="831" t="s">
        <v>5661</v>
      </c>
      <c r="B1366" s="832" t="s">
        <v>5662</v>
      </c>
      <c r="C1366" s="832" t="s">
        <v>639</v>
      </c>
      <c r="D1366" s="832" t="s">
        <v>5615</v>
      </c>
      <c r="E1366" s="832" t="s">
        <v>5627</v>
      </c>
      <c r="F1366" s="832" t="s">
        <v>5751</v>
      </c>
      <c r="G1366" s="832" t="s">
        <v>5752</v>
      </c>
      <c r="H1366" s="849">
        <v>2</v>
      </c>
      <c r="I1366" s="849">
        <v>480</v>
      </c>
      <c r="J1366" s="832"/>
      <c r="K1366" s="832">
        <v>240</v>
      </c>
      <c r="L1366" s="849"/>
      <c r="M1366" s="849"/>
      <c r="N1366" s="832"/>
      <c r="O1366" s="832"/>
      <c r="P1366" s="849"/>
      <c r="Q1366" s="849"/>
      <c r="R1366" s="837"/>
      <c r="S1366" s="850"/>
    </row>
    <row r="1367" spans="1:19" ht="14.4" customHeight="1" x14ac:dyDescent="0.3">
      <c r="A1367" s="831" t="s">
        <v>5661</v>
      </c>
      <c r="B1367" s="832" t="s">
        <v>5662</v>
      </c>
      <c r="C1367" s="832" t="s">
        <v>639</v>
      </c>
      <c r="D1367" s="832" t="s">
        <v>2084</v>
      </c>
      <c r="E1367" s="832" t="s">
        <v>5632</v>
      </c>
      <c r="F1367" s="832" t="s">
        <v>5664</v>
      </c>
      <c r="G1367" s="832" t="s">
        <v>5634</v>
      </c>
      <c r="H1367" s="849"/>
      <c r="I1367" s="849"/>
      <c r="J1367" s="832"/>
      <c r="K1367" s="832"/>
      <c r="L1367" s="849"/>
      <c r="M1367" s="849"/>
      <c r="N1367" s="832"/>
      <c r="O1367" s="832"/>
      <c r="P1367" s="849">
        <v>1</v>
      </c>
      <c r="Q1367" s="849">
        <v>1096.8499999999999</v>
      </c>
      <c r="R1367" s="837"/>
      <c r="S1367" s="850">
        <v>1096.8499999999999</v>
      </c>
    </row>
    <row r="1368" spans="1:19" ht="14.4" customHeight="1" x14ac:dyDescent="0.3">
      <c r="A1368" s="831" t="s">
        <v>5661</v>
      </c>
      <c r="B1368" s="832" t="s">
        <v>5662</v>
      </c>
      <c r="C1368" s="832" t="s">
        <v>639</v>
      </c>
      <c r="D1368" s="832" t="s">
        <v>2084</v>
      </c>
      <c r="E1368" s="832" t="s">
        <v>5627</v>
      </c>
      <c r="F1368" s="832" t="s">
        <v>5641</v>
      </c>
      <c r="G1368" s="832" t="s">
        <v>5642</v>
      </c>
      <c r="H1368" s="849"/>
      <c r="I1368" s="849"/>
      <c r="J1368" s="832"/>
      <c r="K1368" s="832"/>
      <c r="L1368" s="849"/>
      <c r="M1368" s="849"/>
      <c r="N1368" s="832"/>
      <c r="O1368" s="832"/>
      <c r="P1368" s="849">
        <v>1</v>
      </c>
      <c r="Q1368" s="849">
        <v>32</v>
      </c>
      <c r="R1368" s="837"/>
      <c r="S1368" s="850">
        <v>32</v>
      </c>
    </row>
    <row r="1369" spans="1:19" ht="14.4" customHeight="1" x14ac:dyDescent="0.3">
      <c r="A1369" s="831" t="s">
        <v>5661</v>
      </c>
      <c r="B1369" s="832" t="s">
        <v>5662</v>
      </c>
      <c r="C1369" s="832" t="s">
        <v>639</v>
      </c>
      <c r="D1369" s="832" t="s">
        <v>2084</v>
      </c>
      <c r="E1369" s="832" t="s">
        <v>5627</v>
      </c>
      <c r="F1369" s="832" t="s">
        <v>5735</v>
      </c>
      <c r="G1369" s="832" t="s">
        <v>5736</v>
      </c>
      <c r="H1369" s="849"/>
      <c r="I1369" s="849"/>
      <c r="J1369" s="832"/>
      <c r="K1369" s="832"/>
      <c r="L1369" s="849">
        <v>3</v>
      </c>
      <c r="M1369" s="849">
        <v>774</v>
      </c>
      <c r="N1369" s="832">
        <v>1</v>
      </c>
      <c r="O1369" s="832">
        <v>258</v>
      </c>
      <c r="P1369" s="849">
        <v>12</v>
      </c>
      <c r="Q1369" s="849">
        <v>3096</v>
      </c>
      <c r="R1369" s="837">
        <v>4</v>
      </c>
      <c r="S1369" s="850">
        <v>258</v>
      </c>
    </row>
    <row r="1370" spans="1:19" ht="14.4" customHeight="1" x14ac:dyDescent="0.3">
      <c r="A1370" s="831" t="s">
        <v>5661</v>
      </c>
      <c r="B1370" s="832" t="s">
        <v>5662</v>
      </c>
      <c r="C1370" s="832" t="s">
        <v>639</v>
      </c>
      <c r="D1370" s="832" t="s">
        <v>2084</v>
      </c>
      <c r="E1370" s="832" t="s">
        <v>5627</v>
      </c>
      <c r="F1370" s="832" t="s">
        <v>5751</v>
      </c>
      <c r="G1370" s="832" t="s">
        <v>5752</v>
      </c>
      <c r="H1370" s="849"/>
      <c r="I1370" s="849"/>
      <c r="J1370" s="832"/>
      <c r="K1370" s="832"/>
      <c r="L1370" s="849">
        <v>3</v>
      </c>
      <c r="M1370" s="849">
        <v>732</v>
      </c>
      <c r="N1370" s="832">
        <v>1</v>
      </c>
      <c r="O1370" s="832">
        <v>244</v>
      </c>
      <c r="P1370" s="849">
        <v>11</v>
      </c>
      <c r="Q1370" s="849">
        <v>2695</v>
      </c>
      <c r="R1370" s="837">
        <v>3.6816939890710381</v>
      </c>
      <c r="S1370" s="850">
        <v>245</v>
      </c>
    </row>
    <row r="1371" spans="1:19" ht="14.4" customHeight="1" x14ac:dyDescent="0.3">
      <c r="A1371" s="831" t="s">
        <v>5661</v>
      </c>
      <c r="B1371" s="832" t="s">
        <v>5662</v>
      </c>
      <c r="C1371" s="832" t="s">
        <v>639</v>
      </c>
      <c r="D1371" s="832" t="s">
        <v>2085</v>
      </c>
      <c r="E1371" s="832" t="s">
        <v>5627</v>
      </c>
      <c r="F1371" s="832" t="s">
        <v>5646</v>
      </c>
      <c r="G1371" s="832" t="s">
        <v>5647</v>
      </c>
      <c r="H1371" s="849">
        <v>1</v>
      </c>
      <c r="I1371" s="849">
        <v>35</v>
      </c>
      <c r="J1371" s="832">
        <v>0.47297297297297297</v>
      </c>
      <c r="K1371" s="832">
        <v>35</v>
      </c>
      <c r="L1371" s="849">
        <v>2</v>
      </c>
      <c r="M1371" s="849">
        <v>74</v>
      </c>
      <c r="N1371" s="832">
        <v>1</v>
      </c>
      <c r="O1371" s="832">
        <v>37</v>
      </c>
      <c r="P1371" s="849">
        <v>3</v>
      </c>
      <c r="Q1371" s="849">
        <v>111</v>
      </c>
      <c r="R1371" s="837">
        <v>1.5</v>
      </c>
      <c r="S1371" s="850">
        <v>37</v>
      </c>
    </row>
    <row r="1372" spans="1:19" ht="14.4" customHeight="1" x14ac:dyDescent="0.3">
      <c r="A1372" s="831" t="s">
        <v>5661</v>
      </c>
      <c r="B1372" s="832" t="s">
        <v>5662</v>
      </c>
      <c r="C1372" s="832" t="s">
        <v>639</v>
      </c>
      <c r="D1372" s="832" t="s">
        <v>2085</v>
      </c>
      <c r="E1372" s="832" t="s">
        <v>5627</v>
      </c>
      <c r="F1372" s="832" t="s">
        <v>5695</v>
      </c>
      <c r="G1372" s="832" t="s">
        <v>5696</v>
      </c>
      <c r="H1372" s="849">
        <v>1</v>
      </c>
      <c r="I1372" s="849">
        <v>118</v>
      </c>
      <c r="J1372" s="832"/>
      <c r="K1372" s="832">
        <v>118</v>
      </c>
      <c r="L1372" s="849"/>
      <c r="M1372" s="849"/>
      <c r="N1372" s="832"/>
      <c r="O1372" s="832"/>
      <c r="P1372" s="849"/>
      <c r="Q1372" s="849"/>
      <c r="R1372" s="837"/>
      <c r="S1372" s="850"/>
    </row>
    <row r="1373" spans="1:19" ht="14.4" customHeight="1" x14ac:dyDescent="0.3">
      <c r="A1373" s="831" t="s">
        <v>5661</v>
      </c>
      <c r="B1373" s="832" t="s">
        <v>5662</v>
      </c>
      <c r="C1373" s="832" t="s">
        <v>639</v>
      </c>
      <c r="D1373" s="832" t="s">
        <v>2085</v>
      </c>
      <c r="E1373" s="832" t="s">
        <v>5627</v>
      </c>
      <c r="F1373" s="832" t="s">
        <v>5701</v>
      </c>
      <c r="G1373" s="832" t="s">
        <v>5702</v>
      </c>
      <c r="H1373" s="849">
        <v>2</v>
      </c>
      <c r="I1373" s="849">
        <v>576</v>
      </c>
      <c r="J1373" s="832"/>
      <c r="K1373" s="832">
        <v>288</v>
      </c>
      <c r="L1373" s="849"/>
      <c r="M1373" s="849"/>
      <c r="N1373" s="832"/>
      <c r="O1373" s="832"/>
      <c r="P1373" s="849">
        <v>1</v>
      </c>
      <c r="Q1373" s="849">
        <v>296</v>
      </c>
      <c r="R1373" s="837"/>
      <c r="S1373" s="850">
        <v>296</v>
      </c>
    </row>
    <row r="1374" spans="1:19" ht="14.4" customHeight="1" x14ac:dyDescent="0.3">
      <c r="A1374" s="831" t="s">
        <v>5661</v>
      </c>
      <c r="B1374" s="832" t="s">
        <v>5662</v>
      </c>
      <c r="C1374" s="832" t="s">
        <v>639</v>
      </c>
      <c r="D1374" s="832" t="s">
        <v>2085</v>
      </c>
      <c r="E1374" s="832" t="s">
        <v>5627</v>
      </c>
      <c r="F1374" s="832" t="s">
        <v>5703</v>
      </c>
      <c r="G1374" s="832" t="s">
        <v>5704</v>
      </c>
      <c r="H1374" s="849">
        <v>3</v>
      </c>
      <c r="I1374" s="849">
        <v>924</v>
      </c>
      <c r="J1374" s="832">
        <v>0.36550632911392406</v>
      </c>
      <c r="K1374" s="832">
        <v>308</v>
      </c>
      <c r="L1374" s="849">
        <v>8</v>
      </c>
      <c r="M1374" s="849">
        <v>2528</v>
      </c>
      <c r="N1374" s="832">
        <v>1</v>
      </c>
      <c r="O1374" s="832">
        <v>316</v>
      </c>
      <c r="P1374" s="849">
        <v>6</v>
      </c>
      <c r="Q1374" s="849">
        <v>1896</v>
      </c>
      <c r="R1374" s="837">
        <v>0.75</v>
      </c>
      <c r="S1374" s="850">
        <v>316</v>
      </c>
    </row>
    <row r="1375" spans="1:19" ht="14.4" customHeight="1" x14ac:dyDescent="0.3">
      <c r="A1375" s="831" t="s">
        <v>5661</v>
      </c>
      <c r="B1375" s="832" t="s">
        <v>5662</v>
      </c>
      <c r="C1375" s="832" t="s">
        <v>639</v>
      </c>
      <c r="D1375" s="832" t="s">
        <v>2085</v>
      </c>
      <c r="E1375" s="832" t="s">
        <v>5627</v>
      </c>
      <c r="F1375" s="832" t="s">
        <v>5707</v>
      </c>
      <c r="G1375" s="832" t="s">
        <v>5708</v>
      </c>
      <c r="H1375" s="849">
        <v>1</v>
      </c>
      <c r="I1375" s="849">
        <v>35</v>
      </c>
      <c r="J1375" s="832">
        <v>1</v>
      </c>
      <c r="K1375" s="832">
        <v>35</v>
      </c>
      <c r="L1375" s="849">
        <v>1</v>
      </c>
      <c r="M1375" s="849">
        <v>35</v>
      </c>
      <c r="N1375" s="832">
        <v>1</v>
      </c>
      <c r="O1375" s="832">
        <v>35</v>
      </c>
      <c r="P1375" s="849">
        <v>3</v>
      </c>
      <c r="Q1375" s="849">
        <v>105</v>
      </c>
      <c r="R1375" s="837">
        <v>3</v>
      </c>
      <c r="S1375" s="850">
        <v>35</v>
      </c>
    </row>
    <row r="1376" spans="1:19" ht="14.4" customHeight="1" x14ac:dyDescent="0.3">
      <c r="A1376" s="831" t="s">
        <v>5661</v>
      </c>
      <c r="B1376" s="832" t="s">
        <v>5662</v>
      </c>
      <c r="C1376" s="832" t="s">
        <v>639</v>
      </c>
      <c r="D1376" s="832" t="s">
        <v>2085</v>
      </c>
      <c r="E1376" s="832" t="s">
        <v>5627</v>
      </c>
      <c r="F1376" s="832" t="s">
        <v>5725</v>
      </c>
      <c r="G1376" s="832" t="s">
        <v>5726</v>
      </c>
      <c r="H1376" s="849"/>
      <c r="I1376" s="849"/>
      <c r="J1376" s="832"/>
      <c r="K1376" s="832"/>
      <c r="L1376" s="849">
        <v>1</v>
      </c>
      <c r="M1376" s="849">
        <v>37</v>
      </c>
      <c r="N1376" s="832">
        <v>1</v>
      </c>
      <c r="O1376" s="832">
        <v>37</v>
      </c>
      <c r="P1376" s="849">
        <v>3</v>
      </c>
      <c r="Q1376" s="849">
        <v>111</v>
      </c>
      <c r="R1376" s="837">
        <v>3</v>
      </c>
      <c r="S1376" s="850">
        <v>37</v>
      </c>
    </row>
    <row r="1377" spans="1:19" ht="14.4" customHeight="1" x14ac:dyDescent="0.3">
      <c r="A1377" s="831" t="s">
        <v>5661</v>
      </c>
      <c r="B1377" s="832" t="s">
        <v>5662</v>
      </c>
      <c r="C1377" s="832" t="s">
        <v>639</v>
      </c>
      <c r="D1377" s="832" t="s">
        <v>2085</v>
      </c>
      <c r="E1377" s="832" t="s">
        <v>5627</v>
      </c>
      <c r="F1377" s="832" t="s">
        <v>5731</v>
      </c>
      <c r="G1377" s="832" t="s">
        <v>5732</v>
      </c>
      <c r="H1377" s="849"/>
      <c r="I1377" s="849"/>
      <c r="J1377" s="832"/>
      <c r="K1377" s="832"/>
      <c r="L1377" s="849">
        <v>1</v>
      </c>
      <c r="M1377" s="849">
        <v>671</v>
      </c>
      <c r="N1377" s="832">
        <v>1</v>
      </c>
      <c r="O1377" s="832">
        <v>671</v>
      </c>
      <c r="P1377" s="849"/>
      <c r="Q1377" s="849"/>
      <c r="R1377" s="837"/>
      <c r="S1377" s="850"/>
    </row>
    <row r="1378" spans="1:19" ht="14.4" customHeight="1" x14ac:dyDescent="0.3">
      <c r="A1378" s="831" t="s">
        <v>5661</v>
      </c>
      <c r="B1378" s="832" t="s">
        <v>5662</v>
      </c>
      <c r="C1378" s="832" t="s">
        <v>639</v>
      </c>
      <c r="D1378" s="832" t="s">
        <v>2085</v>
      </c>
      <c r="E1378" s="832" t="s">
        <v>5627</v>
      </c>
      <c r="F1378" s="832" t="s">
        <v>5735</v>
      </c>
      <c r="G1378" s="832" t="s">
        <v>5736</v>
      </c>
      <c r="H1378" s="849">
        <v>66</v>
      </c>
      <c r="I1378" s="849">
        <v>15972</v>
      </c>
      <c r="J1378" s="832">
        <v>0.47257234155867212</v>
      </c>
      <c r="K1378" s="832">
        <v>242</v>
      </c>
      <c r="L1378" s="849">
        <v>131</v>
      </c>
      <c r="M1378" s="849">
        <v>33798</v>
      </c>
      <c r="N1378" s="832">
        <v>1</v>
      </c>
      <c r="O1378" s="832">
        <v>258</v>
      </c>
      <c r="P1378" s="849">
        <v>161</v>
      </c>
      <c r="Q1378" s="849">
        <v>41538</v>
      </c>
      <c r="R1378" s="837">
        <v>1.2290076335877862</v>
      </c>
      <c r="S1378" s="850">
        <v>258</v>
      </c>
    </row>
    <row r="1379" spans="1:19" ht="14.4" customHeight="1" x14ac:dyDescent="0.3">
      <c r="A1379" s="831" t="s">
        <v>5661</v>
      </c>
      <c r="B1379" s="832" t="s">
        <v>5662</v>
      </c>
      <c r="C1379" s="832" t="s">
        <v>639</v>
      </c>
      <c r="D1379" s="832" t="s">
        <v>2085</v>
      </c>
      <c r="E1379" s="832" t="s">
        <v>5627</v>
      </c>
      <c r="F1379" s="832" t="s">
        <v>5751</v>
      </c>
      <c r="G1379" s="832" t="s">
        <v>5752</v>
      </c>
      <c r="H1379" s="849">
        <v>69</v>
      </c>
      <c r="I1379" s="849">
        <v>16560</v>
      </c>
      <c r="J1379" s="832">
        <v>0.54732945531464838</v>
      </c>
      <c r="K1379" s="832">
        <v>240</v>
      </c>
      <c r="L1379" s="849">
        <v>124</v>
      </c>
      <c r="M1379" s="849">
        <v>30256</v>
      </c>
      <c r="N1379" s="832">
        <v>1</v>
      </c>
      <c r="O1379" s="832">
        <v>244</v>
      </c>
      <c r="P1379" s="849">
        <v>160</v>
      </c>
      <c r="Q1379" s="849">
        <v>39200</v>
      </c>
      <c r="R1379" s="837">
        <v>1.2956107879428873</v>
      </c>
      <c r="S1379" s="850">
        <v>245</v>
      </c>
    </row>
    <row r="1380" spans="1:19" ht="14.4" customHeight="1" x14ac:dyDescent="0.3">
      <c r="A1380" s="831" t="s">
        <v>5661</v>
      </c>
      <c r="B1380" s="832" t="s">
        <v>5662</v>
      </c>
      <c r="C1380" s="832" t="s">
        <v>639</v>
      </c>
      <c r="D1380" s="832" t="s">
        <v>2085</v>
      </c>
      <c r="E1380" s="832" t="s">
        <v>5627</v>
      </c>
      <c r="F1380" s="832" t="s">
        <v>5815</v>
      </c>
      <c r="G1380" s="832" t="s">
        <v>5816</v>
      </c>
      <c r="H1380" s="849"/>
      <c r="I1380" s="849"/>
      <c r="J1380" s="832"/>
      <c r="K1380" s="832"/>
      <c r="L1380" s="849">
        <v>1</v>
      </c>
      <c r="M1380" s="849">
        <v>164</v>
      </c>
      <c r="N1380" s="832">
        <v>1</v>
      </c>
      <c r="O1380" s="832">
        <v>164</v>
      </c>
      <c r="P1380" s="849"/>
      <c r="Q1380" s="849"/>
      <c r="R1380" s="837"/>
      <c r="S1380" s="850"/>
    </row>
    <row r="1381" spans="1:19" ht="14.4" customHeight="1" x14ac:dyDescent="0.3">
      <c r="A1381" s="831" t="s">
        <v>5661</v>
      </c>
      <c r="B1381" s="832" t="s">
        <v>5662</v>
      </c>
      <c r="C1381" s="832" t="s">
        <v>639</v>
      </c>
      <c r="D1381" s="832" t="s">
        <v>2085</v>
      </c>
      <c r="E1381" s="832" t="s">
        <v>5627</v>
      </c>
      <c r="F1381" s="832" t="s">
        <v>5771</v>
      </c>
      <c r="G1381" s="832" t="s">
        <v>5772</v>
      </c>
      <c r="H1381" s="849">
        <v>3</v>
      </c>
      <c r="I1381" s="849">
        <v>1560</v>
      </c>
      <c r="J1381" s="832"/>
      <c r="K1381" s="832">
        <v>520</v>
      </c>
      <c r="L1381" s="849"/>
      <c r="M1381" s="849"/>
      <c r="N1381" s="832"/>
      <c r="O1381" s="832"/>
      <c r="P1381" s="849">
        <v>1</v>
      </c>
      <c r="Q1381" s="849">
        <v>544</v>
      </c>
      <c r="R1381" s="837"/>
      <c r="S1381" s="850">
        <v>544</v>
      </c>
    </row>
    <row r="1382" spans="1:19" ht="14.4" customHeight="1" x14ac:dyDescent="0.3">
      <c r="A1382" s="831" t="s">
        <v>5661</v>
      </c>
      <c r="B1382" s="832" t="s">
        <v>5662</v>
      </c>
      <c r="C1382" s="832" t="s">
        <v>639</v>
      </c>
      <c r="D1382" s="832" t="s">
        <v>2086</v>
      </c>
      <c r="E1382" s="832" t="s">
        <v>5627</v>
      </c>
      <c r="F1382" s="832" t="s">
        <v>5646</v>
      </c>
      <c r="G1382" s="832" t="s">
        <v>5647</v>
      </c>
      <c r="H1382" s="849"/>
      <c r="I1382" s="849"/>
      <c r="J1382" s="832"/>
      <c r="K1382" s="832"/>
      <c r="L1382" s="849">
        <v>3</v>
      </c>
      <c r="M1382" s="849">
        <v>111</v>
      </c>
      <c r="N1382" s="832">
        <v>1</v>
      </c>
      <c r="O1382" s="832">
        <v>37</v>
      </c>
      <c r="P1382" s="849">
        <v>5</v>
      </c>
      <c r="Q1382" s="849">
        <v>185</v>
      </c>
      <c r="R1382" s="837">
        <v>1.6666666666666667</v>
      </c>
      <c r="S1382" s="850">
        <v>37</v>
      </c>
    </row>
    <row r="1383" spans="1:19" ht="14.4" customHeight="1" x14ac:dyDescent="0.3">
      <c r="A1383" s="831" t="s">
        <v>5661</v>
      </c>
      <c r="B1383" s="832" t="s">
        <v>5662</v>
      </c>
      <c r="C1383" s="832" t="s">
        <v>639</v>
      </c>
      <c r="D1383" s="832" t="s">
        <v>2086</v>
      </c>
      <c r="E1383" s="832" t="s">
        <v>5627</v>
      </c>
      <c r="F1383" s="832" t="s">
        <v>5693</v>
      </c>
      <c r="G1383" s="832" t="s">
        <v>5694</v>
      </c>
      <c r="H1383" s="849">
        <v>433</v>
      </c>
      <c r="I1383" s="849">
        <v>101755</v>
      </c>
      <c r="J1383" s="832">
        <v>0.59881596214845201</v>
      </c>
      <c r="K1383" s="832">
        <v>235</v>
      </c>
      <c r="L1383" s="849">
        <v>677</v>
      </c>
      <c r="M1383" s="849">
        <v>169927</v>
      </c>
      <c r="N1383" s="832">
        <v>1</v>
      </c>
      <c r="O1383" s="832">
        <v>251</v>
      </c>
      <c r="P1383" s="849">
        <v>208</v>
      </c>
      <c r="Q1383" s="849">
        <v>52208</v>
      </c>
      <c r="R1383" s="837">
        <v>0.30723781388478583</v>
      </c>
      <c r="S1383" s="850">
        <v>251</v>
      </c>
    </row>
    <row r="1384" spans="1:19" ht="14.4" customHeight="1" x14ac:dyDescent="0.3">
      <c r="A1384" s="831" t="s">
        <v>5661</v>
      </c>
      <c r="B1384" s="832" t="s">
        <v>5662</v>
      </c>
      <c r="C1384" s="832" t="s">
        <v>639</v>
      </c>
      <c r="D1384" s="832" t="s">
        <v>2086</v>
      </c>
      <c r="E1384" s="832" t="s">
        <v>5627</v>
      </c>
      <c r="F1384" s="832" t="s">
        <v>5703</v>
      </c>
      <c r="G1384" s="832" t="s">
        <v>5704</v>
      </c>
      <c r="H1384" s="849">
        <v>108</v>
      </c>
      <c r="I1384" s="849">
        <v>33264</v>
      </c>
      <c r="J1384" s="832">
        <v>1.2682629251181943</v>
      </c>
      <c r="K1384" s="832">
        <v>308</v>
      </c>
      <c r="L1384" s="849">
        <v>83</v>
      </c>
      <c r="M1384" s="849">
        <v>26228</v>
      </c>
      <c r="N1384" s="832">
        <v>1</v>
      </c>
      <c r="O1384" s="832">
        <v>316</v>
      </c>
      <c r="P1384" s="849">
        <v>30</v>
      </c>
      <c r="Q1384" s="849">
        <v>9480</v>
      </c>
      <c r="R1384" s="837">
        <v>0.36144578313253012</v>
      </c>
      <c r="S1384" s="850">
        <v>316</v>
      </c>
    </row>
    <row r="1385" spans="1:19" ht="14.4" customHeight="1" x14ac:dyDescent="0.3">
      <c r="A1385" s="831" t="s">
        <v>5661</v>
      </c>
      <c r="B1385" s="832" t="s">
        <v>5662</v>
      </c>
      <c r="C1385" s="832" t="s">
        <v>639</v>
      </c>
      <c r="D1385" s="832" t="s">
        <v>2086</v>
      </c>
      <c r="E1385" s="832" t="s">
        <v>5627</v>
      </c>
      <c r="F1385" s="832" t="s">
        <v>5707</v>
      </c>
      <c r="G1385" s="832" t="s">
        <v>5708</v>
      </c>
      <c r="H1385" s="849">
        <v>1</v>
      </c>
      <c r="I1385" s="849">
        <v>35</v>
      </c>
      <c r="J1385" s="832">
        <v>1</v>
      </c>
      <c r="K1385" s="832">
        <v>35</v>
      </c>
      <c r="L1385" s="849">
        <v>1</v>
      </c>
      <c r="M1385" s="849">
        <v>35</v>
      </c>
      <c r="N1385" s="832">
        <v>1</v>
      </c>
      <c r="O1385" s="832">
        <v>35</v>
      </c>
      <c r="P1385" s="849">
        <v>1</v>
      </c>
      <c r="Q1385" s="849">
        <v>35</v>
      </c>
      <c r="R1385" s="837">
        <v>1</v>
      </c>
      <c r="S1385" s="850">
        <v>35</v>
      </c>
    </row>
    <row r="1386" spans="1:19" ht="14.4" customHeight="1" x14ac:dyDescent="0.3">
      <c r="A1386" s="831" t="s">
        <v>5661</v>
      </c>
      <c r="B1386" s="832" t="s">
        <v>5662</v>
      </c>
      <c r="C1386" s="832" t="s">
        <v>639</v>
      </c>
      <c r="D1386" s="832" t="s">
        <v>2086</v>
      </c>
      <c r="E1386" s="832" t="s">
        <v>5627</v>
      </c>
      <c r="F1386" s="832" t="s">
        <v>5639</v>
      </c>
      <c r="G1386" s="832" t="s">
        <v>5640</v>
      </c>
      <c r="H1386" s="849">
        <v>309</v>
      </c>
      <c r="I1386" s="849">
        <v>5500</v>
      </c>
      <c r="J1386" s="832">
        <v>0.24962193623112633</v>
      </c>
      <c r="K1386" s="832">
        <v>17.79935275080906</v>
      </c>
      <c r="L1386" s="849">
        <v>661</v>
      </c>
      <c r="M1386" s="849">
        <v>22033.32</v>
      </c>
      <c r="N1386" s="832">
        <v>1</v>
      </c>
      <c r="O1386" s="832">
        <v>33.333313161875942</v>
      </c>
      <c r="P1386" s="849">
        <v>165</v>
      </c>
      <c r="Q1386" s="849">
        <v>5499.99</v>
      </c>
      <c r="R1386" s="837">
        <v>0.24962148237306042</v>
      </c>
      <c r="S1386" s="850">
        <v>33.333272727272728</v>
      </c>
    </row>
    <row r="1387" spans="1:19" ht="14.4" customHeight="1" x14ac:dyDescent="0.3">
      <c r="A1387" s="831" t="s">
        <v>5661</v>
      </c>
      <c r="B1387" s="832" t="s">
        <v>5662</v>
      </c>
      <c r="C1387" s="832" t="s">
        <v>639</v>
      </c>
      <c r="D1387" s="832" t="s">
        <v>2086</v>
      </c>
      <c r="E1387" s="832" t="s">
        <v>5627</v>
      </c>
      <c r="F1387" s="832" t="s">
        <v>5729</v>
      </c>
      <c r="G1387" s="832" t="s">
        <v>5730</v>
      </c>
      <c r="H1387" s="849">
        <v>4</v>
      </c>
      <c r="I1387" s="849">
        <v>0</v>
      </c>
      <c r="J1387" s="832"/>
      <c r="K1387" s="832">
        <v>0</v>
      </c>
      <c r="L1387" s="849">
        <v>1</v>
      </c>
      <c r="M1387" s="849">
        <v>0</v>
      </c>
      <c r="N1387" s="832"/>
      <c r="O1387" s="832">
        <v>0</v>
      </c>
      <c r="P1387" s="849"/>
      <c r="Q1387" s="849"/>
      <c r="R1387" s="837"/>
      <c r="S1387" s="850"/>
    </row>
    <row r="1388" spans="1:19" ht="14.4" customHeight="1" x14ac:dyDescent="0.3">
      <c r="A1388" s="831" t="s">
        <v>5661</v>
      </c>
      <c r="B1388" s="832" t="s">
        <v>5662</v>
      </c>
      <c r="C1388" s="832" t="s">
        <v>639</v>
      </c>
      <c r="D1388" s="832" t="s">
        <v>2086</v>
      </c>
      <c r="E1388" s="832" t="s">
        <v>5627</v>
      </c>
      <c r="F1388" s="832" t="s">
        <v>5731</v>
      </c>
      <c r="G1388" s="832" t="s">
        <v>5732</v>
      </c>
      <c r="H1388" s="849">
        <v>2</v>
      </c>
      <c r="I1388" s="849">
        <v>1296</v>
      </c>
      <c r="J1388" s="832">
        <v>0.64381520119225033</v>
      </c>
      <c r="K1388" s="832">
        <v>648</v>
      </c>
      <c r="L1388" s="849">
        <v>3</v>
      </c>
      <c r="M1388" s="849">
        <v>2013</v>
      </c>
      <c r="N1388" s="832">
        <v>1</v>
      </c>
      <c r="O1388" s="832">
        <v>671</v>
      </c>
      <c r="P1388" s="849"/>
      <c r="Q1388" s="849"/>
      <c r="R1388" s="837"/>
      <c r="S1388" s="850"/>
    </row>
    <row r="1389" spans="1:19" ht="14.4" customHeight="1" x14ac:dyDescent="0.3">
      <c r="A1389" s="831" t="s">
        <v>5661</v>
      </c>
      <c r="B1389" s="832" t="s">
        <v>5662</v>
      </c>
      <c r="C1389" s="832" t="s">
        <v>639</v>
      </c>
      <c r="D1389" s="832" t="s">
        <v>2086</v>
      </c>
      <c r="E1389" s="832" t="s">
        <v>5627</v>
      </c>
      <c r="F1389" s="832" t="s">
        <v>5786</v>
      </c>
      <c r="G1389" s="832" t="s">
        <v>5787</v>
      </c>
      <c r="H1389" s="849">
        <v>1</v>
      </c>
      <c r="I1389" s="849">
        <v>593</v>
      </c>
      <c r="J1389" s="832"/>
      <c r="K1389" s="832">
        <v>593</v>
      </c>
      <c r="L1389" s="849"/>
      <c r="M1389" s="849"/>
      <c r="N1389" s="832"/>
      <c r="O1389" s="832"/>
      <c r="P1389" s="849"/>
      <c r="Q1389" s="849"/>
      <c r="R1389" s="837"/>
      <c r="S1389" s="850"/>
    </row>
    <row r="1390" spans="1:19" ht="14.4" customHeight="1" x14ac:dyDescent="0.3">
      <c r="A1390" s="831" t="s">
        <v>5661</v>
      </c>
      <c r="B1390" s="832" t="s">
        <v>5662</v>
      </c>
      <c r="C1390" s="832" t="s">
        <v>639</v>
      </c>
      <c r="D1390" s="832" t="s">
        <v>2086</v>
      </c>
      <c r="E1390" s="832" t="s">
        <v>5627</v>
      </c>
      <c r="F1390" s="832" t="s">
        <v>5735</v>
      </c>
      <c r="G1390" s="832" t="s">
        <v>5736</v>
      </c>
      <c r="H1390" s="849"/>
      <c r="I1390" s="849"/>
      <c r="J1390" s="832"/>
      <c r="K1390" s="832"/>
      <c r="L1390" s="849">
        <v>3</v>
      </c>
      <c r="M1390" s="849">
        <v>774</v>
      </c>
      <c r="N1390" s="832">
        <v>1</v>
      </c>
      <c r="O1390" s="832">
        <v>258</v>
      </c>
      <c r="P1390" s="849"/>
      <c r="Q1390" s="849"/>
      <c r="R1390" s="837"/>
      <c r="S1390" s="850"/>
    </row>
    <row r="1391" spans="1:19" ht="14.4" customHeight="1" x14ac:dyDescent="0.3">
      <c r="A1391" s="831" t="s">
        <v>5661</v>
      </c>
      <c r="B1391" s="832" t="s">
        <v>5662</v>
      </c>
      <c r="C1391" s="832" t="s">
        <v>639</v>
      </c>
      <c r="D1391" s="832" t="s">
        <v>2086</v>
      </c>
      <c r="E1391" s="832" t="s">
        <v>5627</v>
      </c>
      <c r="F1391" s="832" t="s">
        <v>5745</v>
      </c>
      <c r="G1391" s="832" t="s">
        <v>5746</v>
      </c>
      <c r="H1391" s="849">
        <v>1</v>
      </c>
      <c r="I1391" s="849">
        <v>719</v>
      </c>
      <c r="J1391" s="832"/>
      <c r="K1391" s="832">
        <v>719</v>
      </c>
      <c r="L1391" s="849"/>
      <c r="M1391" s="849"/>
      <c r="N1391" s="832"/>
      <c r="O1391" s="832"/>
      <c r="P1391" s="849"/>
      <c r="Q1391" s="849"/>
      <c r="R1391" s="837"/>
      <c r="S1391" s="850"/>
    </row>
    <row r="1392" spans="1:19" ht="14.4" customHeight="1" x14ac:dyDescent="0.3">
      <c r="A1392" s="831" t="s">
        <v>5661</v>
      </c>
      <c r="B1392" s="832" t="s">
        <v>5662</v>
      </c>
      <c r="C1392" s="832" t="s">
        <v>639</v>
      </c>
      <c r="D1392" s="832" t="s">
        <v>2086</v>
      </c>
      <c r="E1392" s="832" t="s">
        <v>5627</v>
      </c>
      <c r="F1392" s="832" t="s">
        <v>5751</v>
      </c>
      <c r="G1392" s="832" t="s">
        <v>5752</v>
      </c>
      <c r="H1392" s="849">
        <v>367</v>
      </c>
      <c r="I1392" s="849">
        <v>88080</v>
      </c>
      <c r="J1392" s="832">
        <v>0.60466265755004533</v>
      </c>
      <c r="K1392" s="832">
        <v>240</v>
      </c>
      <c r="L1392" s="849">
        <v>597</v>
      </c>
      <c r="M1392" s="849">
        <v>145668</v>
      </c>
      <c r="N1392" s="832">
        <v>1</v>
      </c>
      <c r="O1392" s="832">
        <v>244</v>
      </c>
      <c r="P1392" s="849">
        <v>163</v>
      </c>
      <c r="Q1392" s="849">
        <v>39935</v>
      </c>
      <c r="R1392" s="837">
        <v>0.27415080868824998</v>
      </c>
      <c r="S1392" s="850">
        <v>245</v>
      </c>
    </row>
    <row r="1393" spans="1:19" ht="14.4" customHeight="1" x14ac:dyDescent="0.3">
      <c r="A1393" s="831" t="s">
        <v>5661</v>
      </c>
      <c r="B1393" s="832" t="s">
        <v>5662</v>
      </c>
      <c r="C1393" s="832" t="s">
        <v>639</v>
      </c>
      <c r="D1393" s="832" t="s">
        <v>2087</v>
      </c>
      <c r="E1393" s="832" t="s">
        <v>5627</v>
      </c>
      <c r="F1393" s="832" t="s">
        <v>5684</v>
      </c>
      <c r="G1393" s="832" t="s">
        <v>5685</v>
      </c>
      <c r="H1393" s="849"/>
      <c r="I1393" s="849"/>
      <c r="J1393" s="832"/>
      <c r="K1393" s="832"/>
      <c r="L1393" s="849">
        <v>3</v>
      </c>
      <c r="M1393" s="849">
        <v>30</v>
      </c>
      <c r="N1393" s="832">
        <v>1</v>
      </c>
      <c r="O1393" s="832">
        <v>10</v>
      </c>
      <c r="P1393" s="849"/>
      <c r="Q1393" s="849"/>
      <c r="R1393" s="837"/>
      <c r="S1393" s="850"/>
    </row>
    <row r="1394" spans="1:19" ht="14.4" customHeight="1" x14ac:dyDescent="0.3">
      <c r="A1394" s="831" t="s">
        <v>5661</v>
      </c>
      <c r="B1394" s="832" t="s">
        <v>5662</v>
      </c>
      <c r="C1394" s="832" t="s">
        <v>639</v>
      </c>
      <c r="D1394" s="832" t="s">
        <v>2087</v>
      </c>
      <c r="E1394" s="832" t="s">
        <v>5627</v>
      </c>
      <c r="F1394" s="832" t="s">
        <v>5693</v>
      </c>
      <c r="G1394" s="832" t="s">
        <v>5694</v>
      </c>
      <c r="H1394" s="849">
        <v>25</v>
      </c>
      <c r="I1394" s="849">
        <v>5875</v>
      </c>
      <c r="J1394" s="832">
        <v>1.0639261137269105</v>
      </c>
      <c r="K1394" s="832">
        <v>235</v>
      </c>
      <c r="L1394" s="849">
        <v>22</v>
      </c>
      <c r="M1394" s="849">
        <v>5522</v>
      </c>
      <c r="N1394" s="832">
        <v>1</v>
      </c>
      <c r="O1394" s="832">
        <v>251</v>
      </c>
      <c r="P1394" s="849">
        <v>12</v>
      </c>
      <c r="Q1394" s="849">
        <v>3012</v>
      </c>
      <c r="R1394" s="837">
        <v>0.54545454545454541</v>
      </c>
      <c r="S1394" s="850">
        <v>251</v>
      </c>
    </row>
    <row r="1395" spans="1:19" ht="14.4" customHeight="1" x14ac:dyDescent="0.3">
      <c r="A1395" s="831" t="s">
        <v>5661</v>
      </c>
      <c r="B1395" s="832" t="s">
        <v>5662</v>
      </c>
      <c r="C1395" s="832" t="s">
        <v>639</v>
      </c>
      <c r="D1395" s="832" t="s">
        <v>2087</v>
      </c>
      <c r="E1395" s="832" t="s">
        <v>5627</v>
      </c>
      <c r="F1395" s="832" t="s">
        <v>5703</v>
      </c>
      <c r="G1395" s="832" t="s">
        <v>5704</v>
      </c>
      <c r="H1395" s="849">
        <v>3</v>
      </c>
      <c r="I1395" s="849">
        <v>924</v>
      </c>
      <c r="J1395" s="832">
        <v>0.32489451476793246</v>
      </c>
      <c r="K1395" s="832">
        <v>308</v>
      </c>
      <c r="L1395" s="849">
        <v>9</v>
      </c>
      <c r="M1395" s="849">
        <v>2844</v>
      </c>
      <c r="N1395" s="832">
        <v>1</v>
      </c>
      <c r="O1395" s="832">
        <v>316</v>
      </c>
      <c r="P1395" s="849">
        <v>3</v>
      </c>
      <c r="Q1395" s="849">
        <v>948</v>
      </c>
      <c r="R1395" s="837">
        <v>0.33333333333333331</v>
      </c>
      <c r="S1395" s="850">
        <v>316</v>
      </c>
    </row>
    <row r="1396" spans="1:19" ht="14.4" customHeight="1" x14ac:dyDescent="0.3">
      <c r="A1396" s="831" t="s">
        <v>5661</v>
      </c>
      <c r="B1396" s="832" t="s">
        <v>5662</v>
      </c>
      <c r="C1396" s="832" t="s">
        <v>639</v>
      </c>
      <c r="D1396" s="832" t="s">
        <v>2087</v>
      </c>
      <c r="E1396" s="832" t="s">
        <v>5627</v>
      </c>
      <c r="F1396" s="832" t="s">
        <v>5639</v>
      </c>
      <c r="G1396" s="832" t="s">
        <v>5640</v>
      </c>
      <c r="H1396" s="849">
        <v>19</v>
      </c>
      <c r="I1396" s="849">
        <v>500.00000000000006</v>
      </c>
      <c r="J1396" s="832">
        <v>0.71429591851312169</v>
      </c>
      <c r="K1396" s="832">
        <v>26.315789473684212</v>
      </c>
      <c r="L1396" s="849">
        <v>21</v>
      </c>
      <c r="M1396" s="849">
        <v>699.99</v>
      </c>
      <c r="N1396" s="832">
        <v>1</v>
      </c>
      <c r="O1396" s="832">
        <v>33.332857142857144</v>
      </c>
      <c r="P1396" s="849">
        <v>11</v>
      </c>
      <c r="Q1396" s="849">
        <v>366.65999999999997</v>
      </c>
      <c r="R1396" s="837">
        <v>0.52380748296404234</v>
      </c>
      <c r="S1396" s="850">
        <v>33.332727272727269</v>
      </c>
    </row>
    <row r="1397" spans="1:19" ht="14.4" customHeight="1" x14ac:dyDescent="0.3">
      <c r="A1397" s="831" t="s">
        <v>5661</v>
      </c>
      <c r="B1397" s="832" t="s">
        <v>5662</v>
      </c>
      <c r="C1397" s="832" t="s">
        <v>639</v>
      </c>
      <c r="D1397" s="832" t="s">
        <v>2087</v>
      </c>
      <c r="E1397" s="832" t="s">
        <v>5627</v>
      </c>
      <c r="F1397" s="832" t="s">
        <v>5723</v>
      </c>
      <c r="G1397" s="832" t="s">
        <v>5724</v>
      </c>
      <c r="H1397" s="849"/>
      <c r="I1397" s="849"/>
      <c r="J1397" s="832"/>
      <c r="K1397" s="832"/>
      <c r="L1397" s="849">
        <v>1</v>
      </c>
      <c r="M1397" s="849">
        <v>0</v>
      </c>
      <c r="N1397" s="832"/>
      <c r="O1397" s="832">
        <v>0</v>
      </c>
      <c r="P1397" s="849"/>
      <c r="Q1397" s="849"/>
      <c r="R1397" s="837"/>
      <c r="S1397" s="850"/>
    </row>
    <row r="1398" spans="1:19" ht="14.4" customHeight="1" x14ac:dyDescent="0.3">
      <c r="A1398" s="831" t="s">
        <v>5661</v>
      </c>
      <c r="B1398" s="832" t="s">
        <v>5662</v>
      </c>
      <c r="C1398" s="832" t="s">
        <v>639</v>
      </c>
      <c r="D1398" s="832" t="s">
        <v>2087</v>
      </c>
      <c r="E1398" s="832" t="s">
        <v>5627</v>
      </c>
      <c r="F1398" s="832" t="s">
        <v>5731</v>
      </c>
      <c r="G1398" s="832" t="s">
        <v>5732</v>
      </c>
      <c r="H1398" s="849">
        <v>1</v>
      </c>
      <c r="I1398" s="849">
        <v>648</v>
      </c>
      <c r="J1398" s="832"/>
      <c r="K1398" s="832">
        <v>648</v>
      </c>
      <c r="L1398" s="849"/>
      <c r="M1398" s="849"/>
      <c r="N1398" s="832"/>
      <c r="O1398" s="832"/>
      <c r="P1398" s="849"/>
      <c r="Q1398" s="849"/>
      <c r="R1398" s="837"/>
      <c r="S1398" s="850"/>
    </row>
    <row r="1399" spans="1:19" ht="14.4" customHeight="1" x14ac:dyDescent="0.3">
      <c r="A1399" s="831" t="s">
        <v>5661</v>
      </c>
      <c r="B1399" s="832" t="s">
        <v>5662</v>
      </c>
      <c r="C1399" s="832" t="s">
        <v>639</v>
      </c>
      <c r="D1399" s="832" t="s">
        <v>2087</v>
      </c>
      <c r="E1399" s="832" t="s">
        <v>5627</v>
      </c>
      <c r="F1399" s="832" t="s">
        <v>5735</v>
      </c>
      <c r="G1399" s="832" t="s">
        <v>5736</v>
      </c>
      <c r="H1399" s="849">
        <v>0</v>
      </c>
      <c r="I1399" s="849">
        <v>0</v>
      </c>
      <c r="J1399" s="832">
        <v>0</v>
      </c>
      <c r="K1399" s="832"/>
      <c r="L1399" s="849">
        <v>1</v>
      </c>
      <c r="M1399" s="849">
        <v>258</v>
      </c>
      <c r="N1399" s="832">
        <v>1</v>
      </c>
      <c r="O1399" s="832">
        <v>258</v>
      </c>
      <c r="P1399" s="849"/>
      <c r="Q1399" s="849"/>
      <c r="R1399" s="837"/>
      <c r="S1399" s="850"/>
    </row>
    <row r="1400" spans="1:19" ht="14.4" customHeight="1" x14ac:dyDescent="0.3">
      <c r="A1400" s="831" t="s">
        <v>5661</v>
      </c>
      <c r="B1400" s="832" t="s">
        <v>5662</v>
      </c>
      <c r="C1400" s="832" t="s">
        <v>639</v>
      </c>
      <c r="D1400" s="832" t="s">
        <v>2087</v>
      </c>
      <c r="E1400" s="832" t="s">
        <v>5627</v>
      </c>
      <c r="F1400" s="832" t="s">
        <v>5751</v>
      </c>
      <c r="G1400" s="832" t="s">
        <v>5752</v>
      </c>
      <c r="H1400" s="849">
        <v>20</v>
      </c>
      <c r="I1400" s="849">
        <v>4800</v>
      </c>
      <c r="J1400" s="832">
        <v>1.2295081967213115</v>
      </c>
      <c r="K1400" s="832">
        <v>240</v>
      </c>
      <c r="L1400" s="849">
        <v>16</v>
      </c>
      <c r="M1400" s="849">
        <v>3904</v>
      </c>
      <c r="N1400" s="832">
        <v>1</v>
      </c>
      <c r="O1400" s="832">
        <v>244</v>
      </c>
      <c r="P1400" s="849">
        <v>9</v>
      </c>
      <c r="Q1400" s="849">
        <v>2205</v>
      </c>
      <c r="R1400" s="837">
        <v>0.56480532786885251</v>
      </c>
      <c r="S1400" s="850">
        <v>245</v>
      </c>
    </row>
    <row r="1401" spans="1:19" ht="14.4" customHeight="1" x14ac:dyDescent="0.3">
      <c r="A1401" s="831" t="s">
        <v>5661</v>
      </c>
      <c r="B1401" s="832" t="s">
        <v>5662</v>
      </c>
      <c r="C1401" s="832" t="s">
        <v>639</v>
      </c>
      <c r="D1401" s="832" t="s">
        <v>2088</v>
      </c>
      <c r="E1401" s="832" t="s">
        <v>5627</v>
      </c>
      <c r="F1401" s="832" t="s">
        <v>5684</v>
      </c>
      <c r="G1401" s="832" t="s">
        <v>5685</v>
      </c>
      <c r="H1401" s="849">
        <v>14</v>
      </c>
      <c r="I1401" s="849">
        <v>140</v>
      </c>
      <c r="J1401" s="832">
        <v>0.3783783783783784</v>
      </c>
      <c r="K1401" s="832">
        <v>10</v>
      </c>
      <c r="L1401" s="849">
        <v>37</v>
      </c>
      <c r="M1401" s="849">
        <v>370</v>
      </c>
      <c r="N1401" s="832">
        <v>1</v>
      </c>
      <c r="O1401" s="832">
        <v>10</v>
      </c>
      <c r="P1401" s="849">
        <v>4</v>
      </c>
      <c r="Q1401" s="849">
        <v>40</v>
      </c>
      <c r="R1401" s="837">
        <v>0.10810810810810811</v>
      </c>
      <c r="S1401" s="850">
        <v>10</v>
      </c>
    </row>
    <row r="1402" spans="1:19" ht="14.4" customHeight="1" x14ac:dyDescent="0.3">
      <c r="A1402" s="831" t="s">
        <v>5661</v>
      </c>
      <c r="B1402" s="832" t="s">
        <v>5662</v>
      </c>
      <c r="C1402" s="832" t="s">
        <v>639</v>
      </c>
      <c r="D1402" s="832" t="s">
        <v>2088</v>
      </c>
      <c r="E1402" s="832" t="s">
        <v>5627</v>
      </c>
      <c r="F1402" s="832" t="s">
        <v>5684</v>
      </c>
      <c r="G1402" s="832" t="s">
        <v>5686</v>
      </c>
      <c r="H1402" s="849">
        <v>5</v>
      </c>
      <c r="I1402" s="849">
        <v>50</v>
      </c>
      <c r="J1402" s="832">
        <v>2.5</v>
      </c>
      <c r="K1402" s="832">
        <v>10</v>
      </c>
      <c r="L1402" s="849">
        <v>2</v>
      </c>
      <c r="M1402" s="849">
        <v>20</v>
      </c>
      <c r="N1402" s="832">
        <v>1</v>
      </c>
      <c r="O1402" s="832">
        <v>10</v>
      </c>
      <c r="P1402" s="849"/>
      <c r="Q1402" s="849"/>
      <c r="R1402" s="837"/>
      <c r="S1402" s="850"/>
    </row>
    <row r="1403" spans="1:19" ht="14.4" customHeight="1" x14ac:dyDescent="0.3">
      <c r="A1403" s="831" t="s">
        <v>5661</v>
      </c>
      <c r="B1403" s="832" t="s">
        <v>5662</v>
      </c>
      <c r="C1403" s="832" t="s">
        <v>639</v>
      </c>
      <c r="D1403" s="832" t="s">
        <v>2088</v>
      </c>
      <c r="E1403" s="832" t="s">
        <v>5627</v>
      </c>
      <c r="F1403" s="832" t="s">
        <v>5703</v>
      </c>
      <c r="G1403" s="832" t="s">
        <v>5704</v>
      </c>
      <c r="H1403" s="849">
        <v>1</v>
      </c>
      <c r="I1403" s="849">
        <v>308</v>
      </c>
      <c r="J1403" s="832"/>
      <c r="K1403" s="832">
        <v>308</v>
      </c>
      <c r="L1403" s="849"/>
      <c r="M1403" s="849"/>
      <c r="N1403" s="832"/>
      <c r="O1403" s="832"/>
      <c r="P1403" s="849"/>
      <c r="Q1403" s="849"/>
      <c r="R1403" s="837"/>
      <c r="S1403" s="850"/>
    </row>
    <row r="1404" spans="1:19" ht="14.4" customHeight="1" x14ac:dyDescent="0.3">
      <c r="A1404" s="831" t="s">
        <v>5661</v>
      </c>
      <c r="B1404" s="832" t="s">
        <v>5662</v>
      </c>
      <c r="C1404" s="832" t="s">
        <v>639</v>
      </c>
      <c r="D1404" s="832" t="s">
        <v>2088</v>
      </c>
      <c r="E1404" s="832" t="s">
        <v>5627</v>
      </c>
      <c r="F1404" s="832" t="s">
        <v>5735</v>
      </c>
      <c r="G1404" s="832" t="s">
        <v>5736</v>
      </c>
      <c r="H1404" s="849">
        <v>19</v>
      </c>
      <c r="I1404" s="849">
        <v>4598</v>
      </c>
      <c r="J1404" s="832">
        <v>0.42432631967515688</v>
      </c>
      <c r="K1404" s="832">
        <v>242</v>
      </c>
      <c r="L1404" s="849">
        <v>42</v>
      </c>
      <c r="M1404" s="849">
        <v>10836</v>
      </c>
      <c r="N1404" s="832">
        <v>1</v>
      </c>
      <c r="O1404" s="832">
        <v>258</v>
      </c>
      <c r="P1404" s="849">
        <v>5</v>
      </c>
      <c r="Q1404" s="849">
        <v>1290</v>
      </c>
      <c r="R1404" s="837">
        <v>0.11904761904761904</v>
      </c>
      <c r="S1404" s="850">
        <v>258</v>
      </c>
    </row>
    <row r="1405" spans="1:19" ht="14.4" customHeight="1" x14ac:dyDescent="0.3">
      <c r="A1405" s="831" t="s">
        <v>5661</v>
      </c>
      <c r="B1405" s="832" t="s">
        <v>5662</v>
      </c>
      <c r="C1405" s="832" t="s">
        <v>639</v>
      </c>
      <c r="D1405" s="832" t="s">
        <v>2088</v>
      </c>
      <c r="E1405" s="832" t="s">
        <v>5627</v>
      </c>
      <c r="F1405" s="832" t="s">
        <v>5751</v>
      </c>
      <c r="G1405" s="832" t="s">
        <v>5752</v>
      </c>
      <c r="H1405" s="849">
        <v>19</v>
      </c>
      <c r="I1405" s="849">
        <v>4560</v>
      </c>
      <c r="J1405" s="832">
        <v>0.45581767293082764</v>
      </c>
      <c r="K1405" s="832">
        <v>240</v>
      </c>
      <c r="L1405" s="849">
        <v>41</v>
      </c>
      <c r="M1405" s="849">
        <v>10004</v>
      </c>
      <c r="N1405" s="832">
        <v>1</v>
      </c>
      <c r="O1405" s="832">
        <v>244</v>
      </c>
      <c r="P1405" s="849">
        <v>4</v>
      </c>
      <c r="Q1405" s="849">
        <v>980</v>
      </c>
      <c r="R1405" s="837">
        <v>9.7960815673730509E-2</v>
      </c>
      <c r="S1405" s="850">
        <v>245</v>
      </c>
    </row>
    <row r="1406" spans="1:19" ht="14.4" customHeight="1" x14ac:dyDescent="0.3">
      <c r="A1406" s="831" t="s">
        <v>5661</v>
      </c>
      <c r="B1406" s="832" t="s">
        <v>5662</v>
      </c>
      <c r="C1406" s="832" t="s">
        <v>639</v>
      </c>
      <c r="D1406" s="832" t="s">
        <v>2089</v>
      </c>
      <c r="E1406" s="832" t="s">
        <v>5627</v>
      </c>
      <c r="F1406" s="832" t="s">
        <v>5646</v>
      </c>
      <c r="G1406" s="832" t="s">
        <v>5647</v>
      </c>
      <c r="H1406" s="849"/>
      <c r="I1406" s="849"/>
      <c r="J1406" s="832"/>
      <c r="K1406" s="832"/>
      <c r="L1406" s="849"/>
      <c r="M1406" s="849"/>
      <c r="N1406" s="832"/>
      <c r="O1406" s="832"/>
      <c r="P1406" s="849">
        <v>1</v>
      </c>
      <c r="Q1406" s="849">
        <v>37</v>
      </c>
      <c r="R1406" s="837"/>
      <c r="S1406" s="850">
        <v>37</v>
      </c>
    </row>
    <row r="1407" spans="1:19" ht="14.4" customHeight="1" x14ac:dyDescent="0.3">
      <c r="A1407" s="831" t="s">
        <v>5661</v>
      </c>
      <c r="B1407" s="832" t="s">
        <v>5662</v>
      </c>
      <c r="C1407" s="832" t="s">
        <v>639</v>
      </c>
      <c r="D1407" s="832" t="s">
        <v>2089</v>
      </c>
      <c r="E1407" s="832" t="s">
        <v>5627</v>
      </c>
      <c r="F1407" s="832" t="s">
        <v>5693</v>
      </c>
      <c r="G1407" s="832" t="s">
        <v>5694</v>
      </c>
      <c r="H1407" s="849">
        <v>48</v>
      </c>
      <c r="I1407" s="849">
        <v>11280</v>
      </c>
      <c r="J1407" s="832">
        <v>0.6809127127852227</v>
      </c>
      <c r="K1407" s="832">
        <v>235</v>
      </c>
      <c r="L1407" s="849">
        <v>66</v>
      </c>
      <c r="M1407" s="849">
        <v>16566</v>
      </c>
      <c r="N1407" s="832">
        <v>1</v>
      </c>
      <c r="O1407" s="832">
        <v>251</v>
      </c>
      <c r="P1407" s="849">
        <v>77</v>
      </c>
      <c r="Q1407" s="849">
        <v>19327</v>
      </c>
      <c r="R1407" s="837">
        <v>1.1666666666666667</v>
      </c>
      <c r="S1407" s="850">
        <v>251</v>
      </c>
    </row>
    <row r="1408" spans="1:19" ht="14.4" customHeight="1" x14ac:dyDescent="0.3">
      <c r="A1408" s="831" t="s">
        <v>5661</v>
      </c>
      <c r="B1408" s="832" t="s">
        <v>5662</v>
      </c>
      <c r="C1408" s="832" t="s">
        <v>639</v>
      </c>
      <c r="D1408" s="832" t="s">
        <v>2089</v>
      </c>
      <c r="E1408" s="832" t="s">
        <v>5627</v>
      </c>
      <c r="F1408" s="832" t="s">
        <v>5695</v>
      </c>
      <c r="G1408" s="832" t="s">
        <v>5696</v>
      </c>
      <c r="H1408" s="849">
        <v>7</v>
      </c>
      <c r="I1408" s="849">
        <v>826</v>
      </c>
      <c r="J1408" s="832"/>
      <c r="K1408" s="832">
        <v>118</v>
      </c>
      <c r="L1408" s="849"/>
      <c r="M1408" s="849"/>
      <c r="N1408" s="832"/>
      <c r="O1408" s="832"/>
      <c r="P1408" s="849"/>
      <c r="Q1408" s="849"/>
      <c r="R1408" s="837"/>
      <c r="S1408" s="850"/>
    </row>
    <row r="1409" spans="1:19" ht="14.4" customHeight="1" x14ac:dyDescent="0.3">
      <c r="A1409" s="831" t="s">
        <v>5661</v>
      </c>
      <c r="B1409" s="832" t="s">
        <v>5662</v>
      </c>
      <c r="C1409" s="832" t="s">
        <v>639</v>
      </c>
      <c r="D1409" s="832" t="s">
        <v>2089</v>
      </c>
      <c r="E1409" s="832" t="s">
        <v>5627</v>
      </c>
      <c r="F1409" s="832" t="s">
        <v>5703</v>
      </c>
      <c r="G1409" s="832" t="s">
        <v>5704</v>
      </c>
      <c r="H1409" s="849">
        <v>19</v>
      </c>
      <c r="I1409" s="849">
        <v>5852</v>
      </c>
      <c r="J1409" s="832">
        <v>0.7716244725738397</v>
      </c>
      <c r="K1409" s="832">
        <v>308</v>
      </c>
      <c r="L1409" s="849">
        <v>24</v>
      </c>
      <c r="M1409" s="849">
        <v>7584</v>
      </c>
      <c r="N1409" s="832">
        <v>1</v>
      </c>
      <c r="O1409" s="832">
        <v>316</v>
      </c>
      <c r="P1409" s="849">
        <v>10</v>
      </c>
      <c r="Q1409" s="849">
        <v>3160</v>
      </c>
      <c r="R1409" s="837">
        <v>0.41666666666666669</v>
      </c>
      <c r="S1409" s="850">
        <v>316</v>
      </c>
    </row>
    <row r="1410" spans="1:19" ht="14.4" customHeight="1" x14ac:dyDescent="0.3">
      <c r="A1410" s="831" t="s">
        <v>5661</v>
      </c>
      <c r="B1410" s="832" t="s">
        <v>5662</v>
      </c>
      <c r="C1410" s="832" t="s">
        <v>639</v>
      </c>
      <c r="D1410" s="832" t="s">
        <v>2089</v>
      </c>
      <c r="E1410" s="832" t="s">
        <v>5627</v>
      </c>
      <c r="F1410" s="832" t="s">
        <v>5639</v>
      </c>
      <c r="G1410" s="832" t="s">
        <v>5640</v>
      </c>
      <c r="H1410" s="849">
        <v>47</v>
      </c>
      <c r="I1410" s="849">
        <v>1366.66</v>
      </c>
      <c r="J1410" s="832">
        <v>0.65079047619047625</v>
      </c>
      <c r="K1410" s="832">
        <v>29.077872340425532</v>
      </c>
      <c r="L1410" s="849">
        <v>63</v>
      </c>
      <c r="M1410" s="849">
        <v>2100</v>
      </c>
      <c r="N1410" s="832">
        <v>1</v>
      </c>
      <c r="O1410" s="832">
        <v>33.333333333333336</v>
      </c>
      <c r="P1410" s="849">
        <v>73</v>
      </c>
      <c r="Q1410" s="849">
        <v>2433.33</v>
      </c>
      <c r="R1410" s="837">
        <v>1.1587285714285713</v>
      </c>
      <c r="S1410" s="850">
        <v>33.333287671232874</v>
      </c>
    </row>
    <row r="1411" spans="1:19" ht="14.4" customHeight="1" x14ac:dyDescent="0.3">
      <c r="A1411" s="831" t="s">
        <v>5661</v>
      </c>
      <c r="B1411" s="832" t="s">
        <v>5662</v>
      </c>
      <c r="C1411" s="832" t="s">
        <v>639</v>
      </c>
      <c r="D1411" s="832" t="s">
        <v>2089</v>
      </c>
      <c r="E1411" s="832" t="s">
        <v>5627</v>
      </c>
      <c r="F1411" s="832" t="s">
        <v>5725</v>
      </c>
      <c r="G1411" s="832" t="s">
        <v>5726</v>
      </c>
      <c r="H1411" s="849"/>
      <c r="I1411" s="849"/>
      <c r="J1411" s="832"/>
      <c r="K1411" s="832"/>
      <c r="L1411" s="849"/>
      <c r="M1411" s="849"/>
      <c r="N1411" s="832"/>
      <c r="O1411" s="832"/>
      <c r="P1411" s="849">
        <v>2</v>
      </c>
      <c r="Q1411" s="849">
        <v>74</v>
      </c>
      <c r="R1411" s="837"/>
      <c r="S1411" s="850">
        <v>37</v>
      </c>
    </row>
    <row r="1412" spans="1:19" ht="14.4" customHeight="1" x14ac:dyDescent="0.3">
      <c r="A1412" s="831" t="s">
        <v>5661</v>
      </c>
      <c r="B1412" s="832" t="s">
        <v>5662</v>
      </c>
      <c r="C1412" s="832" t="s">
        <v>639</v>
      </c>
      <c r="D1412" s="832" t="s">
        <v>2089</v>
      </c>
      <c r="E1412" s="832" t="s">
        <v>5627</v>
      </c>
      <c r="F1412" s="832" t="s">
        <v>5731</v>
      </c>
      <c r="G1412" s="832" t="s">
        <v>5732</v>
      </c>
      <c r="H1412" s="849">
        <v>1</v>
      </c>
      <c r="I1412" s="849">
        <v>648</v>
      </c>
      <c r="J1412" s="832"/>
      <c r="K1412" s="832">
        <v>648</v>
      </c>
      <c r="L1412" s="849"/>
      <c r="M1412" s="849"/>
      <c r="N1412" s="832"/>
      <c r="O1412" s="832"/>
      <c r="P1412" s="849"/>
      <c r="Q1412" s="849"/>
      <c r="R1412" s="837"/>
      <c r="S1412" s="850"/>
    </row>
    <row r="1413" spans="1:19" ht="14.4" customHeight="1" x14ac:dyDescent="0.3">
      <c r="A1413" s="831" t="s">
        <v>5661</v>
      </c>
      <c r="B1413" s="832" t="s">
        <v>5662</v>
      </c>
      <c r="C1413" s="832" t="s">
        <v>639</v>
      </c>
      <c r="D1413" s="832" t="s">
        <v>2089</v>
      </c>
      <c r="E1413" s="832" t="s">
        <v>5627</v>
      </c>
      <c r="F1413" s="832" t="s">
        <v>5648</v>
      </c>
      <c r="G1413" s="832" t="s">
        <v>5649</v>
      </c>
      <c r="H1413" s="849"/>
      <c r="I1413" s="849"/>
      <c r="J1413" s="832"/>
      <c r="K1413" s="832"/>
      <c r="L1413" s="849"/>
      <c r="M1413" s="849"/>
      <c r="N1413" s="832"/>
      <c r="O1413" s="832"/>
      <c r="P1413" s="849">
        <v>1</v>
      </c>
      <c r="Q1413" s="849">
        <v>74</v>
      </c>
      <c r="R1413" s="837"/>
      <c r="S1413" s="850">
        <v>74</v>
      </c>
    </row>
    <row r="1414" spans="1:19" ht="14.4" customHeight="1" x14ac:dyDescent="0.3">
      <c r="A1414" s="831" t="s">
        <v>5661</v>
      </c>
      <c r="B1414" s="832" t="s">
        <v>5662</v>
      </c>
      <c r="C1414" s="832" t="s">
        <v>639</v>
      </c>
      <c r="D1414" s="832" t="s">
        <v>2089</v>
      </c>
      <c r="E1414" s="832" t="s">
        <v>5627</v>
      </c>
      <c r="F1414" s="832" t="s">
        <v>5751</v>
      </c>
      <c r="G1414" s="832" t="s">
        <v>5752</v>
      </c>
      <c r="H1414" s="849">
        <v>42</v>
      </c>
      <c r="I1414" s="849">
        <v>10080</v>
      </c>
      <c r="J1414" s="832">
        <v>0.79445145018915508</v>
      </c>
      <c r="K1414" s="832">
        <v>240</v>
      </c>
      <c r="L1414" s="849">
        <v>52</v>
      </c>
      <c r="M1414" s="849">
        <v>12688</v>
      </c>
      <c r="N1414" s="832">
        <v>1</v>
      </c>
      <c r="O1414" s="832">
        <v>244</v>
      </c>
      <c r="P1414" s="849">
        <v>73</v>
      </c>
      <c r="Q1414" s="849">
        <v>17885</v>
      </c>
      <c r="R1414" s="837">
        <v>1.4095996216897857</v>
      </c>
      <c r="S1414" s="850">
        <v>245</v>
      </c>
    </row>
    <row r="1415" spans="1:19" ht="14.4" customHeight="1" x14ac:dyDescent="0.3">
      <c r="A1415" s="831" t="s">
        <v>5661</v>
      </c>
      <c r="B1415" s="832" t="s">
        <v>5662</v>
      </c>
      <c r="C1415" s="832" t="s">
        <v>639</v>
      </c>
      <c r="D1415" s="832" t="s">
        <v>2089</v>
      </c>
      <c r="E1415" s="832" t="s">
        <v>5627</v>
      </c>
      <c r="F1415" s="832" t="s">
        <v>5759</v>
      </c>
      <c r="G1415" s="832" t="s">
        <v>5760</v>
      </c>
      <c r="H1415" s="849">
        <v>1</v>
      </c>
      <c r="I1415" s="849">
        <v>349</v>
      </c>
      <c r="J1415" s="832">
        <v>0.93817204301075274</v>
      </c>
      <c r="K1415" s="832">
        <v>349</v>
      </c>
      <c r="L1415" s="849">
        <v>1</v>
      </c>
      <c r="M1415" s="849">
        <v>372</v>
      </c>
      <c r="N1415" s="832">
        <v>1</v>
      </c>
      <c r="O1415" s="832">
        <v>372</v>
      </c>
      <c r="P1415" s="849"/>
      <c r="Q1415" s="849"/>
      <c r="R1415" s="837"/>
      <c r="S1415" s="850"/>
    </row>
    <row r="1416" spans="1:19" ht="14.4" customHeight="1" x14ac:dyDescent="0.3">
      <c r="A1416" s="831" t="s">
        <v>5661</v>
      </c>
      <c r="B1416" s="832" t="s">
        <v>5662</v>
      </c>
      <c r="C1416" s="832" t="s">
        <v>639</v>
      </c>
      <c r="D1416" s="832" t="s">
        <v>2090</v>
      </c>
      <c r="E1416" s="832" t="s">
        <v>5627</v>
      </c>
      <c r="F1416" s="832" t="s">
        <v>5684</v>
      </c>
      <c r="G1416" s="832" t="s">
        <v>5685</v>
      </c>
      <c r="H1416" s="849">
        <v>68</v>
      </c>
      <c r="I1416" s="849">
        <v>680</v>
      </c>
      <c r="J1416" s="832">
        <v>1.1724137931034482</v>
      </c>
      <c r="K1416" s="832">
        <v>10</v>
      </c>
      <c r="L1416" s="849">
        <v>58</v>
      </c>
      <c r="M1416" s="849">
        <v>580</v>
      </c>
      <c r="N1416" s="832">
        <v>1</v>
      </c>
      <c r="O1416" s="832">
        <v>10</v>
      </c>
      <c r="P1416" s="849">
        <v>16</v>
      </c>
      <c r="Q1416" s="849">
        <v>160</v>
      </c>
      <c r="R1416" s="837">
        <v>0.27586206896551724</v>
      </c>
      <c r="S1416" s="850">
        <v>10</v>
      </c>
    </row>
    <row r="1417" spans="1:19" ht="14.4" customHeight="1" x14ac:dyDescent="0.3">
      <c r="A1417" s="831" t="s">
        <v>5661</v>
      </c>
      <c r="B1417" s="832" t="s">
        <v>5662</v>
      </c>
      <c r="C1417" s="832" t="s">
        <v>639</v>
      </c>
      <c r="D1417" s="832" t="s">
        <v>2090</v>
      </c>
      <c r="E1417" s="832" t="s">
        <v>5627</v>
      </c>
      <c r="F1417" s="832" t="s">
        <v>5684</v>
      </c>
      <c r="G1417" s="832" t="s">
        <v>5686</v>
      </c>
      <c r="H1417" s="849">
        <v>56</v>
      </c>
      <c r="I1417" s="849">
        <v>560</v>
      </c>
      <c r="J1417" s="832">
        <v>3.5</v>
      </c>
      <c r="K1417" s="832">
        <v>10</v>
      </c>
      <c r="L1417" s="849">
        <v>16</v>
      </c>
      <c r="M1417" s="849">
        <v>160</v>
      </c>
      <c r="N1417" s="832">
        <v>1</v>
      </c>
      <c r="O1417" s="832">
        <v>10</v>
      </c>
      <c r="P1417" s="849"/>
      <c r="Q1417" s="849"/>
      <c r="R1417" s="837"/>
      <c r="S1417" s="850"/>
    </row>
    <row r="1418" spans="1:19" ht="14.4" customHeight="1" x14ac:dyDescent="0.3">
      <c r="A1418" s="831" t="s">
        <v>5661</v>
      </c>
      <c r="B1418" s="832" t="s">
        <v>5662</v>
      </c>
      <c r="C1418" s="832" t="s">
        <v>639</v>
      </c>
      <c r="D1418" s="832" t="s">
        <v>2090</v>
      </c>
      <c r="E1418" s="832" t="s">
        <v>5627</v>
      </c>
      <c r="F1418" s="832" t="s">
        <v>5693</v>
      </c>
      <c r="G1418" s="832" t="s">
        <v>5694</v>
      </c>
      <c r="H1418" s="849">
        <v>10</v>
      </c>
      <c r="I1418" s="849">
        <v>2350</v>
      </c>
      <c r="J1418" s="832">
        <v>0.93625498007968122</v>
      </c>
      <c r="K1418" s="832">
        <v>235</v>
      </c>
      <c r="L1418" s="849">
        <v>10</v>
      </c>
      <c r="M1418" s="849">
        <v>2510</v>
      </c>
      <c r="N1418" s="832">
        <v>1</v>
      </c>
      <c r="O1418" s="832">
        <v>251</v>
      </c>
      <c r="P1418" s="849"/>
      <c r="Q1418" s="849"/>
      <c r="R1418" s="837"/>
      <c r="S1418" s="850"/>
    </row>
    <row r="1419" spans="1:19" ht="14.4" customHeight="1" x14ac:dyDescent="0.3">
      <c r="A1419" s="831" t="s">
        <v>5661</v>
      </c>
      <c r="B1419" s="832" t="s">
        <v>5662</v>
      </c>
      <c r="C1419" s="832" t="s">
        <v>639</v>
      </c>
      <c r="D1419" s="832" t="s">
        <v>2090</v>
      </c>
      <c r="E1419" s="832" t="s">
        <v>5627</v>
      </c>
      <c r="F1419" s="832" t="s">
        <v>5703</v>
      </c>
      <c r="G1419" s="832" t="s">
        <v>5704</v>
      </c>
      <c r="H1419" s="849">
        <v>9</v>
      </c>
      <c r="I1419" s="849">
        <v>2772</v>
      </c>
      <c r="J1419" s="832">
        <v>1.0965189873417722</v>
      </c>
      <c r="K1419" s="832">
        <v>308</v>
      </c>
      <c r="L1419" s="849">
        <v>8</v>
      </c>
      <c r="M1419" s="849">
        <v>2528</v>
      </c>
      <c r="N1419" s="832">
        <v>1</v>
      </c>
      <c r="O1419" s="832">
        <v>316</v>
      </c>
      <c r="P1419" s="849"/>
      <c r="Q1419" s="849"/>
      <c r="R1419" s="837"/>
      <c r="S1419" s="850"/>
    </row>
    <row r="1420" spans="1:19" ht="14.4" customHeight="1" x14ac:dyDescent="0.3">
      <c r="A1420" s="831" t="s">
        <v>5661</v>
      </c>
      <c r="B1420" s="832" t="s">
        <v>5662</v>
      </c>
      <c r="C1420" s="832" t="s">
        <v>639</v>
      </c>
      <c r="D1420" s="832" t="s">
        <v>2090</v>
      </c>
      <c r="E1420" s="832" t="s">
        <v>5627</v>
      </c>
      <c r="F1420" s="832" t="s">
        <v>5639</v>
      </c>
      <c r="G1420" s="832" t="s">
        <v>5640</v>
      </c>
      <c r="H1420" s="849">
        <v>10</v>
      </c>
      <c r="I1420" s="849">
        <v>233.32999999999998</v>
      </c>
      <c r="J1420" s="832">
        <v>0.69999699996999953</v>
      </c>
      <c r="K1420" s="832">
        <v>23.332999999999998</v>
      </c>
      <c r="L1420" s="849">
        <v>10</v>
      </c>
      <c r="M1420" s="849">
        <v>333.33000000000004</v>
      </c>
      <c r="N1420" s="832">
        <v>1</v>
      </c>
      <c r="O1420" s="832">
        <v>33.333000000000006</v>
      </c>
      <c r="P1420" s="849"/>
      <c r="Q1420" s="849"/>
      <c r="R1420" s="837"/>
      <c r="S1420" s="850"/>
    </row>
    <row r="1421" spans="1:19" ht="14.4" customHeight="1" x14ac:dyDescent="0.3">
      <c r="A1421" s="831" t="s">
        <v>5661</v>
      </c>
      <c r="B1421" s="832" t="s">
        <v>5662</v>
      </c>
      <c r="C1421" s="832" t="s">
        <v>639</v>
      </c>
      <c r="D1421" s="832" t="s">
        <v>2090</v>
      </c>
      <c r="E1421" s="832" t="s">
        <v>5627</v>
      </c>
      <c r="F1421" s="832" t="s">
        <v>5735</v>
      </c>
      <c r="G1421" s="832" t="s">
        <v>5736</v>
      </c>
      <c r="H1421" s="849">
        <v>129</v>
      </c>
      <c r="I1421" s="849">
        <v>31218</v>
      </c>
      <c r="J1421" s="832">
        <v>1.4578313253012047</v>
      </c>
      <c r="K1421" s="832">
        <v>242</v>
      </c>
      <c r="L1421" s="849">
        <v>83</v>
      </c>
      <c r="M1421" s="849">
        <v>21414</v>
      </c>
      <c r="N1421" s="832">
        <v>1</v>
      </c>
      <c r="O1421" s="832">
        <v>258</v>
      </c>
      <c r="P1421" s="849">
        <v>19</v>
      </c>
      <c r="Q1421" s="849">
        <v>4902</v>
      </c>
      <c r="R1421" s="837">
        <v>0.2289156626506024</v>
      </c>
      <c r="S1421" s="850">
        <v>258</v>
      </c>
    </row>
    <row r="1422" spans="1:19" ht="14.4" customHeight="1" x14ac:dyDescent="0.3">
      <c r="A1422" s="831" t="s">
        <v>5661</v>
      </c>
      <c r="B1422" s="832" t="s">
        <v>5662</v>
      </c>
      <c r="C1422" s="832" t="s">
        <v>639</v>
      </c>
      <c r="D1422" s="832" t="s">
        <v>2090</v>
      </c>
      <c r="E1422" s="832" t="s">
        <v>5627</v>
      </c>
      <c r="F1422" s="832" t="s">
        <v>5751</v>
      </c>
      <c r="G1422" s="832" t="s">
        <v>5752</v>
      </c>
      <c r="H1422" s="849">
        <v>130</v>
      </c>
      <c r="I1422" s="849">
        <v>31200</v>
      </c>
      <c r="J1422" s="832">
        <v>1.3749338974087784</v>
      </c>
      <c r="K1422" s="832">
        <v>240</v>
      </c>
      <c r="L1422" s="849">
        <v>93</v>
      </c>
      <c r="M1422" s="849">
        <v>22692</v>
      </c>
      <c r="N1422" s="832">
        <v>1</v>
      </c>
      <c r="O1422" s="832">
        <v>244</v>
      </c>
      <c r="P1422" s="849">
        <v>19</v>
      </c>
      <c r="Q1422" s="849">
        <v>4655</v>
      </c>
      <c r="R1422" s="837">
        <v>0.20513837475762384</v>
      </c>
      <c r="S1422" s="850">
        <v>245</v>
      </c>
    </row>
    <row r="1423" spans="1:19" ht="14.4" customHeight="1" x14ac:dyDescent="0.3">
      <c r="A1423" s="831" t="s">
        <v>5661</v>
      </c>
      <c r="B1423" s="832" t="s">
        <v>5662</v>
      </c>
      <c r="C1423" s="832" t="s">
        <v>639</v>
      </c>
      <c r="D1423" s="832" t="s">
        <v>2091</v>
      </c>
      <c r="E1423" s="832" t="s">
        <v>5627</v>
      </c>
      <c r="F1423" s="832" t="s">
        <v>5646</v>
      </c>
      <c r="G1423" s="832" t="s">
        <v>5647</v>
      </c>
      <c r="H1423" s="849">
        <v>3</v>
      </c>
      <c r="I1423" s="849">
        <v>105</v>
      </c>
      <c r="J1423" s="832"/>
      <c r="K1423" s="832">
        <v>35</v>
      </c>
      <c r="L1423" s="849"/>
      <c r="M1423" s="849"/>
      <c r="N1423" s="832"/>
      <c r="O1423" s="832"/>
      <c r="P1423" s="849"/>
      <c r="Q1423" s="849"/>
      <c r="R1423" s="837"/>
      <c r="S1423" s="850"/>
    </row>
    <row r="1424" spans="1:19" ht="14.4" customHeight="1" x14ac:dyDescent="0.3">
      <c r="A1424" s="831" t="s">
        <v>5661</v>
      </c>
      <c r="B1424" s="832" t="s">
        <v>5662</v>
      </c>
      <c r="C1424" s="832" t="s">
        <v>639</v>
      </c>
      <c r="D1424" s="832" t="s">
        <v>2091</v>
      </c>
      <c r="E1424" s="832" t="s">
        <v>5627</v>
      </c>
      <c r="F1424" s="832" t="s">
        <v>5693</v>
      </c>
      <c r="G1424" s="832" t="s">
        <v>5694</v>
      </c>
      <c r="H1424" s="849">
        <v>23</v>
      </c>
      <c r="I1424" s="849">
        <v>5405</v>
      </c>
      <c r="J1424" s="832">
        <v>21.533864541832671</v>
      </c>
      <c r="K1424" s="832">
        <v>235</v>
      </c>
      <c r="L1424" s="849">
        <v>1</v>
      </c>
      <c r="M1424" s="849">
        <v>251</v>
      </c>
      <c r="N1424" s="832">
        <v>1</v>
      </c>
      <c r="O1424" s="832">
        <v>251</v>
      </c>
      <c r="P1424" s="849">
        <v>1</v>
      </c>
      <c r="Q1424" s="849">
        <v>251</v>
      </c>
      <c r="R1424" s="837">
        <v>1</v>
      </c>
      <c r="S1424" s="850">
        <v>251</v>
      </c>
    </row>
    <row r="1425" spans="1:19" ht="14.4" customHeight="1" x14ac:dyDescent="0.3">
      <c r="A1425" s="831" t="s">
        <v>5661</v>
      </c>
      <c r="B1425" s="832" t="s">
        <v>5662</v>
      </c>
      <c r="C1425" s="832" t="s">
        <v>639</v>
      </c>
      <c r="D1425" s="832" t="s">
        <v>2091</v>
      </c>
      <c r="E1425" s="832" t="s">
        <v>5627</v>
      </c>
      <c r="F1425" s="832" t="s">
        <v>5703</v>
      </c>
      <c r="G1425" s="832" t="s">
        <v>5704</v>
      </c>
      <c r="H1425" s="849">
        <v>21</v>
      </c>
      <c r="I1425" s="849">
        <v>6468</v>
      </c>
      <c r="J1425" s="832">
        <v>10.234177215189874</v>
      </c>
      <c r="K1425" s="832">
        <v>308</v>
      </c>
      <c r="L1425" s="849">
        <v>2</v>
      </c>
      <c r="M1425" s="849">
        <v>632</v>
      </c>
      <c r="N1425" s="832">
        <v>1</v>
      </c>
      <c r="O1425" s="832">
        <v>316</v>
      </c>
      <c r="P1425" s="849">
        <v>1</v>
      </c>
      <c r="Q1425" s="849">
        <v>316</v>
      </c>
      <c r="R1425" s="837">
        <v>0.5</v>
      </c>
      <c r="S1425" s="850">
        <v>316</v>
      </c>
    </row>
    <row r="1426" spans="1:19" ht="14.4" customHeight="1" x14ac:dyDescent="0.3">
      <c r="A1426" s="831" t="s">
        <v>5661</v>
      </c>
      <c r="B1426" s="832" t="s">
        <v>5662</v>
      </c>
      <c r="C1426" s="832" t="s">
        <v>639</v>
      </c>
      <c r="D1426" s="832" t="s">
        <v>2091</v>
      </c>
      <c r="E1426" s="832" t="s">
        <v>5627</v>
      </c>
      <c r="F1426" s="832" t="s">
        <v>5639</v>
      </c>
      <c r="G1426" s="832" t="s">
        <v>5640</v>
      </c>
      <c r="H1426" s="849">
        <v>7</v>
      </c>
      <c r="I1426" s="849">
        <v>133.32</v>
      </c>
      <c r="J1426" s="832">
        <v>4</v>
      </c>
      <c r="K1426" s="832">
        <v>19.045714285714286</v>
      </c>
      <c r="L1426" s="849">
        <v>1</v>
      </c>
      <c r="M1426" s="849">
        <v>33.33</v>
      </c>
      <c r="N1426" s="832">
        <v>1</v>
      </c>
      <c r="O1426" s="832">
        <v>33.33</v>
      </c>
      <c r="P1426" s="849"/>
      <c r="Q1426" s="849"/>
      <c r="R1426" s="837"/>
      <c r="S1426" s="850"/>
    </row>
    <row r="1427" spans="1:19" ht="14.4" customHeight="1" x14ac:dyDescent="0.3">
      <c r="A1427" s="831" t="s">
        <v>5661</v>
      </c>
      <c r="B1427" s="832" t="s">
        <v>5662</v>
      </c>
      <c r="C1427" s="832" t="s">
        <v>639</v>
      </c>
      <c r="D1427" s="832" t="s">
        <v>2091</v>
      </c>
      <c r="E1427" s="832" t="s">
        <v>5627</v>
      </c>
      <c r="F1427" s="832" t="s">
        <v>5743</v>
      </c>
      <c r="G1427" s="832" t="s">
        <v>5744</v>
      </c>
      <c r="H1427" s="849">
        <v>1</v>
      </c>
      <c r="I1427" s="849">
        <v>57</v>
      </c>
      <c r="J1427" s="832"/>
      <c r="K1427" s="832">
        <v>57</v>
      </c>
      <c r="L1427" s="849"/>
      <c r="M1427" s="849"/>
      <c r="N1427" s="832"/>
      <c r="O1427" s="832"/>
      <c r="P1427" s="849"/>
      <c r="Q1427" s="849"/>
      <c r="R1427" s="837"/>
      <c r="S1427" s="850"/>
    </row>
    <row r="1428" spans="1:19" ht="14.4" customHeight="1" x14ac:dyDescent="0.3">
      <c r="A1428" s="831" t="s">
        <v>5661</v>
      </c>
      <c r="B1428" s="832" t="s">
        <v>5662</v>
      </c>
      <c r="C1428" s="832" t="s">
        <v>639</v>
      </c>
      <c r="D1428" s="832" t="s">
        <v>2091</v>
      </c>
      <c r="E1428" s="832" t="s">
        <v>5627</v>
      </c>
      <c r="F1428" s="832" t="s">
        <v>5751</v>
      </c>
      <c r="G1428" s="832" t="s">
        <v>5752</v>
      </c>
      <c r="H1428" s="849">
        <v>13</v>
      </c>
      <c r="I1428" s="849">
        <v>3120</v>
      </c>
      <c r="J1428" s="832"/>
      <c r="K1428" s="832">
        <v>240</v>
      </c>
      <c r="L1428" s="849"/>
      <c r="M1428" s="849"/>
      <c r="N1428" s="832"/>
      <c r="O1428" s="832"/>
      <c r="P1428" s="849"/>
      <c r="Q1428" s="849"/>
      <c r="R1428" s="837"/>
      <c r="S1428" s="850"/>
    </row>
    <row r="1429" spans="1:19" ht="14.4" customHeight="1" x14ac:dyDescent="0.3">
      <c r="A1429" s="831" t="s">
        <v>5661</v>
      </c>
      <c r="B1429" s="832" t="s">
        <v>5662</v>
      </c>
      <c r="C1429" s="832" t="s">
        <v>639</v>
      </c>
      <c r="D1429" s="832" t="s">
        <v>2092</v>
      </c>
      <c r="E1429" s="832" t="s">
        <v>5627</v>
      </c>
      <c r="F1429" s="832" t="s">
        <v>5646</v>
      </c>
      <c r="G1429" s="832" t="s">
        <v>5647</v>
      </c>
      <c r="H1429" s="849">
        <v>1</v>
      </c>
      <c r="I1429" s="849">
        <v>35</v>
      </c>
      <c r="J1429" s="832"/>
      <c r="K1429" s="832">
        <v>35</v>
      </c>
      <c r="L1429" s="849"/>
      <c r="M1429" s="849"/>
      <c r="N1429" s="832"/>
      <c r="O1429" s="832"/>
      <c r="P1429" s="849"/>
      <c r="Q1429" s="849"/>
      <c r="R1429" s="837"/>
      <c r="S1429" s="850"/>
    </row>
    <row r="1430" spans="1:19" ht="14.4" customHeight="1" x14ac:dyDescent="0.3">
      <c r="A1430" s="831" t="s">
        <v>5661</v>
      </c>
      <c r="B1430" s="832" t="s">
        <v>5662</v>
      </c>
      <c r="C1430" s="832" t="s">
        <v>639</v>
      </c>
      <c r="D1430" s="832" t="s">
        <v>2092</v>
      </c>
      <c r="E1430" s="832" t="s">
        <v>5627</v>
      </c>
      <c r="F1430" s="832" t="s">
        <v>5684</v>
      </c>
      <c r="G1430" s="832" t="s">
        <v>5685</v>
      </c>
      <c r="H1430" s="849">
        <v>145</v>
      </c>
      <c r="I1430" s="849">
        <v>1450</v>
      </c>
      <c r="J1430" s="832">
        <v>5.3703703703703702</v>
      </c>
      <c r="K1430" s="832">
        <v>10</v>
      </c>
      <c r="L1430" s="849">
        <v>27</v>
      </c>
      <c r="M1430" s="849">
        <v>270</v>
      </c>
      <c r="N1430" s="832">
        <v>1</v>
      </c>
      <c r="O1430" s="832">
        <v>10</v>
      </c>
      <c r="P1430" s="849"/>
      <c r="Q1430" s="849"/>
      <c r="R1430" s="837"/>
      <c r="S1430" s="850"/>
    </row>
    <row r="1431" spans="1:19" ht="14.4" customHeight="1" x14ac:dyDescent="0.3">
      <c r="A1431" s="831" t="s">
        <v>5661</v>
      </c>
      <c r="B1431" s="832" t="s">
        <v>5662</v>
      </c>
      <c r="C1431" s="832" t="s">
        <v>639</v>
      </c>
      <c r="D1431" s="832" t="s">
        <v>2092</v>
      </c>
      <c r="E1431" s="832" t="s">
        <v>5627</v>
      </c>
      <c r="F1431" s="832" t="s">
        <v>5684</v>
      </c>
      <c r="G1431" s="832" t="s">
        <v>5686</v>
      </c>
      <c r="H1431" s="849">
        <v>1</v>
      </c>
      <c r="I1431" s="849">
        <v>10</v>
      </c>
      <c r="J1431" s="832"/>
      <c r="K1431" s="832">
        <v>10</v>
      </c>
      <c r="L1431" s="849"/>
      <c r="M1431" s="849"/>
      <c r="N1431" s="832"/>
      <c r="O1431" s="832"/>
      <c r="P1431" s="849"/>
      <c r="Q1431" s="849"/>
      <c r="R1431" s="837"/>
      <c r="S1431" s="850"/>
    </row>
    <row r="1432" spans="1:19" ht="14.4" customHeight="1" x14ac:dyDescent="0.3">
      <c r="A1432" s="831" t="s">
        <v>5661</v>
      </c>
      <c r="B1432" s="832" t="s">
        <v>5662</v>
      </c>
      <c r="C1432" s="832" t="s">
        <v>639</v>
      </c>
      <c r="D1432" s="832" t="s">
        <v>2092</v>
      </c>
      <c r="E1432" s="832" t="s">
        <v>5627</v>
      </c>
      <c r="F1432" s="832" t="s">
        <v>5693</v>
      </c>
      <c r="G1432" s="832" t="s">
        <v>5694</v>
      </c>
      <c r="H1432" s="849">
        <v>2</v>
      </c>
      <c r="I1432" s="849">
        <v>470</v>
      </c>
      <c r="J1432" s="832">
        <v>0.37450199203187251</v>
      </c>
      <c r="K1432" s="832">
        <v>235</v>
      </c>
      <c r="L1432" s="849">
        <v>5</v>
      </c>
      <c r="M1432" s="849">
        <v>1255</v>
      </c>
      <c r="N1432" s="832">
        <v>1</v>
      </c>
      <c r="O1432" s="832">
        <v>251</v>
      </c>
      <c r="P1432" s="849"/>
      <c r="Q1432" s="849"/>
      <c r="R1432" s="837"/>
      <c r="S1432" s="850"/>
    </row>
    <row r="1433" spans="1:19" ht="14.4" customHeight="1" x14ac:dyDescent="0.3">
      <c r="A1433" s="831" t="s">
        <v>5661</v>
      </c>
      <c r="B1433" s="832" t="s">
        <v>5662</v>
      </c>
      <c r="C1433" s="832" t="s">
        <v>639</v>
      </c>
      <c r="D1433" s="832" t="s">
        <v>2092</v>
      </c>
      <c r="E1433" s="832" t="s">
        <v>5627</v>
      </c>
      <c r="F1433" s="832" t="s">
        <v>5703</v>
      </c>
      <c r="G1433" s="832" t="s">
        <v>5704</v>
      </c>
      <c r="H1433" s="849">
        <v>4</v>
      </c>
      <c r="I1433" s="849">
        <v>1232</v>
      </c>
      <c r="J1433" s="832"/>
      <c r="K1433" s="832">
        <v>308</v>
      </c>
      <c r="L1433" s="849"/>
      <c r="M1433" s="849"/>
      <c r="N1433" s="832"/>
      <c r="O1433" s="832"/>
      <c r="P1433" s="849"/>
      <c r="Q1433" s="849"/>
      <c r="R1433" s="837"/>
      <c r="S1433" s="850"/>
    </row>
    <row r="1434" spans="1:19" ht="14.4" customHeight="1" x14ac:dyDescent="0.3">
      <c r="A1434" s="831" t="s">
        <v>5661</v>
      </c>
      <c r="B1434" s="832" t="s">
        <v>5662</v>
      </c>
      <c r="C1434" s="832" t="s">
        <v>639</v>
      </c>
      <c r="D1434" s="832" t="s">
        <v>2092</v>
      </c>
      <c r="E1434" s="832" t="s">
        <v>5627</v>
      </c>
      <c r="F1434" s="832" t="s">
        <v>5639</v>
      </c>
      <c r="G1434" s="832" t="s">
        <v>5640</v>
      </c>
      <c r="H1434" s="849">
        <v>1</v>
      </c>
      <c r="I1434" s="849">
        <v>33.33</v>
      </c>
      <c r="J1434" s="832">
        <v>0.19997600047999037</v>
      </c>
      <c r="K1434" s="832">
        <v>33.33</v>
      </c>
      <c r="L1434" s="849">
        <v>5</v>
      </c>
      <c r="M1434" s="849">
        <v>166.67000000000002</v>
      </c>
      <c r="N1434" s="832">
        <v>1</v>
      </c>
      <c r="O1434" s="832">
        <v>33.334000000000003</v>
      </c>
      <c r="P1434" s="849"/>
      <c r="Q1434" s="849"/>
      <c r="R1434" s="837"/>
      <c r="S1434" s="850"/>
    </row>
    <row r="1435" spans="1:19" ht="14.4" customHeight="1" x14ac:dyDescent="0.3">
      <c r="A1435" s="831" t="s">
        <v>5661</v>
      </c>
      <c r="B1435" s="832" t="s">
        <v>5662</v>
      </c>
      <c r="C1435" s="832" t="s">
        <v>639</v>
      </c>
      <c r="D1435" s="832" t="s">
        <v>2092</v>
      </c>
      <c r="E1435" s="832" t="s">
        <v>5627</v>
      </c>
      <c r="F1435" s="832" t="s">
        <v>5731</v>
      </c>
      <c r="G1435" s="832" t="s">
        <v>5732</v>
      </c>
      <c r="H1435" s="849">
        <v>77</v>
      </c>
      <c r="I1435" s="849">
        <v>49896</v>
      </c>
      <c r="J1435" s="832">
        <v>4.9573770491803275</v>
      </c>
      <c r="K1435" s="832">
        <v>648</v>
      </c>
      <c r="L1435" s="849">
        <v>15</v>
      </c>
      <c r="M1435" s="849">
        <v>10065</v>
      </c>
      <c r="N1435" s="832">
        <v>1</v>
      </c>
      <c r="O1435" s="832">
        <v>671</v>
      </c>
      <c r="P1435" s="849"/>
      <c r="Q1435" s="849"/>
      <c r="R1435" s="837"/>
      <c r="S1435" s="850"/>
    </row>
    <row r="1436" spans="1:19" ht="14.4" customHeight="1" x14ac:dyDescent="0.3">
      <c r="A1436" s="831" t="s">
        <v>5661</v>
      </c>
      <c r="B1436" s="832" t="s">
        <v>5662</v>
      </c>
      <c r="C1436" s="832" t="s">
        <v>639</v>
      </c>
      <c r="D1436" s="832" t="s">
        <v>2092</v>
      </c>
      <c r="E1436" s="832" t="s">
        <v>5627</v>
      </c>
      <c r="F1436" s="832" t="s">
        <v>5648</v>
      </c>
      <c r="G1436" s="832" t="s">
        <v>5649</v>
      </c>
      <c r="H1436" s="849">
        <v>1</v>
      </c>
      <c r="I1436" s="849">
        <v>70</v>
      </c>
      <c r="J1436" s="832"/>
      <c r="K1436" s="832">
        <v>70</v>
      </c>
      <c r="L1436" s="849"/>
      <c r="M1436" s="849"/>
      <c r="N1436" s="832"/>
      <c r="O1436" s="832"/>
      <c r="P1436" s="849"/>
      <c r="Q1436" s="849"/>
      <c r="R1436" s="837"/>
      <c r="S1436" s="850"/>
    </row>
    <row r="1437" spans="1:19" ht="14.4" customHeight="1" x14ac:dyDescent="0.3">
      <c r="A1437" s="831" t="s">
        <v>5661</v>
      </c>
      <c r="B1437" s="832" t="s">
        <v>5662</v>
      </c>
      <c r="C1437" s="832" t="s">
        <v>639</v>
      </c>
      <c r="D1437" s="832" t="s">
        <v>2092</v>
      </c>
      <c r="E1437" s="832" t="s">
        <v>5627</v>
      </c>
      <c r="F1437" s="832" t="s">
        <v>5735</v>
      </c>
      <c r="G1437" s="832" t="s">
        <v>5736</v>
      </c>
      <c r="H1437" s="849">
        <v>150</v>
      </c>
      <c r="I1437" s="849">
        <v>36300</v>
      </c>
      <c r="J1437" s="832">
        <v>4.538634658664666</v>
      </c>
      <c r="K1437" s="832">
        <v>242</v>
      </c>
      <c r="L1437" s="849">
        <v>31</v>
      </c>
      <c r="M1437" s="849">
        <v>7998</v>
      </c>
      <c r="N1437" s="832">
        <v>1</v>
      </c>
      <c r="O1437" s="832">
        <v>258</v>
      </c>
      <c r="P1437" s="849"/>
      <c r="Q1437" s="849"/>
      <c r="R1437" s="837"/>
      <c r="S1437" s="850"/>
    </row>
    <row r="1438" spans="1:19" ht="14.4" customHeight="1" x14ac:dyDescent="0.3">
      <c r="A1438" s="831" t="s">
        <v>5661</v>
      </c>
      <c r="B1438" s="832" t="s">
        <v>5662</v>
      </c>
      <c r="C1438" s="832" t="s">
        <v>639</v>
      </c>
      <c r="D1438" s="832" t="s">
        <v>2092</v>
      </c>
      <c r="E1438" s="832" t="s">
        <v>5627</v>
      </c>
      <c r="F1438" s="832" t="s">
        <v>5751</v>
      </c>
      <c r="G1438" s="832" t="s">
        <v>5752</v>
      </c>
      <c r="H1438" s="849">
        <v>122</v>
      </c>
      <c r="I1438" s="849">
        <v>29280</v>
      </c>
      <c r="J1438" s="832">
        <v>4.1379310344827589</v>
      </c>
      <c r="K1438" s="832">
        <v>240</v>
      </c>
      <c r="L1438" s="849">
        <v>29</v>
      </c>
      <c r="M1438" s="849">
        <v>7076</v>
      </c>
      <c r="N1438" s="832">
        <v>1</v>
      </c>
      <c r="O1438" s="832">
        <v>244</v>
      </c>
      <c r="P1438" s="849"/>
      <c r="Q1438" s="849"/>
      <c r="R1438" s="837"/>
      <c r="S1438" s="850"/>
    </row>
    <row r="1439" spans="1:19" ht="14.4" customHeight="1" x14ac:dyDescent="0.3">
      <c r="A1439" s="831" t="s">
        <v>5661</v>
      </c>
      <c r="B1439" s="832" t="s">
        <v>5662</v>
      </c>
      <c r="C1439" s="832" t="s">
        <v>639</v>
      </c>
      <c r="D1439" s="832" t="s">
        <v>2094</v>
      </c>
      <c r="E1439" s="832" t="s">
        <v>5627</v>
      </c>
      <c r="F1439" s="832" t="s">
        <v>5646</v>
      </c>
      <c r="G1439" s="832" t="s">
        <v>5647</v>
      </c>
      <c r="H1439" s="849">
        <v>1</v>
      </c>
      <c r="I1439" s="849">
        <v>35</v>
      </c>
      <c r="J1439" s="832"/>
      <c r="K1439" s="832">
        <v>35</v>
      </c>
      <c r="L1439" s="849"/>
      <c r="M1439" s="849"/>
      <c r="N1439" s="832"/>
      <c r="O1439" s="832"/>
      <c r="P1439" s="849">
        <v>2</v>
      </c>
      <c r="Q1439" s="849">
        <v>74</v>
      </c>
      <c r="R1439" s="837"/>
      <c r="S1439" s="850">
        <v>37</v>
      </c>
    </row>
    <row r="1440" spans="1:19" ht="14.4" customHeight="1" x14ac:dyDescent="0.3">
      <c r="A1440" s="831" t="s">
        <v>5661</v>
      </c>
      <c r="B1440" s="832" t="s">
        <v>5662</v>
      </c>
      <c r="C1440" s="832" t="s">
        <v>639</v>
      </c>
      <c r="D1440" s="832" t="s">
        <v>2094</v>
      </c>
      <c r="E1440" s="832" t="s">
        <v>5627</v>
      </c>
      <c r="F1440" s="832" t="s">
        <v>5684</v>
      </c>
      <c r="G1440" s="832" t="s">
        <v>5685</v>
      </c>
      <c r="H1440" s="849"/>
      <c r="I1440" s="849"/>
      <c r="J1440" s="832"/>
      <c r="K1440" s="832"/>
      <c r="L1440" s="849">
        <v>1</v>
      </c>
      <c r="M1440" s="849">
        <v>10</v>
      </c>
      <c r="N1440" s="832">
        <v>1</v>
      </c>
      <c r="O1440" s="832">
        <v>10</v>
      </c>
      <c r="P1440" s="849"/>
      <c r="Q1440" s="849"/>
      <c r="R1440" s="837"/>
      <c r="S1440" s="850"/>
    </row>
    <row r="1441" spans="1:19" ht="14.4" customHeight="1" x14ac:dyDescent="0.3">
      <c r="A1441" s="831" t="s">
        <v>5661</v>
      </c>
      <c r="B1441" s="832" t="s">
        <v>5662</v>
      </c>
      <c r="C1441" s="832" t="s">
        <v>639</v>
      </c>
      <c r="D1441" s="832" t="s">
        <v>2094</v>
      </c>
      <c r="E1441" s="832" t="s">
        <v>5627</v>
      </c>
      <c r="F1441" s="832" t="s">
        <v>5693</v>
      </c>
      <c r="G1441" s="832" t="s">
        <v>5694</v>
      </c>
      <c r="H1441" s="849">
        <v>37</v>
      </c>
      <c r="I1441" s="849">
        <v>8695</v>
      </c>
      <c r="J1441" s="832">
        <v>0.80561475030112106</v>
      </c>
      <c r="K1441" s="832">
        <v>235</v>
      </c>
      <c r="L1441" s="849">
        <v>43</v>
      </c>
      <c r="M1441" s="849">
        <v>10793</v>
      </c>
      <c r="N1441" s="832">
        <v>1</v>
      </c>
      <c r="O1441" s="832">
        <v>251</v>
      </c>
      <c r="P1441" s="849">
        <v>196</v>
      </c>
      <c r="Q1441" s="849">
        <v>49196</v>
      </c>
      <c r="R1441" s="837">
        <v>4.558139534883721</v>
      </c>
      <c r="S1441" s="850">
        <v>251</v>
      </c>
    </row>
    <row r="1442" spans="1:19" ht="14.4" customHeight="1" x14ac:dyDescent="0.3">
      <c r="A1442" s="831" t="s">
        <v>5661</v>
      </c>
      <c r="B1442" s="832" t="s">
        <v>5662</v>
      </c>
      <c r="C1442" s="832" t="s">
        <v>639</v>
      </c>
      <c r="D1442" s="832" t="s">
        <v>2094</v>
      </c>
      <c r="E1442" s="832" t="s">
        <v>5627</v>
      </c>
      <c r="F1442" s="832" t="s">
        <v>5695</v>
      </c>
      <c r="G1442" s="832" t="s">
        <v>5696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8</v>
      </c>
      <c r="Q1442" s="849">
        <v>1008</v>
      </c>
      <c r="R1442" s="837"/>
      <c r="S1442" s="850">
        <v>126</v>
      </c>
    </row>
    <row r="1443" spans="1:19" ht="14.4" customHeight="1" x14ac:dyDescent="0.3">
      <c r="A1443" s="831" t="s">
        <v>5661</v>
      </c>
      <c r="B1443" s="832" t="s">
        <v>5662</v>
      </c>
      <c r="C1443" s="832" t="s">
        <v>639</v>
      </c>
      <c r="D1443" s="832" t="s">
        <v>2094</v>
      </c>
      <c r="E1443" s="832" t="s">
        <v>5627</v>
      </c>
      <c r="F1443" s="832" t="s">
        <v>5703</v>
      </c>
      <c r="G1443" s="832" t="s">
        <v>5704</v>
      </c>
      <c r="H1443" s="849">
        <v>19</v>
      </c>
      <c r="I1443" s="849">
        <v>5852</v>
      </c>
      <c r="J1443" s="832">
        <v>0.61729957805907176</v>
      </c>
      <c r="K1443" s="832">
        <v>308</v>
      </c>
      <c r="L1443" s="849">
        <v>30</v>
      </c>
      <c r="M1443" s="849">
        <v>9480</v>
      </c>
      <c r="N1443" s="832">
        <v>1</v>
      </c>
      <c r="O1443" s="832">
        <v>316</v>
      </c>
      <c r="P1443" s="849">
        <v>114</v>
      </c>
      <c r="Q1443" s="849">
        <v>36024</v>
      </c>
      <c r="R1443" s="837">
        <v>3.8</v>
      </c>
      <c r="S1443" s="850">
        <v>316</v>
      </c>
    </row>
    <row r="1444" spans="1:19" ht="14.4" customHeight="1" x14ac:dyDescent="0.3">
      <c r="A1444" s="831" t="s">
        <v>5661</v>
      </c>
      <c r="B1444" s="832" t="s">
        <v>5662</v>
      </c>
      <c r="C1444" s="832" t="s">
        <v>639</v>
      </c>
      <c r="D1444" s="832" t="s">
        <v>2094</v>
      </c>
      <c r="E1444" s="832" t="s">
        <v>5627</v>
      </c>
      <c r="F1444" s="832" t="s">
        <v>5639</v>
      </c>
      <c r="G1444" s="832" t="s">
        <v>5640</v>
      </c>
      <c r="H1444" s="849">
        <v>35</v>
      </c>
      <c r="I1444" s="849">
        <v>666.66</v>
      </c>
      <c r="J1444" s="832">
        <v>0.47618911563654026</v>
      </c>
      <c r="K1444" s="832">
        <v>19.047428571428572</v>
      </c>
      <c r="L1444" s="849">
        <v>42</v>
      </c>
      <c r="M1444" s="849">
        <v>1399.99</v>
      </c>
      <c r="N1444" s="832">
        <v>1</v>
      </c>
      <c r="O1444" s="832">
        <v>33.33309523809524</v>
      </c>
      <c r="P1444" s="849">
        <v>194</v>
      </c>
      <c r="Q1444" s="849">
        <v>6466.66</v>
      </c>
      <c r="R1444" s="837">
        <v>4.6190758505417895</v>
      </c>
      <c r="S1444" s="850">
        <v>33.333298969072167</v>
      </c>
    </row>
    <row r="1445" spans="1:19" ht="14.4" customHeight="1" x14ac:dyDescent="0.3">
      <c r="A1445" s="831" t="s">
        <v>5661</v>
      </c>
      <c r="B1445" s="832" t="s">
        <v>5662</v>
      </c>
      <c r="C1445" s="832" t="s">
        <v>639</v>
      </c>
      <c r="D1445" s="832" t="s">
        <v>2094</v>
      </c>
      <c r="E1445" s="832" t="s">
        <v>5627</v>
      </c>
      <c r="F1445" s="832" t="s">
        <v>5648</v>
      </c>
      <c r="G1445" s="832" t="s">
        <v>5649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1</v>
      </c>
      <c r="Q1445" s="849">
        <v>74</v>
      </c>
      <c r="R1445" s="837"/>
      <c r="S1445" s="850">
        <v>74</v>
      </c>
    </row>
    <row r="1446" spans="1:19" ht="14.4" customHeight="1" x14ac:dyDescent="0.3">
      <c r="A1446" s="831" t="s">
        <v>5661</v>
      </c>
      <c r="B1446" s="832" t="s">
        <v>5662</v>
      </c>
      <c r="C1446" s="832" t="s">
        <v>639</v>
      </c>
      <c r="D1446" s="832" t="s">
        <v>2094</v>
      </c>
      <c r="E1446" s="832" t="s">
        <v>5627</v>
      </c>
      <c r="F1446" s="832" t="s">
        <v>5735</v>
      </c>
      <c r="G1446" s="832" t="s">
        <v>5736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291</v>
      </c>
      <c r="Q1446" s="849">
        <v>75078</v>
      </c>
      <c r="R1446" s="837"/>
      <c r="S1446" s="850">
        <v>258</v>
      </c>
    </row>
    <row r="1447" spans="1:19" ht="14.4" customHeight="1" x14ac:dyDescent="0.3">
      <c r="A1447" s="831" t="s">
        <v>5661</v>
      </c>
      <c r="B1447" s="832" t="s">
        <v>5662</v>
      </c>
      <c r="C1447" s="832" t="s">
        <v>639</v>
      </c>
      <c r="D1447" s="832" t="s">
        <v>2094</v>
      </c>
      <c r="E1447" s="832" t="s">
        <v>5627</v>
      </c>
      <c r="F1447" s="832" t="s">
        <v>5751</v>
      </c>
      <c r="G1447" s="832" t="s">
        <v>5752</v>
      </c>
      <c r="H1447" s="849">
        <v>1</v>
      </c>
      <c r="I1447" s="849">
        <v>240</v>
      </c>
      <c r="J1447" s="832">
        <v>0.14051522248243559</v>
      </c>
      <c r="K1447" s="832">
        <v>240</v>
      </c>
      <c r="L1447" s="849">
        <v>7</v>
      </c>
      <c r="M1447" s="849">
        <v>1708</v>
      </c>
      <c r="N1447" s="832">
        <v>1</v>
      </c>
      <c r="O1447" s="832">
        <v>244</v>
      </c>
      <c r="P1447" s="849">
        <v>250</v>
      </c>
      <c r="Q1447" s="849">
        <v>61250</v>
      </c>
      <c r="R1447" s="837">
        <v>35.860655737704917</v>
      </c>
      <c r="S1447" s="850">
        <v>245</v>
      </c>
    </row>
    <row r="1448" spans="1:19" ht="14.4" customHeight="1" x14ac:dyDescent="0.3">
      <c r="A1448" s="831" t="s">
        <v>5661</v>
      </c>
      <c r="B1448" s="832" t="s">
        <v>5662</v>
      </c>
      <c r="C1448" s="832" t="s">
        <v>639</v>
      </c>
      <c r="D1448" s="832" t="s">
        <v>2094</v>
      </c>
      <c r="E1448" s="832" t="s">
        <v>5627</v>
      </c>
      <c r="F1448" s="832" t="s">
        <v>5759</v>
      </c>
      <c r="G1448" s="832" t="s">
        <v>5760</v>
      </c>
      <c r="H1448" s="849">
        <v>2</v>
      </c>
      <c r="I1448" s="849">
        <v>698</v>
      </c>
      <c r="J1448" s="832"/>
      <c r="K1448" s="832">
        <v>349</v>
      </c>
      <c r="L1448" s="849"/>
      <c r="M1448" s="849"/>
      <c r="N1448" s="832"/>
      <c r="O1448" s="832"/>
      <c r="P1448" s="849"/>
      <c r="Q1448" s="849"/>
      <c r="R1448" s="837"/>
      <c r="S1448" s="850"/>
    </row>
    <row r="1449" spans="1:19" ht="14.4" customHeight="1" x14ac:dyDescent="0.3">
      <c r="A1449" s="831" t="s">
        <v>5661</v>
      </c>
      <c r="B1449" s="832" t="s">
        <v>5662</v>
      </c>
      <c r="C1449" s="832" t="s">
        <v>639</v>
      </c>
      <c r="D1449" s="832" t="s">
        <v>2095</v>
      </c>
      <c r="E1449" s="832" t="s">
        <v>5627</v>
      </c>
      <c r="F1449" s="832" t="s">
        <v>5646</v>
      </c>
      <c r="G1449" s="832" t="s">
        <v>5647</v>
      </c>
      <c r="H1449" s="849">
        <v>8</v>
      </c>
      <c r="I1449" s="849">
        <v>280</v>
      </c>
      <c r="J1449" s="832">
        <v>3.7837837837837838</v>
      </c>
      <c r="K1449" s="832">
        <v>35</v>
      </c>
      <c r="L1449" s="849">
        <v>2</v>
      </c>
      <c r="M1449" s="849">
        <v>74</v>
      </c>
      <c r="N1449" s="832">
        <v>1</v>
      </c>
      <c r="O1449" s="832">
        <v>37</v>
      </c>
      <c r="P1449" s="849">
        <v>4</v>
      </c>
      <c r="Q1449" s="849">
        <v>148</v>
      </c>
      <c r="R1449" s="837">
        <v>2</v>
      </c>
      <c r="S1449" s="850">
        <v>37</v>
      </c>
    </row>
    <row r="1450" spans="1:19" ht="14.4" customHeight="1" x14ac:dyDescent="0.3">
      <c r="A1450" s="831" t="s">
        <v>5661</v>
      </c>
      <c r="B1450" s="832" t="s">
        <v>5662</v>
      </c>
      <c r="C1450" s="832" t="s">
        <v>639</v>
      </c>
      <c r="D1450" s="832" t="s">
        <v>2095</v>
      </c>
      <c r="E1450" s="832" t="s">
        <v>5627</v>
      </c>
      <c r="F1450" s="832" t="s">
        <v>5684</v>
      </c>
      <c r="G1450" s="832" t="s">
        <v>5685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2</v>
      </c>
      <c r="Q1450" s="849">
        <v>20</v>
      </c>
      <c r="R1450" s="837"/>
      <c r="S1450" s="850">
        <v>10</v>
      </c>
    </row>
    <row r="1451" spans="1:19" ht="14.4" customHeight="1" x14ac:dyDescent="0.3">
      <c r="A1451" s="831" t="s">
        <v>5661</v>
      </c>
      <c r="B1451" s="832" t="s">
        <v>5662</v>
      </c>
      <c r="C1451" s="832" t="s">
        <v>639</v>
      </c>
      <c r="D1451" s="832" t="s">
        <v>2095</v>
      </c>
      <c r="E1451" s="832" t="s">
        <v>5627</v>
      </c>
      <c r="F1451" s="832" t="s">
        <v>5693</v>
      </c>
      <c r="G1451" s="832" t="s">
        <v>5694</v>
      </c>
      <c r="H1451" s="849">
        <v>11</v>
      </c>
      <c r="I1451" s="849">
        <v>2585</v>
      </c>
      <c r="J1451" s="832">
        <v>5.1494023904382473</v>
      </c>
      <c r="K1451" s="832">
        <v>235</v>
      </c>
      <c r="L1451" s="849">
        <v>2</v>
      </c>
      <c r="M1451" s="849">
        <v>502</v>
      </c>
      <c r="N1451" s="832">
        <v>1</v>
      </c>
      <c r="O1451" s="832">
        <v>251</v>
      </c>
      <c r="P1451" s="849">
        <v>11</v>
      </c>
      <c r="Q1451" s="849">
        <v>2761</v>
      </c>
      <c r="R1451" s="837">
        <v>5.5</v>
      </c>
      <c r="S1451" s="850">
        <v>251</v>
      </c>
    </row>
    <row r="1452" spans="1:19" ht="14.4" customHeight="1" x14ac:dyDescent="0.3">
      <c r="A1452" s="831" t="s">
        <v>5661</v>
      </c>
      <c r="B1452" s="832" t="s">
        <v>5662</v>
      </c>
      <c r="C1452" s="832" t="s">
        <v>639</v>
      </c>
      <c r="D1452" s="832" t="s">
        <v>2095</v>
      </c>
      <c r="E1452" s="832" t="s">
        <v>5627</v>
      </c>
      <c r="F1452" s="832" t="s">
        <v>5703</v>
      </c>
      <c r="G1452" s="832" t="s">
        <v>5704</v>
      </c>
      <c r="H1452" s="849">
        <v>1</v>
      </c>
      <c r="I1452" s="849">
        <v>308</v>
      </c>
      <c r="J1452" s="832"/>
      <c r="K1452" s="832">
        <v>308</v>
      </c>
      <c r="L1452" s="849"/>
      <c r="M1452" s="849"/>
      <c r="N1452" s="832"/>
      <c r="O1452" s="832"/>
      <c r="P1452" s="849">
        <v>4</v>
      </c>
      <c r="Q1452" s="849">
        <v>1264</v>
      </c>
      <c r="R1452" s="837"/>
      <c r="S1452" s="850">
        <v>316</v>
      </c>
    </row>
    <row r="1453" spans="1:19" ht="14.4" customHeight="1" x14ac:dyDescent="0.3">
      <c r="A1453" s="831" t="s">
        <v>5661</v>
      </c>
      <c r="B1453" s="832" t="s">
        <v>5662</v>
      </c>
      <c r="C1453" s="832" t="s">
        <v>639</v>
      </c>
      <c r="D1453" s="832" t="s">
        <v>2095</v>
      </c>
      <c r="E1453" s="832" t="s">
        <v>5627</v>
      </c>
      <c r="F1453" s="832" t="s">
        <v>5639</v>
      </c>
      <c r="G1453" s="832" t="s">
        <v>5640</v>
      </c>
      <c r="H1453" s="849">
        <v>11</v>
      </c>
      <c r="I1453" s="849">
        <v>0</v>
      </c>
      <c r="J1453" s="832">
        <v>0</v>
      </c>
      <c r="K1453" s="832">
        <v>0</v>
      </c>
      <c r="L1453" s="849">
        <v>2</v>
      </c>
      <c r="M1453" s="849">
        <v>66.66</v>
      </c>
      <c r="N1453" s="832">
        <v>1</v>
      </c>
      <c r="O1453" s="832">
        <v>33.33</v>
      </c>
      <c r="P1453" s="849">
        <v>9</v>
      </c>
      <c r="Q1453" s="849">
        <v>299.99</v>
      </c>
      <c r="R1453" s="837">
        <v>4.5003000300030003</v>
      </c>
      <c r="S1453" s="850">
        <v>33.332222222222221</v>
      </c>
    </row>
    <row r="1454" spans="1:19" ht="14.4" customHeight="1" x14ac:dyDescent="0.3">
      <c r="A1454" s="831" t="s">
        <v>5661</v>
      </c>
      <c r="B1454" s="832" t="s">
        <v>5662</v>
      </c>
      <c r="C1454" s="832" t="s">
        <v>639</v>
      </c>
      <c r="D1454" s="832" t="s">
        <v>2095</v>
      </c>
      <c r="E1454" s="832" t="s">
        <v>5627</v>
      </c>
      <c r="F1454" s="832" t="s">
        <v>5729</v>
      </c>
      <c r="G1454" s="832" t="s">
        <v>5730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1</v>
      </c>
      <c r="Q1454" s="849">
        <v>0</v>
      </c>
      <c r="R1454" s="837"/>
      <c r="S1454" s="850">
        <v>0</v>
      </c>
    </row>
    <row r="1455" spans="1:19" ht="14.4" customHeight="1" x14ac:dyDescent="0.3">
      <c r="A1455" s="831" t="s">
        <v>5661</v>
      </c>
      <c r="B1455" s="832" t="s">
        <v>5662</v>
      </c>
      <c r="C1455" s="832" t="s">
        <v>639</v>
      </c>
      <c r="D1455" s="832" t="s">
        <v>2095</v>
      </c>
      <c r="E1455" s="832" t="s">
        <v>5627</v>
      </c>
      <c r="F1455" s="832" t="s">
        <v>5735</v>
      </c>
      <c r="G1455" s="832" t="s">
        <v>5736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2</v>
      </c>
      <c r="Q1455" s="849">
        <v>516</v>
      </c>
      <c r="R1455" s="837"/>
      <c r="S1455" s="850">
        <v>258</v>
      </c>
    </row>
    <row r="1456" spans="1:19" ht="14.4" customHeight="1" x14ac:dyDescent="0.3">
      <c r="A1456" s="831" t="s">
        <v>5661</v>
      </c>
      <c r="B1456" s="832" t="s">
        <v>5662</v>
      </c>
      <c r="C1456" s="832" t="s">
        <v>639</v>
      </c>
      <c r="D1456" s="832" t="s">
        <v>2095</v>
      </c>
      <c r="E1456" s="832" t="s">
        <v>5627</v>
      </c>
      <c r="F1456" s="832" t="s">
        <v>5751</v>
      </c>
      <c r="G1456" s="832" t="s">
        <v>5752</v>
      </c>
      <c r="H1456" s="849">
        <v>10</v>
      </c>
      <c r="I1456" s="849">
        <v>2400</v>
      </c>
      <c r="J1456" s="832"/>
      <c r="K1456" s="832">
        <v>240</v>
      </c>
      <c r="L1456" s="849"/>
      <c r="M1456" s="849"/>
      <c r="N1456" s="832"/>
      <c r="O1456" s="832"/>
      <c r="P1456" s="849">
        <v>2</v>
      </c>
      <c r="Q1456" s="849">
        <v>490</v>
      </c>
      <c r="R1456" s="837"/>
      <c r="S1456" s="850">
        <v>245</v>
      </c>
    </row>
    <row r="1457" spans="1:19" ht="14.4" customHeight="1" x14ac:dyDescent="0.3">
      <c r="A1457" s="831" t="s">
        <v>5661</v>
      </c>
      <c r="B1457" s="832" t="s">
        <v>5662</v>
      </c>
      <c r="C1457" s="832" t="s">
        <v>639</v>
      </c>
      <c r="D1457" s="832" t="s">
        <v>5622</v>
      </c>
      <c r="E1457" s="832" t="s">
        <v>5627</v>
      </c>
      <c r="F1457" s="832" t="s">
        <v>5646</v>
      </c>
      <c r="G1457" s="832" t="s">
        <v>5647</v>
      </c>
      <c r="H1457" s="849">
        <v>4</v>
      </c>
      <c r="I1457" s="849">
        <v>140</v>
      </c>
      <c r="J1457" s="832"/>
      <c r="K1457" s="832">
        <v>35</v>
      </c>
      <c r="L1457" s="849"/>
      <c r="M1457" s="849"/>
      <c r="N1457" s="832"/>
      <c r="O1457" s="832"/>
      <c r="P1457" s="849"/>
      <c r="Q1457" s="849"/>
      <c r="R1457" s="837"/>
      <c r="S1457" s="850"/>
    </row>
    <row r="1458" spans="1:19" ht="14.4" customHeight="1" x14ac:dyDescent="0.3">
      <c r="A1458" s="831" t="s">
        <v>5661</v>
      </c>
      <c r="B1458" s="832" t="s">
        <v>5662</v>
      </c>
      <c r="C1458" s="832" t="s">
        <v>639</v>
      </c>
      <c r="D1458" s="832" t="s">
        <v>5622</v>
      </c>
      <c r="E1458" s="832" t="s">
        <v>5627</v>
      </c>
      <c r="F1458" s="832" t="s">
        <v>5684</v>
      </c>
      <c r="G1458" s="832" t="s">
        <v>5685</v>
      </c>
      <c r="H1458" s="849">
        <v>964</v>
      </c>
      <c r="I1458" s="849">
        <v>9640</v>
      </c>
      <c r="J1458" s="832"/>
      <c r="K1458" s="832">
        <v>10</v>
      </c>
      <c r="L1458" s="849"/>
      <c r="M1458" s="849"/>
      <c r="N1458" s="832"/>
      <c r="O1458" s="832"/>
      <c r="P1458" s="849"/>
      <c r="Q1458" s="849"/>
      <c r="R1458" s="837"/>
      <c r="S1458" s="850"/>
    </row>
    <row r="1459" spans="1:19" ht="14.4" customHeight="1" x14ac:dyDescent="0.3">
      <c r="A1459" s="831" t="s">
        <v>5661</v>
      </c>
      <c r="B1459" s="832" t="s">
        <v>5662</v>
      </c>
      <c r="C1459" s="832" t="s">
        <v>639</v>
      </c>
      <c r="D1459" s="832" t="s">
        <v>5622</v>
      </c>
      <c r="E1459" s="832" t="s">
        <v>5627</v>
      </c>
      <c r="F1459" s="832" t="s">
        <v>5701</v>
      </c>
      <c r="G1459" s="832" t="s">
        <v>5702</v>
      </c>
      <c r="H1459" s="849">
        <v>1</v>
      </c>
      <c r="I1459" s="849">
        <v>288</v>
      </c>
      <c r="J1459" s="832"/>
      <c r="K1459" s="832">
        <v>288</v>
      </c>
      <c r="L1459" s="849"/>
      <c r="M1459" s="849"/>
      <c r="N1459" s="832"/>
      <c r="O1459" s="832"/>
      <c r="P1459" s="849"/>
      <c r="Q1459" s="849"/>
      <c r="R1459" s="837"/>
      <c r="S1459" s="850"/>
    </row>
    <row r="1460" spans="1:19" ht="14.4" customHeight="1" x14ac:dyDescent="0.3">
      <c r="A1460" s="831" t="s">
        <v>5661</v>
      </c>
      <c r="B1460" s="832" t="s">
        <v>5662</v>
      </c>
      <c r="C1460" s="832" t="s">
        <v>639</v>
      </c>
      <c r="D1460" s="832" t="s">
        <v>5622</v>
      </c>
      <c r="E1460" s="832" t="s">
        <v>5627</v>
      </c>
      <c r="F1460" s="832" t="s">
        <v>5703</v>
      </c>
      <c r="G1460" s="832" t="s">
        <v>5704</v>
      </c>
      <c r="H1460" s="849">
        <v>2</v>
      </c>
      <c r="I1460" s="849">
        <v>616</v>
      </c>
      <c r="J1460" s="832"/>
      <c r="K1460" s="832">
        <v>308</v>
      </c>
      <c r="L1460" s="849"/>
      <c r="M1460" s="849"/>
      <c r="N1460" s="832"/>
      <c r="O1460" s="832"/>
      <c r="P1460" s="849"/>
      <c r="Q1460" s="849"/>
      <c r="R1460" s="837"/>
      <c r="S1460" s="850"/>
    </row>
    <row r="1461" spans="1:19" ht="14.4" customHeight="1" x14ac:dyDescent="0.3">
      <c r="A1461" s="831" t="s">
        <v>5661</v>
      </c>
      <c r="B1461" s="832" t="s">
        <v>5662</v>
      </c>
      <c r="C1461" s="832" t="s">
        <v>639</v>
      </c>
      <c r="D1461" s="832" t="s">
        <v>5622</v>
      </c>
      <c r="E1461" s="832" t="s">
        <v>5627</v>
      </c>
      <c r="F1461" s="832" t="s">
        <v>5731</v>
      </c>
      <c r="G1461" s="832" t="s">
        <v>5732</v>
      </c>
      <c r="H1461" s="849">
        <v>57</v>
      </c>
      <c r="I1461" s="849">
        <v>36936</v>
      </c>
      <c r="J1461" s="832"/>
      <c r="K1461" s="832">
        <v>648</v>
      </c>
      <c r="L1461" s="849"/>
      <c r="M1461" s="849"/>
      <c r="N1461" s="832"/>
      <c r="O1461" s="832"/>
      <c r="P1461" s="849"/>
      <c r="Q1461" s="849"/>
      <c r="R1461" s="837"/>
      <c r="S1461" s="850"/>
    </row>
    <row r="1462" spans="1:19" ht="14.4" customHeight="1" x14ac:dyDescent="0.3">
      <c r="A1462" s="831" t="s">
        <v>5661</v>
      </c>
      <c r="B1462" s="832" t="s">
        <v>5662</v>
      </c>
      <c r="C1462" s="832" t="s">
        <v>639</v>
      </c>
      <c r="D1462" s="832" t="s">
        <v>5622</v>
      </c>
      <c r="E1462" s="832" t="s">
        <v>5627</v>
      </c>
      <c r="F1462" s="832" t="s">
        <v>5648</v>
      </c>
      <c r="G1462" s="832" t="s">
        <v>5649</v>
      </c>
      <c r="H1462" s="849">
        <v>1</v>
      </c>
      <c r="I1462" s="849">
        <v>70</v>
      </c>
      <c r="J1462" s="832"/>
      <c r="K1462" s="832">
        <v>70</v>
      </c>
      <c r="L1462" s="849"/>
      <c r="M1462" s="849"/>
      <c r="N1462" s="832"/>
      <c r="O1462" s="832"/>
      <c r="P1462" s="849"/>
      <c r="Q1462" s="849"/>
      <c r="R1462" s="837"/>
      <c r="S1462" s="850"/>
    </row>
    <row r="1463" spans="1:19" ht="14.4" customHeight="1" x14ac:dyDescent="0.3">
      <c r="A1463" s="831" t="s">
        <v>5661</v>
      </c>
      <c r="B1463" s="832" t="s">
        <v>5662</v>
      </c>
      <c r="C1463" s="832" t="s">
        <v>639</v>
      </c>
      <c r="D1463" s="832" t="s">
        <v>5622</v>
      </c>
      <c r="E1463" s="832" t="s">
        <v>5627</v>
      </c>
      <c r="F1463" s="832" t="s">
        <v>5735</v>
      </c>
      <c r="G1463" s="832" t="s">
        <v>5736</v>
      </c>
      <c r="H1463" s="849">
        <v>964</v>
      </c>
      <c r="I1463" s="849">
        <v>233288</v>
      </c>
      <c r="J1463" s="832"/>
      <c r="K1463" s="832">
        <v>242</v>
      </c>
      <c r="L1463" s="849"/>
      <c r="M1463" s="849"/>
      <c r="N1463" s="832"/>
      <c r="O1463" s="832"/>
      <c r="P1463" s="849"/>
      <c r="Q1463" s="849"/>
      <c r="R1463" s="837"/>
      <c r="S1463" s="850"/>
    </row>
    <row r="1464" spans="1:19" ht="14.4" customHeight="1" x14ac:dyDescent="0.3">
      <c r="A1464" s="831" t="s">
        <v>5661</v>
      </c>
      <c r="B1464" s="832" t="s">
        <v>5662</v>
      </c>
      <c r="C1464" s="832" t="s">
        <v>639</v>
      </c>
      <c r="D1464" s="832" t="s">
        <v>5622</v>
      </c>
      <c r="E1464" s="832" t="s">
        <v>5627</v>
      </c>
      <c r="F1464" s="832" t="s">
        <v>5751</v>
      </c>
      <c r="G1464" s="832" t="s">
        <v>5752</v>
      </c>
      <c r="H1464" s="849">
        <v>939</v>
      </c>
      <c r="I1464" s="849">
        <v>225360</v>
      </c>
      <c r="J1464" s="832"/>
      <c r="K1464" s="832">
        <v>240</v>
      </c>
      <c r="L1464" s="849"/>
      <c r="M1464" s="849"/>
      <c r="N1464" s="832"/>
      <c r="O1464" s="832"/>
      <c r="P1464" s="849"/>
      <c r="Q1464" s="849"/>
      <c r="R1464" s="837"/>
      <c r="S1464" s="850"/>
    </row>
    <row r="1465" spans="1:19" ht="14.4" customHeight="1" x14ac:dyDescent="0.3">
      <c r="A1465" s="831" t="s">
        <v>5661</v>
      </c>
      <c r="B1465" s="832" t="s">
        <v>5662</v>
      </c>
      <c r="C1465" s="832" t="s">
        <v>639</v>
      </c>
      <c r="D1465" s="832" t="s">
        <v>2097</v>
      </c>
      <c r="E1465" s="832" t="s">
        <v>5627</v>
      </c>
      <c r="F1465" s="832" t="s">
        <v>5646</v>
      </c>
      <c r="G1465" s="832" t="s">
        <v>5647</v>
      </c>
      <c r="H1465" s="849"/>
      <c r="I1465" s="849"/>
      <c r="J1465" s="832"/>
      <c r="K1465" s="832"/>
      <c r="L1465" s="849">
        <v>2</v>
      </c>
      <c r="M1465" s="849">
        <v>74</v>
      </c>
      <c r="N1465" s="832">
        <v>1</v>
      </c>
      <c r="O1465" s="832">
        <v>37</v>
      </c>
      <c r="P1465" s="849">
        <v>1</v>
      </c>
      <c r="Q1465" s="849">
        <v>37</v>
      </c>
      <c r="R1465" s="837">
        <v>0.5</v>
      </c>
      <c r="S1465" s="850">
        <v>37</v>
      </c>
    </row>
    <row r="1466" spans="1:19" ht="14.4" customHeight="1" x14ac:dyDescent="0.3">
      <c r="A1466" s="831" t="s">
        <v>5661</v>
      </c>
      <c r="B1466" s="832" t="s">
        <v>5662</v>
      </c>
      <c r="C1466" s="832" t="s">
        <v>639</v>
      </c>
      <c r="D1466" s="832" t="s">
        <v>2097</v>
      </c>
      <c r="E1466" s="832" t="s">
        <v>5627</v>
      </c>
      <c r="F1466" s="832" t="s">
        <v>5684</v>
      </c>
      <c r="G1466" s="832" t="s">
        <v>5685</v>
      </c>
      <c r="H1466" s="849">
        <v>14</v>
      </c>
      <c r="I1466" s="849">
        <v>140</v>
      </c>
      <c r="J1466" s="832">
        <v>7.9545454545454544E-2</v>
      </c>
      <c r="K1466" s="832">
        <v>10</v>
      </c>
      <c r="L1466" s="849">
        <v>176</v>
      </c>
      <c r="M1466" s="849">
        <v>1760</v>
      </c>
      <c r="N1466" s="832">
        <v>1</v>
      </c>
      <c r="O1466" s="832">
        <v>10</v>
      </c>
      <c r="P1466" s="849">
        <v>456</v>
      </c>
      <c r="Q1466" s="849">
        <v>4560</v>
      </c>
      <c r="R1466" s="837">
        <v>2.5909090909090908</v>
      </c>
      <c r="S1466" s="850">
        <v>10</v>
      </c>
    </row>
    <row r="1467" spans="1:19" ht="14.4" customHeight="1" x14ac:dyDescent="0.3">
      <c r="A1467" s="831" t="s">
        <v>5661</v>
      </c>
      <c r="B1467" s="832" t="s">
        <v>5662</v>
      </c>
      <c r="C1467" s="832" t="s">
        <v>639</v>
      </c>
      <c r="D1467" s="832" t="s">
        <v>2097</v>
      </c>
      <c r="E1467" s="832" t="s">
        <v>5627</v>
      </c>
      <c r="F1467" s="832" t="s">
        <v>5684</v>
      </c>
      <c r="G1467" s="832" t="s">
        <v>5686</v>
      </c>
      <c r="H1467" s="849">
        <v>2</v>
      </c>
      <c r="I1467" s="849">
        <v>20</v>
      </c>
      <c r="J1467" s="832">
        <v>3.4482758620689655E-2</v>
      </c>
      <c r="K1467" s="832">
        <v>10</v>
      </c>
      <c r="L1467" s="849">
        <v>58</v>
      </c>
      <c r="M1467" s="849">
        <v>580</v>
      </c>
      <c r="N1467" s="832">
        <v>1</v>
      </c>
      <c r="O1467" s="832">
        <v>10</v>
      </c>
      <c r="P1467" s="849">
        <v>18</v>
      </c>
      <c r="Q1467" s="849">
        <v>180</v>
      </c>
      <c r="R1467" s="837">
        <v>0.31034482758620691</v>
      </c>
      <c r="S1467" s="850">
        <v>10</v>
      </c>
    </row>
    <row r="1468" spans="1:19" ht="14.4" customHeight="1" x14ac:dyDescent="0.3">
      <c r="A1468" s="831" t="s">
        <v>5661</v>
      </c>
      <c r="B1468" s="832" t="s">
        <v>5662</v>
      </c>
      <c r="C1468" s="832" t="s">
        <v>639</v>
      </c>
      <c r="D1468" s="832" t="s">
        <v>2097</v>
      </c>
      <c r="E1468" s="832" t="s">
        <v>5627</v>
      </c>
      <c r="F1468" s="832" t="s">
        <v>5687</v>
      </c>
      <c r="G1468" s="832" t="s">
        <v>5688</v>
      </c>
      <c r="H1468" s="849"/>
      <c r="I1468" s="849"/>
      <c r="J1468" s="832"/>
      <c r="K1468" s="832"/>
      <c r="L1468" s="849"/>
      <c r="M1468" s="849"/>
      <c r="N1468" s="832"/>
      <c r="O1468" s="832"/>
      <c r="P1468" s="849">
        <v>1</v>
      </c>
      <c r="Q1468" s="849">
        <v>5</v>
      </c>
      <c r="R1468" s="837"/>
      <c r="S1468" s="850">
        <v>5</v>
      </c>
    </row>
    <row r="1469" spans="1:19" ht="14.4" customHeight="1" x14ac:dyDescent="0.3">
      <c r="A1469" s="831" t="s">
        <v>5661</v>
      </c>
      <c r="B1469" s="832" t="s">
        <v>5662</v>
      </c>
      <c r="C1469" s="832" t="s">
        <v>639</v>
      </c>
      <c r="D1469" s="832" t="s">
        <v>2097</v>
      </c>
      <c r="E1469" s="832" t="s">
        <v>5627</v>
      </c>
      <c r="F1469" s="832" t="s">
        <v>5693</v>
      </c>
      <c r="G1469" s="832" t="s">
        <v>5694</v>
      </c>
      <c r="H1469" s="849">
        <v>5</v>
      </c>
      <c r="I1469" s="849">
        <v>1175</v>
      </c>
      <c r="J1469" s="832">
        <v>9.1789703929380517E-2</v>
      </c>
      <c r="K1469" s="832">
        <v>235</v>
      </c>
      <c r="L1469" s="849">
        <v>51</v>
      </c>
      <c r="M1469" s="849">
        <v>12801</v>
      </c>
      <c r="N1469" s="832">
        <v>1</v>
      </c>
      <c r="O1469" s="832">
        <v>251</v>
      </c>
      <c r="P1469" s="849">
        <v>6</v>
      </c>
      <c r="Q1469" s="849">
        <v>1506</v>
      </c>
      <c r="R1469" s="837">
        <v>0.11764705882352941</v>
      </c>
      <c r="S1469" s="850">
        <v>251</v>
      </c>
    </row>
    <row r="1470" spans="1:19" ht="14.4" customHeight="1" x14ac:dyDescent="0.3">
      <c r="A1470" s="831" t="s">
        <v>5661</v>
      </c>
      <c r="B1470" s="832" t="s">
        <v>5662</v>
      </c>
      <c r="C1470" s="832" t="s">
        <v>639</v>
      </c>
      <c r="D1470" s="832" t="s">
        <v>2097</v>
      </c>
      <c r="E1470" s="832" t="s">
        <v>5627</v>
      </c>
      <c r="F1470" s="832" t="s">
        <v>5695</v>
      </c>
      <c r="G1470" s="832" t="s">
        <v>5696</v>
      </c>
      <c r="H1470" s="849">
        <v>4</v>
      </c>
      <c r="I1470" s="849">
        <v>472</v>
      </c>
      <c r="J1470" s="832">
        <v>0.34054834054834054</v>
      </c>
      <c r="K1470" s="832">
        <v>118</v>
      </c>
      <c r="L1470" s="849">
        <v>11</v>
      </c>
      <c r="M1470" s="849">
        <v>1386</v>
      </c>
      <c r="N1470" s="832">
        <v>1</v>
      </c>
      <c r="O1470" s="832">
        <v>126</v>
      </c>
      <c r="P1470" s="849">
        <v>2</v>
      </c>
      <c r="Q1470" s="849">
        <v>252</v>
      </c>
      <c r="R1470" s="837">
        <v>0.18181818181818182</v>
      </c>
      <c r="S1470" s="850">
        <v>126</v>
      </c>
    </row>
    <row r="1471" spans="1:19" ht="14.4" customHeight="1" x14ac:dyDescent="0.3">
      <c r="A1471" s="831" t="s">
        <v>5661</v>
      </c>
      <c r="B1471" s="832" t="s">
        <v>5662</v>
      </c>
      <c r="C1471" s="832" t="s">
        <v>639</v>
      </c>
      <c r="D1471" s="832" t="s">
        <v>2097</v>
      </c>
      <c r="E1471" s="832" t="s">
        <v>5627</v>
      </c>
      <c r="F1471" s="832" t="s">
        <v>5829</v>
      </c>
      <c r="G1471" s="832" t="s">
        <v>5830</v>
      </c>
      <c r="H1471" s="849"/>
      <c r="I1471" s="849"/>
      <c r="J1471" s="832"/>
      <c r="K1471" s="832"/>
      <c r="L1471" s="849">
        <v>1</v>
      </c>
      <c r="M1471" s="849">
        <v>73</v>
      </c>
      <c r="N1471" s="832">
        <v>1</v>
      </c>
      <c r="O1471" s="832">
        <v>73</v>
      </c>
      <c r="P1471" s="849"/>
      <c r="Q1471" s="849"/>
      <c r="R1471" s="837"/>
      <c r="S1471" s="850"/>
    </row>
    <row r="1472" spans="1:19" ht="14.4" customHeight="1" x14ac:dyDescent="0.3">
      <c r="A1472" s="831" t="s">
        <v>5661</v>
      </c>
      <c r="B1472" s="832" t="s">
        <v>5662</v>
      </c>
      <c r="C1472" s="832" t="s">
        <v>639</v>
      </c>
      <c r="D1472" s="832" t="s">
        <v>2097</v>
      </c>
      <c r="E1472" s="832" t="s">
        <v>5627</v>
      </c>
      <c r="F1472" s="832" t="s">
        <v>5703</v>
      </c>
      <c r="G1472" s="832" t="s">
        <v>5704</v>
      </c>
      <c r="H1472" s="849">
        <v>24</v>
      </c>
      <c r="I1472" s="849">
        <v>7392</v>
      </c>
      <c r="J1472" s="832">
        <v>0.22278481012658227</v>
      </c>
      <c r="K1472" s="832">
        <v>308</v>
      </c>
      <c r="L1472" s="849">
        <v>105</v>
      </c>
      <c r="M1472" s="849">
        <v>33180</v>
      </c>
      <c r="N1472" s="832">
        <v>1</v>
      </c>
      <c r="O1472" s="832">
        <v>316</v>
      </c>
      <c r="P1472" s="849">
        <v>217</v>
      </c>
      <c r="Q1472" s="849">
        <v>68572</v>
      </c>
      <c r="R1472" s="837">
        <v>2.0666666666666669</v>
      </c>
      <c r="S1472" s="850">
        <v>316</v>
      </c>
    </row>
    <row r="1473" spans="1:19" ht="14.4" customHeight="1" x14ac:dyDescent="0.3">
      <c r="A1473" s="831" t="s">
        <v>5661</v>
      </c>
      <c r="B1473" s="832" t="s">
        <v>5662</v>
      </c>
      <c r="C1473" s="832" t="s">
        <v>639</v>
      </c>
      <c r="D1473" s="832" t="s">
        <v>2097</v>
      </c>
      <c r="E1473" s="832" t="s">
        <v>5627</v>
      </c>
      <c r="F1473" s="832" t="s">
        <v>5707</v>
      </c>
      <c r="G1473" s="832" t="s">
        <v>5708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35</v>
      </c>
      <c r="R1473" s="837"/>
      <c r="S1473" s="850">
        <v>35</v>
      </c>
    </row>
    <row r="1474" spans="1:19" ht="14.4" customHeight="1" x14ac:dyDescent="0.3">
      <c r="A1474" s="831" t="s">
        <v>5661</v>
      </c>
      <c r="B1474" s="832" t="s">
        <v>5662</v>
      </c>
      <c r="C1474" s="832" t="s">
        <v>639</v>
      </c>
      <c r="D1474" s="832" t="s">
        <v>2097</v>
      </c>
      <c r="E1474" s="832" t="s">
        <v>5627</v>
      </c>
      <c r="F1474" s="832" t="s">
        <v>5639</v>
      </c>
      <c r="G1474" s="832" t="s">
        <v>5640</v>
      </c>
      <c r="H1474" s="849">
        <v>3</v>
      </c>
      <c r="I1474" s="849">
        <v>33.33</v>
      </c>
      <c r="J1474" s="832">
        <v>1.6391830150541232E-2</v>
      </c>
      <c r="K1474" s="832">
        <v>11.11</v>
      </c>
      <c r="L1474" s="849">
        <v>61</v>
      </c>
      <c r="M1474" s="849">
        <v>2033.33</v>
      </c>
      <c r="N1474" s="832">
        <v>1</v>
      </c>
      <c r="O1474" s="832">
        <v>33.333278688524587</v>
      </c>
      <c r="P1474" s="849">
        <v>6</v>
      </c>
      <c r="Q1474" s="849">
        <v>200</v>
      </c>
      <c r="R1474" s="837">
        <v>9.8360816984945879E-2</v>
      </c>
      <c r="S1474" s="850">
        <v>33.333333333333336</v>
      </c>
    </row>
    <row r="1475" spans="1:19" ht="14.4" customHeight="1" x14ac:dyDescent="0.3">
      <c r="A1475" s="831" t="s">
        <v>5661</v>
      </c>
      <c r="B1475" s="832" t="s">
        <v>5662</v>
      </c>
      <c r="C1475" s="832" t="s">
        <v>639</v>
      </c>
      <c r="D1475" s="832" t="s">
        <v>2097</v>
      </c>
      <c r="E1475" s="832" t="s">
        <v>5627</v>
      </c>
      <c r="F1475" s="832" t="s">
        <v>5729</v>
      </c>
      <c r="G1475" s="832" t="s">
        <v>5730</v>
      </c>
      <c r="H1475" s="849">
        <v>1</v>
      </c>
      <c r="I1475" s="849">
        <v>0</v>
      </c>
      <c r="J1475" s="832"/>
      <c r="K1475" s="832">
        <v>0</v>
      </c>
      <c r="L1475" s="849"/>
      <c r="M1475" s="849"/>
      <c r="N1475" s="832"/>
      <c r="O1475" s="832"/>
      <c r="P1475" s="849"/>
      <c r="Q1475" s="849"/>
      <c r="R1475" s="837"/>
      <c r="S1475" s="850"/>
    </row>
    <row r="1476" spans="1:19" ht="14.4" customHeight="1" x14ac:dyDescent="0.3">
      <c r="A1476" s="831" t="s">
        <v>5661</v>
      </c>
      <c r="B1476" s="832" t="s">
        <v>5662</v>
      </c>
      <c r="C1476" s="832" t="s">
        <v>639</v>
      </c>
      <c r="D1476" s="832" t="s">
        <v>2097</v>
      </c>
      <c r="E1476" s="832" t="s">
        <v>5627</v>
      </c>
      <c r="F1476" s="832" t="s">
        <v>5735</v>
      </c>
      <c r="G1476" s="832" t="s">
        <v>5736</v>
      </c>
      <c r="H1476" s="849">
        <v>43</v>
      </c>
      <c r="I1476" s="849">
        <v>10406</v>
      </c>
      <c r="J1476" s="832">
        <v>0.16263440860215053</v>
      </c>
      <c r="K1476" s="832">
        <v>242</v>
      </c>
      <c r="L1476" s="849">
        <v>248</v>
      </c>
      <c r="M1476" s="849">
        <v>63984</v>
      </c>
      <c r="N1476" s="832">
        <v>1</v>
      </c>
      <c r="O1476" s="832">
        <v>258</v>
      </c>
      <c r="P1476" s="849">
        <v>477</v>
      </c>
      <c r="Q1476" s="849">
        <v>123066</v>
      </c>
      <c r="R1476" s="837">
        <v>1.9233870967741935</v>
      </c>
      <c r="S1476" s="850">
        <v>258</v>
      </c>
    </row>
    <row r="1477" spans="1:19" ht="14.4" customHeight="1" x14ac:dyDescent="0.3">
      <c r="A1477" s="831" t="s">
        <v>5661</v>
      </c>
      <c r="B1477" s="832" t="s">
        <v>5662</v>
      </c>
      <c r="C1477" s="832" t="s">
        <v>639</v>
      </c>
      <c r="D1477" s="832" t="s">
        <v>2097</v>
      </c>
      <c r="E1477" s="832" t="s">
        <v>5627</v>
      </c>
      <c r="F1477" s="832" t="s">
        <v>5751</v>
      </c>
      <c r="G1477" s="832" t="s">
        <v>5752</v>
      </c>
      <c r="H1477" s="849">
        <v>50</v>
      </c>
      <c r="I1477" s="849">
        <v>12000</v>
      </c>
      <c r="J1477" s="832">
        <v>0.16671297582661851</v>
      </c>
      <c r="K1477" s="832">
        <v>240</v>
      </c>
      <c r="L1477" s="849">
        <v>295</v>
      </c>
      <c r="M1477" s="849">
        <v>71980</v>
      </c>
      <c r="N1477" s="832">
        <v>1</v>
      </c>
      <c r="O1477" s="832">
        <v>244</v>
      </c>
      <c r="P1477" s="849">
        <v>454</v>
      </c>
      <c r="Q1477" s="849">
        <v>111230</v>
      </c>
      <c r="R1477" s="837">
        <v>1.5452903584328981</v>
      </c>
      <c r="S1477" s="850">
        <v>245</v>
      </c>
    </row>
    <row r="1478" spans="1:19" ht="14.4" customHeight="1" x14ac:dyDescent="0.3">
      <c r="A1478" s="831" t="s">
        <v>5661</v>
      </c>
      <c r="B1478" s="832" t="s">
        <v>5662</v>
      </c>
      <c r="C1478" s="832" t="s">
        <v>639</v>
      </c>
      <c r="D1478" s="832" t="s">
        <v>2097</v>
      </c>
      <c r="E1478" s="832" t="s">
        <v>5627</v>
      </c>
      <c r="F1478" s="832" t="s">
        <v>5761</v>
      </c>
      <c r="G1478" s="832" t="s">
        <v>5762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1</v>
      </c>
      <c r="Q1478" s="849">
        <v>298</v>
      </c>
      <c r="R1478" s="837"/>
      <c r="S1478" s="850">
        <v>298</v>
      </c>
    </row>
    <row r="1479" spans="1:19" ht="14.4" customHeight="1" x14ac:dyDescent="0.3">
      <c r="A1479" s="831" t="s">
        <v>5661</v>
      </c>
      <c r="B1479" s="832" t="s">
        <v>5662</v>
      </c>
      <c r="C1479" s="832" t="s">
        <v>639</v>
      </c>
      <c r="D1479" s="832" t="s">
        <v>2097</v>
      </c>
      <c r="E1479" s="832" t="s">
        <v>5627</v>
      </c>
      <c r="F1479" s="832" t="s">
        <v>5769</v>
      </c>
      <c r="G1479" s="832" t="s">
        <v>5770</v>
      </c>
      <c r="H1479" s="849"/>
      <c r="I1479" s="849"/>
      <c r="J1479" s="832"/>
      <c r="K1479" s="832"/>
      <c r="L1479" s="849">
        <v>1</v>
      </c>
      <c r="M1479" s="849">
        <v>296</v>
      </c>
      <c r="N1479" s="832">
        <v>1</v>
      </c>
      <c r="O1479" s="832">
        <v>296</v>
      </c>
      <c r="P1479" s="849"/>
      <c r="Q1479" s="849"/>
      <c r="R1479" s="837"/>
      <c r="S1479" s="850"/>
    </row>
    <row r="1480" spans="1:19" ht="14.4" customHeight="1" x14ac:dyDescent="0.3">
      <c r="A1480" s="831" t="s">
        <v>5661</v>
      </c>
      <c r="B1480" s="832" t="s">
        <v>5662</v>
      </c>
      <c r="C1480" s="832" t="s">
        <v>639</v>
      </c>
      <c r="D1480" s="832" t="s">
        <v>2097</v>
      </c>
      <c r="E1480" s="832" t="s">
        <v>5627</v>
      </c>
      <c r="F1480" s="832" t="s">
        <v>5771</v>
      </c>
      <c r="G1480" s="832" t="s">
        <v>5772</v>
      </c>
      <c r="H1480" s="849"/>
      <c r="I1480" s="849"/>
      <c r="J1480" s="832"/>
      <c r="K1480" s="832"/>
      <c r="L1480" s="849">
        <v>1</v>
      </c>
      <c r="M1480" s="849">
        <v>543</v>
      </c>
      <c r="N1480" s="832">
        <v>1</v>
      </c>
      <c r="O1480" s="832">
        <v>543</v>
      </c>
      <c r="P1480" s="849">
        <v>1</v>
      </c>
      <c r="Q1480" s="849">
        <v>544</v>
      </c>
      <c r="R1480" s="837">
        <v>1.0018416206261511</v>
      </c>
      <c r="S1480" s="850">
        <v>544</v>
      </c>
    </row>
    <row r="1481" spans="1:19" ht="14.4" customHeight="1" x14ac:dyDescent="0.3">
      <c r="A1481" s="831" t="s">
        <v>5661</v>
      </c>
      <c r="B1481" s="832" t="s">
        <v>5662</v>
      </c>
      <c r="C1481" s="832" t="s">
        <v>639</v>
      </c>
      <c r="D1481" s="832" t="s">
        <v>2098</v>
      </c>
      <c r="E1481" s="832" t="s">
        <v>5627</v>
      </c>
      <c r="F1481" s="832" t="s">
        <v>5735</v>
      </c>
      <c r="G1481" s="832" t="s">
        <v>5736</v>
      </c>
      <c r="H1481" s="849"/>
      <c r="I1481" s="849"/>
      <c r="J1481" s="832"/>
      <c r="K1481" s="832"/>
      <c r="L1481" s="849">
        <v>1</v>
      </c>
      <c r="M1481" s="849">
        <v>258</v>
      </c>
      <c r="N1481" s="832">
        <v>1</v>
      </c>
      <c r="O1481" s="832">
        <v>258</v>
      </c>
      <c r="P1481" s="849"/>
      <c r="Q1481" s="849"/>
      <c r="R1481" s="837"/>
      <c r="S1481" s="850"/>
    </row>
    <row r="1482" spans="1:19" ht="14.4" customHeight="1" x14ac:dyDescent="0.3">
      <c r="A1482" s="831" t="s">
        <v>5661</v>
      </c>
      <c r="B1482" s="832" t="s">
        <v>5662</v>
      </c>
      <c r="C1482" s="832" t="s">
        <v>639</v>
      </c>
      <c r="D1482" s="832" t="s">
        <v>2098</v>
      </c>
      <c r="E1482" s="832" t="s">
        <v>5627</v>
      </c>
      <c r="F1482" s="832" t="s">
        <v>5751</v>
      </c>
      <c r="G1482" s="832" t="s">
        <v>5752</v>
      </c>
      <c r="H1482" s="849"/>
      <c r="I1482" s="849"/>
      <c r="J1482" s="832"/>
      <c r="K1482" s="832"/>
      <c r="L1482" s="849">
        <v>1</v>
      </c>
      <c r="M1482" s="849">
        <v>244</v>
      </c>
      <c r="N1482" s="832">
        <v>1</v>
      </c>
      <c r="O1482" s="832">
        <v>244</v>
      </c>
      <c r="P1482" s="849"/>
      <c r="Q1482" s="849"/>
      <c r="R1482" s="837"/>
      <c r="S1482" s="850"/>
    </row>
    <row r="1483" spans="1:19" ht="14.4" customHeight="1" x14ac:dyDescent="0.3">
      <c r="A1483" s="831" t="s">
        <v>5661</v>
      </c>
      <c r="B1483" s="832" t="s">
        <v>5662</v>
      </c>
      <c r="C1483" s="832" t="s">
        <v>639</v>
      </c>
      <c r="D1483" s="832" t="s">
        <v>2099</v>
      </c>
      <c r="E1483" s="832" t="s">
        <v>5627</v>
      </c>
      <c r="F1483" s="832" t="s">
        <v>5693</v>
      </c>
      <c r="G1483" s="832" t="s">
        <v>5694</v>
      </c>
      <c r="H1483" s="849">
        <v>86</v>
      </c>
      <c r="I1483" s="849">
        <v>20210</v>
      </c>
      <c r="J1483" s="832">
        <v>0.70629761655133849</v>
      </c>
      <c r="K1483" s="832">
        <v>235</v>
      </c>
      <c r="L1483" s="849">
        <v>114</v>
      </c>
      <c r="M1483" s="849">
        <v>28614</v>
      </c>
      <c r="N1483" s="832">
        <v>1</v>
      </c>
      <c r="O1483" s="832">
        <v>251</v>
      </c>
      <c r="P1483" s="849">
        <v>48</v>
      </c>
      <c r="Q1483" s="849">
        <v>12048</v>
      </c>
      <c r="R1483" s="837">
        <v>0.42105263157894735</v>
      </c>
      <c r="S1483" s="850">
        <v>251</v>
      </c>
    </row>
    <row r="1484" spans="1:19" ht="14.4" customHeight="1" x14ac:dyDescent="0.3">
      <c r="A1484" s="831" t="s">
        <v>5661</v>
      </c>
      <c r="B1484" s="832" t="s">
        <v>5662</v>
      </c>
      <c r="C1484" s="832" t="s">
        <v>639</v>
      </c>
      <c r="D1484" s="832" t="s">
        <v>2099</v>
      </c>
      <c r="E1484" s="832" t="s">
        <v>5627</v>
      </c>
      <c r="F1484" s="832" t="s">
        <v>5703</v>
      </c>
      <c r="G1484" s="832" t="s">
        <v>5704</v>
      </c>
      <c r="H1484" s="849">
        <v>1</v>
      </c>
      <c r="I1484" s="849">
        <v>308</v>
      </c>
      <c r="J1484" s="832"/>
      <c r="K1484" s="832">
        <v>308</v>
      </c>
      <c r="L1484" s="849"/>
      <c r="M1484" s="849"/>
      <c r="N1484" s="832"/>
      <c r="O1484" s="832"/>
      <c r="P1484" s="849">
        <v>41</v>
      </c>
      <c r="Q1484" s="849">
        <v>12956</v>
      </c>
      <c r="R1484" s="837"/>
      <c r="S1484" s="850">
        <v>316</v>
      </c>
    </row>
    <row r="1485" spans="1:19" ht="14.4" customHeight="1" x14ac:dyDescent="0.3">
      <c r="A1485" s="831" t="s">
        <v>5661</v>
      </c>
      <c r="B1485" s="832" t="s">
        <v>5662</v>
      </c>
      <c r="C1485" s="832" t="s">
        <v>639</v>
      </c>
      <c r="D1485" s="832" t="s">
        <v>2099</v>
      </c>
      <c r="E1485" s="832" t="s">
        <v>5627</v>
      </c>
      <c r="F1485" s="832" t="s">
        <v>5639</v>
      </c>
      <c r="G1485" s="832" t="s">
        <v>5640</v>
      </c>
      <c r="H1485" s="849">
        <v>48</v>
      </c>
      <c r="I1485" s="849">
        <v>1066.6799999999998</v>
      </c>
      <c r="J1485" s="832">
        <v>0.28070600185789962</v>
      </c>
      <c r="K1485" s="832">
        <v>22.222499999999997</v>
      </c>
      <c r="L1485" s="849">
        <v>114</v>
      </c>
      <c r="M1485" s="849">
        <v>3799.99</v>
      </c>
      <c r="N1485" s="832">
        <v>1</v>
      </c>
      <c r="O1485" s="832">
        <v>33.333245614035086</v>
      </c>
      <c r="P1485" s="849">
        <v>46</v>
      </c>
      <c r="Q1485" s="849">
        <v>1533.34</v>
      </c>
      <c r="R1485" s="837">
        <v>0.40351158818838995</v>
      </c>
      <c r="S1485" s="850">
        <v>33.333478260869562</v>
      </c>
    </row>
    <row r="1486" spans="1:19" ht="14.4" customHeight="1" x14ac:dyDescent="0.3">
      <c r="A1486" s="831" t="s">
        <v>5661</v>
      </c>
      <c r="B1486" s="832" t="s">
        <v>5662</v>
      </c>
      <c r="C1486" s="832" t="s">
        <v>639</v>
      </c>
      <c r="D1486" s="832" t="s">
        <v>2099</v>
      </c>
      <c r="E1486" s="832" t="s">
        <v>5627</v>
      </c>
      <c r="F1486" s="832" t="s">
        <v>5751</v>
      </c>
      <c r="G1486" s="832" t="s">
        <v>5752</v>
      </c>
      <c r="H1486" s="849">
        <v>82</v>
      </c>
      <c r="I1486" s="849">
        <v>19680</v>
      </c>
      <c r="J1486" s="832">
        <v>0.76814988290398123</v>
      </c>
      <c r="K1486" s="832">
        <v>240</v>
      </c>
      <c r="L1486" s="849">
        <v>105</v>
      </c>
      <c r="M1486" s="849">
        <v>25620</v>
      </c>
      <c r="N1486" s="832">
        <v>1</v>
      </c>
      <c r="O1486" s="832">
        <v>244</v>
      </c>
      <c r="P1486" s="849">
        <v>47</v>
      </c>
      <c r="Q1486" s="849">
        <v>11515</v>
      </c>
      <c r="R1486" s="837">
        <v>0.44945355191256831</v>
      </c>
      <c r="S1486" s="850">
        <v>245</v>
      </c>
    </row>
    <row r="1487" spans="1:19" ht="14.4" customHeight="1" x14ac:dyDescent="0.3">
      <c r="A1487" s="831" t="s">
        <v>5661</v>
      </c>
      <c r="B1487" s="832" t="s">
        <v>5662</v>
      </c>
      <c r="C1487" s="832" t="s">
        <v>639</v>
      </c>
      <c r="D1487" s="832" t="s">
        <v>5624</v>
      </c>
      <c r="E1487" s="832" t="s">
        <v>5627</v>
      </c>
      <c r="F1487" s="832" t="s">
        <v>5693</v>
      </c>
      <c r="G1487" s="832" t="s">
        <v>5694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4</v>
      </c>
      <c r="Q1487" s="849">
        <v>1004</v>
      </c>
      <c r="R1487" s="837"/>
      <c r="S1487" s="850">
        <v>251</v>
      </c>
    </row>
    <row r="1488" spans="1:19" ht="14.4" customHeight="1" x14ac:dyDescent="0.3">
      <c r="A1488" s="831" t="s">
        <v>5661</v>
      </c>
      <c r="B1488" s="832" t="s">
        <v>5662</v>
      </c>
      <c r="C1488" s="832" t="s">
        <v>639</v>
      </c>
      <c r="D1488" s="832" t="s">
        <v>5624</v>
      </c>
      <c r="E1488" s="832" t="s">
        <v>5627</v>
      </c>
      <c r="F1488" s="832" t="s">
        <v>5703</v>
      </c>
      <c r="G1488" s="832" t="s">
        <v>5704</v>
      </c>
      <c r="H1488" s="849"/>
      <c r="I1488" s="849"/>
      <c r="J1488" s="832"/>
      <c r="K1488" s="832"/>
      <c r="L1488" s="849"/>
      <c r="M1488" s="849"/>
      <c r="N1488" s="832"/>
      <c r="O1488" s="832"/>
      <c r="P1488" s="849">
        <v>1</v>
      </c>
      <c r="Q1488" s="849">
        <v>316</v>
      </c>
      <c r="R1488" s="837"/>
      <c r="S1488" s="850">
        <v>316</v>
      </c>
    </row>
    <row r="1489" spans="1:19" ht="14.4" customHeight="1" x14ac:dyDescent="0.3">
      <c r="A1489" s="831" t="s">
        <v>5661</v>
      </c>
      <c r="B1489" s="832" t="s">
        <v>5662</v>
      </c>
      <c r="C1489" s="832" t="s">
        <v>639</v>
      </c>
      <c r="D1489" s="832" t="s">
        <v>5624</v>
      </c>
      <c r="E1489" s="832" t="s">
        <v>5627</v>
      </c>
      <c r="F1489" s="832" t="s">
        <v>5639</v>
      </c>
      <c r="G1489" s="832" t="s">
        <v>5640</v>
      </c>
      <c r="H1489" s="849"/>
      <c r="I1489" s="849"/>
      <c r="J1489" s="832"/>
      <c r="K1489" s="832"/>
      <c r="L1489" s="849"/>
      <c r="M1489" s="849"/>
      <c r="N1489" s="832"/>
      <c r="O1489" s="832"/>
      <c r="P1489" s="849">
        <v>4</v>
      </c>
      <c r="Q1489" s="849">
        <v>133.34</v>
      </c>
      <c r="R1489" s="837"/>
      <c r="S1489" s="850">
        <v>33.335000000000001</v>
      </c>
    </row>
    <row r="1490" spans="1:19" ht="14.4" customHeight="1" x14ac:dyDescent="0.3">
      <c r="A1490" s="831" t="s">
        <v>5661</v>
      </c>
      <c r="B1490" s="832" t="s">
        <v>5662</v>
      </c>
      <c r="C1490" s="832" t="s">
        <v>639</v>
      </c>
      <c r="D1490" s="832" t="s">
        <v>5624</v>
      </c>
      <c r="E1490" s="832" t="s">
        <v>5627</v>
      </c>
      <c r="F1490" s="832" t="s">
        <v>5751</v>
      </c>
      <c r="G1490" s="832" t="s">
        <v>5752</v>
      </c>
      <c r="H1490" s="849"/>
      <c r="I1490" s="849"/>
      <c r="J1490" s="832"/>
      <c r="K1490" s="832"/>
      <c r="L1490" s="849"/>
      <c r="M1490" s="849"/>
      <c r="N1490" s="832"/>
      <c r="O1490" s="832"/>
      <c r="P1490" s="849">
        <v>1</v>
      </c>
      <c r="Q1490" s="849">
        <v>245</v>
      </c>
      <c r="R1490" s="837"/>
      <c r="S1490" s="850">
        <v>245</v>
      </c>
    </row>
    <row r="1491" spans="1:19" ht="14.4" customHeight="1" x14ac:dyDescent="0.3">
      <c r="A1491" s="831" t="s">
        <v>5661</v>
      </c>
      <c r="B1491" s="832" t="s">
        <v>5662</v>
      </c>
      <c r="C1491" s="832" t="s">
        <v>639</v>
      </c>
      <c r="D1491" s="832" t="s">
        <v>2080</v>
      </c>
      <c r="E1491" s="832" t="s">
        <v>5627</v>
      </c>
      <c r="F1491" s="832" t="s">
        <v>5646</v>
      </c>
      <c r="G1491" s="832" t="s">
        <v>5647</v>
      </c>
      <c r="H1491" s="849"/>
      <c r="I1491" s="849"/>
      <c r="J1491" s="832"/>
      <c r="K1491" s="832"/>
      <c r="L1491" s="849"/>
      <c r="M1491" s="849"/>
      <c r="N1491" s="832"/>
      <c r="O1491" s="832"/>
      <c r="P1491" s="849">
        <v>4</v>
      </c>
      <c r="Q1491" s="849">
        <v>148</v>
      </c>
      <c r="R1491" s="837"/>
      <c r="S1491" s="850">
        <v>37</v>
      </c>
    </row>
    <row r="1492" spans="1:19" ht="14.4" customHeight="1" x14ac:dyDescent="0.3">
      <c r="A1492" s="831" t="s">
        <v>5661</v>
      </c>
      <c r="B1492" s="832" t="s">
        <v>5662</v>
      </c>
      <c r="C1492" s="832" t="s">
        <v>639</v>
      </c>
      <c r="D1492" s="832" t="s">
        <v>2080</v>
      </c>
      <c r="E1492" s="832" t="s">
        <v>5627</v>
      </c>
      <c r="F1492" s="832" t="s">
        <v>5684</v>
      </c>
      <c r="G1492" s="832" t="s">
        <v>5685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158</v>
      </c>
      <c r="Q1492" s="849">
        <v>1580</v>
      </c>
      <c r="R1492" s="837"/>
      <c r="S1492" s="850">
        <v>10</v>
      </c>
    </row>
    <row r="1493" spans="1:19" ht="14.4" customHeight="1" x14ac:dyDescent="0.3">
      <c r="A1493" s="831" t="s">
        <v>5661</v>
      </c>
      <c r="B1493" s="832" t="s">
        <v>5662</v>
      </c>
      <c r="C1493" s="832" t="s">
        <v>639</v>
      </c>
      <c r="D1493" s="832" t="s">
        <v>2080</v>
      </c>
      <c r="E1493" s="832" t="s">
        <v>5627</v>
      </c>
      <c r="F1493" s="832" t="s">
        <v>5684</v>
      </c>
      <c r="G1493" s="832" t="s">
        <v>5686</v>
      </c>
      <c r="H1493" s="849"/>
      <c r="I1493" s="849"/>
      <c r="J1493" s="832"/>
      <c r="K1493" s="832"/>
      <c r="L1493" s="849"/>
      <c r="M1493" s="849"/>
      <c r="N1493" s="832"/>
      <c r="O1493" s="832"/>
      <c r="P1493" s="849">
        <v>45</v>
      </c>
      <c r="Q1493" s="849">
        <v>450</v>
      </c>
      <c r="R1493" s="837"/>
      <c r="S1493" s="850">
        <v>10</v>
      </c>
    </row>
    <row r="1494" spans="1:19" ht="14.4" customHeight="1" x14ac:dyDescent="0.3">
      <c r="A1494" s="831" t="s">
        <v>5661</v>
      </c>
      <c r="B1494" s="832" t="s">
        <v>5662</v>
      </c>
      <c r="C1494" s="832" t="s">
        <v>639</v>
      </c>
      <c r="D1494" s="832" t="s">
        <v>2080</v>
      </c>
      <c r="E1494" s="832" t="s">
        <v>5627</v>
      </c>
      <c r="F1494" s="832" t="s">
        <v>5693</v>
      </c>
      <c r="G1494" s="832" t="s">
        <v>5694</v>
      </c>
      <c r="H1494" s="849"/>
      <c r="I1494" s="849"/>
      <c r="J1494" s="832"/>
      <c r="K1494" s="832"/>
      <c r="L1494" s="849"/>
      <c r="M1494" s="849"/>
      <c r="N1494" s="832"/>
      <c r="O1494" s="832"/>
      <c r="P1494" s="849">
        <v>3</v>
      </c>
      <c r="Q1494" s="849">
        <v>753</v>
      </c>
      <c r="R1494" s="837"/>
      <c r="S1494" s="850">
        <v>251</v>
      </c>
    </row>
    <row r="1495" spans="1:19" ht="14.4" customHeight="1" x14ac:dyDescent="0.3">
      <c r="A1495" s="831" t="s">
        <v>5661</v>
      </c>
      <c r="B1495" s="832" t="s">
        <v>5662</v>
      </c>
      <c r="C1495" s="832" t="s">
        <v>639</v>
      </c>
      <c r="D1495" s="832" t="s">
        <v>2080</v>
      </c>
      <c r="E1495" s="832" t="s">
        <v>5627</v>
      </c>
      <c r="F1495" s="832" t="s">
        <v>5695</v>
      </c>
      <c r="G1495" s="832" t="s">
        <v>5696</v>
      </c>
      <c r="H1495" s="849"/>
      <c r="I1495" s="849"/>
      <c r="J1495" s="832"/>
      <c r="K1495" s="832"/>
      <c r="L1495" s="849"/>
      <c r="M1495" s="849"/>
      <c r="N1495" s="832"/>
      <c r="O1495" s="832"/>
      <c r="P1495" s="849">
        <v>2</v>
      </c>
      <c r="Q1495" s="849">
        <v>252</v>
      </c>
      <c r="R1495" s="837"/>
      <c r="S1495" s="850">
        <v>126</v>
      </c>
    </row>
    <row r="1496" spans="1:19" ht="14.4" customHeight="1" x14ac:dyDescent="0.3">
      <c r="A1496" s="831" t="s">
        <v>5661</v>
      </c>
      <c r="B1496" s="832" t="s">
        <v>5662</v>
      </c>
      <c r="C1496" s="832" t="s">
        <v>639</v>
      </c>
      <c r="D1496" s="832" t="s">
        <v>2080</v>
      </c>
      <c r="E1496" s="832" t="s">
        <v>5627</v>
      </c>
      <c r="F1496" s="832" t="s">
        <v>5703</v>
      </c>
      <c r="G1496" s="832" t="s">
        <v>5704</v>
      </c>
      <c r="H1496" s="849"/>
      <c r="I1496" s="849"/>
      <c r="J1496" s="832"/>
      <c r="K1496" s="832"/>
      <c r="L1496" s="849"/>
      <c r="M1496" s="849"/>
      <c r="N1496" s="832"/>
      <c r="O1496" s="832"/>
      <c r="P1496" s="849">
        <v>77</v>
      </c>
      <c r="Q1496" s="849">
        <v>24332</v>
      </c>
      <c r="R1496" s="837"/>
      <c r="S1496" s="850">
        <v>316</v>
      </c>
    </row>
    <row r="1497" spans="1:19" ht="14.4" customHeight="1" x14ac:dyDescent="0.3">
      <c r="A1497" s="831" t="s">
        <v>5661</v>
      </c>
      <c r="B1497" s="832" t="s">
        <v>5662</v>
      </c>
      <c r="C1497" s="832" t="s">
        <v>639</v>
      </c>
      <c r="D1497" s="832" t="s">
        <v>2080</v>
      </c>
      <c r="E1497" s="832" t="s">
        <v>5627</v>
      </c>
      <c r="F1497" s="832" t="s">
        <v>5639</v>
      </c>
      <c r="G1497" s="832" t="s">
        <v>5640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20</v>
      </c>
      <c r="Q1497" s="849">
        <v>666.66</v>
      </c>
      <c r="R1497" s="837"/>
      <c r="S1497" s="850">
        <v>33.332999999999998</v>
      </c>
    </row>
    <row r="1498" spans="1:19" ht="14.4" customHeight="1" x14ac:dyDescent="0.3">
      <c r="A1498" s="831" t="s">
        <v>5661</v>
      </c>
      <c r="B1498" s="832" t="s">
        <v>5662</v>
      </c>
      <c r="C1498" s="832" t="s">
        <v>639</v>
      </c>
      <c r="D1498" s="832" t="s">
        <v>2080</v>
      </c>
      <c r="E1498" s="832" t="s">
        <v>5627</v>
      </c>
      <c r="F1498" s="832" t="s">
        <v>5648</v>
      </c>
      <c r="G1498" s="832" t="s">
        <v>5649</v>
      </c>
      <c r="H1498" s="849"/>
      <c r="I1498" s="849"/>
      <c r="J1498" s="832"/>
      <c r="K1498" s="832"/>
      <c r="L1498" s="849"/>
      <c r="M1498" s="849"/>
      <c r="N1498" s="832"/>
      <c r="O1498" s="832"/>
      <c r="P1498" s="849">
        <v>1</v>
      </c>
      <c r="Q1498" s="849">
        <v>74</v>
      </c>
      <c r="R1498" s="837"/>
      <c r="S1498" s="850">
        <v>74</v>
      </c>
    </row>
    <row r="1499" spans="1:19" ht="14.4" customHeight="1" x14ac:dyDescent="0.3">
      <c r="A1499" s="831" t="s">
        <v>5661</v>
      </c>
      <c r="B1499" s="832" t="s">
        <v>5662</v>
      </c>
      <c r="C1499" s="832" t="s">
        <v>639</v>
      </c>
      <c r="D1499" s="832" t="s">
        <v>2080</v>
      </c>
      <c r="E1499" s="832" t="s">
        <v>5627</v>
      </c>
      <c r="F1499" s="832" t="s">
        <v>5735</v>
      </c>
      <c r="G1499" s="832" t="s">
        <v>5736</v>
      </c>
      <c r="H1499" s="849"/>
      <c r="I1499" s="849"/>
      <c r="J1499" s="832"/>
      <c r="K1499" s="832"/>
      <c r="L1499" s="849"/>
      <c r="M1499" s="849"/>
      <c r="N1499" s="832"/>
      <c r="O1499" s="832"/>
      <c r="P1499" s="849">
        <v>209</v>
      </c>
      <c r="Q1499" s="849">
        <v>53922</v>
      </c>
      <c r="R1499" s="837"/>
      <c r="S1499" s="850">
        <v>258</v>
      </c>
    </row>
    <row r="1500" spans="1:19" ht="14.4" customHeight="1" x14ac:dyDescent="0.3">
      <c r="A1500" s="831" t="s">
        <v>5661</v>
      </c>
      <c r="B1500" s="832" t="s">
        <v>5662</v>
      </c>
      <c r="C1500" s="832" t="s">
        <v>639</v>
      </c>
      <c r="D1500" s="832" t="s">
        <v>2080</v>
      </c>
      <c r="E1500" s="832" t="s">
        <v>5627</v>
      </c>
      <c r="F1500" s="832" t="s">
        <v>5751</v>
      </c>
      <c r="G1500" s="832" t="s">
        <v>5752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211</v>
      </c>
      <c r="Q1500" s="849">
        <v>51695</v>
      </c>
      <c r="R1500" s="837"/>
      <c r="S1500" s="850">
        <v>245</v>
      </c>
    </row>
    <row r="1501" spans="1:19" ht="14.4" customHeight="1" x14ac:dyDescent="0.3">
      <c r="A1501" s="831" t="s">
        <v>5661</v>
      </c>
      <c r="B1501" s="832" t="s">
        <v>5662</v>
      </c>
      <c r="C1501" s="832" t="s">
        <v>639</v>
      </c>
      <c r="D1501" s="832" t="s">
        <v>2080</v>
      </c>
      <c r="E1501" s="832" t="s">
        <v>5627</v>
      </c>
      <c r="F1501" s="832" t="s">
        <v>5759</v>
      </c>
      <c r="G1501" s="832" t="s">
        <v>5760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19</v>
      </c>
      <c r="Q1501" s="849">
        <v>7087</v>
      </c>
      <c r="R1501" s="837"/>
      <c r="S1501" s="850">
        <v>373</v>
      </c>
    </row>
    <row r="1502" spans="1:19" ht="14.4" customHeight="1" x14ac:dyDescent="0.3">
      <c r="A1502" s="831" t="s">
        <v>5661</v>
      </c>
      <c r="B1502" s="832" t="s">
        <v>5662</v>
      </c>
      <c r="C1502" s="832" t="s">
        <v>639</v>
      </c>
      <c r="D1502" s="832" t="s">
        <v>2080</v>
      </c>
      <c r="E1502" s="832" t="s">
        <v>5627</v>
      </c>
      <c r="F1502" s="832" t="s">
        <v>5771</v>
      </c>
      <c r="G1502" s="832" t="s">
        <v>5772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1</v>
      </c>
      <c r="Q1502" s="849">
        <v>544</v>
      </c>
      <c r="R1502" s="837"/>
      <c r="S1502" s="850">
        <v>544</v>
      </c>
    </row>
    <row r="1503" spans="1:19" ht="14.4" customHeight="1" x14ac:dyDescent="0.3">
      <c r="A1503" s="831" t="s">
        <v>5661</v>
      </c>
      <c r="B1503" s="832" t="s">
        <v>5662</v>
      </c>
      <c r="C1503" s="832" t="s">
        <v>639</v>
      </c>
      <c r="D1503" s="832" t="s">
        <v>2080</v>
      </c>
      <c r="E1503" s="832" t="s">
        <v>5627</v>
      </c>
      <c r="F1503" s="832" t="s">
        <v>5775</v>
      </c>
      <c r="G1503" s="832" t="s">
        <v>5776</v>
      </c>
      <c r="H1503" s="849"/>
      <c r="I1503" s="849"/>
      <c r="J1503" s="832"/>
      <c r="K1503" s="832"/>
      <c r="L1503" s="849"/>
      <c r="M1503" s="849"/>
      <c r="N1503" s="832"/>
      <c r="O1503" s="832"/>
      <c r="P1503" s="849">
        <v>1</v>
      </c>
      <c r="Q1503" s="849">
        <v>36</v>
      </c>
      <c r="R1503" s="837"/>
      <c r="S1503" s="850">
        <v>36</v>
      </c>
    </row>
    <row r="1504" spans="1:19" ht="14.4" customHeight="1" x14ac:dyDescent="0.3">
      <c r="A1504" s="831" t="s">
        <v>5661</v>
      </c>
      <c r="B1504" s="832" t="s">
        <v>5662</v>
      </c>
      <c r="C1504" s="832" t="s">
        <v>639</v>
      </c>
      <c r="D1504" s="832" t="s">
        <v>2055</v>
      </c>
      <c r="E1504" s="832" t="s">
        <v>5627</v>
      </c>
      <c r="F1504" s="832" t="s">
        <v>5646</v>
      </c>
      <c r="G1504" s="832" t="s">
        <v>5647</v>
      </c>
      <c r="H1504" s="849"/>
      <c r="I1504" s="849"/>
      <c r="J1504" s="832"/>
      <c r="K1504" s="832"/>
      <c r="L1504" s="849"/>
      <c r="M1504" s="849"/>
      <c r="N1504" s="832"/>
      <c r="O1504" s="832"/>
      <c r="P1504" s="849">
        <v>1</v>
      </c>
      <c r="Q1504" s="849">
        <v>37</v>
      </c>
      <c r="R1504" s="837"/>
      <c r="S1504" s="850">
        <v>37</v>
      </c>
    </row>
    <row r="1505" spans="1:19" ht="14.4" customHeight="1" x14ac:dyDescent="0.3">
      <c r="A1505" s="831" t="s">
        <v>5661</v>
      </c>
      <c r="B1505" s="832" t="s">
        <v>5662</v>
      </c>
      <c r="C1505" s="832" t="s">
        <v>639</v>
      </c>
      <c r="D1505" s="832" t="s">
        <v>2055</v>
      </c>
      <c r="E1505" s="832" t="s">
        <v>5627</v>
      </c>
      <c r="F1505" s="832" t="s">
        <v>5684</v>
      </c>
      <c r="G1505" s="832" t="s">
        <v>5685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1</v>
      </c>
      <c r="Q1505" s="849">
        <v>10</v>
      </c>
      <c r="R1505" s="837"/>
      <c r="S1505" s="850">
        <v>10</v>
      </c>
    </row>
    <row r="1506" spans="1:19" ht="14.4" customHeight="1" x14ac:dyDescent="0.3">
      <c r="A1506" s="831" t="s">
        <v>5661</v>
      </c>
      <c r="B1506" s="832" t="s">
        <v>5662</v>
      </c>
      <c r="C1506" s="832" t="s">
        <v>639</v>
      </c>
      <c r="D1506" s="832" t="s">
        <v>2055</v>
      </c>
      <c r="E1506" s="832" t="s">
        <v>5627</v>
      </c>
      <c r="F1506" s="832" t="s">
        <v>5693</v>
      </c>
      <c r="G1506" s="832" t="s">
        <v>5694</v>
      </c>
      <c r="H1506" s="849"/>
      <c r="I1506" s="849"/>
      <c r="J1506" s="832"/>
      <c r="K1506" s="832"/>
      <c r="L1506" s="849"/>
      <c r="M1506" s="849"/>
      <c r="N1506" s="832"/>
      <c r="O1506" s="832"/>
      <c r="P1506" s="849">
        <v>65</v>
      </c>
      <c r="Q1506" s="849">
        <v>16315</v>
      </c>
      <c r="R1506" s="837"/>
      <c r="S1506" s="850">
        <v>251</v>
      </c>
    </row>
    <row r="1507" spans="1:19" ht="14.4" customHeight="1" x14ac:dyDescent="0.3">
      <c r="A1507" s="831" t="s">
        <v>5661</v>
      </c>
      <c r="B1507" s="832" t="s">
        <v>5662</v>
      </c>
      <c r="C1507" s="832" t="s">
        <v>639</v>
      </c>
      <c r="D1507" s="832" t="s">
        <v>2055</v>
      </c>
      <c r="E1507" s="832" t="s">
        <v>5627</v>
      </c>
      <c r="F1507" s="832" t="s">
        <v>5703</v>
      </c>
      <c r="G1507" s="832" t="s">
        <v>5704</v>
      </c>
      <c r="H1507" s="849"/>
      <c r="I1507" s="849"/>
      <c r="J1507" s="832"/>
      <c r="K1507" s="832"/>
      <c r="L1507" s="849"/>
      <c r="M1507" s="849"/>
      <c r="N1507" s="832"/>
      <c r="O1507" s="832"/>
      <c r="P1507" s="849">
        <v>50</v>
      </c>
      <c r="Q1507" s="849">
        <v>15800</v>
      </c>
      <c r="R1507" s="837"/>
      <c r="S1507" s="850">
        <v>316</v>
      </c>
    </row>
    <row r="1508" spans="1:19" ht="14.4" customHeight="1" x14ac:dyDescent="0.3">
      <c r="A1508" s="831" t="s">
        <v>5661</v>
      </c>
      <c r="B1508" s="832" t="s">
        <v>5662</v>
      </c>
      <c r="C1508" s="832" t="s">
        <v>639</v>
      </c>
      <c r="D1508" s="832" t="s">
        <v>2055</v>
      </c>
      <c r="E1508" s="832" t="s">
        <v>5627</v>
      </c>
      <c r="F1508" s="832" t="s">
        <v>5639</v>
      </c>
      <c r="G1508" s="832" t="s">
        <v>5640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51</v>
      </c>
      <c r="Q1508" s="849">
        <v>1699.9899999999998</v>
      </c>
      <c r="R1508" s="837"/>
      <c r="S1508" s="850">
        <v>33.333137254901956</v>
      </c>
    </row>
    <row r="1509" spans="1:19" ht="14.4" customHeight="1" x14ac:dyDescent="0.3">
      <c r="A1509" s="831" t="s">
        <v>5661</v>
      </c>
      <c r="B1509" s="832" t="s">
        <v>5662</v>
      </c>
      <c r="C1509" s="832" t="s">
        <v>639</v>
      </c>
      <c r="D1509" s="832" t="s">
        <v>2055</v>
      </c>
      <c r="E1509" s="832" t="s">
        <v>5627</v>
      </c>
      <c r="F1509" s="832" t="s">
        <v>5731</v>
      </c>
      <c r="G1509" s="832" t="s">
        <v>5732</v>
      </c>
      <c r="H1509" s="849"/>
      <c r="I1509" s="849"/>
      <c r="J1509" s="832"/>
      <c r="K1509" s="832"/>
      <c r="L1509" s="849"/>
      <c r="M1509" s="849"/>
      <c r="N1509" s="832"/>
      <c r="O1509" s="832"/>
      <c r="P1509" s="849">
        <v>1</v>
      </c>
      <c r="Q1509" s="849">
        <v>672</v>
      </c>
      <c r="R1509" s="837"/>
      <c r="S1509" s="850">
        <v>672</v>
      </c>
    </row>
    <row r="1510" spans="1:19" ht="14.4" customHeight="1" x14ac:dyDescent="0.3">
      <c r="A1510" s="831" t="s">
        <v>5661</v>
      </c>
      <c r="B1510" s="832" t="s">
        <v>5662</v>
      </c>
      <c r="C1510" s="832" t="s">
        <v>639</v>
      </c>
      <c r="D1510" s="832" t="s">
        <v>2055</v>
      </c>
      <c r="E1510" s="832" t="s">
        <v>5627</v>
      </c>
      <c r="F1510" s="832" t="s">
        <v>5735</v>
      </c>
      <c r="G1510" s="832" t="s">
        <v>5736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2</v>
      </c>
      <c r="Q1510" s="849">
        <v>516</v>
      </c>
      <c r="R1510" s="837"/>
      <c r="S1510" s="850">
        <v>258</v>
      </c>
    </row>
    <row r="1511" spans="1:19" ht="14.4" customHeight="1" x14ac:dyDescent="0.3">
      <c r="A1511" s="831" t="s">
        <v>5661</v>
      </c>
      <c r="B1511" s="832" t="s">
        <v>5662</v>
      </c>
      <c r="C1511" s="832" t="s">
        <v>639</v>
      </c>
      <c r="D1511" s="832" t="s">
        <v>2055</v>
      </c>
      <c r="E1511" s="832" t="s">
        <v>5627</v>
      </c>
      <c r="F1511" s="832" t="s">
        <v>5743</v>
      </c>
      <c r="G1511" s="832" t="s">
        <v>5744</v>
      </c>
      <c r="H1511" s="849"/>
      <c r="I1511" s="849"/>
      <c r="J1511" s="832"/>
      <c r="K1511" s="832"/>
      <c r="L1511" s="849"/>
      <c r="M1511" s="849"/>
      <c r="N1511" s="832"/>
      <c r="O1511" s="832"/>
      <c r="P1511" s="849">
        <v>1</v>
      </c>
      <c r="Q1511" s="849">
        <v>59</v>
      </c>
      <c r="R1511" s="837"/>
      <c r="S1511" s="850">
        <v>59</v>
      </c>
    </row>
    <row r="1512" spans="1:19" ht="14.4" customHeight="1" x14ac:dyDescent="0.3">
      <c r="A1512" s="831" t="s">
        <v>5661</v>
      </c>
      <c r="B1512" s="832" t="s">
        <v>5662</v>
      </c>
      <c r="C1512" s="832" t="s">
        <v>639</v>
      </c>
      <c r="D1512" s="832" t="s">
        <v>2055</v>
      </c>
      <c r="E1512" s="832" t="s">
        <v>5627</v>
      </c>
      <c r="F1512" s="832" t="s">
        <v>5751</v>
      </c>
      <c r="G1512" s="832" t="s">
        <v>5752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52</v>
      </c>
      <c r="Q1512" s="849">
        <v>12740</v>
      </c>
      <c r="R1512" s="837"/>
      <c r="S1512" s="850">
        <v>245</v>
      </c>
    </row>
    <row r="1513" spans="1:19" ht="14.4" customHeight="1" x14ac:dyDescent="0.3">
      <c r="A1513" s="831" t="s">
        <v>5661</v>
      </c>
      <c r="B1513" s="832" t="s">
        <v>5662</v>
      </c>
      <c r="C1513" s="832" t="s">
        <v>639</v>
      </c>
      <c r="D1513" s="832" t="s">
        <v>2093</v>
      </c>
      <c r="E1513" s="832" t="s">
        <v>5627</v>
      </c>
      <c r="F1513" s="832" t="s">
        <v>5684</v>
      </c>
      <c r="G1513" s="832" t="s">
        <v>5685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1</v>
      </c>
      <c r="Q1513" s="849">
        <v>10</v>
      </c>
      <c r="R1513" s="837"/>
      <c r="S1513" s="850">
        <v>10</v>
      </c>
    </row>
    <row r="1514" spans="1:19" ht="14.4" customHeight="1" x14ac:dyDescent="0.3">
      <c r="A1514" s="831" t="s">
        <v>5661</v>
      </c>
      <c r="B1514" s="832" t="s">
        <v>5662</v>
      </c>
      <c r="C1514" s="832" t="s">
        <v>639</v>
      </c>
      <c r="D1514" s="832" t="s">
        <v>2093</v>
      </c>
      <c r="E1514" s="832" t="s">
        <v>5627</v>
      </c>
      <c r="F1514" s="832" t="s">
        <v>5693</v>
      </c>
      <c r="G1514" s="832" t="s">
        <v>5694</v>
      </c>
      <c r="H1514" s="849"/>
      <c r="I1514" s="849"/>
      <c r="J1514" s="832"/>
      <c r="K1514" s="832"/>
      <c r="L1514" s="849"/>
      <c r="M1514" s="849"/>
      <c r="N1514" s="832"/>
      <c r="O1514" s="832"/>
      <c r="P1514" s="849">
        <v>19</v>
      </c>
      <c r="Q1514" s="849">
        <v>4769</v>
      </c>
      <c r="R1514" s="837"/>
      <c r="S1514" s="850">
        <v>251</v>
      </c>
    </row>
    <row r="1515" spans="1:19" ht="14.4" customHeight="1" x14ac:dyDescent="0.3">
      <c r="A1515" s="831" t="s">
        <v>5661</v>
      </c>
      <c r="B1515" s="832" t="s">
        <v>5662</v>
      </c>
      <c r="C1515" s="832" t="s">
        <v>639</v>
      </c>
      <c r="D1515" s="832" t="s">
        <v>2093</v>
      </c>
      <c r="E1515" s="832" t="s">
        <v>5627</v>
      </c>
      <c r="F1515" s="832" t="s">
        <v>5703</v>
      </c>
      <c r="G1515" s="832" t="s">
        <v>5704</v>
      </c>
      <c r="H1515" s="849"/>
      <c r="I1515" s="849"/>
      <c r="J1515" s="832"/>
      <c r="K1515" s="832"/>
      <c r="L1515" s="849"/>
      <c r="M1515" s="849"/>
      <c r="N1515" s="832"/>
      <c r="O1515" s="832"/>
      <c r="P1515" s="849">
        <v>20</v>
      </c>
      <c r="Q1515" s="849">
        <v>6320</v>
      </c>
      <c r="R1515" s="837"/>
      <c r="S1515" s="850">
        <v>316</v>
      </c>
    </row>
    <row r="1516" spans="1:19" ht="14.4" customHeight="1" x14ac:dyDescent="0.3">
      <c r="A1516" s="831" t="s">
        <v>5661</v>
      </c>
      <c r="B1516" s="832" t="s">
        <v>5662</v>
      </c>
      <c r="C1516" s="832" t="s">
        <v>639</v>
      </c>
      <c r="D1516" s="832" t="s">
        <v>2093</v>
      </c>
      <c r="E1516" s="832" t="s">
        <v>5627</v>
      </c>
      <c r="F1516" s="832" t="s">
        <v>5639</v>
      </c>
      <c r="G1516" s="832" t="s">
        <v>5640</v>
      </c>
      <c r="H1516" s="849"/>
      <c r="I1516" s="849"/>
      <c r="J1516" s="832"/>
      <c r="K1516" s="832"/>
      <c r="L1516" s="849"/>
      <c r="M1516" s="849"/>
      <c r="N1516" s="832"/>
      <c r="O1516" s="832"/>
      <c r="P1516" s="849">
        <v>18</v>
      </c>
      <c r="Q1516" s="849">
        <v>600</v>
      </c>
      <c r="R1516" s="837"/>
      <c r="S1516" s="850">
        <v>33.333333333333336</v>
      </c>
    </row>
    <row r="1517" spans="1:19" ht="14.4" customHeight="1" x14ac:dyDescent="0.3">
      <c r="A1517" s="831" t="s">
        <v>5661</v>
      </c>
      <c r="B1517" s="832" t="s">
        <v>5662</v>
      </c>
      <c r="C1517" s="832" t="s">
        <v>639</v>
      </c>
      <c r="D1517" s="832" t="s">
        <v>2093</v>
      </c>
      <c r="E1517" s="832" t="s">
        <v>5627</v>
      </c>
      <c r="F1517" s="832" t="s">
        <v>5735</v>
      </c>
      <c r="G1517" s="832" t="s">
        <v>5736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3</v>
      </c>
      <c r="Q1517" s="849">
        <v>774</v>
      </c>
      <c r="R1517" s="837"/>
      <c r="S1517" s="850">
        <v>258</v>
      </c>
    </row>
    <row r="1518" spans="1:19" ht="14.4" customHeight="1" x14ac:dyDescent="0.3">
      <c r="A1518" s="831" t="s">
        <v>5661</v>
      </c>
      <c r="B1518" s="832" t="s">
        <v>5662</v>
      </c>
      <c r="C1518" s="832" t="s">
        <v>639</v>
      </c>
      <c r="D1518" s="832" t="s">
        <v>2093</v>
      </c>
      <c r="E1518" s="832" t="s">
        <v>5627</v>
      </c>
      <c r="F1518" s="832" t="s">
        <v>5751</v>
      </c>
      <c r="G1518" s="832" t="s">
        <v>5752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35</v>
      </c>
      <c r="Q1518" s="849">
        <v>8575</v>
      </c>
      <c r="R1518" s="837"/>
      <c r="S1518" s="850">
        <v>245</v>
      </c>
    </row>
    <row r="1519" spans="1:19" ht="14.4" customHeight="1" x14ac:dyDescent="0.3">
      <c r="A1519" s="831" t="s">
        <v>5661</v>
      </c>
      <c r="B1519" s="832" t="s">
        <v>5662</v>
      </c>
      <c r="C1519" s="832" t="s">
        <v>639</v>
      </c>
      <c r="D1519" s="832" t="s">
        <v>5611</v>
      </c>
      <c r="E1519" s="832" t="s">
        <v>5627</v>
      </c>
      <c r="F1519" s="832" t="s">
        <v>5693</v>
      </c>
      <c r="G1519" s="832" t="s">
        <v>5694</v>
      </c>
      <c r="H1519" s="849">
        <v>1</v>
      </c>
      <c r="I1519" s="849">
        <v>235</v>
      </c>
      <c r="J1519" s="832"/>
      <c r="K1519" s="832">
        <v>235</v>
      </c>
      <c r="L1519" s="849"/>
      <c r="M1519" s="849"/>
      <c r="N1519" s="832"/>
      <c r="O1519" s="832"/>
      <c r="P1519" s="849"/>
      <c r="Q1519" s="849"/>
      <c r="R1519" s="837"/>
      <c r="S1519" s="850"/>
    </row>
    <row r="1520" spans="1:19" ht="14.4" customHeight="1" x14ac:dyDescent="0.3">
      <c r="A1520" s="831" t="s">
        <v>5661</v>
      </c>
      <c r="B1520" s="832" t="s">
        <v>5662</v>
      </c>
      <c r="C1520" s="832" t="s">
        <v>639</v>
      </c>
      <c r="D1520" s="832" t="s">
        <v>5611</v>
      </c>
      <c r="E1520" s="832" t="s">
        <v>5627</v>
      </c>
      <c r="F1520" s="832" t="s">
        <v>5639</v>
      </c>
      <c r="G1520" s="832" t="s">
        <v>5640</v>
      </c>
      <c r="H1520" s="849">
        <v>0</v>
      </c>
      <c r="I1520" s="849">
        <v>0</v>
      </c>
      <c r="J1520" s="832"/>
      <c r="K1520" s="832"/>
      <c r="L1520" s="849"/>
      <c r="M1520" s="849"/>
      <c r="N1520" s="832"/>
      <c r="O1520" s="832"/>
      <c r="P1520" s="849"/>
      <c r="Q1520" s="849"/>
      <c r="R1520" s="837"/>
      <c r="S1520" s="850"/>
    </row>
    <row r="1521" spans="1:19" ht="14.4" customHeight="1" x14ac:dyDescent="0.3">
      <c r="A1521" s="831" t="s">
        <v>5661</v>
      </c>
      <c r="B1521" s="832" t="s">
        <v>5662</v>
      </c>
      <c r="C1521" s="832" t="s">
        <v>639</v>
      </c>
      <c r="D1521" s="832" t="s">
        <v>5611</v>
      </c>
      <c r="E1521" s="832" t="s">
        <v>5627</v>
      </c>
      <c r="F1521" s="832" t="s">
        <v>5729</v>
      </c>
      <c r="G1521" s="832" t="s">
        <v>5730</v>
      </c>
      <c r="H1521" s="849">
        <v>1</v>
      </c>
      <c r="I1521" s="849">
        <v>0</v>
      </c>
      <c r="J1521" s="832"/>
      <c r="K1521" s="832">
        <v>0</v>
      </c>
      <c r="L1521" s="849"/>
      <c r="M1521" s="849"/>
      <c r="N1521" s="832"/>
      <c r="O1521" s="832"/>
      <c r="P1521" s="849"/>
      <c r="Q1521" s="849"/>
      <c r="R1521" s="837"/>
      <c r="S1521" s="850"/>
    </row>
    <row r="1522" spans="1:19" ht="14.4" customHeight="1" x14ac:dyDescent="0.3">
      <c r="A1522" s="831" t="s">
        <v>5661</v>
      </c>
      <c r="B1522" s="832" t="s">
        <v>5662</v>
      </c>
      <c r="C1522" s="832" t="s">
        <v>639</v>
      </c>
      <c r="D1522" s="832" t="s">
        <v>5611</v>
      </c>
      <c r="E1522" s="832" t="s">
        <v>5627</v>
      </c>
      <c r="F1522" s="832" t="s">
        <v>5731</v>
      </c>
      <c r="G1522" s="832" t="s">
        <v>5732</v>
      </c>
      <c r="H1522" s="849">
        <v>1</v>
      </c>
      <c r="I1522" s="849">
        <v>648</v>
      </c>
      <c r="J1522" s="832"/>
      <c r="K1522" s="832">
        <v>648</v>
      </c>
      <c r="L1522" s="849"/>
      <c r="M1522" s="849"/>
      <c r="N1522" s="832"/>
      <c r="O1522" s="832"/>
      <c r="P1522" s="849"/>
      <c r="Q1522" s="849"/>
      <c r="R1522" s="837"/>
      <c r="S1522" s="850"/>
    </row>
    <row r="1523" spans="1:19" ht="14.4" customHeight="1" x14ac:dyDescent="0.3">
      <c r="A1523" s="831" t="s">
        <v>5661</v>
      </c>
      <c r="B1523" s="832" t="s">
        <v>5662</v>
      </c>
      <c r="C1523" s="832" t="s">
        <v>639</v>
      </c>
      <c r="D1523" s="832" t="s">
        <v>5611</v>
      </c>
      <c r="E1523" s="832" t="s">
        <v>5627</v>
      </c>
      <c r="F1523" s="832" t="s">
        <v>5735</v>
      </c>
      <c r="G1523" s="832" t="s">
        <v>5736</v>
      </c>
      <c r="H1523" s="849">
        <v>5</v>
      </c>
      <c r="I1523" s="849">
        <v>1210</v>
      </c>
      <c r="J1523" s="832">
        <v>2.3449612403100777</v>
      </c>
      <c r="K1523" s="832">
        <v>242</v>
      </c>
      <c r="L1523" s="849">
        <v>2</v>
      </c>
      <c r="M1523" s="849">
        <v>516</v>
      </c>
      <c r="N1523" s="832">
        <v>1</v>
      </c>
      <c r="O1523" s="832">
        <v>258</v>
      </c>
      <c r="P1523" s="849">
        <v>1</v>
      </c>
      <c r="Q1523" s="849">
        <v>258</v>
      </c>
      <c r="R1523" s="837">
        <v>0.5</v>
      </c>
      <c r="S1523" s="850">
        <v>258</v>
      </c>
    </row>
    <row r="1524" spans="1:19" ht="14.4" customHeight="1" x14ac:dyDescent="0.3">
      <c r="A1524" s="831" t="s">
        <v>5661</v>
      </c>
      <c r="B1524" s="832" t="s">
        <v>5662</v>
      </c>
      <c r="C1524" s="832" t="s">
        <v>639</v>
      </c>
      <c r="D1524" s="832" t="s">
        <v>5611</v>
      </c>
      <c r="E1524" s="832" t="s">
        <v>5627</v>
      </c>
      <c r="F1524" s="832" t="s">
        <v>5751</v>
      </c>
      <c r="G1524" s="832" t="s">
        <v>5752</v>
      </c>
      <c r="H1524" s="849">
        <v>2</v>
      </c>
      <c r="I1524" s="849">
        <v>480</v>
      </c>
      <c r="J1524" s="832"/>
      <c r="K1524" s="832">
        <v>240</v>
      </c>
      <c r="L1524" s="849"/>
      <c r="M1524" s="849"/>
      <c r="N1524" s="832"/>
      <c r="O1524" s="832"/>
      <c r="P1524" s="849">
        <v>1</v>
      </c>
      <c r="Q1524" s="849">
        <v>245</v>
      </c>
      <c r="R1524" s="837"/>
      <c r="S1524" s="850">
        <v>245</v>
      </c>
    </row>
    <row r="1525" spans="1:19" ht="14.4" customHeight="1" x14ac:dyDescent="0.3">
      <c r="A1525" s="831" t="s">
        <v>5661</v>
      </c>
      <c r="B1525" s="832" t="s">
        <v>5833</v>
      </c>
      <c r="C1525" s="832" t="s">
        <v>624</v>
      </c>
      <c r="D1525" s="832" t="s">
        <v>5588</v>
      </c>
      <c r="E1525" s="832" t="s">
        <v>5627</v>
      </c>
      <c r="F1525" s="832" t="s">
        <v>5646</v>
      </c>
      <c r="G1525" s="832" t="s">
        <v>5647</v>
      </c>
      <c r="H1525" s="849"/>
      <c r="I1525" s="849"/>
      <c r="J1525" s="832"/>
      <c r="K1525" s="832"/>
      <c r="L1525" s="849"/>
      <c r="M1525" s="849"/>
      <c r="N1525" s="832"/>
      <c r="O1525" s="832"/>
      <c r="P1525" s="849">
        <v>1</v>
      </c>
      <c r="Q1525" s="849">
        <v>37</v>
      </c>
      <c r="R1525" s="837"/>
      <c r="S1525" s="850">
        <v>37</v>
      </c>
    </row>
    <row r="1526" spans="1:19" ht="14.4" customHeight="1" x14ac:dyDescent="0.3">
      <c r="A1526" s="831" t="s">
        <v>5661</v>
      </c>
      <c r="B1526" s="832" t="s">
        <v>5833</v>
      </c>
      <c r="C1526" s="832" t="s">
        <v>624</v>
      </c>
      <c r="D1526" s="832" t="s">
        <v>5588</v>
      </c>
      <c r="E1526" s="832" t="s">
        <v>5627</v>
      </c>
      <c r="F1526" s="832" t="s">
        <v>5703</v>
      </c>
      <c r="G1526" s="832" t="s">
        <v>5704</v>
      </c>
      <c r="H1526" s="849"/>
      <c r="I1526" s="849"/>
      <c r="J1526" s="832"/>
      <c r="K1526" s="832"/>
      <c r="L1526" s="849">
        <v>1</v>
      </c>
      <c r="M1526" s="849">
        <v>316</v>
      </c>
      <c r="N1526" s="832">
        <v>1</v>
      </c>
      <c r="O1526" s="832">
        <v>316</v>
      </c>
      <c r="P1526" s="849"/>
      <c r="Q1526" s="849"/>
      <c r="R1526" s="837"/>
      <c r="S1526" s="850"/>
    </row>
    <row r="1527" spans="1:19" ht="14.4" customHeight="1" x14ac:dyDescent="0.3">
      <c r="A1527" s="831" t="s">
        <v>5661</v>
      </c>
      <c r="B1527" s="832" t="s">
        <v>5833</v>
      </c>
      <c r="C1527" s="832" t="s">
        <v>624</v>
      </c>
      <c r="D1527" s="832" t="s">
        <v>5588</v>
      </c>
      <c r="E1527" s="832" t="s">
        <v>5627</v>
      </c>
      <c r="F1527" s="832" t="s">
        <v>5834</v>
      </c>
      <c r="G1527" s="832" t="s">
        <v>5835</v>
      </c>
      <c r="H1527" s="849"/>
      <c r="I1527" s="849"/>
      <c r="J1527" s="832"/>
      <c r="K1527" s="832"/>
      <c r="L1527" s="849">
        <v>1</v>
      </c>
      <c r="M1527" s="849">
        <v>251</v>
      </c>
      <c r="N1527" s="832">
        <v>1</v>
      </c>
      <c r="O1527" s="832">
        <v>251</v>
      </c>
      <c r="P1527" s="849">
        <v>1</v>
      </c>
      <c r="Q1527" s="849">
        <v>251</v>
      </c>
      <c r="R1527" s="837">
        <v>1</v>
      </c>
      <c r="S1527" s="850">
        <v>251</v>
      </c>
    </row>
    <row r="1528" spans="1:19" ht="14.4" customHeight="1" x14ac:dyDescent="0.3">
      <c r="A1528" s="831" t="s">
        <v>5661</v>
      </c>
      <c r="B1528" s="832" t="s">
        <v>5833</v>
      </c>
      <c r="C1528" s="832" t="s">
        <v>624</v>
      </c>
      <c r="D1528" s="832" t="s">
        <v>5588</v>
      </c>
      <c r="E1528" s="832" t="s">
        <v>5627</v>
      </c>
      <c r="F1528" s="832" t="s">
        <v>5639</v>
      </c>
      <c r="G1528" s="832" t="s">
        <v>5640</v>
      </c>
      <c r="H1528" s="849">
        <v>39</v>
      </c>
      <c r="I1528" s="849">
        <v>699.99000000000012</v>
      </c>
      <c r="J1528" s="832"/>
      <c r="K1528" s="832">
        <v>17.94846153846154</v>
      </c>
      <c r="L1528" s="849"/>
      <c r="M1528" s="849"/>
      <c r="N1528" s="832"/>
      <c r="O1528" s="832"/>
      <c r="P1528" s="849"/>
      <c r="Q1528" s="849"/>
      <c r="R1528" s="837"/>
      <c r="S1528" s="850"/>
    </row>
    <row r="1529" spans="1:19" ht="14.4" customHeight="1" x14ac:dyDescent="0.3">
      <c r="A1529" s="831" t="s">
        <v>5661</v>
      </c>
      <c r="B1529" s="832" t="s">
        <v>5833</v>
      </c>
      <c r="C1529" s="832" t="s">
        <v>624</v>
      </c>
      <c r="D1529" s="832" t="s">
        <v>5588</v>
      </c>
      <c r="E1529" s="832" t="s">
        <v>5627</v>
      </c>
      <c r="F1529" s="832" t="s">
        <v>5836</v>
      </c>
      <c r="G1529" s="832" t="s">
        <v>5837</v>
      </c>
      <c r="H1529" s="849">
        <v>18</v>
      </c>
      <c r="I1529" s="849">
        <v>1944</v>
      </c>
      <c r="J1529" s="832">
        <v>0.83793103448275863</v>
      </c>
      <c r="K1529" s="832">
        <v>108</v>
      </c>
      <c r="L1529" s="849">
        <v>20</v>
      </c>
      <c r="M1529" s="849">
        <v>2320</v>
      </c>
      <c r="N1529" s="832">
        <v>1</v>
      </c>
      <c r="O1529" s="832">
        <v>116</v>
      </c>
      <c r="P1529" s="849">
        <v>20</v>
      </c>
      <c r="Q1529" s="849">
        <v>2320</v>
      </c>
      <c r="R1529" s="837">
        <v>1</v>
      </c>
      <c r="S1529" s="850">
        <v>116</v>
      </c>
    </row>
    <row r="1530" spans="1:19" ht="14.4" customHeight="1" x14ac:dyDescent="0.3">
      <c r="A1530" s="831" t="s">
        <v>5661</v>
      </c>
      <c r="B1530" s="832" t="s">
        <v>5833</v>
      </c>
      <c r="C1530" s="832" t="s">
        <v>624</v>
      </c>
      <c r="D1530" s="832" t="s">
        <v>5588</v>
      </c>
      <c r="E1530" s="832" t="s">
        <v>5627</v>
      </c>
      <c r="F1530" s="832" t="s">
        <v>5725</v>
      </c>
      <c r="G1530" s="832" t="s">
        <v>5726</v>
      </c>
      <c r="H1530" s="849">
        <v>1</v>
      </c>
      <c r="I1530" s="849">
        <v>36</v>
      </c>
      <c r="J1530" s="832"/>
      <c r="K1530" s="832">
        <v>36</v>
      </c>
      <c r="L1530" s="849"/>
      <c r="M1530" s="849"/>
      <c r="N1530" s="832"/>
      <c r="O1530" s="832"/>
      <c r="P1530" s="849"/>
      <c r="Q1530" s="849"/>
      <c r="R1530" s="837"/>
      <c r="S1530" s="850"/>
    </row>
    <row r="1531" spans="1:19" ht="14.4" customHeight="1" x14ac:dyDescent="0.3">
      <c r="A1531" s="831" t="s">
        <v>5661</v>
      </c>
      <c r="B1531" s="832" t="s">
        <v>5833</v>
      </c>
      <c r="C1531" s="832" t="s">
        <v>624</v>
      </c>
      <c r="D1531" s="832" t="s">
        <v>5588</v>
      </c>
      <c r="E1531" s="832" t="s">
        <v>5627</v>
      </c>
      <c r="F1531" s="832" t="s">
        <v>5838</v>
      </c>
      <c r="G1531" s="832" t="s">
        <v>5839</v>
      </c>
      <c r="H1531" s="849"/>
      <c r="I1531" s="849"/>
      <c r="J1531" s="832"/>
      <c r="K1531" s="832"/>
      <c r="L1531" s="849"/>
      <c r="M1531" s="849"/>
      <c r="N1531" s="832"/>
      <c r="O1531" s="832"/>
      <c r="P1531" s="849">
        <v>1</v>
      </c>
      <c r="Q1531" s="849">
        <v>176</v>
      </c>
      <c r="R1531" s="837"/>
      <c r="S1531" s="850">
        <v>176</v>
      </c>
    </row>
    <row r="1532" spans="1:19" ht="14.4" customHeight="1" x14ac:dyDescent="0.3">
      <c r="A1532" s="831" t="s">
        <v>5661</v>
      </c>
      <c r="B1532" s="832" t="s">
        <v>5833</v>
      </c>
      <c r="C1532" s="832" t="s">
        <v>624</v>
      </c>
      <c r="D1532" s="832" t="s">
        <v>2063</v>
      </c>
      <c r="E1532" s="832" t="s">
        <v>5627</v>
      </c>
      <c r="F1532" s="832" t="s">
        <v>5693</v>
      </c>
      <c r="G1532" s="832" t="s">
        <v>5694</v>
      </c>
      <c r="H1532" s="849">
        <v>28</v>
      </c>
      <c r="I1532" s="849">
        <v>6580</v>
      </c>
      <c r="J1532" s="832">
        <v>8.7383798140770246</v>
      </c>
      <c r="K1532" s="832">
        <v>235</v>
      </c>
      <c r="L1532" s="849">
        <v>3</v>
      </c>
      <c r="M1532" s="849">
        <v>753</v>
      </c>
      <c r="N1532" s="832">
        <v>1</v>
      </c>
      <c r="O1532" s="832">
        <v>251</v>
      </c>
      <c r="P1532" s="849"/>
      <c r="Q1532" s="849"/>
      <c r="R1532" s="837"/>
      <c r="S1532" s="850"/>
    </row>
    <row r="1533" spans="1:19" ht="14.4" customHeight="1" x14ac:dyDescent="0.3">
      <c r="A1533" s="831" t="s">
        <v>5661</v>
      </c>
      <c r="B1533" s="832" t="s">
        <v>5833</v>
      </c>
      <c r="C1533" s="832" t="s">
        <v>624</v>
      </c>
      <c r="D1533" s="832" t="s">
        <v>2063</v>
      </c>
      <c r="E1533" s="832" t="s">
        <v>5627</v>
      </c>
      <c r="F1533" s="832" t="s">
        <v>5703</v>
      </c>
      <c r="G1533" s="832" t="s">
        <v>5704</v>
      </c>
      <c r="H1533" s="849">
        <v>27</v>
      </c>
      <c r="I1533" s="849">
        <v>8316</v>
      </c>
      <c r="J1533" s="832">
        <v>8.7721518987341778</v>
      </c>
      <c r="K1533" s="832">
        <v>308</v>
      </c>
      <c r="L1533" s="849">
        <v>3</v>
      </c>
      <c r="M1533" s="849">
        <v>948</v>
      </c>
      <c r="N1533" s="832">
        <v>1</v>
      </c>
      <c r="O1533" s="832">
        <v>316</v>
      </c>
      <c r="P1533" s="849"/>
      <c r="Q1533" s="849"/>
      <c r="R1533" s="837"/>
      <c r="S1533" s="850"/>
    </row>
    <row r="1534" spans="1:19" ht="14.4" customHeight="1" x14ac:dyDescent="0.3">
      <c r="A1534" s="831" t="s">
        <v>5661</v>
      </c>
      <c r="B1534" s="832" t="s">
        <v>5833</v>
      </c>
      <c r="C1534" s="832" t="s">
        <v>624</v>
      </c>
      <c r="D1534" s="832" t="s">
        <v>2063</v>
      </c>
      <c r="E1534" s="832" t="s">
        <v>5627</v>
      </c>
      <c r="F1534" s="832" t="s">
        <v>5639</v>
      </c>
      <c r="G1534" s="832" t="s">
        <v>5640</v>
      </c>
      <c r="H1534" s="849">
        <v>13</v>
      </c>
      <c r="I1534" s="849">
        <v>300</v>
      </c>
      <c r="J1534" s="832">
        <v>3</v>
      </c>
      <c r="K1534" s="832">
        <v>23.076923076923077</v>
      </c>
      <c r="L1534" s="849">
        <v>3</v>
      </c>
      <c r="M1534" s="849">
        <v>100</v>
      </c>
      <c r="N1534" s="832">
        <v>1</v>
      </c>
      <c r="O1534" s="832">
        <v>33.333333333333336</v>
      </c>
      <c r="P1534" s="849"/>
      <c r="Q1534" s="849"/>
      <c r="R1534" s="837"/>
      <c r="S1534" s="850"/>
    </row>
    <row r="1535" spans="1:19" ht="14.4" customHeight="1" x14ac:dyDescent="0.3">
      <c r="A1535" s="831" t="s">
        <v>5661</v>
      </c>
      <c r="B1535" s="832" t="s">
        <v>5833</v>
      </c>
      <c r="C1535" s="832" t="s">
        <v>624</v>
      </c>
      <c r="D1535" s="832" t="s">
        <v>2063</v>
      </c>
      <c r="E1535" s="832" t="s">
        <v>5627</v>
      </c>
      <c r="F1535" s="832" t="s">
        <v>5733</v>
      </c>
      <c r="G1535" s="832" t="s">
        <v>5734</v>
      </c>
      <c r="H1535" s="849">
        <v>18</v>
      </c>
      <c r="I1535" s="849">
        <v>3600</v>
      </c>
      <c r="J1535" s="832">
        <v>6</v>
      </c>
      <c r="K1535" s="832">
        <v>200</v>
      </c>
      <c r="L1535" s="849">
        <v>3</v>
      </c>
      <c r="M1535" s="849">
        <v>600</v>
      </c>
      <c r="N1535" s="832">
        <v>1</v>
      </c>
      <c r="O1535" s="832">
        <v>200</v>
      </c>
      <c r="P1535" s="849"/>
      <c r="Q1535" s="849"/>
      <c r="R1535" s="837"/>
      <c r="S1535" s="850"/>
    </row>
    <row r="1536" spans="1:19" ht="14.4" customHeight="1" x14ac:dyDescent="0.3">
      <c r="A1536" s="831" t="s">
        <v>5661</v>
      </c>
      <c r="B1536" s="832" t="s">
        <v>5833</v>
      </c>
      <c r="C1536" s="832" t="s">
        <v>624</v>
      </c>
      <c r="D1536" s="832" t="s">
        <v>2063</v>
      </c>
      <c r="E1536" s="832" t="s">
        <v>5627</v>
      </c>
      <c r="F1536" s="832" t="s">
        <v>5751</v>
      </c>
      <c r="G1536" s="832" t="s">
        <v>5752</v>
      </c>
      <c r="H1536" s="849">
        <v>1</v>
      </c>
      <c r="I1536" s="849">
        <v>240</v>
      </c>
      <c r="J1536" s="832"/>
      <c r="K1536" s="832">
        <v>240</v>
      </c>
      <c r="L1536" s="849"/>
      <c r="M1536" s="849"/>
      <c r="N1536" s="832"/>
      <c r="O1536" s="832"/>
      <c r="P1536" s="849"/>
      <c r="Q1536" s="849"/>
      <c r="R1536" s="837"/>
      <c r="S1536" s="850"/>
    </row>
    <row r="1537" spans="1:19" ht="14.4" customHeight="1" x14ac:dyDescent="0.3">
      <c r="A1537" s="831" t="s">
        <v>5661</v>
      </c>
      <c r="B1537" s="832" t="s">
        <v>5833</v>
      </c>
      <c r="C1537" s="832" t="s">
        <v>624</v>
      </c>
      <c r="D1537" s="832" t="s">
        <v>2075</v>
      </c>
      <c r="E1537" s="832" t="s">
        <v>5627</v>
      </c>
      <c r="F1537" s="832" t="s">
        <v>5646</v>
      </c>
      <c r="G1537" s="832" t="s">
        <v>5647</v>
      </c>
      <c r="H1537" s="849">
        <v>1</v>
      </c>
      <c r="I1537" s="849">
        <v>35</v>
      </c>
      <c r="J1537" s="832"/>
      <c r="K1537" s="832">
        <v>35</v>
      </c>
      <c r="L1537" s="849"/>
      <c r="M1537" s="849"/>
      <c r="N1537" s="832"/>
      <c r="O1537" s="832"/>
      <c r="P1537" s="849"/>
      <c r="Q1537" s="849"/>
      <c r="R1537" s="837"/>
      <c r="S1537" s="850"/>
    </row>
    <row r="1538" spans="1:19" ht="14.4" customHeight="1" x14ac:dyDescent="0.3">
      <c r="A1538" s="831" t="s">
        <v>5661</v>
      </c>
      <c r="B1538" s="832" t="s">
        <v>5833</v>
      </c>
      <c r="C1538" s="832" t="s">
        <v>624</v>
      </c>
      <c r="D1538" s="832" t="s">
        <v>2075</v>
      </c>
      <c r="E1538" s="832" t="s">
        <v>5627</v>
      </c>
      <c r="F1538" s="832" t="s">
        <v>5834</v>
      </c>
      <c r="G1538" s="832" t="s">
        <v>5835</v>
      </c>
      <c r="H1538" s="849"/>
      <c r="I1538" s="849"/>
      <c r="J1538" s="832"/>
      <c r="K1538" s="832"/>
      <c r="L1538" s="849"/>
      <c r="M1538" s="849"/>
      <c r="N1538" s="832"/>
      <c r="O1538" s="832"/>
      <c r="P1538" s="849">
        <v>1</v>
      </c>
      <c r="Q1538" s="849">
        <v>251</v>
      </c>
      <c r="R1538" s="837"/>
      <c r="S1538" s="850">
        <v>251</v>
      </c>
    </row>
    <row r="1539" spans="1:19" ht="14.4" customHeight="1" x14ac:dyDescent="0.3">
      <c r="A1539" s="831" t="s">
        <v>5661</v>
      </c>
      <c r="B1539" s="832" t="s">
        <v>5833</v>
      </c>
      <c r="C1539" s="832" t="s">
        <v>624</v>
      </c>
      <c r="D1539" s="832" t="s">
        <v>2076</v>
      </c>
      <c r="E1539" s="832" t="s">
        <v>5627</v>
      </c>
      <c r="F1539" s="832" t="s">
        <v>5693</v>
      </c>
      <c r="G1539" s="832" t="s">
        <v>5694</v>
      </c>
      <c r="H1539" s="849">
        <v>3</v>
      </c>
      <c r="I1539" s="849">
        <v>705</v>
      </c>
      <c r="J1539" s="832">
        <v>1.404382470119522</v>
      </c>
      <c r="K1539" s="832">
        <v>235</v>
      </c>
      <c r="L1539" s="849">
        <v>2</v>
      </c>
      <c r="M1539" s="849">
        <v>502</v>
      </c>
      <c r="N1539" s="832">
        <v>1</v>
      </c>
      <c r="O1539" s="832">
        <v>251</v>
      </c>
      <c r="P1539" s="849"/>
      <c r="Q1539" s="849"/>
      <c r="R1539" s="837"/>
      <c r="S1539" s="850"/>
    </row>
    <row r="1540" spans="1:19" ht="14.4" customHeight="1" x14ac:dyDescent="0.3">
      <c r="A1540" s="831" t="s">
        <v>5661</v>
      </c>
      <c r="B1540" s="832" t="s">
        <v>5833</v>
      </c>
      <c r="C1540" s="832" t="s">
        <v>624</v>
      </c>
      <c r="D1540" s="832" t="s">
        <v>2076</v>
      </c>
      <c r="E1540" s="832" t="s">
        <v>5627</v>
      </c>
      <c r="F1540" s="832" t="s">
        <v>5703</v>
      </c>
      <c r="G1540" s="832" t="s">
        <v>5704</v>
      </c>
      <c r="H1540" s="849">
        <v>3</v>
      </c>
      <c r="I1540" s="849">
        <v>924</v>
      </c>
      <c r="J1540" s="832">
        <v>1.4620253164556962</v>
      </c>
      <c r="K1540" s="832">
        <v>308</v>
      </c>
      <c r="L1540" s="849">
        <v>2</v>
      </c>
      <c r="M1540" s="849">
        <v>632</v>
      </c>
      <c r="N1540" s="832">
        <v>1</v>
      </c>
      <c r="O1540" s="832">
        <v>316</v>
      </c>
      <c r="P1540" s="849"/>
      <c r="Q1540" s="849"/>
      <c r="R1540" s="837"/>
      <c r="S1540" s="850"/>
    </row>
    <row r="1541" spans="1:19" ht="14.4" customHeight="1" x14ac:dyDescent="0.3">
      <c r="A1541" s="831" t="s">
        <v>5661</v>
      </c>
      <c r="B1541" s="832" t="s">
        <v>5833</v>
      </c>
      <c r="C1541" s="832" t="s">
        <v>624</v>
      </c>
      <c r="D1541" s="832" t="s">
        <v>2076</v>
      </c>
      <c r="E1541" s="832" t="s">
        <v>5627</v>
      </c>
      <c r="F1541" s="832" t="s">
        <v>5639</v>
      </c>
      <c r="G1541" s="832" t="s">
        <v>5640</v>
      </c>
      <c r="H1541" s="849">
        <v>3</v>
      </c>
      <c r="I1541" s="849">
        <v>100</v>
      </c>
      <c r="J1541" s="832">
        <v>1.5001500150015001</v>
      </c>
      <c r="K1541" s="832">
        <v>33.333333333333336</v>
      </c>
      <c r="L1541" s="849">
        <v>2</v>
      </c>
      <c r="M1541" s="849">
        <v>66.66</v>
      </c>
      <c r="N1541" s="832">
        <v>1</v>
      </c>
      <c r="O1541" s="832">
        <v>33.33</v>
      </c>
      <c r="P1541" s="849"/>
      <c r="Q1541" s="849"/>
      <c r="R1541" s="837"/>
      <c r="S1541" s="850"/>
    </row>
    <row r="1542" spans="1:19" ht="14.4" customHeight="1" x14ac:dyDescent="0.3">
      <c r="A1542" s="831" t="s">
        <v>5661</v>
      </c>
      <c r="B1542" s="832" t="s">
        <v>5833</v>
      </c>
      <c r="C1542" s="832" t="s">
        <v>624</v>
      </c>
      <c r="D1542" s="832" t="s">
        <v>2076</v>
      </c>
      <c r="E1542" s="832" t="s">
        <v>5627</v>
      </c>
      <c r="F1542" s="832" t="s">
        <v>5733</v>
      </c>
      <c r="G1542" s="832" t="s">
        <v>5734</v>
      </c>
      <c r="H1542" s="849">
        <v>1</v>
      </c>
      <c r="I1542" s="849">
        <v>200</v>
      </c>
      <c r="J1542" s="832"/>
      <c r="K1542" s="832">
        <v>200</v>
      </c>
      <c r="L1542" s="849"/>
      <c r="M1542" s="849"/>
      <c r="N1542" s="832"/>
      <c r="O1542" s="832"/>
      <c r="P1542" s="849"/>
      <c r="Q1542" s="849"/>
      <c r="R1542" s="837"/>
      <c r="S1542" s="850"/>
    </row>
    <row r="1543" spans="1:19" ht="14.4" customHeight="1" x14ac:dyDescent="0.3">
      <c r="A1543" s="831" t="s">
        <v>5661</v>
      </c>
      <c r="B1543" s="832" t="s">
        <v>5833</v>
      </c>
      <c r="C1543" s="832" t="s">
        <v>624</v>
      </c>
      <c r="D1543" s="832" t="s">
        <v>2084</v>
      </c>
      <c r="E1543" s="832" t="s">
        <v>5627</v>
      </c>
      <c r="F1543" s="832" t="s">
        <v>5646</v>
      </c>
      <c r="G1543" s="832" t="s">
        <v>5647</v>
      </c>
      <c r="H1543" s="849"/>
      <c r="I1543" s="849"/>
      <c r="J1543" s="832"/>
      <c r="K1543" s="832"/>
      <c r="L1543" s="849">
        <v>1</v>
      </c>
      <c r="M1543" s="849">
        <v>37</v>
      </c>
      <c r="N1543" s="832">
        <v>1</v>
      </c>
      <c r="O1543" s="832">
        <v>37</v>
      </c>
      <c r="P1543" s="849"/>
      <c r="Q1543" s="849"/>
      <c r="R1543" s="837"/>
      <c r="S1543" s="850"/>
    </row>
    <row r="1544" spans="1:19" ht="14.4" customHeight="1" x14ac:dyDescent="0.3">
      <c r="A1544" s="831" t="s">
        <v>5661</v>
      </c>
      <c r="B1544" s="832" t="s">
        <v>5833</v>
      </c>
      <c r="C1544" s="832" t="s">
        <v>624</v>
      </c>
      <c r="D1544" s="832" t="s">
        <v>2086</v>
      </c>
      <c r="E1544" s="832" t="s">
        <v>5627</v>
      </c>
      <c r="F1544" s="832" t="s">
        <v>5646</v>
      </c>
      <c r="G1544" s="832" t="s">
        <v>5647</v>
      </c>
      <c r="H1544" s="849">
        <v>116</v>
      </c>
      <c r="I1544" s="849">
        <v>4060</v>
      </c>
      <c r="J1544" s="832">
        <v>0.95417156286721505</v>
      </c>
      <c r="K1544" s="832">
        <v>35</v>
      </c>
      <c r="L1544" s="849">
        <v>115</v>
      </c>
      <c r="M1544" s="849">
        <v>4255</v>
      </c>
      <c r="N1544" s="832">
        <v>1</v>
      </c>
      <c r="O1544" s="832">
        <v>37</v>
      </c>
      <c r="P1544" s="849">
        <v>54</v>
      </c>
      <c r="Q1544" s="849">
        <v>1998</v>
      </c>
      <c r="R1544" s="837">
        <v>0.46956521739130436</v>
      </c>
      <c r="S1544" s="850">
        <v>37</v>
      </c>
    </row>
    <row r="1545" spans="1:19" ht="14.4" customHeight="1" x14ac:dyDescent="0.3">
      <c r="A1545" s="831" t="s">
        <v>5661</v>
      </c>
      <c r="B1545" s="832" t="s">
        <v>5833</v>
      </c>
      <c r="C1545" s="832" t="s">
        <v>624</v>
      </c>
      <c r="D1545" s="832" t="s">
        <v>2086</v>
      </c>
      <c r="E1545" s="832" t="s">
        <v>5627</v>
      </c>
      <c r="F1545" s="832" t="s">
        <v>5693</v>
      </c>
      <c r="G1545" s="832" t="s">
        <v>5694</v>
      </c>
      <c r="H1545" s="849">
        <v>5</v>
      </c>
      <c r="I1545" s="849">
        <v>1175</v>
      </c>
      <c r="J1545" s="832"/>
      <c r="K1545" s="832">
        <v>235</v>
      </c>
      <c r="L1545" s="849"/>
      <c r="M1545" s="849"/>
      <c r="N1545" s="832"/>
      <c r="O1545" s="832"/>
      <c r="P1545" s="849"/>
      <c r="Q1545" s="849"/>
      <c r="R1545" s="837"/>
      <c r="S1545" s="850"/>
    </row>
    <row r="1546" spans="1:19" ht="14.4" customHeight="1" x14ac:dyDescent="0.3">
      <c r="A1546" s="831" t="s">
        <v>5661</v>
      </c>
      <c r="B1546" s="832" t="s">
        <v>5833</v>
      </c>
      <c r="C1546" s="832" t="s">
        <v>624</v>
      </c>
      <c r="D1546" s="832" t="s">
        <v>2086</v>
      </c>
      <c r="E1546" s="832" t="s">
        <v>5627</v>
      </c>
      <c r="F1546" s="832" t="s">
        <v>5703</v>
      </c>
      <c r="G1546" s="832" t="s">
        <v>5704</v>
      </c>
      <c r="H1546" s="849">
        <v>169</v>
      </c>
      <c r="I1546" s="849">
        <v>52052</v>
      </c>
      <c r="J1546" s="832">
        <v>0.83614984257533898</v>
      </c>
      <c r="K1546" s="832">
        <v>308</v>
      </c>
      <c r="L1546" s="849">
        <v>197</v>
      </c>
      <c r="M1546" s="849">
        <v>62252</v>
      </c>
      <c r="N1546" s="832">
        <v>1</v>
      </c>
      <c r="O1546" s="832">
        <v>316</v>
      </c>
      <c r="P1546" s="849">
        <v>83</v>
      </c>
      <c r="Q1546" s="849">
        <v>26228</v>
      </c>
      <c r="R1546" s="837">
        <v>0.42131979695431471</v>
      </c>
      <c r="S1546" s="850">
        <v>316</v>
      </c>
    </row>
    <row r="1547" spans="1:19" ht="14.4" customHeight="1" x14ac:dyDescent="0.3">
      <c r="A1547" s="831" t="s">
        <v>5661</v>
      </c>
      <c r="B1547" s="832" t="s">
        <v>5833</v>
      </c>
      <c r="C1547" s="832" t="s">
        <v>624</v>
      </c>
      <c r="D1547" s="832" t="s">
        <v>2086</v>
      </c>
      <c r="E1547" s="832" t="s">
        <v>5627</v>
      </c>
      <c r="F1547" s="832" t="s">
        <v>5707</v>
      </c>
      <c r="G1547" s="832" t="s">
        <v>5708</v>
      </c>
      <c r="H1547" s="849">
        <v>200</v>
      </c>
      <c r="I1547" s="849">
        <v>7000</v>
      </c>
      <c r="J1547" s="832">
        <v>1.8181818181818181</v>
      </c>
      <c r="K1547" s="832">
        <v>35</v>
      </c>
      <c r="L1547" s="849">
        <v>110</v>
      </c>
      <c r="M1547" s="849">
        <v>3850</v>
      </c>
      <c r="N1547" s="832">
        <v>1</v>
      </c>
      <c r="O1547" s="832">
        <v>35</v>
      </c>
      <c r="P1547" s="849">
        <v>56</v>
      </c>
      <c r="Q1547" s="849">
        <v>1960</v>
      </c>
      <c r="R1547" s="837">
        <v>0.50909090909090904</v>
      </c>
      <c r="S1547" s="850">
        <v>35</v>
      </c>
    </row>
    <row r="1548" spans="1:19" ht="14.4" customHeight="1" x14ac:dyDescent="0.3">
      <c r="A1548" s="831" t="s">
        <v>5661</v>
      </c>
      <c r="B1548" s="832" t="s">
        <v>5833</v>
      </c>
      <c r="C1548" s="832" t="s">
        <v>624</v>
      </c>
      <c r="D1548" s="832" t="s">
        <v>2086</v>
      </c>
      <c r="E1548" s="832" t="s">
        <v>5627</v>
      </c>
      <c r="F1548" s="832" t="s">
        <v>5834</v>
      </c>
      <c r="G1548" s="832" t="s">
        <v>5835</v>
      </c>
      <c r="H1548" s="849">
        <v>254</v>
      </c>
      <c r="I1548" s="849">
        <v>59690</v>
      </c>
      <c r="J1548" s="832">
        <v>0.82572487826471885</v>
      </c>
      <c r="K1548" s="832">
        <v>235</v>
      </c>
      <c r="L1548" s="849">
        <v>288</v>
      </c>
      <c r="M1548" s="849">
        <v>72288</v>
      </c>
      <c r="N1548" s="832">
        <v>1</v>
      </c>
      <c r="O1548" s="832">
        <v>251</v>
      </c>
      <c r="P1548" s="849">
        <v>131</v>
      </c>
      <c r="Q1548" s="849">
        <v>32881</v>
      </c>
      <c r="R1548" s="837">
        <v>0.4548611111111111</v>
      </c>
      <c r="S1548" s="850">
        <v>251</v>
      </c>
    </row>
    <row r="1549" spans="1:19" ht="14.4" customHeight="1" x14ac:dyDescent="0.3">
      <c r="A1549" s="831" t="s">
        <v>5661</v>
      </c>
      <c r="B1549" s="832" t="s">
        <v>5833</v>
      </c>
      <c r="C1549" s="832" t="s">
        <v>624</v>
      </c>
      <c r="D1549" s="832" t="s">
        <v>2086</v>
      </c>
      <c r="E1549" s="832" t="s">
        <v>5627</v>
      </c>
      <c r="F1549" s="832" t="s">
        <v>5639</v>
      </c>
      <c r="G1549" s="832" t="s">
        <v>5640</v>
      </c>
      <c r="H1549" s="849">
        <v>1</v>
      </c>
      <c r="I1549" s="849">
        <v>0</v>
      </c>
      <c r="J1549" s="832">
        <v>0</v>
      </c>
      <c r="K1549" s="832">
        <v>0</v>
      </c>
      <c r="L1549" s="849">
        <v>8</v>
      </c>
      <c r="M1549" s="849">
        <v>266.67</v>
      </c>
      <c r="N1549" s="832">
        <v>1</v>
      </c>
      <c r="O1549" s="832">
        <v>33.333750000000002</v>
      </c>
      <c r="P1549" s="849">
        <v>1</v>
      </c>
      <c r="Q1549" s="849">
        <v>33.33</v>
      </c>
      <c r="R1549" s="837">
        <v>0.12498593767577904</v>
      </c>
      <c r="S1549" s="850">
        <v>33.33</v>
      </c>
    </row>
    <row r="1550" spans="1:19" ht="14.4" customHeight="1" x14ac:dyDescent="0.3">
      <c r="A1550" s="831" t="s">
        <v>5661</v>
      </c>
      <c r="B1550" s="832" t="s">
        <v>5833</v>
      </c>
      <c r="C1550" s="832" t="s">
        <v>624</v>
      </c>
      <c r="D1550" s="832" t="s">
        <v>2086</v>
      </c>
      <c r="E1550" s="832" t="s">
        <v>5627</v>
      </c>
      <c r="F1550" s="832" t="s">
        <v>5836</v>
      </c>
      <c r="G1550" s="832" t="s">
        <v>5837</v>
      </c>
      <c r="H1550" s="849">
        <v>25</v>
      </c>
      <c r="I1550" s="849">
        <v>2700</v>
      </c>
      <c r="J1550" s="832">
        <v>0.46551724137931033</v>
      </c>
      <c r="K1550" s="832">
        <v>108</v>
      </c>
      <c r="L1550" s="849">
        <v>50</v>
      </c>
      <c r="M1550" s="849">
        <v>5800</v>
      </c>
      <c r="N1550" s="832">
        <v>1</v>
      </c>
      <c r="O1550" s="832">
        <v>116</v>
      </c>
      <c r="P1550" s="849">
        <v>22</v>
      </c>
      <c r="Q1550" s="849">
        <v>2552</v>
      </c>
      <c r="R1550" s="837">
        <v>0.44</v>
      </c>
      <c r="S1550" s="850">
        <v>116</v>
      </c>
    </row>
    <row r="1551" spans="1:19" ht="14.4" customHeight="1" x14ac:dyDescent="0.3">
      <c r="A1551" s="831" t="s">
        <v>5661</v>
      </c>
      <c r="B1551" s="832" t="s">
        <v>5833</v>
      </c>
      <c r="C1551" s="832" t="s">
        <v>624</v>
      </c>
      <c r="D1551" s="832" t="s">
        <v>2086</v>
      </c>
      <c r="E1551" s="832" t="s">
        <v>5627</v>
      </c>
      <c r="F1551" s="832" t="s">
        <v>5725</v>
      </c>
      <c r="G1551" s="832" t="s">
        <v>5726</v>
      </c>
      <c r="H1551" s="849"/>
      <c r="I1551" s="849"/>
      <c r="J1551" s="832"/>
      <c r="K1551" s="832"/>
      <c r="L1551" s="849"/>
      <c r="M1551" s="849"/>
      <c r="N1551" s="832"/>
      <c r="O1551" s="832"/>
      <c r="P1551" s="849">
        <v>0</v>
      </c>
      <c r="Q1551" s="849">
        <v>0</v>
      </c>
      <c r="R1551" s="837"/>
      <c r="S1551" s="850"/>
    </row>
    <row r="1552" spans="1:19" ht="14.4" customHeight="1" x14ac:dyDescent="0.3">
      <c r="A1552" s="831" t="s">
        <v>5661</v>
      </c>
      <c r="B1552" s="832" t="s">
        <v>5833</v>
      </c>
      <c r="C1552" s="832" t="s">
        <v>624</v>
      </c>
      <c r="D1552" s="832" t="s">
        <v>2086</v>
      </c>
      <c r="E1552" s="832" t="s">
        <v>5627</v>
      </c>
      <c r="F1552" s="832" t="s">
        <v>5648</v>
      </c>
      <c r="G1552" s="832" t="s">
        <v>5649</v>
      </c>
      <c r="H1552" s="849">
        <v>1</v>
      </c>
      <c r="I1552" s="849">
        <v>70</v>
      </c>
      <c r="J1552" s="832"/>
      <c r="K1552" s="832">
        <v>70</v>
      </c>
      <c r="L1552" s="849"/>
      <c r="M1552" s="849"/>
      <c r="N1552" s="832"/>
      <c r="O1552" s="832"/>
      <c r="P1552" s="849">
        <v>1</v>
      </c>
      <c r="Q1552" s="849">
        <v>74</v>
      </c>
      <c r="R1552" s="837"/>
      <c r="S1552" s="850">
        <v>74</v>
      </c>
    </row>
    <row r="1553" spans="1:19" ht="14.4" customHeight="1" x14ac:dyDescent="0.3">
      <c r="A1553" s="831" t="s">
        <v>5661</v>
      </c>
      <c r="B1553" s="832" t="s">
        <v>5833</v>
      </c>
      <c r="C1553" s="832" t="s">
        <v>624</v>
      </c>
      <c r="D1553" s="832" t="s">
        <v>2086</v>
      </c>
      <c r="E1553" s="832" t="s">
        <v>5627</v>
      </c>
      <c r="F1553" s="832" t="s">
        <v>5755</v>
      </c>
      <c r="G1553" s="832" t="s">
        <v>5756</v>
      </c>
      <c r="H1553" s="849">
        <v>140</v>
      </c>
      <c r="I1553" s="849">
        <v>17500</v>
      </c>
      <c r="J1553" s="832">
        <v>1.4843087362171332</v>
      </c>
      <c r="K1553" s="832">
        <v>125</v>
      </c>
      <c r="L1553" s="849">
        <v>90</v>
      </c>
      <c r="M1553" s="849">
        <v>11790</v>
      </c>
      <c r="N1553" s="832">
        <v>1</v>
      </c>
      <c r="O1553" s="832">
        <v>131</v>
      </c>
      <c r="P1553" s="849">
        <v>26</v>
      </c>
      <c r="Q1553" s="849">
        <v>3406</v>
      </c>
      <c r="R1553" s="837">
        <v>0.28888888888888886</v>
      </c>
      <c r="S1553" s="850">
        <v>131</v>
      </c>
    </row>
    <row r="1554" spans="1:19" ht="14.4" customHeight="1" x14ac:dyDescent="0.3">
      <c r="A1554" s="831" t="s">
        <v>5661</v>
      </c>
      <c r="B1554" s="832" t="s">
        <v>5833</v>
      </c>
      <c r="C1554" s="832" t="s">
        <v>624</v>
      </c>
      <c r="D1554" s="832" t="s">
        <v>2086</v>
      </c>
      <c r="E1554" s="832" t="s">
        <v>5627</v>
      </c>
      <c r="F1554" s="832" t="s">
        <v>5838</v>
      </c>
      <c r="G1554" s="832" t="s">
        <v>5839</v>
      </c>
      <c r="H1554" s="849">
        <v>2</v>
      </c>
      <c r="I1554" s="849">
        <v>338</v>
      </c>
      <c r="J1554" s="832">
        <v>0.11361344537815125</v>
      </c>
      <c r="K1554" s="832">
        <v>169</v>
      </c>
      <c r="L1554" s="849">
        <v>17</v>
      </c>
      <c r="M1554" s="849">
        <v>2975</v>
      </c>
      <c r="N1554" s="832">
        <v>1</v>
      </c>
      <c r="O1554" s="832">
        <v>175</v>
      </c>
      <c r="P1554" s="849">
        <v>8</v>
      </c>
      <c r="Q1554" s="849">
        <v>1408</v>
      </c>
      <c r="R1554" s="837">
        <v>0.47327731092436975</v>
      </c>
      <c r="S1554" s="850">
        <v>176</v>
      </c>
    </row>
    <row r="1555" spans="1:19" ht="14.4" customHeight="1" x14ac:dyDescent="0.3">
      <c r="A1555" s="831" t="s">
        <v>5661</v>
      </c>
      <c r="B1555" s="832" t="s">
        <v>5833</v>
      </c>
      <c r="C1555" s="832" t="s">
        <v>624</v>
      </c>
      <c r="D1555" s="832" t="s">
        <v>2097</v>
      </c>
      <c r="E1555" s="832" t="s">
        <v>5627</v>
      </c>
      <c r="F1555" s="832" t="s">
        <v>5693</v>
      </c>
      <c r="G1555" s="832" t="s">
        <v>5694</v>
      </c>
      <c r="H1555" s="849">
        <v>15</v>
      </c>
      <c r="I1555" s="849">
        <v>3525</v>
      </c>
      <c r="J1555" s="832"/>
      <c r="K1555" s="832">
        <v>235</v>
      </c>
      <c r="L1555" s="849"/>
      <c r="M1555" s="849"/>
      <c r="N1555" s="832"/>
      <c r="O1555" s="832"/>
      <c r="P1555" s="849"/>
      <c r="Q1555" s="849"/>
      <c r="R1555" s="837"/>
      <c r="S1555" s="850"/>
    </row>
    <row r="1556" spans="1:19" ht="14.4" customHeight="1" x14ac:dyDescent="0.3">
      <c r="A1556" s="831" t="s">
        <v>5661</v>
      </c>
      <c r="B1556" s="832" t="s">
        <v>5833</v>
      </c>
      <c r="C1556" s="832" t="s">
        <v>624</v>
      </c>
      <c r="D1556" s="832" t="s">
        <v>2097</v>
      </c>
      <c r="E1556" s="832" t="s">
        <v>5627</v>
      </c>
      <c r="F1556" s="832" t="s">
        <v>5703</v>
      </c>
      <c r="G1556" s="832" t="s">
        <v>5704</v>
      </c>
      <c r="H1556" s="849">
        <v>12</v>
      </c>
      <c r="I1556" s="849">
        <v>3696</v>
      </c>
      <c r="J1556" s="832"/>
      <c r="K1556" s="832">
        <v>308</v>
      </c>
      <c r="L1556" s="849"/>
      <c r="M1556" s="849"/>
      <c r="N1556" s="832"/>
      <c r="O1556" s="832"/>
      <c r="P1556" s="849"/>
      <c r="Q1556" s="849"/>
      <c r="R1556" s="837"/>
      <c r="S1556" s="850"/>
    </row>
    <row r="1557" spans="1:19" ht="14.4" customHeight="1" x14ac:dyDescent="0.3">
      <c r="A1557" s="831" t="s">
        <v>5661</v>
      </c>
      <c r="B1557" s="832" t="s">
        <v>5833</v>
      </c>
      <c r="C1557" s="832" t="s">
        <v>624</v>
      </c>
      <c r="D1557" s="832" t="s">
        <v>2097</v>
      </c>
      <c r="E1557" s="832" t="s">
        <v>5627</v>
      </c>
      <c r="F1557" s="832" t="s">
        <v>5733</v>
      </c>
      <c r="G1557" s="832" t="s">
        <v>5734</v>
      </c>
      <c r="H1557" s="849">
        <v>4</v>
      </c>
      <c r="I1557" s="849">
        <v>800</v>
      </c>
      <c r="J1557" s="832"/>
      <c r="K1557" s="832">
        <v>200</v>
      </c>
      <c r="L1557" s="849"/>
      <c r="M1557" s="849"/>
      <c r="N1557" s="832"/>
      <c r="O1557" s="832"/>
      <c r="P1557" s="849"/>
      <c r="Q1557" s="849"/>
      <c r="R1557" s="837"/>
      <c r="S1557" s="850"/>
    </row>
    <row r="1558" spans="1:19" ht="14.4" customHeight="1" x14ac:dyDescent="0.3">
      <c r="A1558" s="831" t="s">
        <v>5661</v>
      </c>
      <c r="B1558" s="832" t="s">
        <v>5833</v>
      </c>
      <c r="C1558" s="832" t="s">
        <v>624</v>
      </c>
      <c r="D1558" s="832" t="s">
        <v>2097</v>
      </c>
      <c r="E1558" s="832" t="s">
        <v>5627</v>
      </c>
      <c r="F1558" s="832" t="s">
        <v>5751</v>
      </c>
      <c r="G1558" s="832" t="s">
        <v>5752</v>
      </c>
      <c r="H1558" s="849">
        <v>1</v>
      </c>
      <c r="I1558" s="849">
        <v>240</v>
      </c>
      <c r="J1558" s="832"/>
      <c r="K1558" s="832">
        <v>240</v>
      </c>
      <c r="L1558" s="849"/>
      <c r="M1558" s="849"/>
      <c r="N1558" s="832"/>
      <c r="O1558" s="832"/>
      <c r="P1558" s="849"/>
      <c r="Q1558" s="849"/>
      <c r="R1558" s="837"/>
      <c r="S1558" s="850"/>
    </row>
    <row r="1559" spans="1:19" ht="14.4" customHeight="1" x14ac:dyDescent="0.3">
      <c r="A1559" s="831" t="s">
        <v>5661</v>
      </c>
      <c r="B1559" s="832" t="s">
        <v>5840</v>
      </c>
      <c r="C1559" s="832" t="s">
        <v>630</v>
      </c>
      <c r="D1559" s="832" t="s">
        <v>5588</v>
      </c>
      <c r="E1559" s="832" t="s">
        <v>5632</v>
      </c>
      <c r="F1559" s="832" t="s">
        <v>5663</v>
      </c>
      <c r="G1559" s="832" t="s">
        <v>2592</v>
      </c>
      <c r="H1559" s="849">
        <v>12</v>
      </c>
      <c r="I1559" s="849">
        <v>10869</v>
      </c>
      <c r="J1559" s="832">
        <v>6.1361018901158459</v>
      </c>
      <c r="K1559" s="832">
        <v>905.75</v>
      </c>
      <c r="L1559" s="849">
        <v>2</v>
      </c>
      <c r="M1559" s="849">
        <v>1771.32</v>
      </c>
      <c r="N1559" s="832">
        <v>1</v>
      </c>
      <c r="O1559" s="832">
        <v>885.66</v>
      </c>
      <c r="P1559" s="849"/>
      <c r="Q1559" s="849"/>
      <c r="R1559" s="837"/>
      <c r="S1559" s="850"/>
    </row>
    <row r="1560" spans="1:19" ht="14.4" customHeight="1" x14ac:dyDescent="0.3">
      <c r="A1560" s="831" t="s">
        <v>5661</v>
      </c>
      <c r="B1560" s="832" t="s">
        <v>5840</v>
      </c>
      <c r="C1560" s="832" t="s">
        <v>630</v>
      </c>
      <c r="D1560" s="832" t="s">
        <v>5588</v>
      </c>
      <c r="E1560" s="832" t="s">
        <v>5632</v>
      </c>
      <c r="F1560" s="832" t="s">
        <v>5849</v>
      </c>
      <c r="G1560" s="832" t="s">
        <v>3085</v>
      </c>
      <c r="H1560" s="849"/>
      <c r="I1560" s="849"/>
      <c r="J1560" s="832"/>
      <c r="K1560" s="832"/>
      <c r="L1560" s="849">
        <v>3</v>
      </c>
      <c r="M1560" s="849">
        <v>2554.41</v>
      </c>
      <c r="N1560" s="832">
        <v>1</v>
      </c>
      <c r="O1560" s="832">
        <v>851.46999999999991</v>
      </c>
      <c r="P1560" s="849"/>
      <c r="Q1560" s="849"/>
      <c r="R1560" s="837"/>
      <c r="S1560" s="850"/>
    </row>
    <row r="1561" spans="1:19" ht="14.4" customHeight="1" x14ac:dyDescent="0.3">
      <c r="A1561" s="831" t="s">
        <v>5661</v>
      </c>
      <c r="B1561" s="832" t="s">
        <v>5840</v>
      </c>
      <c r="C1561" s="832" t="s">
        <v>630</v>
      </c>
      <c r="D1561" s="832" t="s">
        <v>5588</v>
      </c>
      <c r="E1561" s="832" t="s">
        <v>5627</v>
      </c>
      <c r="F1561" s="832" t="s">
        <v>5687</v>
      </c>
      <c r="G1561" s="832" t="s">
        <v>5688</v>
      </c>
      <c r="H1561" s="849">
        <v>9</v>
      </c>
      <c r="I1561" s="849">
        <v>45</v>
      </c>
      <c r="J1561" s="832"/>
      <c r="K1561" s="832">
        <v>5</v>
      </c>
      <c r="L1561" s="849"/>
      <c r="M1561" s="849"/>
      <c r="N1561" s="832"/>
      <c r="O1561" s="832"/>
      <c r="P1561" s="849"/>
      <c r="Q1561" s="849"/>
      <c r="R1561" s="837"/>
      <c r="S1561" s="850"/>
    </row>
    <row r="1562" spans="1:19" ht="14.4" customHeight="1" x14ac:dyDescent="0.3">
      <c r="A1562" s="831" t="s">
        <v>5661</v>
      </c>
      <c r="B1562" s="832" t="s">
        <v>5840</v>
      </c>
      <c r="C1562" s="832" t="s">
        <v>630</v>
      </c>
      <c r="D1562" s="832" t="s">
        <v>5588</v>
      </c>
      <c r="E1562" s="832" t="s">
        <v>5627</v>
      </c>
      <c r="F1562" s="832" t="s">
        <v>5689</v>
      </c>
      <c r="G1562" s="832" t="s">
        <v>5690</v>
      </c>
      <c r="H1562" s="849">
        <v>4</v>
      </c>
      <c r="I1562" s="849">
        <v>20</v>
      </c>
      <c r="J1562" s="832"/>
      <c r="K1562" s="832">
        <v>5</v>
      </c>
      <c r="L1562" s="849"/>
      <c r="M1562" s="849"/>
      <c r="N1562" s="832"/>
      <c r="O1562" s="832"/>
      <c r="P1562" s="849"/>
      <c r="Q1562" s="849"/>
      <c r="R1562" s="837"/>
      <c r="S1562" s="850"/>
    </row>
    <row r="1563" spans="1:19" ht="14.4" customHeight="1" x14ac:dyDescent="0.3">
      <c r="A1563" s="831" t="s">
        <v>5661</v>
      </c>
      <c r="B1563" s="832" t="s">
        <v>5840</v>
      </c>
      <c r="C1563" s="832" t="s">
        <v>630</v>
      </c>
      <c r="D1563" s="832" t="s">
        <v>5588</v>
      </c>
      <c r="E1563" s="832" t="s">
        <v>5627</v>
      </c>
      <c r="F1563" s="832" t="s">
        <v>5811</v>
      </c>
      <c r="G1563" s="832" t="s">
        <v>5812</v>
      </c>
      <c r="H1563" s="849">
        <v>0</v>
      </c>
      <c r="I1563" s="849">
        <v>0</v>
      </c>
      <c r="J1563" s="832"/>
      <c r="K1563" s="832"/>
      <c r="L1563" s="849"/>
      <c r="M1563" s="849"/>
      <c r="N1563" s="832"/>
      <c r="O1563" s="832"/>
      <c r="P1563" s="849"/>
      <c r="Q1563" s="849"/>
      <c r="R1563" s="837"/>
      <c r="S1563" s="850"/>
    </row>
    <row r="1564" spans="1:19" ht="14.4" customHeight="1" x14ac:dyDescent="0.3">
      <c r="A1564" s="831" t="s">
        <v>5661</v>
      </c>
      <c r="B1564" s="832" t="s">
        <v>5840</v>
      </c>
      <c r="C1564" s="832" t="s">
        <v>630</v>
      </c>
      <c r="D1564" s="832" t="s">
        <v>2057</v>
      </c>
      <c r="E1564" s="832" t="s">
        <v>5632</v>
      </c>
      <c r="F1564" s="832" t="s">
        <v>5788</v>
      </c>
      <c r="G1564" s="832" t="s">
        <v>3082</v>
      </c>
      <c r="H1564" s="849">
        <v>11</v>
      </c>
      <c r="I1564" s="849">
        <v>25099.139999999996</v>
      </c>
      <c r="J1564" s="832">
        <v>1.8333333333333333</v>
      </c>
      <c r="K1564" s="832">
        <v>2281.7399999999998</v>
      </c>
      <c r="L1564" s="849">
        <v>6</v>
      </c>
      <c r="M1564" s="849">
        <v>13690.439999999999</v>
      </c>
      <c r="N1564" s="832">
        <v>1</v>
      </c>
      <c r="O1564" s="832">
        <v>2281.7399999999998</v>
      </c>
      <c r="P1564" s="849">
        <v>9</v>
      </c>
      <c r="Q1564" s="849">
        <v>20535.659999999996</v>
      </c>
      <c r="R1564" s="837">
        <v>1.4999999999999998</v>
      </c>
      <c r="S1564" s="850">
        <v>2281.7399999999998</v>
      </c>
    </row>
    <row r="1565" spans="1:19" ht="14.4" customHeight="1" x14ac:dyDescent="0.3">
      <c r="A1565" s="831" t="s">
        <v>5661</v>
      </c>
      <c r="B1565" s="832" t="s">
        <v>5840</v>
      </c>
      <c r="C1565" s="832" t="s">
        <v>630</v>
      </c>
      <c r="D1565" s="832" t="s">
        <v>2057</v>
      </c>
      <c r="E1565" s="832" t="s">
        <v>5632</v>
      </c>
      <c r="F1565" s="832" t="s">
        <v>5789</v>
      </c>
      <c r="G1565" s="832" t="s">
        <v>2659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3</v>
      </c>
      <c r="Q1565" s="849">
        <v>867.69</v>
      </c>
      <c r="R1565" s="837"/>
      <c r="S1565" s="850">
        <v>289.23</v>
      </c>
    </row>
    <row r="1566" spans="1:19" ht="14.4" customHeight="1" x14ac:dyDescent="0.3">
      <c r="A1566" s="831" t="s">
        <v>5661</v>
      </c>
      <c r="B1566" s="832" t="s">
        <v>5840</v>
      </c>
      <c r="C1566" s="832" t="s">
        <v>630</v>
      </c>
      <c r="D1566" s="832" t="s">
        <v>2057</v>
      </c>
      <c r="E1566" s="832" t="s">
        <v>5632</v>
      </c>
      <c r="F1566" s="832" t="s">
        <v>5791</v>
      </c>
      <c r="G1566" s="832"/>
      <c r="H1566" s="849">
        <v>8</v>
      </c>
      <c r="I1566" s="849">
        <v>1863.92</v>
      </c>
      <c r="J1566" s="832">
        <v>0.26851755811407302</v>
      </c>
      <c r="K1566" s="832">
        <v>232.99</v>
      </c>
      <c r="L1566" s="849">
        <v>24</v>
      </c>
      <c r="M1566" s="849">
        <v>6941.52</v>
      </c>
      <c r="N1566" s="832">
        <v>1</v>
      </c>
      <c r="O1566" s="832">
        <v>289.23</v>
      </c>
      <c r="P1566" s="849"/>
      <c r="Q1566" s="849"/>
      <c r="R1566" s="837"/>
      <c r="S1566" s="850"/>
    </row>
    <row r="1567" spans="1:19" ht="14.4" customHeight="1" x14ac:dyDescent="0.3">
      <c r="A1567" s="831" t="s">
        <v>5661</v>
      </c>
      <c r="B1567" s="832" t="s">
        <v>5840</v>
      </c>
      <c r="C1567" s="832" t="s">
        <v>630</v>
      </c>
      <c r="D1567" s="832" t="s">
        <v>2057</v>
      </c>
      <c r="E1567" s="832" t="s">
        <v>5632</v>
      </c>
      <c r="F1567" s="832" t="s">
        <v>5792</v>
      </c>
      <c r="G1567" s="832"/>
      <c r="H1567" s="849"/>
      <c r="I1567" s="849"/>
      <c r="J1567" s="832"/>
      <c r="K1567" s="832"/>
      <c r="L1567" s="849">
        <v>1</v>
      </c>
      <c r="M1567" s="849">
        <v>2892.38</v>
      </c>
      <c r="N1567" s="832">
        <v>1</v>
      </c>
      <c r="O1567" s="832">
        <v>2892.38</v>
      </c>
      <c r="P1567" s="849"/>
      <c r="Q1567" s="849"/>
      <c r="R1567" s="837"/>
      <c r="S1567" s="850"/>
    </row>
    <row r="1568" spans="1:19" ht="14.4" customHeight="1" x14ac:dyDescent="0.3">
      <c r="A1568" s="831" t="s">
        <v>5661</v>
      </c>
      <c r="B1568" s="832" t="s">
        <v>5840</v>
      </c>
      <c r="C1568" s="832" t="s">
        <v>630</v>
      </c>
      <c r="D1568" s="832" t="s">
        <v>2057</v>
      </c>
      <c r="E1568" s="832" t="s">
        <v>5632</v>
      </c>
      <c r="F1568" s="832" t="s">
        <v>5841</v>
      </c>
      <c r="G1568" s="832" t="s">
        <v>5842</v>
      </c>
      <c r="H1568" s="849">
        <v>6</v>
      </c>
      <c r="I1568" s="849">
        <v>2096.88</v>
      </c>
      <c r="J1568" s="832"/>
      <c r="K1568" s="832">
        <v>349.48</v>
      </c>
      <c r="L1568" s="849"/>
      <c r="M1568" s="849"/>
      <c r="N1568" s="832"/>
      <c r="O1568" s="832"/>
      <c r="P1568" s="849"/>
      <c r="Q1568" s="849"/>
      <c r="R1568" s="837"/>
      <c r="S1568" s="850"/>
    </row>
    <row r="1569" spans="1:19" ht="14.4" customHeight="1" x14ac:dyDescent="0.3">
      <c r="A1569" s="831" t="s">
        <v>5661</v>
      </c>
      <c r="B1569" s="832" t="s">
        <v>5840</v>
      </c>
      <c r="C1569" s="832" t="s">
        <v>630</v>
      </c>
      <c r="D1569" s="832" t="s">
        <v>2057</v>
      </c>
      <c r="E1569" s="832" t="s">
        <v>5632</v>
      </c>
      <c r="F1569" s="832" t="s">
        <v>5845</v>
      </c>
      <c r="G1569" s="832" t="s">
        <v>3090</v>
      </c>
      <c r="H1569" s="849">
        <v>6</v>
      </c>
      <c r="I1569" s="849">
        <v>8387.4600000000009</v>
      </c>
      <c r="J1569" s="832"/>
      <c r="K1569" s="832">
        <v>1397.91</v>
      </c>
      <c r="L1569" s="849"/>
      <c r="M1569" s="849"/>
      <c r="N1569" s="832"/>
      <c r="O1569" s="832"/>
      <c r="P1569" s="849"/>
      <c r="Q1569" s="849"/>
      <c r="R1569" s="837"/>
      <c r="S1569" s="850"/>
    </row>
    <row r="1570" spans="1:19" ht="14.4" customHeight="1" x14ac:dyDescent="0.3">
      <c r="A1570" s="831" t="s">
        <v>5661</v>
      </c>
      <c r="B1570" s="832" t="s">
        <v>5840</v>
      </c>
      <c r="C1570" s="832" t="s">
        <v>630</v>
      </c>
      <c r="D1570" s="832" t="s">
        <v>2057</v>
      </c>
      <c r="E1570" s="832" t="s">
        <v>5632</v>
      </c>
      <c r="F1570" s="832" t="s">
        <v>5846</v>
      </c>
      <c r="G1570" s="832" t="s">
        <v>3090</v>
      </c>
      <c r="H1570" s="849">
        <v>2</v>
      </c>
      <c r="I1570" s="849">
        <v>5591.64</v>
      </c>
      <c r="J1570" s="832">
        <v>0.80551682013575965</v>
      </c>
      <c r="K1570" s="832">
        <v>2795.82</v>
      </c>
      <c r="L1570" s="849">
        <v>2</v>
      </c>
      <c r="M1570" s="849">
        <v>6941.68</v>
      </c>
      <c r="N1570" s="832">
        <v>1</v>
      </c>
      <c r="O1570" s="832">
        <v>3470.84</v>
      </c>
      <c r="P1570" s="849">
        <v>8</v>
      </c>
      <c r="Q1570" s="849">
        <v>27766.720000000001</v>
      </c>
      <c r="R1570" s="837">
        <v>4</v>
      </c>
      <c r="S1570" s="850">
        <v>3470.84</v>
      </c>
    </row>
    <row r="1571" spans="1:19" ht="14.4" customHeight="1" x14ac:dyDescent="0.3">
      <c r="A1571" s="831" t="s">
        <v>5661</v>
      </c>
      <c r="B1571" s="832" t="s">
        <v>5840</v>
      </c>
      <c r="C1571" s="832" t="s">
        <v>630</v>
      </c>
      <c r="D1571" s="832" t="s">
        <v>2057</v>
      </c>
      <c r="E1571" s="832" t="s">
        <v>5632</v>
      </c>
      <c r="F1571" s="832" t="s">
        <v>5847</v>
      </c>
      <c r="G1571" s="832" t="s">
        <v>2946</v>
      </c>
      <c r="H1571" s="849"/>
      <c r="I1571" s="849"/>
      <c r="J1571" s="832"/>
      <c r="K1571" s="832"/>
      <c r="L1571" s="849"/>
      <c r="M1571" s="849"/>
      <c r="N1571" s="832"/>
      <c r="O1571" s="832"/>
      <c r="P1571" s="849">
        <v>10</v>
      </c>
      <c r="Q1571" s="849">
        <v>8856.6</v>
      </c>
      <c r="R1571" s="837"/>
      <c r="S1571" s="850">
        <v>885.66000000000008</v>
      </c>
    </row>
    <row r="1572" spans="1:19" ht="14.4" customHeight="1" x14ac:dyDescent="0.3">
      <c r="A1572" s="831" t="s">
        <v>5661</v>
      </c>
      <c r="B1572" s="832" t="s">
        <v>5840</v>
      </c>
      <c r="C1572" s="832" t="s">
        <v>630</v>
      </c>
      <c r="D1572" s="832" t="s">
        <v>2057</v>
      </c>
      <c r="E1572" s="832" t="s">
        <v>5632</v>
      </c>
      <c r="F1572" s="832" t="s">
        <v>5663</v>
      </c>
      <c r="G1572" s="832" t="s">
        <v>2592</v>
      </c>
      <c r="H1572" s="849">
        <v>31</v>
      </c>
      <c r="I1572" s="849">
        <v>28078.25</v>
      </c>
      <c r="J1572" s="832">
        <v>1.7612885054962149</v>
      </c>
      <c r="K1572" s="832">
        <v>905.75</v>
      </c>
      <c r="L1572" s="849">
        <v>18</v>
      </c>
      <c r="M1572" s="849">
        <v>15941.880000000001</v>
      </c>
      <c r="N1572" s="832">
        <v>1</v>
      </c>
      <c r="O1572" s="832">
        <v>885.66000000000008</v>
      </c>
      <c r="P1572" s="849">
        <v>19</v>
      </c>
      <c r="Q1572" s="849">
        <v>16827.54</v>
      </c>
      <c r="R1572" s="837">
        <v>1.0555555555555556</v>
      </c>
      <c r="S1572" s="850">
        <v>885.66000000000008</v>
      </c>
    </row>
    <row r="1573" spans="1:19" ht="14.4" customHeight="1" x14ac:dyDescent="0.3">
      <c r="A1573" s="831" t="s">
        <v>5661</v>
      </c>
      <c r="B1573" s="832" t="s">
        <v>5840</v>
      </c>
      <c r="C1573" s="832" t="s">
        <v>630</v>
      </c>
      <c r="D1573" s="832" t="s">
        <v>2057</v>
      </c>
      <c r="E1573" s="832" t="s">
        <v>5632</v>
      </c>
      <c r="F1573" s="832" t="s">
        <v>5793</v>
      </c>
      <c r="G1573" s="832" t="s">
        <v>2993</v>
      </c>
      <c r="H1573" s="849">
        <v>31</v>
      </c>
      <c r="I1573" s="849">
        <v>65002.97</v>
      </c>
      <c r="J1573" s="832">
        <v>1.9208523821470542</v>
      </c>
      <c r="K1573" s="832">
        <v>2096.87</v>
      </c>
      <c r="L1573" s="849">
        <v>13</v>
      </c>
      <c r="M1573" s="849">
        <v>33840.69</v>
      </c>
      <c r="N1573" s="832">
        <v>1</v>
      </c>
      <c r="O1573" s="832">
        <v>2603.13</v>
      </c>
      <c r="P1573" s="849">
        <v>9</v>
      </c>
      <c r="Q1573" s="849">
        <v>23428.170000000002</v>
      </c>
      <c r="R1573" s="837">
        <v>0.69230769230769229</v>
      </c>
      <c r="S1573" s="850">
        <v>2603.13</v>
      </c>
    </row>
    <row r="1574" spans="1:19" ht="14.4" customHeight="1" x14ac:dyDescent="0.3">
      <c r="A1574" s="831" t="s">
        <v>5661</v>
      </c>
      <c r="B1574" s="832" t="s">
        <v>5840</v>
      </c>
      <c r="C1574" s="832" t="s">
        <v>630</v>
      </c>
      <c r="D1574" s="832" t="s">
        <v>2057</v>
      </c>
      <c r="E1574" s="832" t="s">
        <v>5632</v>
      </c>
      <c r="F1574" s="832" t="s">
        <v>5848</v>
      </c>
      <c r="G1574" s="832" t="s">
        <v>3090</v>
      </c>
      <c r="H1574" s="849">
        <v>4</v>
      </c>
      <c r="I1574" s="849">
        <v>16774.919999999998</v>
      </c>
      <c r="J1574" s="832">
        <v>1.6110274514624645</v>
      </c>
      <c r="K1574" s="832">
        <v>4193.7299999999996</v>
      </c>
      <c r="L1574" s="849">
        <v>2</v>
      </c>
      <c r="M1574" s="849">
        <v>10412.56</v>
      </c>
      <c r="N1574" s="832">
        <v>1</v>
      </c>
      <c r="O1574" s="832">
        <v>5206.28</v>
      </c>
      <c r="P1574" s="849">
        <v>8</v>
      </c>
      <c r="Q1574" s="849">
        <v>41650.239999999998</v>
      </c>
      <c r="R1574" s="837">
        <v>4</v>
      </c>
      <c r="S1574" s="850">
        <v>5206.28</v>
      </c>
    </row>
    <row r="1575" spans="1:19" ht="14.4" customHeight="1" x14ac:dyDescent="0.3">
      <c r="A1575" s="831" t="s">
        <v>5661</v>
      </c>
      <c r="B1575" s="832" t="s">
        <v>5840</v>
      </c>
      <c r="C1575" s="832" t="s">
        <v>630</v>
      </c>
      <c r="D1575" s="832" t="s">
        <v>2057</v>
      </c>
      <c r="E1575" s="832" t="s">
        <v>5632</v>
      </c>
      <c r="F1575" s="832" t="s">
        <v>5798</v>
      </c>
      <c r="G1575" s="832" t="s">
        <v>5799</v>
      </c>
      <c r="H1575" s="849"/>
      <c r="I1575" s="849"/>
      <c r="J1575" s="832"/>
      <c r="K1575" s="832"/>
      <c r="L1575" s="849">
        <v>4</v>
      </c>
      <c r="M1575" s="849">
        <v>20825.12</v>
      </c>
      <c r="N1575" s="832">
        <v>1</v>
      </c>
      <c r="O1575" s="832">
        <v>5206.28</v>
      </c>
      <c r="P1575" s="849">
        <v>7</v>
      </c>
      <c r="Q1575" s="849">
        <v>36443.96</v>
      </c>
      <c r="R1575" s="837">
        <v>1.75</v>
      </c>
      <c r="S1575" s="850">
        <v>5206.28</v>
      </c>
    </row>
    <row r="1576" spans="1:19" ht="14.4" customHeight="1" x14ac:dyDescent="0.3">
      <c r="A1576" s="831" t="s">
        <v>5661</v>
      </c>
      <c r="B1576" s="832" t="s">
        <v>5840</v>
      </c>
      <c r="C1576" s="832" t="s">
        <v>630</v>
      </c>
      <c r="D1576" s="832" t="s">
        <v>2057</v>
      </c>
      <c r="E1576" s="832" t="s">
        <v>5632</v>
      </c>
      <c r="F1576" s="832" t="s">
        <v>5800</v>
      </c>
      <c r="G1576" s="832" t="s">
        <v>2635</v>
      </c>
      <c r="H1576" s="849">
        <v>4.7</v>
      </c>
      <c r="I1576" s="849">
        <v>10950.289999999999</v>
      </c>
      <c r="J1576" s="832">
        <v>1.8929582090842298</v>
      </c>
      <c r="K1576" s="832">
        <v>2329.8489361702123</v>
      </c>
      <c r="L1576" s="849">
        <v>2</v>
      </c>
      <c r="M1576" s="849">
        <v>5784.75</v>
      </c>
      <c r="N1576" s="832">
        <v>1</v>
      </c>
      <c r="O1576" s="832">
        <v>2892.375</v>
      </c>
      <c r="P1576" s="849">
        <v>5</v>
      </c>
      <c r="Q1576" s="849">
        <v>14461.869999999999</v>
      </c>
      <c r="R1576" s="837">
        <v>2.4999991356584119</v>
      </c>
      <c r="S1576" s="850">
        <v>2892.3739999999998</v>
      </c>
    </row>
    <row r="1577" spans="1:19" ht="14.4" customHeight="1" x14ac:dyDescent="0.3">
      <c r="A1577" s="831" t="s">
        <v>5661</v>
      </c>
      <c r="B1577" s="832" t="s">
        <v>5840</v>
      </c>
      <c r="C1577" s="832" t="s">
        <v>630</v>
      </c>
      <c r="D1577" s="832" t="s">
        <v>2057</v>
      </c>
      <c r="E1577" s="832" t="s">
        <v>5632</v>
      </c>
      <c r="F1577" s="832" t="s">
        <v>5850</v>
      </c>
      <c r="G1577" s="832" t="s">
        <v>2635</v>
      </c>
      <c r="H1577" s="849"/>
      <c r="I1577" s="849"/>
      <c r="J1577" s="832"/>
      <c r="K1577" s="832"/>
      <c r="L1577" s="849">
        <v>1</v>
      </c>
      <c r="M1577" s="849">
        <v>1446.19</v>
      </c>
      <c r="N1577" s="832">
        <v>1</v>
      </c>
      <c r="O1577" s="832">
        <v>1446.19</v>
      </c>
      <c r="P1577" s="849"/>
      <c r="Q1577" s="849"/>
      <c r="R1577" s="837"/>
      <c r="S1577" s="850"/>
    </row>
    <row r="1578" spans="1:19" ht="14.4" customHeight="1" x14ac:dyDescent="0.3">
      <c r="A1578" s="831" t="s">
        <v>5661</v>
      </c>
      <c r="B1578" s="832" t="s">
        <v>5840</v>
      </c>
      <c r="C1578" s="832" t="s">
        <v>630</v>
      </c>
      <c r="D1578" s="832" t="s">
        <v>2057</v>
      </c>
      <c r="E1578" s="832" t="s">
        <v>5632</v>
      </c>
      <c r="F1578" s="832" t="s">
        <v>5852</v>
      </c>
      <c r="G1578" s="832" t="s">
        <v>3102</v>
      </c>
      <c r="H1578" s="849"/>
      <c r="I1578" s="849"/>
      <c r="J1578" s="832"/>
      <c r="K1578" s="832"/>
      <c r="L1578" s="849">
        <v>1</v>
      </c>
      <c r="M1578" s="849">
        <v>9110.98</v>
      </c>
      <c r="N1578" s="832">
        <v>1</v>
      </c>
      <c r="O1578" s="832">
        <v>9110.98</v>
      </c>
      <c r="P1578" s="849">
        <v>1</v>
      </c>
      <c r="Q1578" s="849">
        <v>9110.98</v>
      </c>
      <c r="R1578" s="837">
        <v>1</v>
      </c>
      <c r="S1578" s="850">
        <v>9110.98</v>
      </c>
    </row>
    <row r="1579" spans="1:19" ht="14.4" customHeight="1" x14ac:dyDescent="0.3">
      <c r="A1579" s="831" t="s">
        <v>5661</v>
      </c>
      <c r="B1579" s="832" t="s">
        <v>5840</v>
      </c>
      <c r="C1579" s="832" t="s">
        <v>630</v>
      </c>
      <c r="D1579" s="832" t="s">
        <v>2057</v>
      </c>
      <c r="E1579" s="832" t="s">
        <v>5632</v>
      </c>
      <c r="F1579" s="832" t="s">
        <v>5853</v>
      </c>
      <c r="G1579" s="832" t="s">
        <v>5854</v>
      </c>
      <c r="H1579" s="849">
        <v>15</v>
      </c>
      <c r="I1579" s="849">
        <v>20968.650000000001</v>
      </c>
      <c r="J1579" s="832"/>
      <c r="K1579" s="832">
        <v>1397.91</v>
      </c>
      <c r="L1579" s="849"/>
      <c r="M1579" s="849"/>
      <c r="N1579" s="832"/>
      <c r="O1579" s="832"/>
      <c r="P1579" s="849"/>
      <c r="Q1579" s="849"/>
      <c r="R1579" s="837"/>
      <c r="S1579" s="850"/>
    </row>
    <row r="1580" spans="1:19" ht="14.4" customHeight="1" x14ac:dyDescent="0.3">
      <c r="A1580" s="831" t="s">
        <v>5661</v>
      </c>
      <c r="B1580" s="832" t="s">
        <v>5840</v>
      </c>
      <c r="C1580" s="832" t="s">
        <v>630</v>
      </c>
      <c r="D1580" s="832" t="s">
        <v>2057</v>
      </c>
      <c r="E1580" s="832" t="s">
        <v>5632</v>
      </c>
      <c r="F1580" s="832" t="s">
        <v>5855</v>
      </c>
      <c r="G1580" s="832" t="s">
        <v>2635</v>
      </c>
      <c r="H1580" s="849">
        <v>4</v>
      </c>
      <c r="I1580" s="849">
        <v>7455.56</v>
      </c>
      <c r="J1580" s="832"/>
      <c r="K1580" s="832">
        <v>1863.89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5661</v>
      </c>
      <c r="B1581" s="832" t="s">
        <v>5840</v>
      </c>
      <c r="C1581" s="832" t="s">
        <v>630</v>
      </c>
      <c r="D1581" s="832" t="s">
        <v>2057</v>
      </c>
      <c r="E1581" s="832" t="s">
        <v>5632</v>
      </c>
      <c r="F1581" s="832" t="s">
        <v>5856</v>
      </c>
      <c r="G1581" s="832" t="s">
        <v>2635</v>
      </c>
      <c r="H1581" s="849">
        <v>2</v>
      </c>
      <c r="I1581" s="849">
        <v>7455.52</v>
      </c>
      <c r="J1581" s="832"/>
      <c r="K1581" s="832">
        <v>3727.76</v>
      </c>
      <c r="L1581" s="849"/>
      <c r="M1581" s="849"/>
      <c r="N1581" s="832"/>
      <c r="O1581" s="832"/>
      <c r="P1581" s="849"/>
      <c r="Q1581" s="849"/>
      <c r="R1581" s="837"/>
      <c r="S1581" s="850"/>
    </row>
    <row r="1582" spans="1:19" ht="14.4" customHeight="1" x14ac:dyDescent="0.3">
      <c r="A1582" s="831" t="s">
        <v>5661</v>
      </c>
      <c r="B1582" s="832" t="s">
        <v>5840</v>
      </c>
      <c r="C1582" s="832" t="s">
        <v>630</v>
      </c>
      <c r="D1582" s="832" t="s">
        <v>2057</v>
      </c>
      <c r="E1582" s="832" t="s">
        <v>5627</v>
      </c>
      <c r="F1582" s="832" t="s">
        <v>5862</v>
      </c>
      <c r="G1582" s="832" t="s">
        <v>5863</v>
      </c>
      <c r="H1582" s="849"/>
      <c r="I1582" s="849"/>
      <c r="J1582" s="832"/>
      <c r="K1582" s="832"/>
      <c r="L1582" s="849"/>
      <c r="M1582" s="849"/>
      <c r="N1582" s="832"/>
      <c r="O1582" s="832"/>
      <c r="P1582" s="849">
        <v>1</v>
      </c>
      <c r="Q1582" s="849">
        <v>12660</v>
      </c>
      <c r="R1582" s="837"/>
      <c r="S1582" s="850">
        <v>12660</v>
      </c>
    </row>
    <row r="1583" spans="1:19" ht="14.4" customHeight="1" x14ac:dyDescent="0.3">
      <c r="A1583" s="831" t="s">
        <v>5661</v>
      </c>
      <c r="B1583" s="832" t="s">
        <v>5840</v>
      </c>
      <c r="C1583" s="832" t="s">
        <v>630</v>
      </c>
      <c r="D1583" s="832" t="s">
        <v>2057</v>
      </c>
      <c r="E1583" s="832" t="s">
        <v>5627</v>
      </c>
      <c r="F1583" s="832" t="s">
        <v>5864</v>
      </c>
      <c r="G1583" s="832" t="s">
        <v>5865</v>
      </c>
      <c r="H1583" s="849">
        <v>2</v>
      </c>
      <c r="I1583" s="849">
        <v>52000</v>
      </c>
      <c r="J1583" s="832">
        <v>0.66666666666666663</v>
      </c>
      <c r="K1583" s="832">
        <v>26000</v>
      </c>
      <c r="L1583" s="849">
        <v>3</v>
      </c>
      <c r="M1583" s="849">
        <v>78000</v>
      </c>
      <c r="N1583" s="832">
        <v>1</v>
      </c>
      <c r="O1583" s="832">
        <v>26000</v>
      </c>
      <c r="P1583" s="849">
        <v>4</v>
      </c>
      <c r="Q1583" s="849">
        <v>104000</v>
      </c>
      <c r="R1583" s="837">
        <v>1.3333333333333333</v>
      </c>
      <c r="S1583" s="850">
        <v>26000</v>
      </c>
    </row>
    <row r="1584" spans="1:19" ht="14.4" customHeight="1" x14ac:dyDescent="0.3">
      <c r="A1584" s="831" t="s">
        <v>5661</v>
      </c>
      <c r="B1584" s="832" t="s">
        <v>5840</v>
      </c>
      <c r="C1584" s="832" t="s">
        <v>630</v>
      </c>
      <c r="D1584" s="832" t="s">
        <v>2057</v>
      </c>
      <c r="E1584" s="832" t="s">
        <v>5627</v>
      </c>
      <c r="F1584" s="832" t="s">
        <v>5866</v>
      </c>
      <c r="G1584" s="832" t="s">
        <v>5867</v>
      </c>
      <c r="H1584" s="849">
        <v>17</v>
      </c>
      <c r="I1584" s="849">
        <v>442000</v>
      </c>
      <c r="J1584" s="832">
        <v>2.4285714285714284</v>
      </c>
      <c r="K1584" s="832">
        <v>26000</v>
      </c>
      <c r="L1584" s="849">
        <v>7</v>
      </c>
      <c r="M1584" s="849">
        <v>182000</v>
      </c>
      <c r="N1584" s="832">
        <v>1</v>
      </c>
      <c r="O1584" s="832">
        <v>26000</v>
      </c>
      <c r="P1584" s="849">
        <v>12</v>
      </c>
      <c r="Q1584" s="849">
        <v>312000</v>
      </c>
      <c r="R1584" s="837">
        <v>1.7142857142857142</v>
      </c>
      <c r="S1584" s="850">
        <v>26000</v>
      </c>
    </row>
    <row r="1585" spans="1:19" ht="14.4" customHeight="1" x14ac:dyDescent="0.3">
      <c r="A1585" s="831" t="s">
        <v>5661</v>
      </c>
      <c r="B1585" s="832" t="s">
        <v>5840</v>
      </c>
      <c r="C1585" s="832" t="s">
        <v>630</v>
      </c>
      <c r="D1585" s="832" t="s">
        <v>2057</v>
      </c>
      <c r="E1585" s="832" t="s">
        <v>5627</v>
      </c>
      <c r="F1585" s="832" t="s">
        <v>5868</v>
      </c>
      <c r="G1585" s="832" t="s">
        <v>5869</v>
      </c>
      <c r="H1585" s="849">
        <v>20</v>
      </c>
      <c r="I1585" s="849">
        <v>0</v>
      </c>
      <c r="J1585" s="832"/>
      <c r="K1585" s="832">
        <v>0</v>
      </c>
      <c r="L1585" s="849">
        <v>10</v>
      </c>
      <c r="M1585" s="849">
        <v>0</v>
      </c>
      <c r="N1585" s="832"/>
      <c r="O1585" s="832">
        <v>0</v>
      </c>
      <c r="P1585" s="849">
        <v>17</v>
      </c>
      <c r="Q1585" s="849">
        <v>0</v>
      </c>
      <c r="R1585" s="837"/>
      <c r="S1585" s="850">
        <v>0</v>
      </c>
    </row>
    <row r="1586" spans="1:19" ht="14.4" customHeight="1" x14ac:dyDescent="0.3">
      <c r="A1586" s="831" t="s">
        <v>5661</v>
      </c>
      <c r="B1586" s="832" t="s">
        <v>5840</v>
      </c>
      <c r="C1586" s="832" t="s">
        <v>630</v>
      </c>
      <c r="D1586" s="832" t="s">
        <v>2057</v>
      </c>
      <c r="E1586" s="832" t="s">
        <v>5627</v>
      </c>
      <c r="F1586" s="832" t="s">
        <v>5870</v>
      </c>
      <c r="G1586" s="832" t="s">
        <v>5871</v>
      </c>
      <c r="H1586" s="849">
        <v>1</v>
      </c>
      <c r="I1586" s="849">
        <v>990</v>
      </c>
      <c r="J1586" s="832"/>
      <c r="K1586" s="832">
        <v>990</v>
      </c>
      <c r="L1586" s="849"/>
      <c r="M1586" s="849"/>
      <c r="N1586" s="832"/>
      <c r="O1586" s="832"/>
      <c r="P1586" s="849"/>
      <c r="Q1586" s="849"/>
      <c r="R1586" s="837"/>
      <c r="S1586" s="850"/>
    </row>
    <row r="1587" spans="1:19" ht="14.4" customHeight="1" x14ac:dyDescent="0.3">
      <c r="A1587" s="831" t="s">
        <v>5661</v>
      </c>
      <c r="B1587" s="832" t="s">
        <v>5840</v>
      </c>
      <c r="C1587" s="832" t="s">
        <v>630</v>
      </c>
      <c r="D1587" s="832" t="s">
        <v>2063</v>
      </c>
      <c r="E1587" s="832" t="s">
        <v>5632</v>
      </c>
      <c r="F1587" s="832" t="s">
        <v>5788</v>
      </c>
      <c r="G1587" s="832" t="s">
        <v>3082</v>
      </c>
      <c r="H1587" s="849">
        <v>27</v>
      </c>
      <c r="I1587" s="849">
        <v>73340.98</v>
      </c>
      <c r="J1587" s="832">
        <v>1.0044552074294177</v>
      </c>
      <c r="K1587" s="832">
        <v>2716.3325925925924</v>
      </c>
      <c r="L1587" s="849">
        <v>32</v>
      </c>
      <c r="M1587" s="849">
        <v>73015.680000000008</v>
      </c>
      <c r="N1587" s="832">
        <v>1</v>
      </c>
      <c r="O1587" s="832">
        <v>2281.7400000000002</v>
      </c>
      <c r="P1587" s="849">
        <v>56</v>
      </c>
      <c r="Q1587" s="849">
        <v>114459.58000000002</v>
      </c>
      <c r="R1587" s="837">
        <v>1.5676027395759378</v>
      </c>
      <c r="S1587" s="850">
        <v>2043.9210714285716</v>
      </c>
    </row>
    <row r="1588" spans="1:19" ht="14.4" customHeight="1" x14ac:dyDescent="0.3">
      <c r="A1588" s="831" t="s">
        <v>5661</v>
      </c>
      <c r="B1588" s="832" t="s">
        <v>5840</v>
      </c>
      <c r="C1588" s="832" t="s">
        <v>630</v>
      </c>
      <c r="D1588" s="832" t="s">
        <v>2063</v>
      </c>
      <c r="E1588" s="832" t="s">
        <v>5632</v>
      </c>
      <c r="F1588" s="832" t="s">
        <v>5789</v>
      </c>
      <c r="G1588" s="832" t="s">
        <v>2659</v>
      </c>
      <c r="H1588" s="849">
        <v>18</v>
      </c>
      <c r="I1588" s="849">
        <v>4193.82</v>
      </c>
      <c r="J1588" s="832">
        <v>0.19862942655013616</v>
      </c>
      <c r="K1588" s="832">
        <v>232.98999999999998</v>
      </c>
      <c r="L1588" s="849">
        <v>73</v>
      </c>
      <c r="M1588" s="849">
        <v>21113.79</v>
      </c>
      <c r="N1588" s="832">
        <v>1</v>
      </c>
      <c r="O1588" s="832">
        <v>289.23</v>
      </c>
      <c r="P1588" s="849">
        <v>69</v>
      </c>
      <c r="Q1588" s="849">
        <v>19956.87</v>
      </c>
      <c r="R1588" s="837">
        <v>0.94520547945205469</v>
      </c>
      <c r="S1588" s="850">
        <v>289.22999999999996</v>
      </c>
    </row>
    <row r="1589" spans="1:19" ht="14.4" customHeight="1" x14ac:dyDescent="0.3">
      <c r="A1589" s="831" t="s">
        <v>5661</v>
      </c>
      <c r="B1589" s="832" t="s">
        <v>5840</v>
      </c>
      <c r="C1589" s="832" t="s">
        <v>630</v>
      </c>
      <c r="D1589" s="832" t="s">
        <v>2063</v>
      </c>
      <c r="E1589" s="832" t="s">
        <v>5632</v>
      </c>
      <c r="F1589" s="832" t="s">
        <v>5791</v>
      </c>
      <c r="G1589" s="832"/>
      <c r="H1589" s="849">
        <v>37</v>
      </c>
      <c r="I1589" s="849">
        <v>8620.630000000001</v>
      </c>
      <c r="J1589" s="832">
        <v>1.4193070928886717</v>
      </c>
      <c r="K1589" s="832">
        <v>232.99000000000004</v>
      </c>
      <c r="L1589" s="849">
        <v>21</v>
      </c>
      <c r="M1589" s="849">
        <v>6073.83</v>
      </c>
      <c r="N1589" s="832">
        <v>1</v>
      </c>
      <c r="O1589" s="832">
        <v>289.23</v>
      </c>
      <c r="P1589" s="849"/>
      <c r="Q1589" s="849"/>
      <c r="R1589" s="837"/>
      <c r="S1589" s="850"/>
    </row>
    <row r="1590" spans="1:19" ht="14.4" customHeight="1" x14ac:dyDescent="0.3">
      <c r="A1590" s="831" t="s">
        <v>5661</v>
      </c>
      <c r="B1590" s="832" t="s">
        <v>5840</v>
      </c>
      <c r="C1590" s="832" t="s">
        <v>630</v>
      </c>
      <c r="D1590" s="832" t="s">
        <v>2063</v>
      </c>
      <c r="E1590" s="832" t="s">
        <v>5632</v>
      </c>
      <c r="F1590" s="832" t="s">
        <v>5791</v>
      </c>
      <c r="G1590" s="832" t="s">
        <v>3039</v>
      </c>
      <c r="H1590" s="849">
        <v>5</v>
      </c>
      <c r="I1590" s="849">
        <v>1164.95</v>
      </c>
      <c r="J1590" s="832">
        <v>0.11507895347745987</v>
      </c>
      <c r="K1590" s="832">
        <v>232.99</v>
      </c>
      <c r="L1590" s="849">
        <v>35</v>
      </c>
      <c r="M1590" s="849">
        <v>10123.049999999999</v>
      </c>
      <c r="N1590" s="832">
        <v>1</v>
      </c>
      <c r="O1590" s="832">
        <v>289.22999999999996</v>
      </c>
      <c r="P1590" s="849">
        <v>4</v>
      </c>
      <c r="Q1590" s="849">
        <v>1156.92</v>
      </c>
      <c r="R1590" s="837">
        <v>0.1142857142857143</v>
      </c>
      <c r="S1590" s="850">
        <v>289.23</v>
      </c>
    </row>
    <row r="1591" spans="1:19" ht="14.4" customHeight="1" x14ac:dyDescent="0.3">
      <c r="A1591" s="831" t="s">
        <v>5661</v>
      </c>
      <c r="B1591" s="832" t="s">
        <v>5840</v>
      </c>
      <c r="C1591" s="832" t="s">
        <v>630</v>
      </c>
      <c r="D1591" s="832" t="s">
        <v>2063</v>
      </c>
      <c r="E1591" s="832" t="s">
        <v>5632</v>
      </c>
      <c r="F1591" s="832" t="s">
        <v>5792</v>
      </c>
      <c r="G1591" s="832"/>
      <c r="H1591" s="849"/>
      <c r="I1591" s="849"/>
      <c r="J1591" s="832"/>
      <c r="K1591" s="832"/>
      <c r="L1591" s="849">
        <v>0.2</v>
      </c>
      <c r="M1591" s="849">
        <v>578.47</v>
      </c>
      <c r="N1591" s="832">
        <v>1</v>
      </c>
      <c r="O1591" s="832">
        <v>2892.35</v>
      </c>
      <c r="P1591" s="849"/>
      <c r="Q1591" s="849"/>
      <c r="R1591" s="837"/>
      <c r="S1591" s="850"/>
    </row>
    <row r="1592" spans="1:19" ht="14.4" customHeight="1" x14ac:dyDescent="0.3">
      <c r="A1592" s="831" t="s">
        <v>5661</v>
      </c>
      <c r="B1592" s="832" t="s">
        <v>5840</v>
      </c>
      <c r="C1592" s="832" t="s">
        <v>630</v>
      </c>
      <c r="D1592" s="832" t="s">
        <v>2063</v>
      </c>
      <c r="E1592" s="832" t="s">
        <v>5632</v>
      </c>
      <c r="F1592" s="832" t="s">
        <v>5792</v>
      </c>
      <c r="G1592" s="832" t="s">
        <v>3039</v>
      </c>
      <c r="H1592" s="849"/>
      <c r="I1592" s="849"/>
      <c r="J1592" s="832"/>
      <c r="K1592" s="832"/>
      <c r="L1592" s="849"/>
      <c r="M1592" s="849"/>
      <c r="N1592" s="832"/>
      <c r="O1592" s="832"/>
      <c r="P1592" s="849">
        <v>1</v>
      </c>
      <c r="Q1592" s="849">
        <v>2892.38</v>
      </c>
      <c r="R1592" s="837"/>
      <c r="S1592" s="850">
        <v>2892.38</v>
      </c>
    </row>
    <row r="1593" spans="1:19" ht="14.4" customHeight="1" x14ac:dyDescent="0.3">
      <c r="A1593" s="831" t="s">
        <v>5661</v>
      </c>
      <c r="B1593" s="832" t="s">
        <v>5840</v>
      </c>
      <c r="C1593" s="832" t="s">
        <v>630</v>
      </c>
      <c r="D1593" s="832" t="s">
        <v>2063</v>
      </c>
      <c r="E1593" s="832" t="s">
        <v>5632</v>
      </c>
      <c r="F1593" s="832" t="s">
        <v>5843</v>
      </c>
      <c r="G1593" s="832" t="s">
        <v>3090</v>
      </c>
      <c r="H1593" s="849">
        <v>2</v>
      </c>
      <c r="I1593" s="849">
        <v>465.98</v>
      </c>
      <c r="J1593" s="832"/>
      <c r="K1593" s="832">
        <v>232.99</v>
      </c>
      <c r="L1593" s="849"/>
      <c r="M1593" s="849"/>
      <c r="N1593" s="832"/>
      <c r="O1593" s="832"/>
      <c r="P1593" s="849"/>
      <c r="Q1593" s="849"/>
      <c r="R1593" s="837"/>
      <c r="S1593" s="850"/>
    </row>
    <row r="1594" spans="1:19" ht="14.4" customHeight="1" x14ac:dyDescent="0.3">
      <c r="A1594" s="831" t="s">
        <v>5661</v>
      </c>
      <c r="B1594" s="832" t="s">
        <v>5840</v>
      </c>
      <c r="C1594" s="832" t="s">
        <v>630</v>
      </c>
      <c r="D1594" s="832" t="s">
        <v>2063</v>
      </c>
      <c r="E1594" s="832" t="s">
        <v>5632</v>
      </c>
      <c r="F1594" s="832" t="s">
        <v>5844</v>
      </c>
      <c r="G1594" s="832" t="s">
        <v>3090</v>
      </c>
      <c r="H1594" s="849">
        <v>5</v>
      </c>
      <c r="I1594" s="849">
        <v>2329.85</v>
      </c>
      <c r="J1594" s="832">
        <v>4.0275376849675011</v>
      </c>
      <c r="K1594" s="832">
        <v>465.96999999999997</v>
      </c>
      <c r="L1594" s="849">
        <v>1</v>
      </c>
      <c r="M1594" s="849">
        <v>578.48</v>
      </c>
      <c r="N1594" s="832">
        <v>1</v>
      </c>
      <c r="O1594" s="832">
        <v>578.48</v>
      </c>
      <c r="P1594" s="849"/>
      <c r="Q1594" s="849"/>
      <c r="R1594" s="837"/>
      <c r="S1594" s="850"/>
    </row>
    <row r="1595" spans="1:19" ht="14.4" customHeight="1" x14ac:dyDescent="0.3">
      <c r="A1595" s="831" t="s">
        <v>5661</v>
      </c>
      <c r="B1595" s="832" t="s">
        <v>5840</v>
      </c>
      <c r="C1595" s="832" t="s">
        <v>630</v>
      </c>
      <c r="D1595" s="832" t="s">
        <v>2063</v>
      </c>
      <c r="E1595" s="832" t="s">
        <v>5632</v>
      </c>
      <c r="F1595" s="832" t="s">
        <v>5845</v>
      </c>
      <c r="G1595" s="832" t="s">
        <v>3090</v>
      </c>
      <c r="H1595" s="849">
        <v>16</v>
      </c>
      <c r="I1595" s="849">
        <v>22366.560000000001</v>
      </c>
      <c r="J1595" s="832">
        <v>0.58583041464418883</v>
      </c>
      <c r="K1595" s="832">
        <v>1397.91</v>
      </c>
      <c r="L1595" s="849">
        <v>22</v>
      </c>
      <c r="M1595" s="849">
        <v>38179.240000000005</v>
      </c>
      <c r="N1595" s="832">
        <v>1</v>
      </c>
      <c r="O1595" s="832">
        <v>1735.4200000000003</v>
      </c>
      <c r="P1595" s="849">
        <v>7</v>
      </c>
      <c r="Q1595" s="849">
        <v>12147.94</v>
      </c>
      <c r="R1595" s="837">
        <v>0.31818181818181818</v>
      </c>
      <c r="S1595" s="850">
        <v>1735.42</v>
      </c>
    </row>
    <row r="1596" spans="1:19" ht="14.4" customHeight="1" x14ac:dyDescent="0.3">
      <c r="A1596" s="831" t="s">
        <v>5661</v>
      </c>
      <c r="B1596" s="832" t="s">
        <v>5840</v>
      </c>
      <c r="C1596" s="832" t="s">
        <v>630</v>
      </c>
      <c r="D1596" s="832" t="s">
        <v>2063</v>
      </c>
      <c r="E1596" s="832" t="s">
        <v>5632</v>
      </c>
      <c r="F1596" s="832" t="s">
        <v>5846</v>
      </c>
      <c r="G1596" s="832" t="s">
        <v>3090</v>
      </c>
      <c r="H1596" s="849">
        <v>32</v>
      </c>
      <c r="I1596" s="849">
        <v>89466.240000000005</v>
      </c>
      <c r="J1596" s="832">
        <v>1.3566599075970689</v>
      </c>
      <c r="K1596" s="832">
        <v>2795.82</v>
      </c>
      <c r="L1596" s="849">
        <v>19</v>
      </c>
      <c r="M1596" s="849">
        <v>65945.960000000006</v>
      </c>
      <c r="N1596" s="832">
        <v>1</v>
      </c>
      <c r="O1596" s="832">
        <v>3470.84</v>
      </c>
      <c r="P1596" s="849">
        <v>26</v>
      </c>
      <c r="Q1596" s="849">
        <v>90241.84</v>
      </c>
      <c r="R1596" s="837">
        <v>1.3684210526315788</v>
      </c>
      <c r="S1596" s="850">
        <v>3470.8399999999997</v>
      </c>
    </row>
    <row r="1597" spans="1:19" ht="14.4" customHeight="1" x14ac:dyDescent="0.3">
      <c r="A1597" s="831" t="s">
        <v>5661</v>
      </c>
      <c r="B1597" s="832" t="s">
        <v>5840</v>
      </c>
      <c r="C1597" s="832" t="s">
        <v>630</v>
      </c>
      <c r="D1597" s="832" t="s">
        <v>2063</v>
      </c>
      <c r="E1597" s="832" t="s">
        <v>5632</v>
      </c>
      <c r="F1597" s="832" t="s">
        <v>5847</v>
      </c>
      <c r="G1597" s="832" t="s">
        <v>2946</v>
      </c>
      <c r="H1597" s="849"/>
      <c r="I1597" s="849"/>
      <c r="J1597" s="832"/>
      <c r="K1597" s="832"/>
      <c r="L1597" s="849"/>
      <c r="M1597" s="849"/>
      <c r="N1597" s="832"/>
      <c r="O1597" s="832"/>
      <c r="P1597" s="849">
        <v>16.600000000000001</v>
      </c>
      <c r="Q1597" s="849">
        <v>14701.949999999999</v>
      </c>
      <c r="R1597" s="837"/>
      <c r="S1597" s="850">
        <v>885.65963855421671</v>
      </c>
    </row>
    <row r="1598" spans="1:19" ht="14.4" customHeight="1" x14ac:dyDescent="0.3">
      <c r="A1598" s="831" t="s">
        <v>5661</v>
      </c>
      <c r="B1598" s="832" t="s">
        <v>5840</v>
      </c>
      <c r="C1598" s="832" t="s">
        <v>630</v>
      </c>
      <c r="D1598" s="832" t="s">
        <v>2063</v>
      </c>
      <c r="E1598" s="832" t="s">
        <v>5632</v>
      </c>
      <c r="F1598" s="832" t="s">
        <v>5663</v>
      </c>
      <c r="G1598" s="832" t="s">
        <v>2592</v>
      </c>
      <c r="H1598" s="849">
        <v>179</v>
      </c>
      <c r="I1598" s="849">
        <v>162129.25</v>
      </c>
      <c r="J1598" s="832">
        <v>1.3180747970461915</v>
      </c>
      <c r="K1598" s="832">
        <v>905.75</v>
      </c>
      <c r="L1598" s="849">
        <v>138</v>
      </c>
      <c r="M1598" s="849">
        <v>123004.59</v>
      </c>
      <c r="N1598" s="832">
        <v>1</v>
      </c>
      <c r="O1598" s="832">
        <v>891.33760869565219</v>
      </c>
      <c r="P1598" s="849">
        <v>138</v>
      </c>
      <c r="Q1598" s="849">
        <v>122221.08</v>
      </c>
      <c r="R1598" s="837">
        <v>0.99363023770088588</v>
      </c>
      <c r="S1598" s="850">
        <v>885.66</v>
      </c>
    </row>
    <row r="1599" spans="1:19" ht="14.4" customHeight="1" x14ac:dyDescent="0.3">
      <c r="A1599" s="831" t="s">
        <v>5661</v>
      </c>
      <c r="B1599" s="832" t="s">
        <v>5840</v>
      </c>
      <c r="C1599" s="832" t="s">
        <v>630</v>
      </c>
      <c r="D1599" s="832" t="s">
        <v>2063</v>
      </c>
      <c r="E1599" s="832" t="s">
        <v>5632</v>
      </c>
      <c r="F1599" s="832" t="s">
        <v>5793</v>
      </c>
      <c r="G1599" s="832" t="s">
        <v>2993</v>
      </c>
      <c r="H1599" s="849">
        <v>110</v>
      </c>
      <c r="I1599" s="849">
        <v>230655.7</v>
      </c>
      <c r="J1599" s="832">
        <v>0.98452290554490596</v>
      </c>
      <c r="K1599" s="832">
        <v>2096.87</v>
      </c>
      <c r="L1599" s="849">
        <v>90</v>
      </c>
      <c r="M1599" s="849">
        <v>234281.7</v>
      </c>
      <c r="N1599" s="832">
        <v>1</v>
      </c>
      <c r="O1599" s="832">
        <v>2603.13</v>
      </c>
      <c r="P1599" s="849">
        <v>60</v>
      </c>
      <c r="Q1599" s="849">
        <v>156187.79999999999</v>
      </c>
      <c r="R1599" s="837">
        <v>0.66666666666666663</v>
      </c>
      <c r="S1599" s="850">
        <v>2603.1299999999997</v>
      </c>
    </row>
    <row r="1600" spans="1:19" ht="14.4" customHeight="1" x14ac:dyDescent="0.3">
      <c r="A1600" s="831" t="s">
        <v>5661</v>
      </c>
      <c r="B1600" s="832" t="s">
        <v>5840</v>
      </c>
      <c r="C1600" s="832" t="s">
        <v>630</v>
      </c>
      <c r="D1600" s="832" t="s">
        <v>2063</v>
      </c>
      <c r="E1600" s="832" t="s">
        <v>5632</v>
      </c>
      <c r="F1600" s="832" t="s">
        <v>5848</v>
      </c>
      <c r="G1600" s="832" t="s">
        <v>3090</v>
      </c>
      <c r="H1600" s="849">
        <v>25</v>
      </c>
      <c r="I1600" s="849">
        <v>104843.25</v>
      </c>
      <c r="J1600" s="832">
        <v>0.64960784333163901</v>
      </c>
      <c r="K1600" s="832">
        <v>4193.7299999999996</v>
      </c>
      <c r="L1600" s="849">
        <v>31</v>
      </c>
      <c r="M1600" s="849">
        <v>161394.68</v>
      </c>
      <c r="N1600" s="832">
        <v>1</v>
      </c>
      <c r="O1600" s="832">
        <v>5206.28</v>
      </c>
      <c r="P1600" s="849">
        <v>25</v>
      </c>
      <c r="Q1600" s="849">
        <v>130156.99999999999</v>
      </c>
      <c r="R1600" s="837">
        <v>0.80645161290322576</v>
      </c>
      <c r="S1600" s="850">
        <v>5206.28</v>
      </c>
    </row>
    <row r="1601" spans="1:19" ht="14.4" customHeight="1" x14ac:dyDescent="0.3">
      <c r="A1601" s="831" t="s">
        <v>5661</v>
      </c>
      <c r="B1601" s="832" t="s">
        <v>5840</v>
      </c>
      <c r="C1601" s="832" t="s">
        <v>630</v>
      </c>
      <c r="D1601" s="832" t="s">
        <v>2063</v>
      </c>
      <c r="E1601" s="832" t="s">
        <v>5632</v>
      </c>
      <c r="F1601" s="832" t="s">
        <v>5849</v>
      </c>
      <c r="G1601" s="832" t="s">
        <v>3085</v>
      </c>
      <c r="H1601" s="849"/>
      <c r="I1601" s="849"/>
      <c r="J1601" s="832"/>
      <c r="K1601" s="832"/>
      <c r="L1601" s="849">
        <v>4.1400000000000006</v>
      </c>
      <c r="M1601" s="849">
        <v>3527.6400000000003</v>
      </c>
      <c r="N1601" s="832">
        <v>1</v>
      </c>
      <c r="O1601" s="832">
        <v>852.08695652173913</v>
      </c>
      <c r="P1601" s="849">
        <v>3</v>
      </c>
      <c r="Q1601" s="849">
        <v>2554.41</v>
      </c>
      <c r="R1601" s="837">
        <v>0.72411300472837359</v>
      </c>
      <c r="S1601" s="850">
        <v>851.46999999999991</v>
      </c>
    </row>
    <row r="1602" spans="1:19" ht="14.4" customHeight="1" x14ac:dyDescent="0.3">
      <c r="A1602" s="831" t="s">
        <v>5661</v>
      </c>
      <c r="B1602" s="832" t="s">
        <v>5840</v>
      </c>
      <c r="C1602" s="832" t="s">
        <v>630</v>
      </c>
      <c r="D1602" s="832" t="s">
        <v>2063</v>
      </c>
      <c r="E1602" s="832" t="s">
        <v>5632</v>
      </c>
      <c r="F1602" s="832" t="s">
        <v>5798</v>
      </c>
      <c r="G1602" s="832" t="s">
        <v>5799</v>
      </c>
      <c r="H1602" s="849"/>
      <c r="I1602" s="849"/>
      <c r="J1602" s="832"/>
      <c r="K1602" s="832"/>
      <c r="L1602" s="849">
        <v>16</v>
      </c>
      <c r="M1602" s="849">
        <v>83300.479999999996</v>
      </c>
      <c r="N1602" s="832">
        <v>1</v>
      </c>
      <c r="O1602" s="832">
        <v>5206.28</v>
      </c>
      <c r="P1602" s="849">
        <v>60</v>
      </c>
      <c r="Q1602" s="849">
        <v>312376.80000000005</v>
      </c>
      <c r="R1602" s="837">
        <v>3.7500000000000009</v>
      </c>
      <c r="S1602" s="850">
        <v>5206.2800000000007</v>
      </c>
    </row>
    <row r="1603" spans="1:19" ht="14.4" customHeight="1" x14ac:dyDescent="0.3">
      <c r="A1603" s="831" t="s">
        <v>5661</v>
      </c>
      <c r="B1603" s="832" t="s">
        <v>5840</v>
      </c>
      <c r="C1603" s="832" t="s">
        <v>630</v>
      </c>
      <c r="D1603" s="832" t="s">
        <v>2063</v>
      </c>
      <c r="E1603" s="832" t="s">
        <v>5632</v>
      </c>
      <c r="F1603" s="832" t="s">
        <v>5800</v>
      </c>
      <c r="G1603" s="832" t="s">
        <v>2635</v>
      </c>
      <c r="H1603" s="849">
        <v>11.1</v>
      </c>
      <c r="I1603" s="849">
        <v>25861.309999999998</v>
      </c>
      <c r="J1603" s="832">
        <v>2.4165451135653258</v>
      </c>
      <c r="K1603" s="832">
        <v>2329.8477477477477</v>
      </c>
      <c r="L1603" s="849">
        <v>3.7</v>
      </c>
      <c r="M1603" s="849">
        <v>10701.77</v>
      </c>
      <c r="N1603" s="832">
        <v>1</v>
      </c>
      <c r="O1603" s="832">
        <v>2892.3702702702703</v>
      </c>
      <c r="P1603" s="849">
        <v>13.5</v>
      </c>
      <c r="Q1603" s="849">
        <v>38468.550000000003</v>
      </c>
      <c r="R1603" s="837">
        <v>3.5945969685388492</v>
      </c>
      <c r="S1603" s="850">
        <v>2849.5222222222224</v>
      </c>
    </row>
    <row r="1604" spans="1:19" ht="14.4" customHeight="1" x14ac:dyDescent="0.3">
      <c r="A1604" s="831" t="s">
        <v>5661</v>
      </c>
      <c r="B1604" s="832" t="s">
        <v>5840</v>
      </c>
      <c r="C1604" s="832" t="s">
        <v>630</v>
      </c>
      <c r="D1604" s="832" t="s">
        <v>2063</v>
      </c>
      <c r="E1604" s="832" t="s">
        <v>5632</v>
      </c>
      <c r="F1604" s="832" t="s">
        <v>5850</v>
      </c>
      <c r="G1604" s="832" t="s">
        <v>2635</v>
      </c>
      <c r="H1604" s="849">
        <v>5</v>
      </c>
      <c r="I1604" s="849">
        <v>5824.6500000000005</v>
      </c>
      <c r="J1604" s="832">
        <v>1.2586218073382602</v>
      </c>
      <c r="K1604" s="832">
        <v>1164.93</v>
      </c>
      <c r="L1604" s="849">
        <v>3.2</v>
      </c>
      <c r="M1604" s="849">
        <v>4627.8</v>
      </c>
      <c r="N1604" s="832">
        <v>1</v>
      </c>
      <c r="O1604" s="832">
        <v>1446.1875</v>
      </c>
      <c r="P1604" s="849">
        <v>1</v>
      </c>
      <c r="Q1604" s="849">
        <v>1446.19</v>
      </c>
      <c r="R1604" s="837">
        <v>0.31250054021349238</v>
      </c>
      <c r="S1604" s="850">
        <v>1446.19</v>
      </c>
    </row>
    <row r="1605" spans="1:19" ht="14.4" customHeight="1" x14ac:dyDescent="0.3">
      <c r="A1605" s="831" t="s">
        <v>5661</v>
      </c>
      <c r="B1605" s="832" t="s">
        <v>5840</v>
      </c>
      <c r="C1605" s="832" t="s">
        <v>630</v>
      </c>
      <c r="D1605" s="832" t="s">
        <v>2063</v>
      </c>
      <c r="E1605" s="832" t="s">
        <v>5632</v>
      </c>
      <c r="F1605" s="832" t="s">
        <v>5851</v>
      </c>
      <c r="G1605" s="832" t="s">
        <v>3102</v>
      </c>
      <c r="H1605" s="849"/>
      <c r="I1605" s="849"/>
      <c r="J1605" s="832"/>
      <c r="K1605" s="832"/>
      <c r="L1605" s="849">
        <v>1</v>
      </c>
      <c r="M1605" s="849">
        <v>6073.99</v>
      </c>
      <c r="N1605" s="832">
        <v>1</v>
      </c>
      <c r="O1605" s="832">
        <v>6073.99</v>
      </c>
      <c r="P1605" s="849"/>
      <c r="Q1605" s="849"/>
      <c r="R1605" s="837"/>
      <c r="S1605" s="850"/>
    </row>
    <row r="1606" spans="1:19" ht="14.4" customHeight="1" x14ac:dyDescent="0.3">
      <c r="A1606" s="831" t="s">
        <v>5661</v>
      </c>
      <c r="B1606" s="832" t="s">
        <v>5840</v>
      </c>
      <c r="C1606" s="832" t="s">
        <v>630</v>
      </c>
      <c r="D1606" s="832" t="s">
        <v>2063</v>
      </c>
      <c r="E1606" s="832" t="s">
        <v>5632</v>
      </c>
      <c r="F1606" s="832" t="s">
        <v>5852</v>
      </c>
      <c r="G1606" s="832" t="s">
        <v>3102</v>
      </c>
      <c r="H1606" s="849"/>
      <c r="I1606" s="849"/>
      <c r="J1606" s="832"/>
      <c r="K1606" s="832"/>
      <c r="L1606" s="849">
        <v>1</v>
      </c>
      <c r="M1606" s="849">
        <v>9110.98</v>
      </c>
      <c r="N1606" s="832">
        <v>1</v>
      </c>
      <c r="O1606" s="832">
        <v>9110.98</v>
      </c>
      <c r="P1606" s="849">
        <v>4</v>
      </c>
      <c r="Q1606" s="849">
        <v>36443.919999999998</v>
      </c>
      <c r="R1606" s="837">
        <v>4</v>
      </c>
      <c r="S1606" s="850">
        <v>9110.98</v>
      </c>
    </row>
    <row r="1607" spans="1:19" ht="14.4" customHeight="1" x14ac:dyDescent="0.3">
      <c r="A1607" s="831" t="s">
        <v>5661</v>
      </c>
      <c r="B1607" s="832" t="s">
        <v>5840</v>
      </c>
      <c r="C1607" s="832" t="s">
        <v>630</v>
      </c>
      <c r="D1607" s="832" t="s">
        <v>2063</v>
      </c>
      <c r="E1607" s="832" t="s">
        <v>5632</v>
      </c>
      <c r="F1607" s="832" t="s">
        <v>5853</v>
      </c>
      <c r="G1607" s="832" t="s">
        <v>5854</v>
      </c>
      <c r="H1607" s="849">
        <v>24</v>
      </c>
      <c r="I1607" s="849">
        <v>33549.839999999997</v>
      </c>
      <c r="J1607" s="832"/>
      <c r="K1607" s="832">
        <v>1397.9099999999999</v>
      </c>
      <c r="L1607" s="849"/>
      <c r="M1607" s="849"/>
      <c r="N1607" s="832"/>
      <c r="O1607" s="832"/>
      <c r="P1607" s="849"/>
      <c r="Q1607" s="849"/>
      <c r="R1607" s="837"/>
      <c r="S1607" s="850"/>
    </row>
    <row r="1608" spans="1:19" ht="14.4" customHeight="1" x14ac:dyDescent="0.3">
      <c r="A1608" s="831" t="s">
        <v>5661</v>
      </c>
      <c r="B1608" s="832" t="s">
        <v>5840</v>
      </c>
      <c r="C1608" s="832" t="s">
        <v>630</v>
      </c>
      <c r="D1608" s="832" t="s">
        <v>2063</v>
      </c>
      <c r="E1608" s="832" t="s">
        <v>5632</v>
      </c>
      <c r="F1608" s="832" t="s">
        <v>5855</v>
      </c>
      <c r="G1608" s="832" t="s">
        <v>2635</v>
      </c>
      <c r="H1608" s="849"/>
      <c r="I1608" s="849"/>
      <c r="J1608" s="832"/>
      <c r="K1608" s="832"/>
      <c r="L1608" s="849">
        <v>6</v>
      </c>
      <c r="M1608" s="849">
        <v>13883.400000000001</v>
      </c>
      <c r="N1608" s="832">
        <v>1</v>
      </c>
      <c r="O1608" s="832">
        <v>2313.9</v>
      </c>
      <c r="P1608" s="849">
        <v>9</v>
      </c>
      <c r="Q1608" s="849">
        <v>20825.100000000002</v>
      </c>
      <c r="R1608" s="837">
        <v>1.5</v>
      </c>
      <c r="S1608" s="850">
        <v>2313.9</v>
      </c>
    </row>
    <row r="1609" spans="1:19" ht="14.4" customHeight="1" x14ac:dyDescent="0.3">
      <c r="A1609" s="831" t="s">
        <v>5661</v>
      </c>
      <c r="B1609" s="832" t="s">
        <v>5840</v>
      </c>
      <c r="C1609" s="832" t="s">
        <v>630</v>
      </c>
      <c r="D1609" s="832" t="s">
        <v>2063</v>
      </c>
      <c r="E1609" s="832" t="s">
        <v>5632</v>
      </c>
      <c r="F1609" s="832" t="s">
        <v>5856</v>
      </c>
      <c r="G1609" s="832" t="s">
        <v>2635</v>
      </c>
      <c r="H1609" s="849"/>
      <c r="I1609" s="849"/>
      <c r="J1609" s="832"/>
      <c r="K1609" s="832"/>
      <c r="L1609" s="849">
        <v>4</v>
      </c>
      <c r="M1609" s="849">
        <v>18511.2</v>
      </c>
      <c r="N1609" s="832">
        <v>1</v>
      </c>
      <c r="O1609" s="832">
        <v>4627.8</v>
      </c>
      <c r="P1609" s="849">
        <v>6</v>
      </c>
      <c r="Q1609" s="849">
        <v>27766.800000000003</v>
      </c>
      <c r="R1609" s="837">
        <v>1.5</v>
      </c>
      <c r="S1609" s="850">
        <v>4627.8</v>
      </c>
    </row>
    <row r="1610" spans="1:19" ht="14.4" customHeight="1" x14ac:dyDescent="0.3">
      <c r="A1610" s="831" t="s">
        <v>5661</v>
      </c>
      <c r="B1610" s="832" t="s">
        <v>5840</v>
      </c>
      <c r="C1610" s="832" t="s">
        <v>630</v>
      </c>
      <c r="D1610" s="832" t="s">
        <v>2063</v>
      </c>
      <c r="E1610" s="832" t="s">
        <v>5632</v>
      </c>
      <c r="F1610" s="832" t="s">
        <v>5857</v>
      </c>
      <c r="G1610" s="832" t="s">
        <v>5858</v>
      </c>
      <c r="H1610" s="849"/>
      <c r="I1610" s="849"/>
      <c r="J1610" s="832"/>
      <c r="K1610" s="832"/>
      <c r="L1610" s="849"/>
      <c r="M1610" s="849"/>
      <c r="N1610" s="832"/>
      <c r="O1610" s="832"/>
      <c r="P1610" s="849">
        <v>1.6</v>
      </c>
      <c r="Q1610" s="849">
        <v>4627.8</v>
      </c>
      <c r="R1610" s="837"/>
      <c r="S1610" s="850">
        <v>2892.375</v>
      </c>
    </row>
    <row r="1611" spans="1:19" ht="14.4" customHeight="1" x14ac:dyDescent="0.3">
      <c r="A1611" s="831" t="s">
        <v>5661</v>
      </c>
      <c r="B1611" s="832" t="s">
        <v>5840</v>
      </c>
      <c r="C1611" s="832" t="s">
        <v>630</v>
      </c>
      <c r="D1611" s="832" t="s">
        <v>2063</v>
      </c>
      <c r="E1611" s="832" t="s">
        <v>5632</v>
      </c>
      <c r="F1611" s="832" t="s">
        <v>5859</v>
      </c>
      <c r="G1611" s="832" t="s">
        <v>1503</v>
      </c>
      <c r="H1611" s="849"/>
      <c r="I1611" s="849"/>
      <c r="J1611" s="832"/>
      <c r="K1611" s="832"/>
      <c r="L1611" s="849"/>
      <c r="M1611" s="849"/>
      <c r="N1611" s="832"/>
      <c r="O1611" s="832"/>
      <c r="P1611" s="849">
        <v>22</v>
      </c>
      <c r="Q1611" s="849">
        <v>28634.54</v>
      </c>
      <c r="R1611" s="837"/>
      <c r="S1611" s="850">
        <v>1301.57</v>
      </c>
    </row>
    <row r="1612" spans="1:19" ht="14.4" customHeight="1" x14ac:dyDescent="0.3">
      <c r="A1612" s="831" t="s">
        <v>5661</v>
      </c>
      <c r="B1612" s="832" t="s">
        <v>5840</v>
      </c>
      <c r="C1612" s="832" t="s">
        <v>630</v>
      </c>
      <c r="D1612" s="832" t="s">
        <v>2063</v>
      </c>
      <c r="E1612" s="832" t="s">
        <v>5632</v>
      </c>
      <c r="F1612" s="832" t="s">
        <v>5860</v>
      </c>
      <c r="G1612" s="832" t="s">
        <v>1503</v>
      </c>
      <c r="H1612" s="849"/>
      <c r="I1612" s="849"/>
      <c r="J1612" s="832"/>
      <c r="K1612" s="832"/>
      <c r="L1612" s="849"/>
      <c r="M1612" s="849"/>
      <c r="N1612" s="832"/>
      <c r="O1612" s="832"/>
      <c r="P1612" s="849">
        <v>74</v>
      </c>
      <c r="Q1612" s="849">
        <v>64210.539999999994</v>
      </c>
      <c r="R1612" s="837"/>
      <c r="S1612" s="850">
        <v>867.70999999999992</v>
      </c>
    </row>
    <row r="1613" spans="1:19" ht="14.4" customHeight="1" x14ac:dyDescent="0.3">
      <c r="A1613" s="831" t="s">
        <v>5661</v>
      </c>
      <c r="B1613" s="832" t="s">
        <v>5840</v>
      </c>
      <c r="C1613" s="832" t="s">
        <v>630</v>
      </c>
      <c r="D1613" s="832" t="s">
        <v>2063</v>
      </c>
      <c r="E1613" s="832" t="s">
        <v>5632</v>
      </c>
      <c r="F1613" s="832" t="s">
        <v>5861</v>
      </c>
      <c r="G1613" s="832" t="s">
        <v>1503</v>
      </c>
      <c r="H1613" s="849"/>
      <c r="I1613" s="849"/>
      <c r="J1613" s="832"/>
      <c r="K1613" s="832"/>
      <c r="L1613" s="849"/>
      <c r="M1613" s="849"/>
      <c r="N1613" s="832"/>
      <c r="O1613" s="832"/>
      <c r="P1613" s="849">
        <v>85</v>
      </c>
      <c r="Q1613" s="849">
        <v>36878.1</v>
      </c>
      <c r="R1613" s="837"/>
      <c r="S1613" s="850">
        <v>433.85999999999996</v>
      </c>
    </row>
    <row r="1614" spans="1:19" ht="14.4" customHeight="1" x14ac:dyDescent="0.3">
      <c r="A1614" s="831" t="s">
        <v>5661</v>
      </c>
      <c r="B1614" s="832" t="s">
        <v>5840</v>
      </c>
      <c r="C1614" s="832" t="s">
        <v>630</v>
      </c>
      <c r="D1614" s="832" t="s">
        <v>2063</v>
      </c>
      <c r="E1614" s="832" t="s">
        <v>5627</v>
      </c>
      <c r="F1614" s="832" t="s">
        <v>5862</v>
      </c>
      <c r="G1614" s="832" t="s">
        <v>5863</v>
      </c>
      <c r="H1614" s="849">
        <v>3</v>
      </c>
      <c r="I1614" s="849">
        <v>37980</v>
      </c>
      <c r="J1614" s="832">
        <v>0.33333333333333331</v>
      </c>
      <c r="K1614" s="832">
        <v>12660</v>
      </c>
      <c r="L1614" s="849">
        <v>9</v>
      </c>
      <c r="M1614" s="849">
        <v>113940</v>
      </c>
      <c r="N1614" s="832">
        <v>1</v>
      </c>
      <c r="O1614" s="832">
        <v>12660</v>
      </c>
      <c r="P1614" s="849">
        <v>9</v>
      </c>
      <c r="Q1614" s="849">
        <v>113940</v>
      </c>
      <c r="R1614" s="837">
        <v>1</v>
      </c>
      <c r="S1614" s="850">
        <v>12660</v>
      </c>
    </row>
    <row r="1615" spans="1:19" ht="14.4" customHeight="1" x14ac:dyDescent="0.3">
      <c r="A1615" s="831" t="s">
        <v>5661</v>
      </c>
      <c r="B1615" s="832" t="s">
        <v>5840</v>
      </c>
      <c r="C1615" s="832" t="s">
        <v>630</v>
      </c>
      <c r="D1615" s="832" t="s">
        <v>2063</v>
      </c>
      <c r="E1615" s="832" t="s">
        <v>5627</v>
      </c>
      <c r="F1615" s="832" t="s">
        <v>5864</v>
      </c>
      <c r="G1615" s="832" t="s">
        <v>5865</v>
      </c>
      <c r="H1615" s="849">
        <v>16</v>
      </c>
      <c r="I1615" s="849">
        <v>416000</v>
      </c>
      <c r="J1615" s="832">
        <v>2.2857142857142856</v>
      </c>
      <c r="K1615" s="832">
        <v>26000</v>
      </c>
      <c r="L1615" s="849">
        <v>7</v>
      </c>
      <c r="M1615" s="849">
        <v>182000</v>
      </c>
      <c r="N1615" s="832">
        <v>1</v>
      </c>
      <c r="O1615" s="832">
        <v>26000</v>
      </c>
      <c r="P1615" s="849">
        <v>10</v>
      </c>
      <c r="Q1615" s="849">
        <v>260000</v>
      </c>
      <c r="R1615" s="837">
        <v>1.4285714285714286</v>
      </c>
      <c r="S1615" s="850">
        <v>26000</v>
      </c>
    </row>
    <row r="1616" spans="1:19" ht="14.4" customHeight="1" x14ac:dyDescent="0.3">
      <c r="A1616" s="831" t="s">
        <v>5661</v>
      </c>
      <c r="B1616" s="832" t="s">
        <v>5840</v>
      </c>
      <c r="C1616" s="832" t="s">
        <v>630</v>
      </c>
      <c r="D1616" s="832" t="s">
        <v>2063</v>
      </c>
      <c r="E1616" s="832" t="s">
        <v>5627</v>
      </c>
      <c r="F1616" s="832" t="s">
        <v>5866</v>
      </c>
      <c r="G1616" s="832" t="s">
        <v>5867</v>
      </c>
      <c r="H1616" s="849">
        <v>47</v>
      </c>
      <c r="I1616" s="849">
        <v>1222000</v>
      </c>
      <c r="J1616" s="832">
        <v>0.8392857142857143</v>
      </c>
      <c r="K1616" s="832">
        <v>26000</v>
      </c>
      <c r="L1616" s="849">
        <v>56</v>
      </c>
      <c r="M1616" s="849">
        <v>1456000</v>
      </c>
      <c r="N1616" s="832">
        <v>1</v>
      </c>
      <c r="O1616" s="832">
        <v>26000</v>
      </c>
      <c r="P1616" s="849">
        <v>76</v>
      </c>
      <c r="Q1616" s="849">
        <v>1976000</v>
      </c>
      <c r="R1616" s="837">
        <v>1.3571428571428572</v>
      </c>
      <c r="S1616" s="850">
        <v>26000</v>
      </c>
    </row>
    <row r="1617" spans="1:19" ht="14.4" customHeight="1" x14ac:dyDescent="0.3">
      <c r="A1617" s="831" t="s">
        <v>5661</v>
      </c>
      <c r="B1617" s="832" t="s">
        <v>5840</v>
      </c>
      <c r="C1617" s="832" t="s">
        <v>630</v>
      </c>
      <c r="D1617" s="832" t="s">
        <v>2063</v>
      </c>
      <c r="E1617" s="832" t="s">
        <v>5627</v>
      </c>
      <c r="F1617" s="832" t="s">
        <v>5868</v>
      </c>
      <c r="G1617" s="832" t="s">
        <v>5869</v>
      </c>
      <c r="H1617" s="849">
        <v>69</v>
      </c>
      <c r="I1617" s="849">
        <v>0</v>
      </c>
      <c r="J1617" s="832"/>
      <c r="K1617" s="832">
        <v>0</v>
      </c>
      <c r="L1617" s="849">
        <v>74</v>
      </c>
      <c r="M1617" s="849">
        <v>0</v>
      </c>
      <c r="N1617" s="832"/>
      <c r="O1617" s="832">
        <v>0</v>
      </c>
      <c r="P1617" s="849">
        <v>99</v>
      </c>
      <c r="Q1617" s="849">
        <v>0</v>
      </c>
      <c r="R1617" s="837"/>
      <c r="S1617" s="850">
        <v>0</v>
      </c>
    </row>
    <row r="1618" spans="1:19" ht="14.4" customHeight="1" x14ac:dyDescent="0.3">
      <c r="A1618" s="831" t="s">
        <v>5661</v>
      </c>
      <c r="B1618" s="832" t="s">
        <v>5840</v>
      </c>
      <c r="C1618" s="832" t="s">
        <v>630</v>
      </c>
      <c r="D1618" s="832" t="s">
        <v>2063</v>
      </c>
      <c r="E1618" s="832" t="s">
        <v>5627</v>
      </c>
      <c r="F1618" s="832" t="s">
        <v>5870</v>
      </c>
      <c r="G1618" s="832" t="s">
        <v>5871</v>
      </c>
      <c r="H1618" s="849">
        <v>1</v>
      </c>
      <c r="I1618" s="849">
        <v>990</v>
      </c>
      <c r="J1618" s="832">
        <v>0.5</v>
      </c>
      <c r="K1618" s="832">
        <v>990</v>
      </c>
      <c r="L1618" s="849">
        <v>2</v>
      </c>
      <c r="M1618" s="849">
        <v>1980</v>
      </c>
      <c r="N1618" s="832">
        <v>1</v>
      </c>
      <c r="O1618" s="832">
        <v>990</v>
      </c>
      <c r="P1618" s="849">
        <v>1</v>
      </c>
      <c r="Q1618" s="849">
        <v>990</v>
      </c>
      <c r="R1618" s="837">
        <v>0.5</v>
      </c>
      <c r="S1618" s="850">
        <v>990</v>
      </c>
    </row>
    <row r="1619" spans="1:19" ht="14.4" customHeight="1" x14ac:dyDescent="0.3">
      <c r="A1619" s="831" t="s">
        <v>5661</v>
      </c>
      <c r="B1619" s="832" t="s">
        <v>5840</v>
      </c>
      <c r="C1619" s="832" t="s">
        <v>630</v>
      </c>
      <c r="D1619" s="832" t="s">
        <v>2076</v>
      </c>
      <c r="E1619" s="832" t="s">
        <v>5632</v>
      </c>
      <c r="F1619" s="832" t="s">
        <v>5788</v>
      </c>
      <c r="G1619" s="832" t="s">
        <v>3082</v>
      </c>
      <c r="H1619" s="849">
        <v>6</v>
      </c>
      <c r="I1619" s="849">
        <v>13690.44</v>
      </c>
      <c r="J1619" s="832">
        <v>1.2000000000000002</v>
      </c>
      <c r="K1619" s="832">
        <v>2281.7400000000002</v>
      </c>
      <c r="L1619" s="849">
        <v>5</v>
      </c>
      <c r="M1619" s="849">
        <v>11408.699999999999</v>
      </c>
      <c r="N1619" s="832">
        <v>1</v>
      </c>
      <c r="O1619" s="832">
        <v>2281.7399999999998</v>
      </c>
      <c r="P1619" s="849">
        <v>6</v>
      </c>
      <c r="Q1619" s="849">
        <v>11587.619999999999</v>
      </c>
      <c r="R1619" s="837">
        <v>1.0156827684135792</v>
      </c>
      <c r="S1619" s="850">
        <v>1931.2699999999998</v>
      </c>
    </row>
    <row r="1620" spans="1:19" ht="14.4" customHeight="1" x14ac:dyDescent="0.3">
      <c r="A1620" s="831" t="s">
        <v>5661</v>
      </c>
      <c r="B1620" s="832" t="s">
        <v>5840</v>
      </c>
      <c r="C1620" s="832" t="s">
        <v>630</v>
      </c>
      <c r="D1620" s="832" t="s">
        <v>2076</v>
      </c>
      <c r="E1620" s="832" t="s">
        <v>5632</v>
      </c>
      <c r="F1620" s="832" t="s">
        <v>5789</v>
      </c>
      <c r="G1620" s="832" t="s">
        <v>2659</v>
      </c>
      <c r="H1620" s="849"/>
      <c r="I1620" s="849"/>
      <c r="J1620" s="832"/>
      <c r="K1620" s="832"/>
      <c r="L1620" s="849">
        <v>6</v>
      </c>
      <c r="M1620" s="849">
        <v>1735.38</v>
      </c>
      <c r="N1620" s="832">
        <v>1</v>
      </c>
      <c r="O1620" s="832">
        <v>289.23</v>
      </c>
      <c r="P1620" s="849">
        <v>8</v>
      </c>
      <c r="Q1620" s="849">
        <v>2313.84</v>
      </c>
      <c r="R1620" s="837">
        <v>1.3333333333333333</v>
      </c>
      <c r="S1620" s="850">
        <v>289.23</v>
      </c>
    </row>
    <row r="1621" spans="1:19" ht="14.4" customHeight="1" x14ac:dyDescent="0.3">
      <c r="A1621" s="831" t="s">
        <v>5661</v>
      </c>
      <c r="B1621" s="832" t="s">
        <v>5840</v>
      </c>
      <c r="C1621" s="832" t="s">
        <v>630</v>
      </c>
      <c r="D1621" s="832" t="s">
        <v>2076</v>
      </c>
      <c r="E1621" s="832" t="s">
        <v>5632</v>
      </c>
      <c r="F1621" s="832" t="s">
        <v>5791</v>
      </c>
      <c r="G1621" s="832"/>
      <c r="H1621" s="849">
        <v>8</v>
      </c>
      <c r="I1621" s="849">
        <v>1863.92</v>
      </c>
      <c r="J1621" s="832"/>
      <c r="K1621" s="832">
        <v>232.99</v>
      </c>
      <c r="L1621" s="849"/>
      <c r="M1621" s="849"/>
      <c r="N1621" s="832"/>
      <c r="O1621" s="832"/>
      <c r="P1621" s="849"/>
      <c r="Q1621" s="849"/>
      <c r="R1621" s="837"/>
      <c r="S1621" s="850"/>
    </row>
    <row r="1622" spans="1:19" ht="14.4" customHeight="1" x14ac:dyDescent="0.3">
      <c r="A1622" s="831" t="s">
        <v>5661</v>
      </c>
      <c r="B1622" s="832" t="s">
        <v>5840</v>
      </c>
      <c r="C1622" s="832" t="s">
        <v>630</v>
      </c>
      <c r="D1622" s="832" t="s">
        <v>2076</v>
      </c>
      <c r="E1622" s="832" t="s">
        <v>5632</v>
      </c>
      <c r="F1622" s="832" t="s">
        <v>5844</v>
      </c>
      <c r="G1622" s="832" t="s">
        <v>3090</v>
      </c>
      <c r="H1622" s="849">
        <v>3</v>
      </c>
      <c r="I1622" s="849">
        <v>1397.91</v>
      </c>
      <c r="J1622" s="832"/>
      <c r="K1622" s="832">
        <v>465.97</v>
      </c>
      <c r="L1622" s="849"/>
      <c r="M1622" s="849"/>
      <c r="N1622" s="832"/>
      <c r="O1622" s="832"/>
      <c r="P1622" s="849"/>
      <c r="Q1622" s="849"/>
      <c r="R1622" s="837"/>
      <c r="S1622" s="850"/>
    </row>
    <row r="1623" spans="1:19" ht="14.4" customHeight="1" x14ac:dyDescent="0.3">
      <c r="A1623" s="831" t="s">
        <v>5661</v>
      </c>
      <c r="B1623" s="832" t="s">
        <v>5840</v>
      </c>
      <c r="C1623" s="832" t="s">
        <v>630</v>
      </c>
      <c r="D1623" s="832" t="s">
        <v>2076</v>
      </c>
      <c r="E1623" s="832" t="s">
        <v>5632</v>
      </c>
      <c r="F1623" s="832" t="s">
        <v>5845</v>
      </c>
      <c r="G1623" s="832" t="s">
        <v>3090</v>
      </c>
      <c r="H1623" s="849">
        <v>4</v>
      </c>
      <c r="I1623" s="849">
        <v>5591.64</v>
      </c>
      <c r="J1623" s="832">
        <v>0.53701121342383973</v>
      </c>
      <c r="K1623" s="832">
        <v>1397.91</v>
      </c>
      <c r="L1623" s="849">
        <v>6</v>
      </c>
      <c r="M1623" s="849">
        <v>10412.52</v>
      </c>
      <c r="N1623" s="832">
        <v>1</v>
      </c>
      <c r="O1623" s="832">
        <v>1735.42</v>
      </c>
      <c r="P1623" s="849">
        <v>5</v>
      </c>
      <c r="Q1623" s="849">
        <v>8677.1</v>
      </c>
      <c r="R1623" s="837">
        <v>0.83333333333333337</v>
      </c>
      <c r="S1623" s="850">
        <v>1735.42</v>
      </c>
    </row>
    <row r="1624" spans="1:19" ht="14.4" customHeight="1" x14ac:dyDescent="0.3">
      <c r="A1624" s="831" t="s">
        <v>5661</v>
      </c>
      <c r="B1624" s="832" t="s">
        <v>5840</v>
      </c>
      <c r="C1624" s="832" t="s">
        <v>630</v>
      </c>
      <c r="D1624" s="832" t="s">
        <v>2076</v>
      </c>
      <c r="E1624" s="832" t="s">
        <v>5632</v>
      </c>
      <c r="F1624" s="832" t="s">
        <v>5846</v>
      </c>
      <c r="G1624" s="832" t="s">
        <v>3090</v>
      </c>
      <c r="H1624" s="849">
        <v>6</v>
      </c>
      <c r="I1624" s="849">
        <v>16774.919999999998</v>
      </c>
      <c r="J1624" s="832">
        <v>2.4165504604072785</v>
      </c>
      <c r="K1624" s="832">
        <v>2795.8199999999997</v>
      </c>
      <c r="L1624" s="849">
        <v>2</v>
      </c>
      <c r="M1624" s="849">
        <v>6941.68</v>
      </c>
      <c r="N1624" s="832">
        <v>1</v>
      </c>
      <c r="O1624" s="832">
        <v>3470.84</v>
      </c>
      <c r="P1624" s="849">
        <v>8</v>
      </c>
      <c r="Q1624" s="849">
        <v>27766.720000000001</v>
      </c>
      <c r="R1624" s="837">
        <v>4</v>
      </c>
      <c r="S1624" s="850">
        <v>3470.84</v>
      </c>
    </row>
    <row r="1625" spans="1:19" ht="14.4" customHeight="1" x14ac:dyDescent="0.3">
      <c r="A1625" s="831" t="s">
        <v>5661</v>
      </c>
      <c r="B1625" s="832" t="s">
        <v>5840</v>
      </c>
      <c r="C1625" s="832" t="s">
        <v>630</v>
      </c>
      <c r="D1625" s="832" t="s">
        <v>2076</v>
      </c>
      <c r="E1625" s="832" t="s">
        <v>5632</v>
      </c>
      <c r="F1625" s="832" t="s">
        <v>5847</v>
      </c>
      <c r="G1625" s="832" t="s">
        <v>2946</v>
      </c>
      <c r="H1625" s="849"/>
      <c r="I1625" s="849"/>
      <c r="J1625" s="832"/>
      <c r="K1625" s="832"/>
      <c r="L1625" s="849"/>
      <c r="M1625" s="849"/>
      <c r="N1625" s="832"/>
      <c r="O1625" s="832"/>
      <c r="P1625" s="849">
        <v>20</v>
      </c>
      <c r="Q1625" s="849">
        <v>17713.2</v>
      </c>
      <c r="R1625" s="837"/>
      <c r="S1625" s="850">
        <v>885.66000000000008</v>
      </c>
    </row>
    <row r="1626" spans="1:19" ht="14.4" customHeight="1" x14ac:dyDescent="0.3">
      <c r="A1626" s="831" t="s">
        <v>5661</v>
      </c>
      <c r="B1626" s="832" t="s">
        <v>5840</v>
      </c>
      <c r="C1626" s="832" t="s">
        <v>630</v>
      </c>
      <c r="D1626" s="832" t="s">
        <v>2076</v>
      </c>
      <c r="E1626" s="832" t="s">
        <v>5632</v>
      </c>
      <c r="F1626" s="832" t="s">
        <v>5663</v>
      </c>
      <c r="G1626" s="832" t="s">
        <v>2592</v>
      </c>
      <c r="H1626" s="849">
        <v>31</v>
      </c>
      <c r="I1626" s="849">
        <v>28078.25</v>
      </c>
      <c r="J1626" s="832">
        <v>1.5691424113432373</v>
      </c>
      <c r="K1626" s="832">
        <v>905.75</v>
      </c>
      <c r="L1626" s="849">
        <v>20</v>
      </c>
      <c r="M1626" s="849">
        <v>17894.009999999998</v>
      </c>
      <c r="N1626" s="832">
        <v>1</v>
      </c>
      <c r="O1626" s="832">
        <v>894.70049999999992</v>
      </c>
      <c r="P1626" s="849">
        <v>22</v>
      </c>
      <c r="Q1626" s="849">
        <v>19484.52</v>
      </c>
      <c r="R1626" s="837">
        <v>1.0888850514781205</v>
      </c>
      <c r="S1626" s="850">
        <v>885.66</v>
      </c>
    </row>
    <row r="1627" spans="1:19" ht="14.4" customHeight="1" x14ac:dyDescent="0.3">
      <c r="A1627" s="831" t="s">
        <v>5661</v>
      </c>
      <c r="B1627" s="832" t="s">
        <v>5840</v>
      </c>
      <c r="C1627" s="832" t="s">
        <v>630</v>
      </c>
      <c r="D1627" s="832" t="s">
        <v>2076</v>
      </c>
      <c r="E1627" s="832" t="s">
        <v>5632</v>
      </c>
      <c r="F1627" s="832" t="s">
        <v>5793</v>
      </c>
      <c r="G1627" s="832" t="s">
        <v>2993</v>
      </c>
      <c r="H1627" s="849">
        <v>21</v>
      </c>
      <c r="I1627" s="849">
        <v>44034.270000000004</v>
      </c>
      <c r="J1627" s="832">
        <v>0.67663574235631729</v>
      </c>
      <c r="K1627" s="832">
        <v>2096.8700000000003</v>
      </c>
      <c r="L1627" s="849">
        <v>25</v>
      </c>
      <c r="M1627" s="849">
        <v>65078.25</v>
      </c>
      <c r="N1627" s="832">
        <v>1</v>
      </c>
      <c r="O1627" s="832">
        <v>2603.13</v>
      </c>
      <c r="P1627" s="849">
        <v>6</v>
      </c>
      <c r="Q1627" s="849">
        <v>15618.78</v>
      </c>
      <c r="R1627" s="837">
        <v>0.24000000000000002</v>
      </c>
      <c r="S1627" s="850">
        <v>2603.13</v>
      </c>
    </row>
    <row r="1628" spans="1:19" ht="14.4" customHeight="1" x14ac:dyDescent="0.3">
      <c r="A1628" s="831" t="s">
        <v>5661</v>
      </c>
      <c r="B1628" s="832" t="s">
        <v>5840</v>
      </c>
      <c r="C1628" s="832" t="s">
        <v>630</v>
      </c>
      <c r="D1628" s="832" t="s">
        <v>2076</v>
      </c>
      <c r="E1628" s="832" t="s">
        <v>5632</v>
      </c>
      <c r="F1628" s="832" t="s">
        <v>5848</v>
      </c>
      <c r="G1628" s="832" t="s">
        <v>3090</v>
      </c>
      <c r="H1628" s="849">
        <v>6</v>
      </c>
      <c r="I1628" s="849">
        <v>25162.379999999997</v>
      </c>
      <c r="J1628" s="832">
        <v>1.2082705885968483</v>
      </c>
      <c r="K1628" s="832">
        <v>4193.7299999999996</v>
      </c>
      <c r="L1628" s="849">
        <v>4</v>
      </c>
      <c r="M1628" s="849">
        <v>20825.12</v>
      </c>
      <c r="N1628" s="832">
        <v>1</v>
      </c>
      <c r="O1628" s="832">
        <v>5206.28</v>
      </c>
      <c r="P1628" s="849">
        <v>5</v>
      </c>
      <c r="Q1628" s="849">
        <v>26031.399999999998</v>
      </c>
      <c r="R1628" s="837">
        <v>1.25</v>
      </c>
      <c r="S1628" s="850">
        <v>5206.28</v>
      </c>
    </row>
    <row r="1629" spans="1:19" ht="14.4" customHeight="1" x14ac:dyDescent="0.3">
      <c r="A1629" s="831" t="s">
        <v>5661</v>
      </c>
      <c r="B1629" s="832" t="s">
        <v>5840</v>
      </c>
      <c r="C1629" s="832" t="s">
        <v>630</v>
      </c>
      <c r="D1629" s="832" t="s">
        <v>2076</v>
      </c>
      <c r="E1629" s="832" t="s">
        <v>5632</v>
      </c>
      <c r="F1629" s="832" t="s">
        <v>5798</v>
      </c>
      <c r="G1629" s="832" t="s">
        <v>5799</v>
      </c>
      <c r="H1629" s="849"/>
      <c r="I1629" s="849"/>
      <c r="J1629" s="832"/>
      <c r="K1629" s="832"/>
      <c r="L1629" s="849"/>
      <c r="M1629" s="849"/>
      <c r="N1629" s="832"/>
      <c r="O1629" s="832"/>
      <c r="P1629" s="849">
        <v>5</v>
      </c>
      <c r="Q1629" s="849">
        <v>26031.399999999998</v>
      </c>
      <c r="R1629" s="837"/>
      <c r="S1629" s="850">
        <v>5206.28</v>
      </c>
    </row>
    <row r="1630" spans="1:19" ht="14.4" customHeight="1" x14ac:dyDescent="0.3">
      <c r="A1630" s="831" t="s">
        <v>5661</v>
      </c>
      <c r="B1630" s="832" t="s">
        <v>5840</v>
      </c>
      <c r="C1630" s="832" t="s">
        <v>630</v>
      </c>
      <c r="D1630" s="832" t="s">
        <v>2076</v>
      </c>
      <c r="E1630" s="832" t="s">
        <v>5632</v>
      </c>
      <c r="F1630" s="832" t="s">
        <v>5800</v>
      </c>
      <c r="G1630" s="832" t="s">
        <v>2635</v>
      </c>
      <c r="H1630" s="849">
        <v>0.8</v>
      </c>
      <c r="I1630" s="849">
        <v>1863.8700000000001</v>
      </c>
      <c r="J1630" s="832">
        <v>0.37906496211119745</v>
      </c>
      <c r="K1630" s="832">
        <v>2329.8375000000001</v>
      </c>
      <c r="L1630" s="849">
        <v>1.7000000000000002</v>
      </c>
      <c r="M1630" s="849">
        <v>4917.0200000000004</v>
      </c>
      <c r="N1630" s="832">
        <v>1</v>
      </c>
      <c r="O1630" s="832">
        <v>2892.3647058823531</v>
      </c>
      <c r="P1630" s="849">
        <v>1.7000000000000002</v>
      </c>
      <c r="Q1630" s="849">
        <v>4917.01</v>
      </c>
      <c r="R1630" s="837">
        <v>0.99999796624784931</v>
      </c>
      <c r="S1630" s="850">
        <v>2892.3588235294114</v>
      </c>
    </row>
    <row r="1631" spans="1:19" ht="14.4" customHeight="1" x14ac:dyDescent="0.3">
      <c r="A1631" s="831" t="s">
        <v>5661</v>
      </c>
      <c r="B1631" s="832" t="s">
        <v>5840</v>
      </c>
      <c r="C1631" s="832" t="s">
        <v>630</v>
      </c>
      <c r="D1631" s="832" t="s">
        <v>2076</v>
      </c>
      <c r="E1631" s="832" t="s">
        <v>5632</v>
      </c>
      <c r="F1631" s="832" t="s">
        <v>5850</v>
      </c>
      <c r="G1631" s="832" t="s">
        <v>2635</v>
      </c>
      <c r="H1631" s="849"/>
      <c r="I1631" s="849"/>
      <c r="J1631" s="832"/>
      <c r="K1631" s="832"/>
      <c r="L1631" s="849">
        <v>1</v>
      </c>
      <c r="M1631" s="849">
        <v>1446.19</v>
      </c>
      <c r="N1631" s="832">
        <v>1</v>
      </c>
      <c r="O1631" s="832">
        <v>1446.19</v>
      </c>
      <c r="P1631" s="849"/>
      <c r="Q1631" s="849"/>
      <c r="R1631" s="837"/>
      <c r="S1631" s="850"/>
    </row>
    <row r="1632" spans="1:19" ht="14.4" customHeight="1" x14ac:dyDescent="0.3">
      <c r="A1632" s="831" t="s">
        <v>5661</v>
      </c>
      <c r="B1632" s="832" t="s">
        <v>5840</v>
      </c>
      <c r="C1632" s="832" t="s">
        <v>630</v>
      </c>
      <c r="D1632" s="832" t="s">
        <v>2076</v>
      </c>
      <c r="E1632" s="832" t="s">
        <v>5632</v>
      </c>
      <c r="F1632" s="832" t="s">
        <v>5852</v>
      </c>
      <c r="G1632" s="832" t="s">
        <v>3102</v>
      </c>
      <c r="H1632" s="849"/>
      <c r="I1632" s="849"/>
      <c r="J1632" s="832"/>
      <c r="K1632" s="832"/>
      <c r="L1632" s="849"/>
      <c r="M1632" s="849"/>
      <c r="N1632" s="832"/>
      <c r="O1632" s="832"/>
      <c r="P1632" s="849">
        <v>1</v>
      </c>
      <c r="Q1632" s="849">
        <v>9110.98</v>
      </c>
      <c r="R1632" s="837"/>
      <c r="S1632" s="850">
        <v>9110.98</v>
      </c>
    </row>
    <row r="1633" spans="1:19" ht="14.4" customHeight="1" x14ac:dyDescent="0.3">
      <c r="A1633" s="831" t="s">
        <v>5661</v>
      </c>
      <c r="B1633" s="832" t="s">
        <v>5840</v>
      </c>
      <c r="C1633" s="832" t="s">
        <v>630</v>
      </c>
      <c r="D1633" s="832" t="s">
        <v>2076</v>
      </c>
      <c r="E1633" s="832" t="s">
        <v>5632</v>
      </c>
      <c r="F1633" s="832" t="s">
        <v>5853</v>
      </c>
      <c r="G1633" s="832" t="s">
        <v>5854</v>
      </c>
      <c r="H1633" s="849">
        <v>1</v>
      </c>
      <c r="I1633" s="849">
        <v>1397.91</v>
      </c>
      <c r="J1633" s="832"/>
      <c r="K1633" s="832">
        <v>1397.91</v>
      </c>
      <c r="L1633" s="849"/>
      <c r="M1633" s="849"/>
      <c r="N1633" s="832"/>
      <c r="O1633" s="832"/>
      <c r="P1633" s="849"/>
      <c r="Q1633" s="849"/>
      <c r="R1633" s="837"/>
      <c r="S1633" s="850"/>
    </row>
    <row r="1634" spans="1:19" ht="14.4" customHeight="1" x14ac:dyDescent="0.3">
      <c r="A1634" s="831" t="s">
        <v>5661</v>
      </c>
      <c r="B1634" s="832" t="s">
        <v>5840</v>
      </c>
      <c r="C1634" s="832" t="s">
        <v>630</v>
      </c>
      <c r="D1634" s="832" t="s">
        <v>2076</v>
      </c>
      <c r="E1634" s="832" t="s">
        <v>5632</v>
      </c>
      <c r="F1634" s="832" t="s">
        <v>5855</v>
      </c>
      <c r="G1634" s="832" t="s">
        <v>2635</v>
      </c>
      <c r="H1634" s="849"/>
      <c r="I1634" s="849"/>
      <c r="J1634" s="832"/>
      <c r="K1634" s="832"/>
      <c r="L1634" s="849">
        <v>1</v>
      </c>
      <c r="M1634" s="849">
        <v>2313.9</v>
      </c>
      <c r="N1634" s="832">
        <v>1</v>
      </c>
      <c r="O1634" s="832">
        <v>2313.9</v>
      </c>
      <c r="P1634" s="849"/>
      <c r="Q1634" s="849"/>
      <c r="R1634" s="837"/>
      <c r="S1634" s="850"/>
    </row>
    <row r="1635" spans="1:19" ht="14.4" customHeight="1" x14ac:dyDescent="0.3">
      <c r="A1635" s="831" t="s">
        <v>5661</v>
      </c>
      <c r="B1635" s="832" t="s">
        <v>5840</v>
      </c>
      <c r="C1635" s="832" t="s">
        <v>630</v>
      </c>
      <c r="D1635" s="832" t="s">
        <v>2076</v>
      </c>
      <c r="E1635" s="832" t="s">
        <v>5632</v>
      </c>
      <c r="F1635" s="832" t="s">
        <v>5856</v>
      </c>
      <c r="G1635" s="832" t="s">
        <v>2635</v>
      </c>
      <c r="H1635" s="849"/>
      <c r="I1635" s="849"/>
      <c r="J1635" s="832"/>
      <c r="K1635" s="832"/>
      <c r="L1635" s="849">
        <v>1</v>
      </c>
      <c r="M1635" s="849">
        <v>4627.8</v>
      </c>
      <c r="N1635" s="832">
        <v>1</v>
      </c>
      <c r="O1635" s="832">
        <v>4627.8</v>
      </c>
      <c r="P1635" s="849"/>
      <c r="Q1635" s="849"/>
      <c r="R1635" s="837"/>
      <c r="S1635" s="850"/>
    </row>
    <row r="1636" spans="1:19" ht="14.4" customHeight="1" x14ac:dyDescent="0.3">
      <c r="A1636" s="831" t="s">
        <v>5661</v>
      </c>
      <c r="B1636" s="832" t="s">
        <v>5840</v>
      </c>
      <c r="C1636" s="832" t="s">
        <v>630</v>
      </c>
      <c r="D1636" s="832" t="s">
        <v>2076</v>
      </c>
      <c r="E1636" s="832" t="s">
        <v>5632</v>
      </c>
      <c r="F1636" s="832" t="s">
        <v>5859</v>
      </c>
      <c r="G1636" s="832" t="s">
        <v>1503</v>
      </c>
      <c r="H1636" s="849"/>
      <c r="I1636" s="849"/>
      <c r="J1636" s="832"/>
      <c r="K1636" s="832"/>
      <c r="L1636" s="849"/>
      <c r="M1636" s="849"/>
      <c r="N1636" s="832"/>
      <c r="O1636" s="832"/>
      <c r="P1636" s="849">
        <v>10</v>
      </c>
      <c r="Q1636" s="849">
        <v>13015.7</v>
      </c>
      <c r="R1636" s="837"/>
      <c r="S1636" s="850">
        <v>1301.5700000000002</v>
      </c>
    </row>
    <row r="1637" spans="1:19" ht="14.4" customHeight="1" x14ac:dyDescent="0.3">
      <c r="A1637" s="831" t="s">
        <v>5661</v>
      </c>
      <c r="B1637" s="832" t="s">
        <v>5840</v>
      </c>
      <c r="C1637" s="832" t="s">
        <v>630</v>
      </c>
      <c r="D1637" s="832" t="s">
        <v>2076</v>
      </c>
      <c r="E1637" s="832" t="s">
        <v>5632</v>
      </c>
      <c r="F1637" s="832" t="s">
        <v>5860</v>
      </c>
      <c r="G1637" s="832" t="s">
        <v>1503</v>
      </c>
      <c r="H1637" s="849"/>
      <c r="I1637" s="849"/>
      <c r="J1637" s="832"/>
      <c r="K1637" s="832"/>
      <c r="L1637" s="849"/>
      <c r="M1637" s="849"/>
      <c r="N1637" s="832"/>
      <c r="O1637" s="832"/>
      <c r="P1637" s="849">
        <v>21</v>
      </c>
      <c r="Q1637" s="849">
        <v>18221.91</v>
      </c>
      <c r="R1637" s="837"/>
      <c r="S1637" s="850">
        <v>867.71</v>
      </c>
    </row>
    <row r="1638" spans="1:19" ht="14.4" customHeight="1" x14ac:dyDescent="0.3">
      <c r="A1638" s="831" t="s">
        <v>5661</v>
      </c>
      <c r="B1638" s="832" t="s">
        <v>5840</v>
      </c>
      <c r="C1638" s="832" t="s">
        <v>630</v>
      </c>
      <c r="D1638" s="832" t="s">
        <v>2076</v>
      </c>
      <c r="E1638" s="832" t="s">
        <v>5632</v>
      </c>
      <c r="F1638" s="832" t="s">
        <v>5861</v>
      </c>
      <c r="G1638" s="832" t="s">
        <v>1503</v>
      </c>
      <c r="H1638" s="849"/>
      <c r="I1638" s="849"/>
      <c r="J1638" s="832"/>
      <c r="K1638" s="832"/>
      <c r="L1638" s="849"/>
      <c r="M1638" s="849"/>
      <c r="N1638" s="832"/>
      <c r="O1638" s="832"/>
      <c r="P1638" s="849">
        <v>15</v>
      </c>
      <c r="Q1638" s="849">
        <v>6507.9</v>
      </c>
      <c r="R1638" s="837"/>
      <c r="S1638" s="850">
        <v>433.85999999999996</v>
      </c>
    </row>
    <row r="1639" spans="1:19" ht="14.4" customHeight="1" x14ac:dyDescent="0.3">
      <c r="A1639" s="831" t="s">
        <v>5661</v>
      </c>
      <c r="B1639" s="832" t="s">
        <v>5840</v>
      </c>
      <c r="C1639" s="832" t="s">
        <v>630</v>
      </c>
      <c r="D1639" s="832" t="s">
        <v>2076</v>
      </c>
      <c r="E1639" s="832" t="s">
        <v>5627</v>
      </c>
      <c r="F1639" s="832" t="s">
        <v>5862</v>
      </c>
      <c r="G1639" s="832" t="s">
        <v>5863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5</v>
      </c>
      <c r="Q1639" s="849">
        <v>63300</v>
      </c>
      <c r="R1639" s="837"/>
      <c r="S1639" s="850">
        <v>12660</v>
      </c>
    </row>
    <row r="1640" spans="1:19" ht="14.4" customHeight="1" x14ac:dyDescent="0.3">
      <c r="A1640" s="831" t="s">
        <v>5661</v>
      </c>
      <c r="B1640" s="832" t="s">
        <v>5840</v>
      </c>
      <c r="C1640" s="832" t="s">
        <v>630</v>
      </c>
      <c r="D1640" s="832" t="s">
        <v>2076</v>
      </c>
      <c r="E1640" s="832" t="s">
        <v>5627</v>
      </c>
      <c r="F1640" s="832" t="s">
        <v>5864</v>
      </c>
      <c r="G1640" s="832" t="s">
        <v>5865</v>
      </c>
      <c r="H1640" s="849">
        <v>5</v>
      </c>
      <c r="I1640" s="849">
        <v>130000</v>
      </c>
      <c r="J1640" s="832">
        <v>2.5</v>
      </c>
      <c r="K1640" s="832">
        <v>26000</v>
      </c>
      <c r="L1640" s="849">
        <v>2</v>
      </c>
      <c r="M1640" s="849">
        <v>52000</v>
      </c>
      <c r="N1640" s="832">
        <v>1</v>
      </c>
      <c r="O1640" s="832">
        <v>26000</v>
      </c>
      <c r="P1640" s="849">
        <v>2</v>
      </c>
      <c r="Q1640" s="849">
        <v>52000</v>
      </c>
      <c r="R1640" s="837">
        <v>1</v>
      </c>
      <c r="S1640" s="850">
        <v>26000</v>
      </c>
    </row>
    <row r="1641" spans="1:19" ht="14.4" customHeight="1" x14ac:dyDescent="0.3">
      <c r="A1641" s="831" t="s">
        <v>5661</v>
      </c>
      <c r="B1641" s="832" t="s">
        <v>5840</v>
      </c>
      <c r="C1641" s="832" t="s">
        <v>630</v>
      </c>
      <c r="D1641" s="832" t="s">
        <v>2076</v>
      </c>
      <c r="E1641" s="832" t="s">
        <v>5627</v>
      </c>
      <c r="F1641" s="832" t="s">
        <v>5866</v>
      </c>
      <c r="G1641" s="832" t="s">
        <v>5867</v>
      </c>
      <c r="H1641" s="849">
        <v>8</v>
      </c>
      <c r="I1641" s="849">
        <v>208000</v>
      </c>
      <c r="J1641" s="832">
        <v>1</v>
      </c>
      <c r="K1641" s="832">
        <v>26000</v>
      </c>
      <c r="L1641" s="849">
        <v>8</v>
      </c>
      <c r="M1641" s="849">
        <v>208000</v>
      </c>
      <c r="N1641" s="832">
        <v>1</v>
      </c>
      <c r="O1641" s="832">
        <v>26000</v>
      </c>
      <c r="P1641" s="849">
        <v>9</v>
      </c>
      <c r="Q1641" s="849">
        <v>234000</v>
      </c>
      <c r="R1641" s="837">
        <v>1.125</v>
      </c>
      <c r="S1641" s="850">
        <v>26000</v>
      </c>
    </row>
    <row r="1642" spans="1:19" ht="14.4" customHeight="1" x14ac:dyDescent="0.3">
      <c r="A1642" s="831" t="s">
        <v>5661</v>
      </c>
      <c r="B1642" s="832" t="s">
        <v>5840</v>
      </c>
      <c r="C1642" s="832" t="s">
        <v>630</v>
      </c>
      <c r="D1642" s="832" t="s">
        <v>2076</v>
      </c>
      <c r="E1642" s="832" t="s">
        <v>5627</v>
      </c>
      <c r="F1642" s="832" t="s">
        <v>5868</v>
      </c>
      <c r="G1642" s="832" t="s">
        <v>5869</v>
      </c>
      <c r="H1642" s="849">
        <v>13</v>
      </c>
      <c r="I1642" s="849">
        <v>0</v>
      </c>
      <c r="J1642" s="832"/>
      <c r="K1642" s="832">
        <v>0</v>
      </c>
      <c r="L1642" s="849">
        <v>11</v>
      </c>
      <c r="M1642" s="849">
        <v>0</v>
      </c>
      <c r="N1642" s="832"/>
      <c r="O1642" s="832">
        <v>0</v>
      </c>
      <c r="P1642" s="849">
        <v>16</v>
      </c>
      <c r="Q1642" s="849">
        <v>0</v>
      </c>
      <c r="R1642" s="837"/>
      <c r="S1642" s="850">
        <v>0</v>
      </c>
    </row>
    <row r="1643" spans="1:19" ht="14.4" customHeight="1" x14ac:dyDescent="0.3">
      <c r="A1643" s="831" t="s">
        <v>5661</v>
      </c>
      <c r="B1643" s="832" t="s">
        <v>5840</v>
      </c>
      <c r="C1643" s="832" t="s">
        <v>630</v>
      </c>
      <c r="D1643" s="832" t="s">
        <v>2076</v>
      </c>
      <c r="E1643" s="832" t="s">
        <v>5627</v>
      </c>
      <c r="F1643" s="832" t="s">
        <v>5870</v>
      </c>
      <c r="G1643" s="832" t="s">
        <v>5871</v>
      </c>
      <c r="H1643" s="849"/>
      <c r="I1643" s="849"/>
      <c r="J1643" s="832"/>
      <c r="K1643" s="832"/>
      <c r="L1643" s="849">
        <v>1</v>
      </c>
      <c r="M1643" s="849">
        <v>990</v>
      </c>
      <c r="N1643" s="832">
        <v>1</v>
      </c>
      <c r="O1643" s="832">
        <v>990</v>
      </c>
      <c r="P1643" s="849"/>
      <c r="Q1643" s="849"/>
      <c r="R1643" s="837"/>
      <c r="S1643" s="850"/>
    </row>
    <row r="1644" spans="1:19" ht="14.4" customHeight="1" x14ac:dyDescent="0.3">
      <c r="A1644" s="831" t="s">
        <v>5661</v>
      </c>
      <c r="B1644" s="832" t="s">
        <v>5840</v>
      </c>
      <c r="C1644" s="832" t="s">
        <v>630</v>
      </c>
      <c r="D1644" s="832" t="s">
        <v>2083</v>
      </c>
      <c r="E1644" s="832" t="s">
        <v>5632</v>
      </c>
      <c r="F1644" s="832" t="s">
        <v>5788</v>
      </c>
      <c r="G1644" s="832" t="s">
        <v>3082</v>
      </c>
      <c r="H1644" s="849"/>
      <c r="I1644" s="849"/>
      <c r="J1644" s="832"/>
      <c r="K1644" s="832"/>
      <c r="L1644" s="849">
        <v>44</v>
      </c>
      <c r="M1644" s="849">
        <v>100396.56</v>
      </c>
      <c r="N1644" s="832">
        <v>1</v>
      </c>
      <c r="O1644" s="832">
        <v>2281.7399999999998</v>
      </c>
      <c r="P1644" s="849">
        <v>8</v>
      </c>
      <c r="Q1644" s="849">
        <v>18253.919999999998</v>
      </c>
      <c r="R1644" s="837">
        <v>0.1818181818181818</v>
      </c>
      <c r="S1644" s="850">
        <v>2281.7399999999998</v>
      </c>
    </row>
    <row r="1645" spans="1:19" ht="14.4" customHeight="1" x14ac:dyDescent="0.3">
      <c r="A1645" s="831" t="s">
        <v>5661</v>
      </c>
      <c r="B1645" s="832" t="s">
        <v>5840</v>
      </c>
      <c r="C1645" s="832" t="s">
        <v>630</v>
      </c>
      <c r="D1645" s="832" t="s">
        <v>2083</v>
      </c>
      <c r="E1645" s="832" t="s">
        <v>5632</v>
      </c>
      <c r="F1645" s="832" t="s">
        <v>5789</v>
      </c>
      <c r="G1645" s="832" t="s">
        <v>2659</v>
      </c>
      <c r="H1645" s="849"/>
      <c r="I1645" s="849"/>
      <c r="J1645" s="832"/>
      <c r="K1645" s="832"/>
      <c r="L1645" s="849">
        <v>95</v>
      </c>
      <c r="M1645" s="849">
        <v>27476.85</v>
      </c>
      <c r="N1645" s="832">
        <v>1</v>
      </c>
      <c r="O1645" s="832">
        <v>289.22999999999996</v>
      </c>
      <c r="P1645" s="849">
        <v>20</v>
      </c>
      <c r="Q1645" s="849">
        <v>5784.6</v>
      </c>
      <c r="R1645" s="837">
        <v>0.2105263157894737</v>
      </c>
      <c r="S1645" s="850">
        <v>289.23</v>
      </c>
    </row>
    <row r="1646" spans="1:19" ht="14.4" customHeight="1" x14ac:dyDescent="0.3">
      <c r="A1646" s="831" t="s">
        <v>5661</v>
      </c>
      <c r="B1646" s="832" t="s">
        <v>5840</v>
      </c>
      <c r="C1646" s="832" t="s">
        <v>630</v>
      </c>
      <c r="D1646" s="832" t="s">
        <v>2083</v>
      </c>
      <c r="E1646" s="832" t="s">
        <v>5632</v>
      </c>
      <c r="F1646" s="832" t="s">
        <v>5790</v>
      </c>
      <c r="G1646" s="832" t="s">
        <v>2659</v>
      </c>
      <c r="H1646" s="849"/>
      <c r="I1646" s="849"/>
      <c r="J1646" s="832"/>
      <c r="K1646" s="832"/>
      <c r="L1646" s="849">
        <v>0.1</v>
      </c>
      <c r="M1646" s="849">
        <v>289.23</v>
      </c>
      <c r="N1646" s="832">
        <v>1</v>
      </c>
      <c r="O1646" s="832">
        <v>2892.3</v>
      </c>
      <c r="P1646" s="849"/>
      <c r="Q1646" s="849"/>
      <c r="R1646" s="837"/>
      <c r="S1646" s="850"/>
    </row>
    <row r="1647" spans="1:19" ht="14.4" customHeight="1" x14ac:dyDescent="0.3">
      <c r="A1647" s="831" t="s">
        <v>5661</v>
      </c>
      <c r="B1647" s="832" t="s">
        <v>5840</v>
      </c>
      <c r="C1647" s="832" t="s">
        <v>630</v>
      </c>
      <c r="D1647" s="832" t="s">
        <v>2083</v>
      </c>
      <c r="E1647" s="832" t="s">
        <v>5632</v>
      </c>
      <c r="F1647" s="832" t="s">
        <v>5791</v>
      </c>
      <c r="G1647" s="832"/>
      <c r="H1647" s="849"/>
      <c r="I1647" s="849"/>
      <c r="J1647" s="832"/>
      <c r="K1647" s="832"/>
      <c r="L1647" s="849">
        <v>36</v>
      </c>
      <c r="M1647" s="849">
        <v>10412.280000000001</v>
      </c>
      <c r="N1647" s="832">
        <v>1</v>
      </c>
      <c r="O1647" s="832">
        <v>289.23</v>
      </c>
      <c r="P1647" s="849"/>
      <c r="Q1647" s="849"/>
      <c r="R1647" s="837"/>
      <c r="S1647" s="850"/>
    </row>
    <row r="1648" spans="1:19" ht="14.4" customHeight="1" x14ac:dyDescent="0.3">
      <c r="A1648" s="831" t="s">
        <v>5661</v>
      </c>
      <c r="B1648" s="832" t="s">
        <v>5840</v>
      </c>
      <c r="C1648" s="832" t="s">
        <v>630</v>
      </c>
      <c r="D1648" s="832" t="s">
        <v>2083</v>
      </c>
      <c r="E1648" s="832" t="s">
        <v>5632</v>
      </c>
      <c r="F1648" s="832" t="s">
        <v>5791</v>
      </c>
      <c r="G1648" s="832" t="s">
        <v>3039</v>
      </c>
      <c r="H1648" s="849"/>
      <c r="I1648" s="849"/>
      <c r="J1648" s="832"/>
      <c r="K1648" s="832"/>
      <c r="L1648" s="849">
        <v>12</v>
      </c>
      <c r="M1648" s="849">
        <v>3470.76</v>
      </c>
      <c r="N1648" s="832">
        <v>1</v>
      </c>
      <c r="O1648" s="832">
        <v>289.23</v>
      </c>
      <c r="P1648" s="849">
        <v>5</v>
      </c>
      <c r="Q1648" s="849">
        <v>1446.15</v>
      </c>
      <c r="R1648" s="837">
        <v>0.41666666666666669</v>
      </c>
      <c r="S1648" s="850">
        <v>289.23</v>
      </c>
    </row>
    <row r="1649" spans="1:19" ht="14.4" customHeight="1" x14ac:dyDescent="0.3">
      <c r="A1649" s="831" t="s">
        <v>5661</v>
      </c>
      <c r="B1649" s="832" t="s">
        <v>5840</v>
      </c>
      <c r="C1649" s="832" t="s">
        <v>630</v>
      </c>
      <c r="D1649" s="832" t="s">
        <v>2083</v>
      </c>
      <c r="E1649" s="832" t="s">
        <v>5632</v>
      </c>
      <c r="F1649" s="832" t="s">
        <v>5792</v>
      </c>
      <c r="G1649" s="832"/>
      <c r="H1649" s="849"/>
      <c r="I1649" s="849"/>
      <c r="J1649" s="832"/>
      <c r="K1649" s="832"/>
      <c r="L1649" s="849">
        <v>5</v>
      </c>
      <c r="M1649" s="849">
        <v>14461.9</v>
      </c>
      <c r="N1649" s="832">
        <v>1</v>
      </c>
      <c r="O1649" s="832">
        <v>2892.38</v>
      </c>
      <c r="P1649" s="849"/>
      <c r="Q1649" s="849"/>
      <c r="R1649" s="837"/>
      <c r="S1649" s="850"/>
    </row>
    <row r="1650" spans="1:19" ht="14.4" customHeight="1" x14ac:dyDescent="0.3">
      <c r="A1650" s="831" t="s">
        <v>5661</v>
      </c>
      <c r="B1650" s="832" t="s">
        <v>5840</v>
      </c>
      <c r="C1650" s="832" t="s">
        <v>630</v>
      </c>
      <c r="D1650" s="832" t="s">
        <v>2083</v>
      </c>
      <c r="E1650" s="832" t="s">
        <v>5632</v>
      </c>
      <c r="F1650" s="832" t="s">
        <v>5843</v>
      </c>
      <c r="G1650" s="832" t="s">
        <v>3090</v>
      </c>
      <c r="H1650" s="849"/>
      <c r="I1650" s="849"/>
      <c r="J1650" s="832"/>
      <c r="K1650" s="832"/>
      <c r="L1650" s="849">
        <v>1</v>
      </c>
      <c r="M1650" s="849">
        <v>289.23</v>
      </c>
      <c r="N1650" s="832">
        <v>1</v>
      </c>
      <c r="O1650" s="832">
        <v>289.23</v>
      </c>
      <c r="P1650" s="849"/>
      <c r="Q1650" s="849"/>
      <c r="R1650" s="837"/>
      <c r="S1650" s="850"/>
    </row>
    <row r="1651" spans="1:19" ht="14.4" customHeight="1" x14ac:dyDescent="0.3">
      <c r="A1651" s="831" t="s">
        <v>5661</v>
      </c>
      <c r="B1651" s="832" t="s">
        <v>5840</v>
      </c>
      <c r="C1651" s="832" t="s">
        <v>630</v>
      </c>
      <c r="D1651" s="832" t="s">
        <v>2083</v>
      </c>
      <c r="E1651" s="832" t="s">
        <v>5632</v>
      </c>
      <c r="F1651" s="832" t="s">
        <v>5844</v>
      </c>
      <c r="G1651" s="832" t="s">
        <v>3090</v>
      </c>
      <c r="H1651" s="849"/>
      <c r="I1651" s="849"/>
      <c r="J1651" s="832"/>
      <c r="K1651" s="832"/>
      <c r="L1651" s="849">
        <v>1</v>
      </c>
      <c r="M1651" s="849">
        <v>578.48</v>
      </c>
      <c r="N1651" s="832">
        <v>1</v>
      </c>
      <c r="O1651" s="832">
        <v>578.48</v>
      </c>
      <c r="P1651" s="849"/>
      <c r="Q1651" s="849"/>
      <c r="R1651" s="837"/>
      <c r="S1651" s="850"/>
    </row>
    <row r="1652" spans="1:19" ht="14.4" customHeight="1" x14ac:dyDescent="0.3">
      <c r="A1652" s="831" t="s">
        <v>5661</v>
      </c>
      <c r="B1652" s="832" t="s">
        <v>5840</v>
      </c>
      <c r="C1652" s="832" t="s">
        <v>630</v>
      </c>
      <c r="D1652" s="832" t="s">
        <v>2083</v>
      </c>
      <c r="E1652" s="832" t="s">
        <v>5632</v>
      </c>
      <c r="F1652" s="832" t="s">
        <v>5845</v>
      </c>
      <c r="G1652" s="832" t="s">
        <v>3090</v>
      </c>
      <c r="H1652" s="849"/>
      <c r="I1652" s="849"/>
      <c r="J1652" s="832"/>
      <c r="K1652" s="832"/>
      <c r="L1652" s="849">
        <v>21</v>
      </c>
      <c r="M1652" s="849">
        <v>36443.82</v>
      </c>
      <c r="N1652" s="832">
        <v>1</v>
      </c>
      <c r="O1652" s="832">
        <v>1735.42</v>
      </c>
      <c r="P1652" s="849">
        <v>3</v>
      </c>
      <c r="Q1652" s="849">
        <v>5206.26</v>
      </c>
      <c r="R1652" s="837">
        <v>0.14285714285714288</v>
      </c>
      <c r="S1652" s="850">
        <v>1735.42</v>
      </c>
    </row>
    <row r="1653" spans="1:19" ht="14.4" customHeight="1" x14ac:dyDescent="0.3">
      <c r="A1653" s="831" t="s">
        <v>5661</v>
      </c>
      <c r="B1653" s="832" t="s">
        <v>5840</v>
      </c>
      <c r="C1653" s="832" t="s">
        <v>630</v>
      </c>
      <c r="D1653" s="832" t="s">
        <v>2083</v>
      </c>
      <c r="E1653" s="832" t="s">
        <v>5632</v>
      </c>
      <c r="F1653" s="832" t="s">
        <v>5846</v>
      </c>
      <c r="G1653" s="832" t="s">
        <v>3090</v>
      </c>
      <c r="H1653" s="849"/>
      <c r="I1653" s="849"/>
      <c r="J1653" s="832"/>
      <c r="K1653" s="832"/>
      <c r="L1653" s="849">
        <v>9</v>
      </c>
      <c r="M1653" s="849">
        <v>31237.56</v>
      </c>
      <c r="N1653" s="832">
        <v>1</v>
      </c>
      <c r="O1653" s="832">
        <v>3470.84</v>
      </c>
      <c r="P1653" s="849">
        <v>6</v>
      </c>
      <c r="Q1653" s="849">
        <v>20825.04</v>
      </c>
      <c r="R1653" s="837">
        <v>0.66666666666666663</v>
      </c>
      <c r="S1653" s="850">
        <v>3470.84</v>
      </c>
    </row>
    <row r="1654" spans="1:19" ht="14.4" customHeight="1" x14ac:dyDescent="0.3">
      <c r="A1654" s="831" t="s">
        <v>5661</v>
      </c>
      <c r="B1654" s="832" t="s">
        <v>5840</v>
      </c>
      <c r="C1654" s="832" t="s">
        <v>630</v>
      </c>
      <c r="D1654" s="832" t="s">
        <v>2083</v>
      </c>
      <c r="E1654" s="832" t="s">
        <v>5632</v>
      </c>
      <c r="F1654" s="832" t="s">
        <v>5847</v>
      </c>
      <c r="G1654" s="832" t="s">
        <v>2946</v>
      </c>
      <c r="H1654" s="849"/>
      <c r="I1654" s="849"/>
      <c r="J1654" s="832"/>
      <c r="K1654" s="832"/>
      <c r="L1654" s="849"/>
      <c r="M1654" s="849"/>
      <c r="N1654" s="832"/>
      <c r="O1654" s="832"/>
      <c r="P1654" s="849">
        <v>10</v>
      </c>
      <c r="Q1654" s="849">
        <v>8856.6</v>
      </c>
      <c r="R1654" s="837"/>
      <c r="S1654" s="850">
        <v>885.66000000000008</v>
      </c>
    </row>
    <row r="1655" spans="1:19" ht="14.4" customHeight="1" x14ac:dyDescent="0.3">
      <c r="A1655" s="831" t="s">
        <v>5661</v>
      </c>
      <c r="B1655" s="832" t="s">
        <v>5840</v>
      </c>
      <c r="C1655" s="832" t="s">
        <v>630</v>
      </c>
      <c r="D1655" s="832" t="s">
        <v>2083</v>
      </c>
      <c r="E1655" s="832" t="s">
        <v>5632</v>
      </c>
      <c r="F1655" s="832" t="s">
        <v>5663</v>
      </c>
      <c r="G1655" s="832" t="s">
        <v>2592</v>
      </c>
      <c r="H1655" s="849"/>
      <c r="I1655" s="849"/>
      <c r="J1655" s="832"/>
      <c r="K1655" s="832"/>
      <c r="L1655" s="849">
        <v>109</v>
      </c>
      <c r="M1655" s="849">
        <v>96697.66</v>
      </c>
      <c r="N1655" s="832">
        <v>1</v>
      </c>
      <c r="O1655" s="832">
        <v>887.1344954128441</v>
      </c>
      <c r="P1655" s="849">
        <v>36</v>
      </c>
      <c r="Q1655" s="849">
        <v>31883.760000000002</v>
      </c>
      <c r="R1655" s="837">
        <v>0.32972628293176898</v>
      </c>
      <c r="S1655" s="850">
        <v>885.66000000000008</v>
      </c>
    </row>
    <row r="1656" spans="1:19" ht="14.4" customHeight="1" x14ac:dyDescent="0.3">
      <c r="A1656" s="831" t="s">
        <v>5661</v>
      </c>
      <c r="B1656" s="832" t="s">
        <v>5840</v>
      </c>
      <c r="C1656" s="832" t="s">
        <v>630</v>
      </c>
      <c r="D1656" s="832" t="s">
        <v>2083</v>
      </c>
      <c r="E1656" s="832" t="s">
        <v>5632</v>
      </c>
      <c r="F1656" s="832" t="s">
        <v>5793</v>
      </c>
      <c r="G1656" s="832" t="s">
        <v>2993</v>
      </c>
      <c r="H1656" s="849"/>
      <c r="I1656" s="849"/>
      <c r="J1656" s="832"/>
      <c r="K1656" s="832"/>
      <c r="L1656" s="849">
        <v>144</v>
      </c>
      <c r="M1656" s="849">
        <v>374850.72000000003</v>
      </c>
      <c r="N1656" s="832">
        <v>1</v>
      </c>
      <c r="O1656" s="832">
        <v>2603.13</v>
      </c>
      <c r="P1656" s="849">
        <v>18</v>
      </c>
      <c r="Q1656" s="849">
        <v>46856.34</v>
      </c>
      <c r="R1656" s="837">
        <v>0.12499999999999999</v>
      </c>
      <c r="S1656" s="850">
        <v>2603.1299999999997</v>
      </c>
    </row>
    <row r="1657" spans="1:19" ht="14.4" customHeight="1" x14ac:dyDescent="0.3">
      <c r="A1657" s="831" t="s">
        <v>5661</v>
      </c>
      <c r="B1657" s="832" t="s">
        <v>5840</v>
      </c>
      <c r="C1657" s="832" t="s">
        <v>630</v>
      </c>
      <c r="D1657" s="832" t="s">
        <v>2083</v>
      </c>
      <c r="E1657" s="832" t="s">
        <v>5632</v>
      </c>
      <c r="F1657" s="832" t="s">
        <v>5848</v>
      </c>
      <c r="G1657" s="832" t="s">
        <v>3090</v>
      </c>
      <c r="H1657" s="849"/>
      <c r="I1657" s="849"/>
      <c r="J1657" s="832"/>
      <c r="K1657" s="832"/>
      <c r="L1657" s="849">
        <v>21</v>
      </c>
      <c r="M1657" s="849">
        <v>109331.87999999999</v>
      </c>
      <c r="N1657" s="832">
        <v>1</v>
      </c>
      <c r="O1657" s="832">
        <v>5206.28</v>
      </c>
      <c r="P1657" s="849">
        <v>9</v>
      </c>
      <c r="Q1657" s="849">
        <v>46856.52</v>
      </c>
      <c r="R1657" s="837">
        <v>0.4285714285714286</v>
      </c>
      <c r="S1657" s="850">
        <v>5206.28</v>
      </c>
    </row>
    <row r="1658" spans="1:19" ht="14.4" customHeight="1" x14ac:dyDescent="0.3">
      <c r="A1658" s="831" t="s">
        <v>5661</v>
      </c>
      <c r="B1658" s="832" t="s">
        <v>5840</v>
      </c>
      <c r="C1658" s="832" t="s">
        <v>630</v>
      </c>
      <c r="D1658" s="832" t="s">
        <v>2083</v>
      </c>
      <c r="E1658" s="832" t="s">
        <v>5632</v>
      </c>
      <c r="F1658" s="832" t="s">
        <v>5798</v>
      </c>
      <c r="G1658" s="832" t="s">
        <v>5799</v>
      </c>
      <c r="H1658" s="849"/>
      <c r="I1658" s="849"/>
      <c r="J1658" s="832"/>
      <c r="K1658" s="832"/>
      <c r="L1658" s="849">
        <v>18</v>
      </c>
      <c r="M1658" s="849">
        <v>93713.04</v>
      </c>
      <c r="N1658" s="832">
        <v>1</v>
      </c>
      <c r="O1658" s="832">
        <v>5206.28</v>
      </c>
      <c r="P1658" s="849">
        <v>9</v>
      </c>
      <c r="Q1658" s="849">
        <v>46856.52</v>
      </c>
      <c r="R1658" s="837">
        <v>0.5</v>
      </c>
      <c r="S1658" s="850">
        <v>5206.28</v>
      </c>
    </row>
    <row r="1659" spans="1:19" ht="14.4" customHeight="1" x14ac:dyDescent="0.3">
      <c r="A1659" s="831" t="s">
        <v>5661</v>
      </c>
      <c r="B1659" s="832" t="s">
        <v>5840</v>
      </c>
      <c r="C1659" s="832" t="s">
        <v>630</v>
      </c>
      <c r="D1659" s="832" t="s">
        <v>2083</v>
      </c>
      <c r="E1659" s="832" t="s">
        <v>5632</v>
      </c>
      <c r="F1659" s="832" t="s">
        <v>5800</v>
      </c>
      <c r="G1659" s="832" t="s">
        <v>2635</v>
      </c>
      <c r="H1659" s="849"/>
      <c r="I1659" s="849"/>
      <c r="J1659" s="832"/>
      <c r="K1659" s="832"/>
      <c r="L1659" s="849">
        <v>5.5</v>
      </c>
      <c r="M1659" s="849">
        <v>15908.05</v>
      </c>
      <c r="N1659" s="832">
        <v>1</v>
      </c>
      <c r="O1659" s="832">
        <v>2892.3727272727269</v>
      </c>
      <c r="P1659" s="849">
        <v>1.7</v>
      </c>
      <c r="Q1659" s="849">
        <v>4917.0200000000004</v>
      </c>
      <c r="R1659" s="837">
        <v>0.3090900518919667</v>
      </c>
      <c r="S1659" s="850">
        <v>2892.3647058823531</v>
      </c>
    </row>
    <row r="1660" spans="1:19" ht="14.4" customHeight="1" x14ac:dyDescent="0.3">
      <c r="A1660" s="831" t="s">
        <v>5661</v>
      </c>
      <c r="B1660" s="832" t="s">
        <v>5840</v>
      </c>
      <c r="C1660" s="832" t="s">
        <v>630</v>
      </c>
      <c r="D1660" s="832" t="s">
        <v>2083</v>
      </c>
      <c r="E1660" s="832" t="s">
        <v>5632</v>
      </c>
      <c r="F1660" s="832" t="s">
        <v>5852</v>
      </c>
      <c r="G1660" s="832" t="s">
        <v>3102</v>
      </c>
      <c r="H1660" s="849"/>
      <c r="I1660" s="849"/>
      <c r="J1660" s="832"/>
      <c r="K1660" s="832"/>
      <c r="L1660" s="849">
        <v>1</v>
      </c>
      <c r="M1660" s="849">
        <v>9110.98</v>
      </c>
      <c r="N1660" s="832">
        <v>1</v>
      </c>
      <c r="O1660" s="832">
        <v>9110.98</v>
      </c>
      <c r="P1660" s="849">
        <v>1</v>
      </c>
      <c r="Q1660" s="849">
        <v>9110.98</v>
      </c>
      <c r="R1660" s="837">
        <v>1</v>
      </c>
      <c r="S1660" s="850">
        <v>9110.98</v>
      </c>
    </row>
    <row r="1661" spans="1:19" ht="14.4" customHeight="1" x14ac:dyDescent="0.3">
      <c r="A1661" s="831" t="s">
        <v>5661</v>
      </c>
      <c r="B1661" s="832" t="s">
        <v>5840</v>
      </c>
      <c r="C1661" s="832" t="s">
        <v>630</v>
      </c>
      <c r="D1661" s="832" t="s">
        <v>2083</v>
      </c>
      <c r="E1661" s="832" t="s">
        <v>5632</v>
      </c>
      <c r="F1661" s="832" t="s">
        <v>5855</v>
      </c>
      <c r="G1661" s="832" t="s">
        <v>2635</v>
      </c>
      <c r="H1661" s="849"/>
      <c r="I1661" s="849"/>
      <c r="J1661" s="832"/>
      <c r="K1661" s="832"/>
      <c r="L1661" s="849">
        <v>1</v>
      </c>
      <c r="M1661" s="849">
        <v>2313.9</v>
      </c>
      <c r="N1661" s="832">
        <v>1</v>
      </c>
      <c r="O1661" s="832">
        <v>2313.9</v>
      </c>
      <c r="P1661" s="849"/>
      <c r="Q1661" s="849"/>
      <c r="R1661" s="837"/>
      <c r="S1661" s="850"/>
    </row>
    <row r="1662" spans="1:19" ht="14.4" customHeight="1" x14ac:dyDescent="0.3">
      <c r="A1662" s="831" t="s">
        <v>5661</v>
      </c>
      <c r="B1662" s="832" t="s">
        <v>5840</v>
      </c>
      <c r="C1662" s="832" t="s">
        <v>630</v>
      </c>
      <c r="D1662" s="832" t="s">
        <v>2083</v>
      </c>
      <c r="E1662" s="832" t="s">
        <v>5632</v>
      </c>
      <c r="F1662" s="832" t="s">
        <v>5856</v>
      </c>
      <c r="G1662" s="832" t="s">
        <v>2635</v>
      </c>
      <c r="H1662" s="849"/>
      <c r="I1662" s="849"/>
      <c r="J1662" s="832"/>
      <c r="K1662" s="832"/>
      <c r="L1662" s="849">
        <v>2</v>
      </c>
      <c r="M1662" s="849">
        <v>9255.6</v>
      </c>
      <c r="N1662" s="832">
        <v>1</v>
      </c>
      <c r="O1662" s="832">
        <v>4627.8</v>
      </c>
      <c r="P1662" s="849"/>
      <c r="Q1662" s="849"/>
      <c r="R1662" s="837"/>
      <c r="S1662" s="850"/>
    </row>
    <row r="1663" spans="1:19" ht="14.4" customHeight="1" x14ac:dyDescent="0.3">
      <c r="A1663" s="831" t="s">
        <v>5661</v>
      </c>
      <c r="B1663" s="832" t="s">
        <v>5840</v>
      </c>
      <c r="C1663" s="832" t="s">
        <v>630</v>
      </c>
      <c r="D1663" s="832" t="s">
        <v>2083</v>
      </c>
      <c r="E1663" s="832" t="s">
        <v>5627</v>
      </c>
      <c r="F1663" s="832" t="s">
        <v>5862</v>
      </c>
      <c r="G1663" s="832" t="s">
        <v>5863</v>
      </c>
      <c r="H1663" s="849"/>
      <c r="I1663" s="849"/>
      <c r="J1663" s="832"/>
      <c r="K1663" s="832"/>
      <c r="L1663" s="849">
        <v>3</v>
      </c>
      <c r="M1663" s="849">
        <v>37980</v>
      </c>
      <c r="N1663" s="832">
        <v>1</v>
      </c>
      <c r="O1663" s="832">
        <v>12660</v>
      </c>
      <c r="P1663" s="849">
        <v>1</v>
      </c>
      <c r="Q1663" s="849">
        <v>12660</v>
      </c>
      <c r="R1663" s="837">
        <v>0.33333333333333331</v>
      </c>
      <c r="S1663" s="850">
        <v>12660</v>
      </c>
    </row>
    <row r="1664" spans="1:19" ht="14.4" customHeight="1" x14ac:dyDescent="0.3">
      <c r="A1664" s="831" t="s">
        <v>5661</v>
      </c>
      <c r="B1664" s="832" t="s">
        <v>5840</v>
      </c>
      <c r="C1664" s="832" t="s">
        <v>630</v>
      </c>
      <c r="D1664" s="832" t="s">
        <v>2083</v>
      </c>
      <c r="E1664" s="832" t="s">
        <v>5627</v>
      </c>
      <c r="F1664" s="832" t="s">
        <v>5864</v>
      </c>
      <c r="G1664" s="832" t="s">
        <v>5865</v>
      </c>
      <c r="H1664" s="849"/>
      <c r="I1664" s="849"/>
      <c r="J1664" s="832"/>
      <c r="K1664" s="832"/>
      <c r="L1664" s="849">
        <v>8</v>
      </c>
      <c r="M1664" s="849">
        <v>208000</v>
      </c>
      <c r="N1664" s="832">
        <v>1</v>
      </c>
      <c r="O1664" s="832">
        <v>26000</v>
      </c>
      <c r="P1664" s="849"/>
      <c r="Q1664" s="849"/>
      <c r="R1664" s="837"/>
      <c r="S1664" s="850"/>
    </row>
    <row r="1665" spans="1:19" ht="14.4" customHeight="1" x14ac:dyDescent="0.3">
      <c r="A1665" s="831" t="s">
        <v>5661</v>
      </c>
      <c r="B1665" s="832" t="s">
        <v>5840</v>
      </c>
      <c r="C1665" s="832" t="s">
        <v>630</v>
      </c>
      <c r="D1665" s="832" t="s">
        <v>2083</v>
      </c>
      <c r="E1665" s="832" t="s">
        <v>5627</v>
      </c>
      <c r="F1665" s="832" t="s">
        <v>5866</v>
      </c>
      <c r="G1665" s="832" t="s">
        <v>5867</v>
      </c>
      <c r="H1665" s="849"/>
      <c r="I1665" s="849"/>
      <c r="J1665" s="832"/>
      <c r="K1665" s="832"/>
      <c r="L1665" s="849">
        <v>62</v>
      </c>
      <c r="M1665" s="849">
        <v>1612000</v>
      </c>
      <c r="N1665" s="832">
        <v>1</v>
      </c>
      <c r="O1665" s="832">
        <v>26000</v>
      </c>
      <c r="P1665" s="849">
        <v>17</v>
      </c>
      <c r="Q1665" s="849">
        <v>442000</v>
      </c>
      <c r="R1665" s="837">
        <v>0.27419354838709675</v>
      </c>
      <c r="S1665" s="850">
        <v>26000</v>
      </c>
    </row>
    <row r="1666" spans="1:19" ht="14.4" customHeight="1" x14ac:dyDescent="0.3">
      <c r="A1666" s="831" t="s">
        <v>5661</v>
      </c>
      <c r="B1666" s="832" t="s">
        <v>5840</v>
      </c>
      <c r="C1666" s="832" t="s">
        <v>630</v>
      </c>
      <c r="D1666" s="832" t="s">
        <v>2083</v>
      </c>
      <c r="E1666" s="832" t="s">
        <v>5627</v>
      </c>
      <c r="F1666" s="832" t="s">
        <v>5868</v>
      </c>
      <c r="G1666" s="832" t="s">
        <v>5869</v>
      </c>
      <c r="H1666" s="849"/>
      <c r="I1666" s="849"/>
      <c r="J1666" s="832"/>
      <c r="K1666" s="832"/>
      <c r="L1666" s="849">
        <v>73</v>
      </c>
      <c r="M1666" s="849">
        <v>0</v>
      </c>
      <c r="N1666" s="832"/>
      <c r="O1666" s="832">
        <v>0</v>
      </c>
      <c r="P1666" s="849">
        <v>18</v>
      </c>
      <c r="Q1666" s="849">
        <v>0</v>
      </c>
      <c r="R1666" s="837"/>
      <c r="S1666" s="850">
        <v>0</v>
      </c>
    </row>
    <row r="1667" spans="1:19" ht="14.4" customHeight="1" x14ac:dyDescent="0.3">
      <c r="A1667" s="831" t="s">
        <v>5661</v>
      </c>
      <c r="B1667" s="832" t="s">
        <v>5840</v>
      </c>
      <c r="C1667" s="832" t="s">
        <v>630</v>
      </c>
      <c r="D1667" s="832" t="s">
        <v>5614</v>
      </c>
      <c r="E1667" s="832" t="s">
        <v>5632</v>
      </c>
      <c r="F1667" s="832" t="s">
        <v>5788</v>
      </c>
      <c r="G1667" s="832" t="s">
        <v>3082</v>
      </c>
      <c r="H1667" s="849">
        <v>3</v>
      </c>
      <c r="I1667" s="849">
        <v>9778.7199999999993</v>
      </c>
      <c r="J1667" s="832"/>
      <c r="K1667" s="832">
        <v>3259.5733333333333</v>
      </c>
      <c r="L1667" s="849"/>
      <c r="M1667" s="849"/>
      <c r="N1667" s="832"/>
      <c r="O1667" s="832"/>
      <c r="P1667" s="849"/>
      <c r="Q1667" s="849"/>
      <c r="R1667" s="837"/>
      <c r="S1667" s="850"/>
    </row>
    <row r="1668" spans="1:19" ht="14.4" customHeight="1" x14ac:dyDescent="0.3">
      <c r="A1668" s="831" t="s">
        <v>5661</v>
      </c>
      <c r="B1668" s="832" t="s">
        <v>5840</v>
      </c>
      <c r="C1668" s="832" t="s">
        <v>630</v>
      </c>
      <c r="D1668" s="832" t="s">
        <v>5614</v>
      </c>
      <c r="E1668" s="832" t="s">
        <v>5632</v>
      </c>
      <c r="F1668" s="832" t="s">
        <v>5844</v>
      </c>
      <c r="G1668" s="832" t="s">
        <v>3090</v>
      </c>
      <c r="H1668" s="849">
        <v>2</v>
      </c>
      <c r="I1668" s="849">
        <v>931.94</v>
      </c>
      <c r="J1668" s="832"/>
      <c r="K1668" s="832">
        <v>465.97</v>
      </c>
      <c r="L1668" s="849"/>
      <c r="M1668" s="849"/>
      <c r="N1668" s="832"/>
      <c r="O1668" s="832"/>
      <c r="P1668" s="849"/>
      <c r="Q1668" s="849"/>
      <c r="R1668" s="837"/>
      <c r="S1668" s="850"/>
    </row>
    <row r="1669" spans="1:19" ht="14.4" customHeight="1" x14ac:dyDescent="0.3">
      <c r="A1669" s="831" t="s">
        <v>5661</v>
      </c>
      <c r="B1669" s="832" t="s">
        <v>5840</v>
      </c>
      <c r="C1669" s="832" t="s">
        <v>630</v>
      </c>
      <c r="D1669" s="832" t="s">
        <v>5614</v>
      </c>
      <c r="E1669" s="832" t="s">
        <v>5632</v>
      </c>
      <c r="F1669" s="832" t="s">
        <v>5845</v>
      </c>
      <c r="G1669" s="832" t="s">
        <v>3090</v>
      </c>
      <c r="H1669" s="849">
        <v>4</v>
      </c>
      <c r="I1669" s="849">
        <v>5591.6399999999994</v>
      </c>
      <c r="J1669" s="832"/>
      <c r="K1669" s="832">
        <v>1397.9099999999999</v>
      </c>
      <c r="L1669" s="849"/>
      <c r="M1669" s="849"/>
      <c r="N1669" s="832"/>
      <c r="O1669" s="832"/>
      <c r="P1669" s="849"/>
      <c r="Q1669" s="849"/>
      <c r="R1669" s="837"/>
      <c r="S1669" s="850"/>
    </row>
    <row r="1670" spans="1:19" ht="14.4" customHeight="1" x14ac:dyDescent="0.3">
      <c r="A1670" s="831" t="s">
        <v>5661</v>
      </c>
      <c r="B1670" s="832" t="s">
        <v>5840</v>
      </c>
      <c r="C1670" s="832" t="s">
        <v>630</v>
      </c>
      <c r="D1670" s="832" t="s">
        <v>5614</v>
      </c>
      <c r="E1670" s="832" t="s">
        <v>5632</v>
      </c>
      <c r="F1670" s="832" t="s">
        <v>5846</v>
      </c>
      <c r="G1670" s="832" t="s">
        <v>3090</v>
      </c>
      <c r="H1670" s="849">
        <v>9</v>
      </c>
      <c r="I1670" s="849">
        <v>25162.38</v>
      </c>
      <c r="J1670" s="832"/>
      <c r="K1670" s="832">
        <v>2795.82</v>
      </c>
      <c r="L1670" s="849"/>
      <c r="M1670" s="849"/>
      <c r="N1670" s="832"/>
      <c r="O1670" s="832"/>
      <c r="P1670" s="849"/>
      <c r="Q1670" s="849"/>
      <c r="R1670" s="837"/>
      <c r="S1670" s="850"/>
    </row>
    <row r="1671" spans="1:19" ht="14.4" customHeight="1" x14ac:dyDescent="0.3">
      <c r="A1671" s="831" t="s">
        <v>5661</v>
      </c>
      <c r="B1671" s="832" t="s">
        <v>5840</v>
      </c>
      <c r="C1671" s="832" t="s">
        <v>630</v>
      </c>
      <c r="D1671" s="832" t="s">
        <v>5614</v>
      </c>
      <c r="E1671" s="832" t="s">
        <v>5632</v>
      </c>
      <c r="F1671" s="832" t="s">
        <v>5663</v>
      </c>
      <c r="G1671" s="832" t="s">
        <v>2592</v>
      </c>
      <c r="H1671" s="849">
        <v>40</v>
      </c>
      <c r="I1671" s="849">
        <v>36230</v>
      </c>
      <c r="J1671" s="832"/>
      <c r="K1671" s="832">
        <v>905.75</v>
      </c>
      <c r="L1671" s="849"/>
      <c r="M1671" s="849"/>
      <c r="N1671" s="832"/>
      <c r="O1671" s="832"/>
      <c r="P1671" s="849"/>
      <c r="Q1671" s="849"/>
      <c r="R1671" s="837"/>
      <c r="S1671" s="850"/>
    </row>
    <row r="1672" spans="1:19" ht="14.4" customHeight="1" x14ac:dyDescent="0.3">
      <c r="A1672" s="831" t="s">
        <v>5661</v>
      </c>
      <c r="B1672" s="832" t="s">
        <v>5840</v>
      </c>
      <c r="C1672" s="832" t="s">
        <v>630</v>
      </c>
      <c r="D1672" s="832" t="s">
        <v>5614</v>
      </c>
      <c r="E1672" s="832" t="s">
        <v>5632</v>
      </c>
      <c r="F1672" s="832" t="s">
        <v>5793</v>
      </c>
      <c r="G1672" s="832" t="s">
        <v>2993</v>
      </c>
      <c r="H1672" s="849">
        <v>16</v>
      </c>
      <c r="I1672" s="849">
        <v>33549.919999999998</v>
      </c>
      <c r="J1672" s="832"/>
      <c r="K1672" s="832">
        <v>2096.87</v>
      </c>
      <c r="L1672" s="849"/>
      <c r="M1672" s="849"/>
      <c r="N1672" s="832"/>
      <c r="O1672" s="832"/>
      <c r="P1672" s="849"/>
      <c r="Q1672" s="849"/>
      <c r="R1672" s="837"/>
      <c r="S1672" s="850"/>
    </row>
    <row r="1673" spans="1:19" ht="14.4" customHeight="1" x14ac:dyDescent="0.3">
      <c r="A1673" s="831" t="s">
        <v>5661</v>
      </c>
      <c r="B1673" s="832" t="s">
        <v>5840</v>
      </c>
      <c r="C1673" s="832" t="s">
        <v>630</v>
      </c>
      <c r="D1673" s="832" t="s">
        <v>5614</v>
      </c>
      <c r="E1673" s="832" t="s">
        <v>5632</v>
      </c>
      <c r="F1673" s="832" t="s">
        <v>5848</v>
      </c>
      <c r="G1673" s="832" t="s">
        <v>3090</v>
      </c>
      <c r="H1673" s="849">
        <v>5</v>
      </c>
      <c r="I1673" s="849">
        <v>20968.649999999998</v>
      </c>
      <c r="J1673" s="832"/>
      <c r="K1673" s="832">
        <v>4193.7299999999996</v>
      </c>
      <c r="L1673" s="849"/>
      <c r="M1673" s="849"/>
      <c r="N1673" s="832"/>
      <c r="O1673" s="832"/>
      <c r="P1673" s="849"/>
      <c r="Q1673" s="849"/>
      <c r="R1673" s="837"/>
      <c r="S1673" s="850"/>
    </row>
    <row r="1674" spans="1:19" ht="14.4" customHeight="1" x14ac:dyDescent="0.3">
      <c r="A1674" s="831" t="s">
        <v>5661</v>
      </c>
      <c r="B1674" s="832" t="s">
        <v>5840</v>
      </c>
      <c r="C1674" s="832" t="s">
        <v>630</v>
      </c>
      <c r="D1674" s="832" t="s">
        <v>5614</v>
      </c>
      <c r="E1674" s="832" t="s">
        <v>5632</v>
      </c>
      <c r="F1674" s="832" t="s">
        <v>5800</v>
      </c>
      <c r="G1674" s="832" t="s">
        <v>2635</v>
      </c>
      <c r="H1674" s="849">
        <v>4.5</v>
      </c>
      <c r="I1674" s="849">
        <v>10484.32</v>
      </c>
      <c r="J1674" s="832"/>
      <c r="K1674" s="832">
        <v>2329.8488888888887</v>
      </c>
      <c r="L1674" s="849"/>
      <c r="M1674" s="849"/>
      <c r="N1674" s="832"/>
      <c r="O1674" s="832"/>
      <c r="P1674" s="849"/>
      <c r="Q1674" s="849"/>
      <c r="R1674" s="837"/>
      <c r="S1674" s="850"/>
    </row>
    <row r="1675" spans="1:19" ht="14.4" customHeight="1" x14ac:dyDescent="0.3">
      <c r="A1675" s="831" t="s">
        <v>5661</v>
      </c>
      <c r="B1675" s="832" t="s">
        <v>5840</v>
      </c>
      <c r="C1675" s="832" t="s">
        <v>630</v>
      </c>
      <c r="D1675" s="832" t="s">
        <v>5614</v>
      </c>
      <c r="E1675" s="832" t="s">
        <v>5632</v>
      </c>
      <c r="F1675" s="832" t="s">
        <v>5850</v>
      </c>
      <c r="G1675" s="832" t="s">
        <v>2635</v>
      </c>
      <c r="H1675" s="849">
        <v>8</v>
      </c>
      <c r="I1675" s="849">
        <v>9319.44</v>
      </c>
      <c r="J1675" s="832"/>
      <c r="K1675" s="832">
        <v>1164.93</v>
      </c>
      <c r="L1675" s="849"/>
      <c r="M1675" s="849"/>
      <c r="N1675" s="832"/>
      <c r="O1675" s="832"/>
      <c r="P1675" s="849"/>
      <c r="Q1675" s="849"/>
      <c r="R1675" s="837"/>
      <c r="S1675" s="850"/>
    </row>
    <row r="1676" spans="1:19" ht="14.4" customHeight="1" x14ac:dyDescent="0.3">
      <c r="A1676" s="831" t="s">
        <v>5661</v>
      </c>
      <c r="B1676" s="832" t="s">
        <v>5840</v>
      </c>
      <c r="C1676" s="832" t="s">
        <v>630</v>
      </c>
      <c r="D1676" s="832" t="s">
        <v>5614</v>
      </c>
      <c r="E1676" s="832" t="s">
        <v>5632</v>
      </c>
      <c r="F1676" s="832" t="s">
        <v>5851</v>
      </c>
      <c r="G1676" s="832" t="s">
        <v>3102</v>
      </c>
      <c r="H1676" s="849">
        <v>1</v>
      </c>
      <c r="I1676" s="849">
        <v>4892.6899999999996</v>
      </c>
      <c r="J1676" s="832"/>
      <c r="K1676" s="832">
        <v>4892.6899999999996</v>
      </c>
      <c r="L1676" s="849"/>
      <c r="M1676" s="849"/>
      <c r="N1676" s="832"/>
      <c r="O1676" s="832"/>
      <c r="P1676" s="849"/>
      <c r="Q1676" s="849"/>
      <c r="R1676" s="837"/>
      <c r="S1676" s="850"/>
    </row>
    <row r="1677" spans="1:19" ht="14.4" customHeight="1" x14ac:dyDescent="0.3">
      <c r="A1677" s="831" t="s">
        <v>5661</v>
      </c>
      <c r="B1677" s="832" t="s">
        <v>5840</v>
      </c>
      <c r="C1677" s="832" t="s">
        <v>630</v>
      </c>
      <c r="D1677" s="832" t="s">
        <v>5614</v>
      </c>
      <c r="E1677" s="832" t="s">
        <v>5627</v>
      </c>
      <c r="F1677" s="832" t="s">
        <v>5862</v>
      </c>
      <c r="G1677" s="832" t="s">
        <v>5863</v>
      </c>
      <c r="H1677" s="849">
        <v>1</v>
      </c>
      <c r="I1677" s="849">
        <v>12660</v>
      </c>
      <c r="J1677" s="832"/>
      <c r="K1677" s="832">
        <v>12660</v>
      </c>
      <c r="L1677" s="849"/>
      <c r="M1677" s="849"/>
      <c r="N1677" s="832"/>
      <c r="O1677" s="832"/>
      <c r="P1677" s="849"/>
      <c r="Q1677" s="849"/>
      <c r="R1677" s="837"/>
      <c r="S1677" s="850"/>
    </row>
    <row r="1678" spans="1:19" ht="14.4" customHeight="1" x14ac:dyDescent="0.3">
      <c r="A1678" s="831" t="s">
        <v>5661</v>
      </c>
      <c r="B1678" s="832" t="s">
        <v>5840</v>
      </c>
      <c r="C1678" s="832" t="s">
        <v>630</v>
      </c>
      <c r="D1678" s="832" t="s">
        <v>5614</v>
      </c>
      <c r="E1678" s="832" t="s">
        <v>5627</v>
      </c>
      <c r="F1678" s="832" t="s">
        <v>5864</v>
      </c>
      <c r="G1678" s="832" t="s">
        <v>5865</v>
      </c>
      <c r="H1678" s="849">
        <v>2</v>
      </c>
      <c r="I1678" s="849">
        <v>52000</v>
      </c>
      <c r="J1678" s="832"/>
      <c r="K1678" s="832">
        <v>26000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5661</v>
      </c>
      <c r="B1679" s="832" t="s">
        <v>5840</v>
      </c>
      <c r="C1679" s="832" t="s">
        <v>630</v>
      </c>
      <c r="D1679" s="832" t="s">
        <v>5614</v>
      </c>
      <c r="E1679" s="832" t="s">
        <v>5627</v>
      </c>
      <c r="F1679" s="832" t="s">
        <v>5866</v>
      </c>
      <c r="G1679" s="832" t="s">
        <v>5867</v>
      </c>
      <c r="H1679" s="849">
        <v>10</v>
      </c>
      <c r="I1679" s="849">
        <v>260000</v>
      </c>
      <c r="J1679" s="832"/>
      <c r="K1679" s="832">
        <v>26000</v>
      </c>
      <c r="L1679" s="849"/>
      <c r="M1679" s="849"/>
      <c r="N1679" s="832"/>
      <c r="O1679" s="832"/>
      <c r="P1679" s="849"/>
      <c r="Q1679" s="849"/>
      <c r="R1679" s="837"/>
      <c r="S1679" s="850"/>
    </row>
    <row r="1680" spans="1:19" ht="14.4" customHeight="1" x14ac:dyDescent="0.3">
      <c r="A1680" s="831" t="s">
        <v>5661</v>
      </c>
      <c r="B1680" s="832" t="s">
        <v>5840</v>
      </c>
      <c r="C1680" s="832" t="s">
        <v>630</v>
      </c>
      <c r="D1680" s="832" t="s">
        <v>5614</v>
      </c>
      <c r="E1680" s="832" t="s">
        <v>5627</v>
      </c>
      <c r="F1680" s="832" t="s">
        <v>5868</v>
      </c>
      <c r="G1680" s="832" t="s">
        <v>5869</v>
      </c>
      <c r="H1680" s="849">
        <v>14</v>
      </c>
      <c r="I1680" s="849">
        <v>0</v>
      </c>
      <c r="J1680" s="832"/>
      <c r="K1680" s="832">
        <v>0</v>
      </c>
      <c r="L1680" s="849"/>
      <c r="M1680" s="849"/>
      <c r="N1680" s="832"/>
      <c r="O1680" s="832"/>
      <c r="P1680" s="849"/>
      <c r="Q1680" s="849"/>
      <c r="R1680" s="837"/>
      <c r="S1680" s="850"/>
    </row>
    <row r="1681" spans="1:19" ht="14.4" customHeight="1" x14ac:dyDescent="0.3">
      <c r="A1681" s="831" t="s">
        <v>5661</v>
      </c>
      <c r="B1681" s="832" t="s">
        <v>5840</v>
      </c>
      <c r="C1681" s="832" t="s">
        <v>630</v>
      </c>
      <c r="D1681" s="832" t="s">
        <v>5614</v>
      </c>
      <c r="E1681" s="832" t="s">
        <v>5627</v>
      </c>
      <c r="F1681" s="832" t="s">
        <v>5870</v>
      </c>
      <c r="G1681" s="832" t="s">
        <v>5871</v>
      </c>
      <c r="H1681" s="849">
        <v>1</v>
      </c>
      <c r="I1681" s="849">
        <v>990</v>
      </c>
      <c r="J1681" s="832"/>
      <c r="K1681" s="832">
        <v>990</v>
      </c>
      <c r="L1681" s="849"/>
      <c r="M1681" s="849"/>
      <c r="N1681" s="832"/>
      <c r="O1681" s="832"/>
      <c r="P1681" s="849"/>
      <c r="Q1681" s="849"/>
      <c r="R1681" s="837"/>
      <c r="S1681" s="850"/>
    </row>
    <row r="1682" spans="1:19" ht="14.4" customHeight="1" x14ac:dyDescent="0.3">
      <c r="A1682" s="831" t="s">
        <v>5661</v>
      </c>
      <c r="B1682" s="832" t="s">
        <v>5840</v>
      </c>
      <c r="C1682" s="832" t="s">
        <v>630</v>
      </c>
      <c r="D1682" s="832" t="s">
        <v>2097</v>
      </c>
      <c r="E1682" s="832" t="s">
        <v>5632</v>
      </c>
      <c r="F1682" s="832" t="s">
        <v>5788</v>
      </c>
      <c r="G1682" s="832" t="s">
        <v>3082</v>
      </c>
      <c r="H1682" s="849">
        <v>46</v>
      </c>
      <c r="I1682" s="849">
        <v>123213.8</v>
      </c>
      <c r="J1682" s="832">
        <v>0.94736719084342991</v>
      </c>
      <c r="K1682" s="832">
        <v>2678.5608695652177</v>
      </c>
      <c r="L1682" s="849">
        <v>57</v>
      </c>
      <c r="M1682" s="849">
        <v>130059.18000000001</v>
      </c>
      <c r="N1682" s="832">
        <v>1</v>
      </c>
      <c r="O1682" s="832">
        <v>2281.7400000000002</v>
      </c>
      <c r="P1682" s="849">
        <v>90</v>
      </c>
      <c r="Q1682" s="849">
        <v>185730.28</v>
      </c>
      <c r="R1682" s="837">
        <v>1.4280443718005911</v>
      </c>
      <c r="S1682" s="850">
        <v>2063.6697777777777</v>
      </c>
    </row>
    <row r="1683" spans="1:19" ht="14.4" customHeight="1" x14ac:dyDescent="0.3">
      <c r="A1683" s="831" t="s">
        <v>5661</v>
      </c>
      <c r="B1683" s="832" t="s">
        <v>5840</v>
      </c>
      <c r="C1683" s="832" t="s">
        <v>630</v>
      </c>
      <c r="D1683" s="832" t="s">
        <v>2097</v>
      </c>
      <c r="E1683" s="832" t="s">
        <v>5632</v>
      </c>
      <c r="F1683" s="832" t="s">
        <v>5789</v>
      </c>
      <c r="G1683" s="832" t="s">
        <v>2659</v>
      </c>
      <c r="H1683" s="849"/>
      <c r="I1683" s="849"/>
      <c r="J1683" s="832"/>
      <c r="K1683" s="832"/>
      <c r="L1683" s="849">
        <v>132</v>
      </c>
      <c r="M1683" s="849">
        <v>38178.36</v>
      </c>
      <c r="N1683" s="832">
        <v>1</v>
      </c>
      <c r="O1683" s="832">
        <v>289.23</v>
      </c>
      <c r="P1683" s="849">
        <v>38</v>
      </c>
      <c r="Q1683" s="849">
        <v>10990.74</v>
      </c>
      <c r="R1683" s="837">
        <v>0.28787878787878785</v>
      </c>
      <c r="S1683" s="850">
        <v>289.23</v>
      </c>
    </row>
    <row r="1684" spans="1:19" ht="14.4" customHeight="1" x14ac:dyDescent="0.3">
      <c r="A1684" s="831" t="s">
        <v>5661</v>
      </c>
      <c r="B1684" s="832" t="s">
        <v>5840</v>
      </c>
      <c r="C1684" s="832" t="s">
        <v>630</v>
      </c>
      <c r="D1684" s="832" t="s">
        <v>2097</v>
      </c>
      <c r="E1684" s="832" t="s">
        <v>5632</v>
      </c>
      <c r="F1684" s="832" t="s">
        <v>5790</v>
      </c>
      <c r="G1684" s="832" t="s">
        <v>2659</v>
      </c>
      <c r="H1684" s="849">
        <v>4</v>
      </c>
      <c r="I1684" s="849">
        <v>9319.4</v>
      </c>
      <c r="J1684" s="832">
        <v>1.0740174758042398</v>
      </c>
      <c r="K1684" s="832">
        <v>2329.85</v>
      </c>
      <c r="L1684" s="849">
        <v>3</v>
      </c>
      <c r="M1684" s="849">
        <v>8677.14</v>
      </c>
      <c r="N1684" s="832">
        <v>1</v>
      </c>
      <c r="O1684" s="832">
        <v>2892.3799999999997</v>
      </c>
      <c r="P1684" s="849"/>
      <c r="Q1684" s="849"/>
      <c r="R1684" s="837"/>
      <c r="S1684" s="850"/>
    </row>
    <row r="1685" spans="1:19" ht="14.4" customHeight="1" x14ac:dyDescent="0.3">
      <c r="A1685" s="831" t="s">
        <v>5661</v>
      </c>
      <c r="B1685" s="832" t="s">
        <v>5840</v>
      </c>
      <c r="C1685" s="832" t="s">
        <v>630</v>
      </c>
      <c r="D1685" s="832" t="s">
        <v>2097</v>
      </c>
      <c r="E1685" s="832" t="s">
        <v>5632</v>
      </c>
      <c r="F1685" s="832" t="s">
        <v>5791</v>
      </c>
      <c r="G1685" s="832"/>
      <c r="H1685" s="849">
        <v>30</v>
      </c>
      <c r="I1685" s="849">
        <v>6989.7000000000007</v>
      </c>
      <c r="J1685" s="832">
        <v>1.7261843021618979</v>
      </c>
      <c r="K1685" s="832">
        <v>232.99000000000004</v>
      </c>
      <c r="L1685" s="849">
        <v>14</v>
      </c>
      <c r="M1685" s="849">
        <v>4049.2200000000003</v>
      </c>
      <c r="N1685" s="832">
        <v>1</v>
      </c>
      <c r="O1685" s="832">
        <v>289.23</v>
      </c>
      <c r="P1685" s="849"/>
      <c r="Q1685" s="849"/>
      <c r="R1685" s="837"/>
      <c r="S1685" s="850"/>
    </row>
    <row r="1686" spans="1:19" ht="14.4" customHeight="1" x14ac:dyDescent="0.3">
      <c r="A1686" s="831" t="s">
        <v>5661</v>
      </c>
      <c r="B1686" s="832" t="s">
        <v>5840</v>
      </c>
      <c r="C1686" s="832" t="s">
        <v>630</v>
      </c>
      <c r="D1686" s="832" t="s">
        <v>2097</v>
      </c>
      <c r="E1686" s="832" t="s">
        <v>5632</v>
      </c>
      <c r="F1686" s="832" t="s">
        <v>5791</v>
      </c>
      <c r="G1686" s="832" t="s">
        <v>3039</v>
      </c>
      <c r="H1686" s="849">
        <v>2</v>
      </c>
      <c r="I1686" s="849">
        <v>465.98</v>
      </c>
      <c r="J1686" s="832">
        <v>2.0393738590942255E-2</v>
      </c>
      <c r="K1686" s="832">
        <v>232.99</v>
      </c>
      <c r="L1686" s="849">
        <v>79</v>
      </c>
      <c r="M1686" s="849">
        <v>22849.17</v>
      </c>
      <c r="N1686" s="832">
        <v>1</v>
      </c>
      <c r="O1686" s="832">
        <v>289.22999999999996</v>
      </c>
      <c r="P1686" s="849"/>
      <c r="Q1686" s="849"/>
      <c r="R1686" s="837"/>
      <c r="S1686" s="850"/>
    </row>
    <row r="1687" spans="1:19" ht="14.4" customHeight="1" x14ac:dyDescent="0.3">
      <c r="A1687" s="831" t="s">
        <v>5661</v>
      </c>
      <c r="B1687" s="832" t="s">
        <v>5840</v>
      </c>
      <c r="C1687" s="832" t="s">
        <v>630</v>
      </c>
      <c r="D1687" s="832" t="s">
        <v>2097</v>
      </c>
      <c r="E1687" s="832" t="s">
        <v>5632</v>
      </c>
      <c r="F1687" s="832" t="s">
        <v>5792</v>
      </c>
      <c r="G1687" s="832"/>
      <c r="H1687" s="849">
        <v>1.6</v>
      </c>
      <c r="I1687" s="849">
        <v>3727.76</v>
      </c>
      <c r="J1687" s="832"/>
      <c r="K1687" s="832">
        <v>2329.85</v>
      </c>
      <c r="L1687" s="849"/>
      <c r="M1687" s="849"/>
      <c r="N1687" s="832"/>
      <c r="O1687" s="832"/>
      <c r="P1687" s="849"/>
      <c r="Q1687" s="849"/>
      <c r="R1687" s="837"/>
      <c r="S1687" s="850"/>
    </row>
    <row r="1688" spans="1:19" ht="14.4" customHeight="1" x14ac:dyDescent="0.3">
      <c r="A1688" s="831" t="s">
        <v>5661</v>
      </c>
      <c r="B1688" s="832" t="s">
        <v>5840</v>
      </c>
      <c r="C1688" s="832" t="s">
        <v>630</v>
      </c>
      <c r="D1688" s="832" t="s">
        <v>2097</v>
      </c>
      <c r="E1688" s="832" t="s">
        <v>5632</v>
      </c>
      <c r="F1688" s="832" t="s">
        <v>5792</v>
      </c>
      <c r="G1688" s="832" t="s">
        <v>3039</v>
      </c>
      <c r="H1688" s="849">
        <v>1</v>
      </c>
      <c r="I1688" s="849">
        <v>2329.85</v>
      </c>
      <c r="J1688" s="832"/>
      <c r="K1688" s="832">
        <v>2329.85</v>
      </c>
      <c r="L1688" s="849"/>
      <c r="M1688" s="849"/>
      <c r="N1688" s="832"/>
      <c r="O1688" s="832"/>
      <c r="P1688" s="849"/>
      <c r="Q1688" s="849"/>
      <c r="R1688" s="837"/>
      <c r="S1688" s="850"/>
    </row>
    <row r="1689" spans="1:19" ht="14.4" customHeight="1" x14ac:dyDescent="0.3">
      <c r="A1689" s="831" t="s">
        <v>5661</v>
      </c>
      <c r="B1689" s="832" t="s">
        <v>5840</v>
      </c>
      <c r="C1689" s="832" t="s">
        <v>630</v>
      </c>
      <c r="D1689" s="832" t="s">
        <v>2097</v>
      </c>
      <c r="E1689" s="832" t="s">
        <v>5632</v>
      </c>
      <c r="F1689" s="832" t="s">
        <v>5841</v>
      </c>
      <c r="G1689" s="832" t="s">
        <v>5842</v>
      </c>
      <c r="H1689" s="849">
        <v>8</v>
      </c>
      <c r="I1689" s="849">
        <v>2795.84</v>
      </c>
      <c r="J1689" s="832"/>
      <c r="K1689" s="832">
        <v>349.48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5661</v>
      </c>
      <c r="B1690" s="832" t="s">
        <v>5840</v>
      </c>
      <c r="C1690" s="832" t="s">
        <v>630</v>
      </c>
      <c r="D1690" s="832" t="s">
        <v>2097</v>
      </c>
      <c r="E1690" s="832" t="s">
        <v>5632</v>
      </c>
      <c r="F1690" s="832" t="s">
        <v>5843</v>
      </c>
      <c r="G1690" s="832" t="s">
        <v>3090</v>
      </c>
      <c r="H1690" s="849">
        <v>2</v>
      </c>
      <c r="I1690" s="849">
        <v>465.98</v>
      </c>
      <c r="J1690" s="832"/>
      <c r="K1690" s="832">
        <v>232.99</v>
      </c>
      <c r="L1690" s="849"/>
      <c r="M1690" s="849"/>
      <c r="N1690" s="832"/>
      <c r="O1690" s="832"/>
      <c r="P1690" s="849"/>
      <c r="Q1690" s="849"/>
      <c r="R1690" s="837"/>
      <c r="S1690" s="850"/>
    </row>
    <row r="1691" spans="1:19" ht="14.4" customHeight="1" x14ac:dyDescent="0.3">
      <c r="A1691" s="831" t="s">
        <v>5661</v>
      </c>
      <c r="B1691" s="832" t="s">
        <v>5840</v>
      </c>
      <c r="C1691" s="832" t="s">
        <v>630</v>
      </c>
      <c r="D1691" s="832" t="s">
        <v>2097</v>
      </c>
      <c r="E1691" s="832" t="s">
        <v>5632</v>
      </c>
      <c r="F1691" s="832" t="s">
        <v>5844</v>
      </c>
      <c r="G1691" s="832" t="s">
        <v>3090</v>
      </c>
      <c r="H1691" s="849">
        <v>13</v>
      </c>
      <c r="I1691" s="849">
        <v>6057.61</v>
      </c>
      <c r="J1691" s="832"/>
      <c r="K1691" s="832">
        <v>465.96999999999997</v>
      </c>
      <c r="L1691" s="849"/>
      <c r="M1691" s="849"/>
      <c r="N1691" s="832"/>
      <c r="O1691" s="832"/>
      <c r="P1691" s="849"/>
      <c r="Q1691" s="849"/>
      <c r="R1691" s="837"/>
      <c r="S1691" s="850"/>
    </row>
    <row r="1692" spans="1:19" ht="14.4" customHeight="1" x14ac:dyDescent="0.3">
      <c r="A1692" s="831" t="s">
        <v>5661</v>
      </c>
      <c r="B1692" s="832" t="s">
        <v>5840</v>
      </c>
      <c r="C1692" s="832" t="s">
        <v>630</v>
      </c>
      <c r="D1692" s="832" t="s">
        <v>2097</v>
      </c>
      <c r="E1692" s="832" t="s">
        <v>5632</v>
      </c>
      <c r="F1692" s="832" t="s">
        <v>5845</v>
      </c>
      <c r="G1692" s="832" t="s">
        <v>3090</v>
      </c>
      <c r="H1692" s="849">
        <v>51</v>
      </c>
      <c r="I1692" s="849">
        <v>71293.41</v>
      </c>
      <c r="J1692" s="832">
        <v>2.0540678913461874</v>
      </c>
      <c r="K1692" s="832">
        <v>1397.91</v>
      </c>
      <c r="L1692" s="849">
        <v>20</v>
      </c>
      <c r="M1692" s="849">
        <v>34708.399999999994</v>
      </c>
      <c r="N1692" s="832">
        <v>1</v>
      </c>
      <c r="O1692" s="832">
        <v>1735.4199999999996</v>
      </c>
      <c r="P1692" s="849">
        <v>9</v>
      </c>
      <c r="Q1692" s="849">
        <v>15618.78</v>
      </c>
      <c r="R1692" s="837">
        <v>0.45000000000000007</v>
      </c>
      <c r="S1692" s="850">
        <v>1735.42</v>
      </c>
    </row>
    <row r="1693" spans="1:19" ht="14.4" customHeight="1" x14ac:dyDescent="0.3">
      <c r="A1693" s="831" t="s">
        <v>5661</v>
      </c>
      <c r="B1693" s="832" t="s">
        <v>5840</v>
      </c>
      <c r="C1693" s="832" t="s">
        <v>630</v>
      </c>
      <c r="D1693" s="832" t="s">
        <v>2097</v>
      </c>
      <c r="E1693" s="832" t="s">
        <v>5632</v>
      </c>
      <c r="F1693" s="832" t="s">
        <v>5846</v>
      </c>
      <c r="G1693" s="832" t="s">
        <v>3090</v>
      </c>
      <c r="H1693" s="849">
        <v>44</v>
      </c>
      <c r="I1693" s="849">
        <v>123016.08</v>
      </c>
      <c r="J1693" s="832">
        <v>1.4177096034389369</v>
      </c>
      <c r="K1693" s="832">
        <v>2795.82</v>
      </c>
      <c r="L1693" s="849">
        <v>25</v>
      </c>
      <c r="M1693" s="849">
        <v>86771</v>
      </c>
      <c r="N1693" s="832">
        <v>1</v>
      </c>
      <c r="O1693" s="832">
        <v>3470.84</v>
      </c>
      <c r="P1693" s="849">
        <v>31</v>
      </c>
      <c r="Q1693" s="849">
        <v>107596.04</v>
      </c>
      <c r="R1693" s="837">
        <v>1.24</v>
      </c>
      <c r="S1693" s="850">
        <v>3470.8399999999997</v>
      </c>
    </row>
    <row r="1694" spans="1:19" ht="14.4" customHeight="1" x14ac:dyDescent="0.3">
      <c r="A1694" s="831" t="s">
        <v>5661</v>
      </c>
      <c r="B1694" s="832" t="s">
        <v>5840</v>
      </c>
      <c r="C1694" s="832" t="s">
        <v>630</v>
      </c>
      <c r="D1694" s="832" t="s">
        <v>2097</v>
      </c>
      <c r="E1694" s="832" t="s">
        <v>5632</v>
      </c>
      <c r="F1694" s="832" t="s">
        <v>5847</v>
      </c>
      <c r="G1694" s="832" t="s">
        <v>2946</v>
      </c>
      <c r="H1694" s="849"/>
      <c r="I1694" s="849"/>
      <c r="J1694" s="832"/>
      <c r="K1694" s="832"/>
      <c r="L1694" s="849"/>
      <c r="M1694" s="849"/>
      <c r="N1694" s="832"/>
      <c r="O1694" s="832"/>
      <c r="P1694" s="849">
        <v>60</v>
      </c>
      <c r="Q1694" s="849">
        <v>53139.6</v>
      </c>
      <c r="R1694" s="837"/>
      <c r="S1694" s="850">
        <v>885.66</v>
      </c>
    </row>
    <row r="1695" spans="1:19" ht="14.4" customHeight="1" x14ac:dyDescent="0.3">
      <c r="A1695" s="831" t="s">
        <v>5661</v>
      </c>
      <c r="B1695" s="832" t="s">
        <v>5840</v>
      </c>
      <c r="C1695" s="832" t="s">
        <v>630</v>
      </c>
      <c r="D1695" s="832" t="s">
        <v>2097</v>
      </c>
      <c r="E1695" s="832" t="s">
        <v>5632</v>
      </c>
      <c r="F1695" s="832" t="s">
        <v>5663</v>
      </c>
      <c r="G1695" s="832" t="s">
        <v>2592</v>
      </c>
      <c r="H1695" s="849">
        <v>339</v>
      </c>
      <c r="I1695" s="849">
        <v>307049.25</v>
      </c>
      <c r="J1695" s="832">
        <v>2.4627881862236563</v>
      </c>
      <c r="K1695" s="832">
        <v>905.75</v>
      </c>
      <c r="L1695" s="849">
        <v>140</v>
      </c>
      <c r="M1695" s="849">
        <v>124675.45999999999</v>
      </c>
      <c r="N1695" s="832">
        <v>1</v>
      </c>
      <c r="O1695" s="832">
        <v>890.53899999999999</v>
      </c>
      <c r="P1695" s="849">
        <v>161</v>
      </c>
      <c r="Q1695" s="849">
        <v>142591.26</v>
      </c>
      <c r="R1695" s="837">
        <v>1.1436994898595123</v>
      </c>
      <c r="S1695" s="850">
        <v>885.66000000000008</v>
      </c>
    </row>
    <row r="1696" spans="1:19" ht="14.4" customHeight="1" x14ac:dyDescent="0.3">
      <c r="A1696" s="831" t="s">
        <v>5661</v>
      </c>
      <c r="B1696" s="832" t="s">
        <v>5840</v>
      </c>
      <c r="C1696" s="832" t="s">
        <v>630</v>
      </c>
      <c r="D1696" s="832" t="s">
        <v>2097</v>
      </c>
      <c r="E1696" s="832" t="s">
        <v>5632</v>
      </c>
      <c r="F1696" s="832" t="s">
        <v>5793</v>
      </c>
      <c r="G1696" s="832" t="s">
        <v>2993</v>
      </c>
      <c r="H1696" s="849">
        <v>165</v>
      </c>
      <c r="I1696" s="849">
        <v>345983.55</v>
      </c>
      <c r="J1696" s="832">
        <v>0.71843563377601261</v>
      </c>
      <c r="K1696" s="832">
        <v>2096.87</v>
      </c>
      <c r="L1696" s="849">
        <v>185</v>
      </c>
      <c r="M1696" s="849">
        <v>481579.04999999993</v>
      </c>
      <c r="N1696" s="832">
        <v>1</v>
      </c>
      <c r="O1696" s="832">
        <v>2603.1299999999997</v>
      </c>
      <c r="P1696" s="849">
        <v>93</v>
      </c>
      <c r="Q1696" s="849">
        <v>242091.09000000003</v>
      </c>
      <c r="R1696" s="837">
        <v>0.50270270270270279</v>
      </c>
      <c r="S1696" s="850">
        <v>2603.13</v>
      </c>
    </row>
    <row r="1697" spans="1:19" ht="14.4" customHeight="1" x14ac:dyDescent="0.3">
      <c r="A1697" s="831" t="s">
        <v>5661</v>
      </c>
      <c r="B1697" s="832" t="s">
        <v>5840</v>
      </c>
      <c r="C1697" s="832" t="s">
        <v>630</v>
      </c>
      <c r="D1697" s="832" t="s">
        <v>2097</v>
      </c>
      <c r="E1697" s="832" t="s">
        <v>5632</v>
      </c>
      <c r="F1697" s="832" t="s">
        <v>5848</v>
      </c>
      <c r="G1697" s="832" t="s">
        <v>3090</v>
      </c>
      <c r="H1697" s="849">
        <v>58</v>
      </c>
      <c r="I1697" s="849">
        <v>243236.34</v>
      </c>
      <c r="J1697" s="832">
        <v>1.730362818237462</v>
      </c>
      <c r="K1697" s="832">
        <v>4193.7299999999996</v>
      </c>
      <c r="L1697" s="849">
        <v>27</v>
      </c>
      <c r="M1697" s="849">
        <v>140569.56</v>
      </c>
      <c r="N1697" s="832">
        <v>1</v>
      </c>
      <c r="O1697" s="832">
        <v>5206.28</v>
      </c>
      <c r="P1697" s="849">
        <v>36</v>
      </c>
      <c r="Q1697" s="849">
        <v>187426.08</v>
      </c>
      <c r="R1697" s="837">
        <v>1.3333333333333333</v>
      </c>
      <c r="S1697" s="850">
        <v>5206.28</v>
      </c>
    </row>
    <row r="1698" spans="1:19" ht="14.4" customHeight="1" x14ac:dyDescent="0.3">
      <c r="A1698" s="831" t="s">
        <v>5661</v>
      </c>
      <c r="B1698" s="832" t="s">
        <v>5840</v>
      </c>
      <c r="C1698" s="832" t="s">
        <v>630</v>
      </c>
      <c r="D1698" s="832" t="s">
        <v>2097</v>
      </c>
      <c r="E1698" s="832" t="s">
        <v>5632</v>
      </c>
      <c r="F1698" s="832" t="s">
        <v>5798</v>
      </c>
      <c r="G1698" s="832" t="s">
        <v>5799</v>
      </c>
      <c r="H1698" s="849"/>
      <c r="I1698" s="849"/>
      <c r="J1698" s="832"/>
      <c r="K1698" s="832"/>
      <c r="L1698" s="849">
        <v>18</v>
      </c>
      <c r="M1698" s="849">
        <v>93713.04</v>
      </c>
      <c r="N1698" s="832">
        <v>1</v>
      </c>
      <c r="O1698" s="832">
        <v>5206.28</v>
      </c>
      <c r="P1698" s="849">
        <v>86</v>
      </c>
      <c r="Q1698" s="849">
        <v>447740.07999999996</v>
      </c>
      <c r="R1698" s="837">
        <v>4.7777777777777777</v>
      </c>
      <c r="S1698" s="850">
        <v>5206.28</v>
      </c>
    </row>
    <row r="1699" spans="1:19" ht="14.4" customHeight="1" x14ac:dyDescent="0.3">
      <c r="A1699" s="831" t="s">
        <v>5661</v>
      </c>
      <c r="B1699" s="832" t="s">
        <v>5840</v>
      </c>
      <c r="C1699" s="832" t="s">
        <v>630</v>
      </c>
      <c r="D1699" s="832" t="s">
        <v>2097</v>
      </c>
      <c r="E1699" s="832" t="s">
        <v>5632</v>
      </c>
      <c r="F1699" s="832" t="s">
        <v>5800</v>
      </c>
      <c r="G1699" s="832" t="s">
        <v>2635</v>
      </c>
      <c r="H1699" s="849">
        <v>18.600000000000001</v>
      </c>
      <c r="I1699" s="849">
        <v>43335.130000000005</v>
      </c>
      <c r="J1699" s="832">
        <v>2.7745457083185543</v>
      </c>
      <c r="K1699" s="832">
        <v>2329.8456989247311</v>
      </c>
      <c r="L1699" s="849">
        <v>5.4</v>
      </c>
      <c r="M1699" s="849">
        <v>15618.820000000002</v>
      </c>
      <c r="N1699" s="832">
        <v>1</v>
      </c>
      <c r="O1699" s="832">
        <v>2892.3740740740741</v>
      </c>
      <c r="P1699" s="849">
        <v>16.099999999999998</v>
      </c>
      <c r="Q1699" s="849">
        <v>46567.21</v>
      </c>
      <c r="R1699" s="837">
        <v>2.9814806752366692</v>
      </c>
      <c r="S1699" s="850">
        <v>2892.3732919254662</v>
      </c>
    </row>
    <row r="1700" spans="1:19" ht="14.4" customHeight="1" x14ac:dyDescent="0.3">
      <c r="A1700" s="831" t="s">
        <v>5661</v>
      </c>
      <c r="B1700" s="832" t="s">
        <v>5840</v>
      </c>
      <c r="C1700" s="832" t="s">
        <v>630</v>
      </c>
      <c r="D1700" s="832" t="s">
        <v>2097</v>
      </c>
      <c r="E1700" s="832" t="s">
        <v>5632</v>
      </c>
      <c r="F1700" s="832" t="s">
        <v>5850</v>
      </c>
      <c r="G1700" s="832" t="s">
        <v>2635</v>
      </c>
      <c r="H1700" s="849">
        <v>9.5</v>
      </c>
      <c r="I1700" s="849">
        <v>11066.83</v>
      </c>
      <c r="J1700" s="832">
        <v>3.8262019513341952</v>
      </c>
      <c r="K1700" s="832">
        <v>1164.9294736842105</v>
      </c>
      <c r="L1700" s="849">
        <v>2</v>
      </c>
      <c r="M1700" s="849">
        <v>2892.38</v>
      </c>
      <c r="N1700" s="832">
        <v>1</v>
      </c>
      <c r="O1700" s="832">
        <v>1446.19</v>
      </c>
      <c r="P1700" s="849">
        <v>2</v>
      </c>
      <c r="Q1700" s="849">
        <v>2892.38</v>
      </c>
      <c r="R1700" s="837">
        <v>1</v>
      </c>
      <c r="S1700" s="850">
        <v>1446.19</v>
      </c>
    </row>
    <row r="1701" spans="1:19" ht="14.4" customHeight="1" x14ac:dyDescent="0.3">
      <c r="A1701" s="831" t="s">
        <v>5661</v>
      </c>
      <c r="B1701" s="832" t="s">
        <v>5840</v>
      </c>
      <c r="C1701" s="832" t="s">
        <v>630</v>
      </c>
      <c r="D1701" s="832" t="s">
        <v>2097</v>
      </c>
      <c r="E1701" s="832" t="s">
        <v>5632</v>
      </c>
      <c r="F1701" s="832" t="s">
        <v>5851</v>
      </c>
      <c r="G1701" s="832" t="s">
        <v>3102</v>
      </c>
      <c r="H1701" s="849">
        <v>3</v>
      </c>
      <c r="I1701" s="849">
        <v>14678.07</v>
      </c>
      <c r="J1701" s="832">
        <v>2.4165449729090764</v>
      </c>
      <c r="K1701" s="832">
        <v>4892.6899999999996</v>
      </c>
      <c r="L1701" s="849">
        <v>1</v>
      </c>
      <c r="M1701" s="849">
        <v>6073.99</v>
      </c>
      <c r="N1701" s="832">
        <v>1</v>
      </c>
      <c r="O1701" s="832">
        <v>6073.99</v>
      </c>
      <c r="P1701" s="849"/>
      <c r="Q1701" s="849"/>
      <c r="R1701" s="837"/>
      <c r="S1701" s="850"/>
    </row>
    <row r="1702" spans="1:19" ht="14.4" customHeight="1" x14ac:dyDescent="0.3">
      <c r="A1702" s="831" t="s">
        <v>5661</v>
      </c>
      <c r="B1702" s="832" t="s">
        <v>5840</v>
      </c>
      <c r="C1702" s="832" t="s">
        <v>630</v>
      </c>
      <c r="D1702" s="832" t="s">
        <v>2097</v>
      </c>
      <c r="E1702" s="832" t="s">
        <v>5632</v>
      </c>
      <c r="F1702" s="832" t="s">
        <v>5852</v>
      </c>
      <c r="G1702" s="832" t="s">
        <v>3102</v>
      </c>
      <c r="H1702" s="849">
        <v>3</v>
      </c>
      <c r="I1702" s="849">
        <v>22017.119999999999</v>
      </c>
      <c r="J1702" s="832">
        <v>1.2082739727230221</v>
      </c>
      <c r="K1702" s="832">
        <v>7339.04</v>
      </c>
      <c r="L1702" s="849">
        <v>2</v>
      </c>
      <c r="M1702" s="849">
        <v>18221.96</v>
      </c>
      <c r="N1702" s="832">
        <v>1</v>
      </c>
      <c r="O1702" s="832">
        <v>9110.98</v>
      </c>
      <c r="P1702" s="849">
        <v>8</v>
      </c>
      <c r="Q1702" s="849">
        <v>72887.839999999997</v>
      </c>
      <c r="R1702" s="837">
        <v>4</v>
      </c>
      <c r="S1702" s="850">
        <v>9110.98</v>
      </c>
    </row>
    <row r="1703" spans="1:19" ht="14.4" customHeight="1" x14ac:dyDescent="0.3">
      <c r="A1703" s="831" t="s">
        <v>5661</v>
      </c>
      <c r="B1703" s="832" t="s">
        <v>5840</v>
      </c>
      <c r="C1703" s="832" t="s">
        <v>630</v>
      </c>
      <c r="D1703" s="832" t="s">
        <v>2097</v>
      </c>
      <c r="E1703" s="832" t="s">
        <v>5632</v>
      </c>
      <c r="F1703" s="832" t="s">
        <v>5853</v>
      </c>
      <c r="G1703" s="832" t="s">
        <v>5854</v>
      </c>
      <c r="H1703" s="849">
        <v>52</v>
      </c>
      <c r="I1703" s="849">
        <v>72691.320000000007</v>
      </c>
      <c r="J1703" s="832"/>
      <c r="K1703" s="832">
        <v>1397.91</v>
      </c>
      <c r="L1703" s="849"/>
      <c r="M1703" s="849"/>
      <c r="N1703" s="832"/>
      <c r="O1703" s="832"/>
      <c r="P1703" s="849"/>
      <c r="Q1703" s="849"/>
      <c r="R1703" s="837"/>
      <c r="S1703" s="850"/>
    </row>
    <row r="1704" spans="1:19" ht="14.4" customHeight="1" x14ac:dyDescent="0.3">
      <c r="A1704" s="831" t="s">
        <v>5661</v>
      </c>
      <c r="B1704" s="832" t="s">
        <v>5840</v>
      </c>
      <c r="C1704" s="832" t="s">
        <v>630</v>
      </c>
      <c r="D1704" s="832" t="s">
        <v>2097</v>
      </c>
      <c r="E1704" s="832" t="s">
        <v>5632</v>
      </c>
      <c r="F1704" s="832" t="s">
        <v>5855</v>
      </c>
      <c r="G1704" s="832" t="s">
        <v>2635</v>
      </c>
      <c r="H1704" s="849"/>
      <c r="I1704" s="849"/>
      <c r="J1704" s="832"/>
      <c r="K1704" s="832"/>
      <c r="L1704" s="849">
        <v>3</v>
      </c>
      <c r="M1704" s="849">
        <v>6941.7000000000007</v>
      </c>
      <c r="N1704" s="832">
        <v>1</v>
      </c>
      <c r="O1704" s="832">
        <v>2313.9</v>
      </c>
      <c r="P1704" s="849">
        <v>1</v>
      </c>
      <c r="Q1704" s="849">
        <v>2313.9</v>
      </c>
      <c r="R1704" s="837">
        <v>0.33333333333333331</v>
      </c>
      <c r="S1704" s="850">
        <v>2313.9</v>
      </c>
    </row>
    <row r="1705" spans="1:19" ht="14.4" customHeight="1" x14ac:dyDescent="0.3">
      <c r="A1705" s="831" t="s">
        <v>5661</v>
      </c>
      <c r="B1705" s="832" t="s">
        <v>5840</v>
      </c>
      <c r="C1705" s="832" t="s">
        <v>630</v>
      </c>
      <c r="D1705" s="832" t="s">
        <v>2097</v>
      </c>
      <c r="E1705" s="832" t="s">
        <v>5632</v>
      </c>
      <c r="F1705" s="832" t="s">
        <v>5856</v>
      </c>
      <c r="G1705" s="832" t="s">
        <v>2635</v>
      </c>
      <c r="H1705" s="849"/>
      <c r="I1705" s="849"/>
      <c r="J1705" s="832"/>
      <c r="K1705" s="832"/>
      <c r="L1705" s="849">
        <v>2</v>
      </c>
      <c r="M1705" s="849">
        <v>9255.6</v>
      </c>
      <c r="N1705" s="832">
        <v>1</v>
      </c>
      <c r="O1705" s="832">
        <v>4627.8</v>
      </c>
      <c r="P1705" s="849">
        <v>1</v>
      </c>
      <c r="Q1705" s="849">
        <v>4627.8</v>
      </c>
      <c r="R1705" s="837">
        <v>0.5</v>
      </c>
      <c r="S1705" s="850">
        <v>4627.8</v>
      </c>
    </row>
    <row r="1706" spans="1:19" ht="14.4" customHeight="1" x14ac:dyDescent="0.3">
      <c r="A1706" s="831" t="s">
        <v>5661</v>
      </c>
      <c r="B1706" s="832" t="s">
        <v>5840</v>
      </c>
      <c r="C1706" s="832" t="s">
        <v>630</v>
      </c>
      <c r="D1706" s="832" t="s">
        <v>2097</v>
      </c>
      <c r="E1706" s="832" t="s">
        <v>5632</v>
      </c>
      <c r="F1706" s="832" t="s">
        <v>5859</v>
      </c>
      <c r="G1706" s="832" t="s">
        <v>1503</v>
      </c>
      <c r="H1706" s="849"/>
      <c r="I1706" s="849"/>
      <c r="J1706" s="832"/>
      <c r="K1706" s="832"/>
      <c r="L1706" s="849"/>
      <c r="M1706" s="849"/>
      <c r="N1706" s="832"/>
      <c r="O1706" s="832"/>
      <c r="P1706" s="849">
        <v>33</v>
      </c>
      <c r="Q1706" s="849">
        <v>42951.81</v>
      </c>
      <c r="R1706" s="837"/>
      <c r="S1706" s="850">
        <v>1301.57</v>
      </c>
    </row>
    <row r="1707" spans="1:19" ht="14.4" customHeight="1" x14ac:dyDescent="0.3">
      <c r="A1707" s="831" t="s">
        <v>5661</v>
      </c>
      <c r="B1707" s="832" t="s">
        <v>5840</v>
      </c>
      <c r="C1707" s="832" t="s">
        <v>630</v>
      </c>
      <c r="D1707" s="832" t="s">
        <v>2097</v>
      </c>
      <c r="E1707" s="832" t="s">
        <v>5632</v>
      </c>
      <c r="F1707" s="832" t="s">
        <v>5860</v>
      </c>
      <c r="G1707" s="832" t="s">
        <v>1503</v>
      </c>
      <c r="H1707" s="849"/>
      <c r="I1707" s="849"/>
      <c r="J1707" s="832"/>
      <c r="K1707" s="832"/>
      <c r="L1707" s="849"/>
      <c r="M1707" s="849"/>
      <c r="N1707" s="832"/>
      <c r="O1707" s="832"/>
      <c r="P1707" s="849">
        <v>213</v>
      </c>
      <c r="Q1707" s="849">
        <v>184822.22999999998</v>
      </c>
      <c r="R1707" s="837"/>
      <c r="S1707" s="850">
        <v>867.70999999999992</v>
      </c>
    </row>
    <row r="1708" spans="1:19" ht="14.4" customHeight="1" x14ac:dyDescent="0.3">
      <c r="A1708" s="831" t="s">
        <v>5661</v>
      </c>
      <c r="B1708" s="832" t="s">
        <v>5840</v>
      </c>
      <c r="C1708" s="832" t="s">
        <v>630</v>
      </c>
      <c r="D1708" s="832" t="s">
        <v>2097</v>
      </c>
      <c r="E1708" s="832" t="s">
        <v>5632</v>
      </c>
      <c r="F1708" s="832" t="s">
        <v>5861</v>
      </c>
      <c r="G1708" s="832" t="s">
        <v>1503</v>
      </c>
      <c r="H1708" s="849"/>
      <c r="I1708" s="849"/>
      <c r="J1708" s="832"/>
      <c r="K1708" s="832"/>
      <c r="L1708" s="849"/>
      <c r="M1708" s="849"/>
      <c r="N1708" s="832"/>
      <c r="O1708" s="832"/>
      <c r="P1708" s="849">
        <v>126</v>
      </c>
      <c r="Q1708" s="849">
        <v>54666.36</v>
      </c>
      <c r="R1708" s="837"/>
      <c r="S1708" s="850">
        <v>433.86</v>
      </c>
    </row>
    <row r="1709" spans="1:19" ht="14.4" customHeight="1" x14ac:dyDescent="0.3">
      <c r="A1709" s="831" t="s">
        <v>5661</v>
      </c>
      <c r="B1709" s="832" t="s">
        <v>5840</v>
      </c>
      <c r="C1709" s="832" t="s">
        <v>630</v>
      </c>
      <c r="D1709" s="832" t="s">
        <v>2097</v>
      </c>
      <c r="E1709" s="832" t="s">
        <v>5627</v>
      </c>
      <c r="F1709" s="832" t="s">
        <v>5862</v>
      </c>
      <c r="G1709" s="832" t="s">
        <v>5863</v>
      </c>
      <c r="H1709" s="849">
        <v>15</v>
      </c>
      <c r="I1709" s="849">
        <v>189900</v>
      </c>
      <c r="J1709" s="832">
        <v>1</v>
      </c>
      <c r="K1709" s="832">
        <v>12660</v>
      </c>
      <c r="L1709" s="849">
        <v>15</v>
      </c>
      <c r="M1709" s="849">
        <v>189900</v>
      </c>
      <c r="N1709" s="832">
        <v>1</v>
      </c>
      <c r="O1709" s="832">
        <v>12660</v>
      </c>
      <c r="P1709" s="849">
        <v>15</v>
      </c>
      <c r="Q1709" s="849">
        <v>189900</v>
      </c>
      <c r="R1709" s="837">
        <v>1</v>
      </c>
      <c r="S1709" s="850">
        <v>12660</v>
      </c>
    </row>
    <row r="1710" spans="1:19" ht="14.4" customHeight="1" x14ac:dyDescent="0.3">
      <c r="A1710" s="831" t="s">
        <v>5661</v>
      </c>
      <c r="B1710" s="832" t="s">
        <v>5840</v>
      </c>
      <c r="C1710" s="832" t="s">
        <v>630</v>
      </c>
      <c r="D1710" s="832" t="s">
        <v>2097</v>
      </c>
      <c r="E1710" s="832" t="s">
        <v>5627</v>
      </c>
      <c r="F1710" s="832" t="s">
        <v>5864</v>
      </c>
      <c r="G1710" s="832" t="s">
        <v>5865</v>
      </c>
      <c r="H1710" s="849">
        <v>15</v>
      </c>
      <c r="I1710" s="849">
        <v>390000</v>
      </c>
      <c r="J1710" s="832">
        <v>1.875</v>
      </c>
      <c r="K1710" s="832">
        <v>26000</v>
      </c>
      <c r="L1710" s="849">
        <v>8</v>
      </c>
      <c r="M1710" s="849">
        <v>208000</v>
      </c>
      <c r="N1710" s="832">
        <v>1</v>
      </c>
      <c r="O1710" s="832">
        <v>26000</v>
      </c>
      <c r="P1710" s="849">
        <v>19</v>
      </c>
      <c r="Q1710" s="849">
        <v>494000</v>
      </c>
      <c r="R1710" s="837">
        <v>2.375</v>
      </c>
      <c r="S1710" s="850">
        <v>26000</v>
      </c>
    </row>
    <row r="1711" spans="1:19" ht="14.4" customHeight="1" x14ac:dyDescent="0.3">
      <c r="A1711" s="831" t="s">
        <v>5661</v>
      </c>
      <c r="B1711" s="832" t="s">
        <v>5840</v>
      </c>
      <c r="C1711" s="832" t="s">
        <v>630</v>
      </c>
      <c r="D1711" s="832" t="s">
        <v>2097</v>
      </c>
      <c r="E1711" s="832" t="s">
        <v>5627</v>
      </c>
      <c r="F1711" s="832" t="s">
        <v>5866</v>
      </c>
      <c r="G1711" s="832" t="s">
        <v>5867</v>
      </c>
      <c r="H1711" s="849">
        <v>91</v>
      </c>
      <c r="I1711" s="849">
        <v>2366000</v>
      </c>
      <c r="J1711" s="832">
        <v>1.2133333333333334</v>
      </c>
      <c r="K1711" s="832">
        <v>26000</v>
      </c>
      <c r="L1711" s="849">
        <v>75</v>
      </c>
      <c r="M1711" s="849">
        <v>1950000</v>
      </c>
      <c r="N1711" s="832">
        <v>1</v>
      </c>
      <c r="O1711" s="832">
        <v>26000</v>
      </c>
      <c r="P1711" s="849">
        <v>104</v>
      </c>
      <c r="Q1711" s="849">
        <v>2704000</v>
      </c>
      <c r="R1711" s="837">
        <v>1.3866666666666667</v>
      </c>
      <c r="S1711" s="850">
        <v>26000</v>
      </c>
    </row>
    <row r="1712" spans="1:19" ht="14.4" customHeight="1" x14ac:dyDescent="0.3">
      <c r="A1712" s="831" t="s">
        <v>5661</v>
      </c>
      <c r="B1712" s="832" t="s">
        <v>5840</v>
      </c>
      <c r="C1712" s="832" t="s">
        <v>630</v>
      </c>
      <c r="D1712" s="832" t="s">
        <v>2097</v>
      </c>
      <c r="E1712" s="832" t="s">
        <v>5627</v>
      </c>
      <c r="F1712" s="832" t="s">
        <v>5868</v>
      </c>
      <c r="G1712" s="832" t="s">
        <v>5869</v>
      </c>
      <c r="H1712" s="849">
        <v>128</v>
      </c>
      <c r="I1712" s="849">
        <v>0</v>
      </c>
      <c r="J1712" s="832"/>
      <c r="K1712" s="832">
        <v>0</v>
      </c>
      <c r="L1712" s="849">
        <v>100</v>
      </c>
      <c r="M1712" s="849">
        <v>0</v>
      </c>
      <c r="N1712" s="832"/>
      <c r="O1712" s="832">
        <v>0</v>
      </c>
      <c r="P1712" s="849">
        <v>147</v>
      </c>
      <c r="Q1712" s="849">
        <v>0</v>
      </c>
      <c r="R1712" s="837"/>
      <c r="S1712" s="850">
        <v>0</v>
      </c>
    </row>
    <row r="1713" spans="1:19" ht="14.4" customHeight="1" x14ac:dyDescent="0.3">
      <c r="A1713" s="831" t="s">
        <v>5661</v>
      </c>
      <c r="B1713" s="832" t="s">
        <v>5840</v>
      </c>
      <c r="C1713" s="832" t="s">
        <v>630</v>
      </c>
      <c r="D1713" s="832" t="s">
        <v>2097</v>
      </c>
      <c r="E1713" s="832" t="s">
        <v>5627</v>
      </c>
      <c r="F1713" s="832" t="s">
        <v>5870</v>
      </c>
      <c r="G1713" s="832" t="s">
        <v>5871</v>
      </c>
      <c r="H1713" s="849">
        <v>5</v>
      </c>
      <c r="I1713" s="849">
        <v>4950</v>
      </c>
      <c r="J1713" s="832">
        <v>2.5</v>
      </c>
      <c r="K1713" s="832">
        <v>990</v>
      </c>
      <c r="L1713" s="849">
        <v>2</v>
      </c>
      <c r="M1713" s="849">
        <v>1980</v>
      </c>
      <c r="N1713" s="832">
        <v>1</v>
      </c>
      <c r="O1713" s="832">
        <v>990</v>
      </c>
      <c r="P1713" s="849">
        <v>1</v>
      </c>
      <c r="Q1713" s="849">
        <v>990</v>
      </c>
      <c r="R1713" s="837">
        <v>0.5</v>
      </c>
      <c r="S1713" s="850">
        <v>990</v>
      </c>
    </row>
    <row r="1714" spans="1:19" ht="14.4" customHeight="1" x14ac:dyDescent="0.3">
      <c r="A1714" s="831" t="s">
        <v>5872</v>
      </c>
      <c r="B1714" s="832" t="s">
        <v>5873</v>
      </c>
      <c r="C1714" s="832" t="s">
        <v>627</v>
      </c>
      <c r="D1714" s="832" t="s">
        <v>5592</v>
      </c>
      <c r="E1714" s="832" t="s">
        <v>5627</v>
      </c>
      <c r="F1714" s="832" t="s">
        <v>5874</v>
      </c>
      <c r="G1714" s="832" t="s">
        <v>5875</v>
      </c>
      <c r="H1714" s="849"/>
      <c r="I1714" s="849"/>
      <c r="J1714" s="832"/>
      <c r="K1714" s="832"/>
      <c r="L1714" s="849"/>
      <c r="M1714" s="849"/>
      <c r="N1714" s="832"/>
      <c r="O1714" s="832"/>
      <c r="P1714" s="849">
        <v>29</v>
      </c>
      <c r="Q1714" s="849">
        <v>25317</v>
      </c>
      <c r="R1714" s="837"/>
      <c r="S1714" s="850">
        <v>873</v>
      </c>
    </row>
    <row r="1715" spans="1:19" ht="14.4" customHeight="1" x14ac:dyDescent="0.3">
      <c r="A1715" s="831" t="s">
        <v>5872</v>
      </c>
      <c r="B1715" s="832" t="s">
        <v>5873</v>
      </c>
      <c r="C1715" s="832" t="s">
        <v>627</v>
      </c>
      <c r="D1715" s="832" t="s">
        <v>5593</v>
      </c>
      <c r="E1715" s="832" t="s">
        <v>5627</v>
      </c>
      <c r="F1715" s="832" t="s">
        <v>5874</v>
      </c>
      <c r="G1715" s="832" t="s">
        <v>5875</v>
      </c>
      <c r="H1715" s="849">
        <v>1</v>
      </c>
      <c r="I1715" s="849">
        <v>837</v>
      </c>
      <c r="J1715" s="832"/>
      <c r="K1715" s="832">
        <v>837</v>
      </c>
      <c r="L1715" s="849"/>
      <c r="M1715" s="849"/>
      <c r="N1715" s="832"/>
      <c r="O1715" s="832"/>
      <c r="P1715" s="849">
        <v>1</v>
      </c>
      <c r="Q1715" s="849">
        <v>873</v>
      </c>
      <c r="R1715" s="837"/>
      <c r="S1715" s="850">
        <v>873</v>
      </c>
    </row>
    <row r="1716" spans="1:19" ht="14.4" customHeight="1" x14ac:dyDescent="0.3">
      <c r="A1716" s="831" t="s">
        <v>5872</v>
      </c>
      <c r="B1716" s="832" t="s">
        <v>5873</v>
      </c>
      <c r="C1716" s="832" t="s">
        <v>627</v>
      </c>
      <c r="D1716" s="832" t="s">
        <v>5588</v>
      </c>
      <c r="E1716" s="832" t="s">
        <v>5627</v>
      </c>
      <c r="F1716" s="832" t="s">
        <v>5874</v>
      </c>
      <c r="G1716" s="832" t="s">
        <v>5875</v>
      </c>
      <c r="H1716" s="849">
        <v>11</v>
      </c>
      <c r="I1716" s="849">
        <v>9207</v>
      </c>
      <c r="J1716" s="832"/>
      <c r="K1716" s="832">
        <v>837</v>
      </c>
      <c r="L1716" s="849"/>
      <c r="M1716" s="849"/>
      <c r="N1716" s="832"/>
      <c r="O1716" s="832"/>
      <c r="P1716" s="849">
        <v>9</v>
      </c>
      <c r="Q1716" s="849">
        <v>7857</v>
      </c>
      <c r="R1716" s="837"/>
      <c r="S1716" s="850">
        <v>873</v>
      </c>
    </row>
    <row r="1717" spans="1:19" ht="14.4" customHeight="1" x14ac:dyDescent="0.3">
      <c r="A1717" s="831" t="s">
        <v>5872</v>
      </c>
      <c r="B1717" s="832" t="s">
        <v>5873</v>
      </c>
      <c r="C1717" s="832" t="s">
        <v>627</v>
      </c>
      <c r="D1717" s="832" t="s">
        <v>5598</v>
      </c>
      <c r="E1717" s="832" t="s">
        <v>5627</v>
      </c>
      <c r="F1717" s="832" t="s">
        <v>5874</v>
      </c>
      <c r="G1717" s="832" t="s">
        <v>5875</v>
      </c>
      <c r="H1717" s="849">
        <v>1</v>
      </c>
      <c r="I1717" s="849">
        <v>837</v>
      </c>
      <c r="J1717" s="832"/>
      <c r="K1717" s="832">
        <v>837</v>
      </c>
      <c r="L1717" s="849"/>
      <c r="M1717" s="849"/>
      <c r="N1717" s="832"/>
      <c r="O1717" s="832"/>
      <c r="P1717" s="849"/>
      <c r="Q1717" s="849"/>
      <c r="R1717" s="837"/>
      <c r="S1717" s="850"/>
    </row>
    <row r="1718" spans="1:19" ht="14.4" customHeight="1" x14ac:dyDescent="0.3">
      <c r="A1718" s="831" t="s">
        <v>5872</v>
      </c>
      <c r="B1718" s="832" t="s">
        <v>5873</v>
      </c>
      <c r="C1718" s="832" t="s">
        <v>627</v>
      </c>
      <c r="D1718" s="832" t="s">
        <v>2062</v>
      </c>
      <c r="E1718" s="832" t="s">
        <v>5627</v>
      </c>
      <c r="F1718" s="832" t="s">
        <v>5874</v>
      </c>
      <c r="G1718" s="832" t="s">
        <v>5875</v>
      </c>
      <c r="H1718" s="849"/>
      <c r="I1718" s="849"/>
      <c r="J1718" s="832"/>
      <c r="K1718" s="832"/>
      <c r="L1718" s="849">
        <v>2</v>
      </c>
      <c r="M1718" s="849">
        <v>1744</v>
      </c>
      <c r="N1718" s="832">
        <v>1</v>
      </c>
      <c r="O1718" s="832">
        <v>872</v>
      </c>
      <c r="P1718" s="849"/>
      <c r="Q1718" s="849"/>
      <c r="R1718" s="837"/>
      <c r="S1718" s="850"/>
    </row>
    <row r="1719" spans="1:19" ht="14.4" customHeight="1" x14ac:dyDescent="0.3">
      <c r="A1719" s="831" t="s">
        <v>5872</v>
      </c>
      <c r="B1719" s="832" t="s">
        <v>5873</v>
      </c>
      <c r="C1719" s="832" t="s">
        <v>627</v>
      </c>
      <c r="D1719" s="832" t="s">
        <v>5599</v>
      </c>
      <c r="E1719" s="832" t="s">
        <v>5627</v>
      </c>
      <c r="F1719" s="832" t="s">
        <v>5874</v>
      </c>
      <c r="G1719" s="832" t="s">
        <v>5875</v>
      </c>
      <c r="H1719" s="849">
        <v>1</v>
      </c>
      <c r="I1719" s="849">
        <v>837</v>
      </c>
      <c r="J1719" s="832"/>
      <c r="K1719" s="832">
        <v>837</v>
      </c>
      <c r="L1719" s="849"/>
      <c r="M1719" s="849"/>
      <c r="N1719" s="832"/>
      <c r="O1719" s="832"/>
      <c r="P1719" s="849"/>
      <c r="Q1719" s="849"/>
      <c r="R1719" s="837"/>
      <c r="S1719" s="850"/>
    </row>
    <row r="1720" spans="1:19" ht="14.4" customHeight="1" x14ac:dyDescent="0.3">
      <c r="A1720" s="831" t="s">
        <v>5872</v>
      </c>
      <c r="B1720" s="832" t="s">
        <v>5873</v>
      </c>
      <c r="C1720" s="832" t="s">
        <v>627</v>
      </c>
      <c r="D1720" s="832" t="s">
        <v>5600</v>
      </c>
      <c r="E1720" s="832" t="s">
        <v>5627</v>
      </c>
      <c r="F1720" s="832" t="s">
        <v>5874</v>
      </c>
      <c r="G1720" s="832" t="s">
        <v>5875</v>
      </c>
      <c r="H1720" s="849">
        <v>2545</v>
      </c>
      <c r="I1720" s="849">
        <v>2130165</v>
      </c>
      <c r="J1720" s="832">
        <v>0.65509513827894927</v>
      </c>
      <c r="K1720" s="832">
        <v>837</v>
      </c>
      <c r="L1720" s="849">
        <v>3729</v>
      </c>
      <c r="M1720" s="849">
        <v>3251688</v>
      </c>
      <c r="N1720" s="832">
        <v>1</v>
      </c>
      <c r="O1720" s="832">
        <v>872</v>
      </c>
      <c r="P1720" s="849">
        <v>3569</v>
      </c>
      <c r="Q1720" s="849">
        <v>3115737</v>
      </c>
      <c r="R1720" s="837">
        <v>0.95819063821621264</v>
      </c>
      <c r="S1720" s="850">
        <v>873</v>
      </c>
    </row>
    <row r="1721" spans="1:19" ht="14.4" customHeight="1" x14ac:dyDescent="0.3">
      <c r="A1721" s="831" t="s">
        <v>5872</v>
      </c>
      <c r="B1721" s="832" t="s">
        <v>5873</v>
      </c>
      <c r="C1721" s="832" t="s">
        <v>627</v>
      </c>
      <c r="D1721" s="832" t="s">
        <v>5601</v>
      </c>
      <c r="E1721" s="832" t="s">
        <v>5627</v>
      </c>
      <c r="F1721" s="832" t="s">
        <v>5874</v>
      </c>
      <c r="G1721" s="832" t="s">
        <v>5875</v>
      </c>
      <c r="H1721" s="849"/>
      <c r="I1721" s="849"/>
      <c r="J1721" s="832"/>
      <c r="K1721" s="832"/>
      <c r="L1721" s="849">
        <v>2</v>
      </c>
      <c r="M1721" s="849">
        <v>1744</v>
      </c>
      <c r="N1721" s="832">
        <v>1</v>
      </c>
      <c r="O1721" s="832">
        <v>872</v>
      </c>
      <c r="P1721" s="849">
        <v>1</v>
      </c>
      <c r="Q1721" s="849">
        <v>873</v>
      </c>
      <c r="R1721" s="837">
        <v>0.50057339449541283</v>
      </c>
      <c r="S1721" s="850">
        <v>873</v>
      </c>
    </row>
    <row r="1722" spans="1:19" ht="14.4" customHeight="1" x14ac:dyDescent="0.3">
      <c r="A1722" s="831" t="s">
        <v>5872</v>
      </c>
      <c r="B1722" s="832" t="s">
        <v>5873</v>
      </c>
      <c r="C1722" s="832" t="s">
        <v>627</v>
      </c>
      <c r="D1722" s="832" t="s">
        <v>5602</v>
      </c>
      <c r="E1722" s="832" t="s">
        <v>5627</v>
      </c>
      <c r="F1722" s="832" t="s">
        <v>5874</v>
      </c>
      <c r="G1722" s="832" t="s">
        <v>5875</v>
      </c>
      <c r="H1722" s="849">
        <v>2</v>
      </c>
      <c r="I1722" s="849">
        <v>1674</v>
      </c>
      <c r="J1722" s="832">
        <v>0.38394495412844037</v>
      </c>
      <c r="K1722" s="832">
        <v>837</v>
      </c>
      <c r="L1722" s="849">
        <v>5</v>
      </c>
      <c r="M1722" s="849">
        <v>4360</v>
      </c>
      <c r="N1722" s="832">
        <v>1</v>
      </c>
      <c r="O1722" s="832">
        <v>872</v>
      </c>
      <c r="P1722" s="849">
        <v>3</v>
      </c>
      <c r="Q1722" s="849">
        <v>2619</v>
      </c>
      <c r="R1722" s="837">
        <v>0.60068807339449537</v>
      </c>
      <c r="S1722" s="850">
        <v>873</v>
      </c>
    </row>
    <row r="1723" spans="1:19" ht="14.4" customHeight="1" x14ac:dyDescent="0.3">
      <c r="A1723" s="831" t="s">
        <v>5872</v>
      </c>
      <c r="B1723" s="832" t="s">
        <v>5873</v>
      </c>
      <c r="C1723" s="832" t="s">
        <v>627</v>
      </c>
      <c r="D1723" s="832" t="s">
        <v>5603</v>
      </c>
      <c r="E1723" s="832" t="s">
        <v>5627</v>
      </c>
      <c r="F1723" s="832" t="s">
        <v>5874</v>
      </c>
      <c r="G1723" s="832" t="s">
        <v>5875</v>
      </c>
      <c r="H1723" s="849">
        <v>1</v>
      </c>
      <c r="I1723" s="849">
        <v>837</v>
      </c>
      <c r="J1723" s="832"/>
      <c r="K1723" s="832">
        <v>837</v>
      </c>
      <c r="L1723" s="849"/>
      <c r="M1723" s="849"/>
      <c r="N1723" s="832"/>
      <c r="O1723" s="832"/>
      <c r="P1723" s="849">
        <v>1</v>
      </c>
      <c r="Q1723" s="849">
        <v>873</v>
      </c>
      <c r="R1723" s="837"/>
      <c r="S1723" s="850">
        <v>873</v>
      </c>
    </row>
    <row r="1724" spans="1:19" ht="14.4" customHeight="1" x14ac:dyDescent="0.3">
      <c r="A1724" s="831" t="s">
        <v>5872</v>
      </c>
      <c r="B1724" s="832" t="s">
        <v>5873</v>
      </c>
      <c r="C1724" s="832" t="s">
        <v>627</v>
      </c>
      <c r="D1724" s="832" t="s">
        <v>5604</v>
      </c>
      <c r="E1724" s="832" t="s">
        <v>5627</v>
      </c>
      <c r="F1724" s="832" t="s">
        <v>5874</v>
      </c>
      <c r="G1724" s="832" t="s">
        <v>5875</v>
      </c>
      <c r="H1724" s="849">
        <v>1</v>
      </c>
      <c r="I1724" s="849">
        <v>837</v>
      </c>
      <c r="J1724" s="832">
        <v>0.95986238532110091</v>
      </c>
      <c r="K1724" s="832">
        <v>837</v>
      </c>
      <c r="L1724" s="849">
        <v>1</v>
      </c>
      <c r="M1724" s="849">
        <v>872</v>
      </c>
      <c r="N1724" s="832">
        <v>1</v>
      </c>
      <c r="O1724" s="832">
        <v>872</v>
      </c>
      <c r="P1724" s="849"/>
      <c r="Q1724" s="849"/>
      <c r="R1724" s="837"/>
      <c r="S1724" s="850"/>
    </row>
    <row r="1725" spans="1:19" ht="14.4" customHeight="1" x14ac:dyDescent="0.3">
      <c r="A1725" s="831" t="s">
        <v>5872</v>
      </c>
      <c r="B1725" s="832" t="s">
        <v>5873</v>
      </c>
      <c r="C1725" s="832" t="s">
        <v>627</v>
      </c>
      <c r="D1725" s="832" t="s">
        <v>2082</v>
      </c>
      <c r="E1725" s="832" t="s">
        <v>5627</v>
      </c>
      <c r="F1725" s="832" t="s">
        <v>5874</v>
      </c>
      <c r="G1725" s="832" t="s">
        <v>5875</v>
      </c>
      <c r="H1725" s="849">
        <v>3</v>
      </c>
      <c r="I1725" s="849">
        <v>2511</v>
      </c>
      <c r="J1725" s="832">
        <v>0.28795871559633029</v>
      </c>
      <c r="K1725" s="832">
        <v>837</v>
      </c>
      <c r="L1725" s="849">
        <v>10</v>
      </c>
      <c r="M1725" s="849">
        <v>8720</v>
      </c>
      <c r="N1725" s="832">
        <v>1</v>
      </c>
      <c r="O1725" s="832">
        <v>872</v>
      </c>
      <c r="P1725" s="849"/>
      <c r="Q1725" s="849"/>
      <c r="R1725" s="837"/>
      <c r="S1725" s="850"/>
    </row>
    <row r="1726" spans="1:19" ht="14.4" customHeight="1" x14ac:dyDescent="0.3">
      <c r="A1726" s="831" t="s">
        <v>5872</v>
      </c>
      <c r="B1726" s="832" t="s">
        <v>5873</v>
      </c>
      <c r="C1726" s="832" t="s">
        <v>627</v>
      </c>
      <c r="D1726" s="832" t="s">
        <v>2088</v>
      </c>
      <c r="E1726" s="832" t="s">
        <v>5627</v>
      </c>
      <c r="F1726" s="832" t="s">
        <v>5874</v>
      </c>
      <c r="G1726" s="832" t="s">
        <v>5875</v>
      </c>
      <c r="H1726" s="849"/>
      <c r="I1726" s="849"/>
      <c r="J1726" s="832"/>
      <c r="K1726" s="832"/>
      <c r="L1726" s="849"/>
      <c r="M1726" s="849"/>
      <c r="N1726" s="832"/>
      <c r="O1726" s="832"/>
      <c r="P1726" s="849">
        <v>9</v>
      </c>
      <c r="Q1726" s="849">
        <v>7857</v>
      </c>
      <c r="R1726" s="837"/>
      <c r="S1726" s="850">
        <v>873</v>
      </c>
    </row>
    <row r="1727" spans="1:19" ht="14.4" customHeight="1" x14ac:dyDescent="0.3">
      <c r="A1727" s="831" t="s">
        <v>5872</v>
      </c>
      <c r="B1727" s="832" t="s">
        <v>5876</v>
      </c>
      <c r="C1727" s="832" t="s">
        <v>627</v>
      </c>
      <c r="D1727" s="832" t="s">
        <v>2058</v>
      </c>
      <c r="E1727" s="832" t="s">
        <v>5627</v>
      </c>
      <c r="F1727" s="832" t="s">
        <v>5780</v>
      </c>
      <c r="G1727" s="832" t="s">
        <v>5781</v>
      </c>
      <c r="H1727" s="849"/>
      <c r="I1727" s="849"/>
      <c r="J1727" s="832"/>
      <c r="K1727" s="832"/>
      <c r="L1727" s="849"/>
      <c r="M1727" s="849"/>
      <c r="N1727" s="832"/>
      <c r="O1727" s="832"/>
      <c r="P1727" s="849">
        <v>0</v>
      </c>
      <c r="Q1727" s="849">
        <v>0</v>
      </c>
      <c r="R1727" s="837"/>
      <c r="S1727" s="850"/>
    </row>
    <row r="1728" spans="1:19" ht="14.4" customHeight="1" x14ac:dyDescent="0.3">
      <c r="A1728" s="831" t="s">
        <v>5872</v>
      </c>
      <c r="B1728" s="832" t="s">
        <v>5876</v>
      </c>
      <c r="C1728" s="832" t="s">
        <v>627</v>
      </c>
      <c r="D1728" s="832" t="s">
        <v>2058</v>
      </c>
      <c r="E1728" s="832" t="s">
        <v>5627</v>
      </c>
      <c r="F1728" s="832" t="s">
        <v>5731</v>
      </c>
      <c r="G1728" s="832" t="s">
        <v>5732</v>
      </c>
      <c r="H1728" s="849"/>
      <c r="I1728" s="849"/>
      <c r="J1728" s="832"/>
      <c r="K1728" s="832"/>
      <c r="L1728" s="849"/>
      <c r="M1728" s="849"/>
      <c r="N1728" s="832"/>
      <c r="O1728" s="832"/>
      <c r="P1728" s="849">
        <v>0</v>
      </c>
      <c r="Q1728" s="849">
        <v>0</v>
      </c>
      <c r="R1728" s="837"/>
      <c r="S1728" s="850"/>
    </row>
    <row r="1729" spans="1:19" ht="14.4" customHeight="1" x14ac:dyDescent="0.3">
      <c r="A1729" s="831" t="s">
        <v>5872</v>
      </c>
      <c r="B1729" s="832" t="s">
        <v>5876</v>
      </c>
      <c r="C1729" s="832" t="s">
        <v>627</v>
      </c>
      <c r="D1729" s="832" t="s">
        <v>2058</v>
      </c>
      <c r="E1729" s="832" t="s">
        <v>5627</v>
      </c>
      <c r="F1729" s="832" t="s">
        <v>5735</v>
      </c>
      <c r="G1729" s="832" t="s">
        <v>5736</v>
      </c>
      <c r="H1729" s="849"/>
      <c r="I1729" s="849"/>
      <c r="J1729" s="832"/>
      <c r="K1729" s="832"/>
      <c r="L1729" s="849"/>
      <c r="M1729" s="849"/>
      <c r="N1729" s="832"/>
      <c r="O1729" s="832"/>
      <c r="P1729" s="849">
        <v>0</v>
      </c>
      <c r="Q1729" s="849">
        <v>0</v>
      </c>
      <c r="R1729" s="837"/>
      <c r="S1729" s="850"/>
    </row>
    <row r="1730" spans="1:19" ht="14.4" customHeight="1" thickBot="1" x14ac:dyDescent="0.35">
      <c r="A1730" s="839" t="s">
        <v>5877</v>
      </c>
      <c r="B1730" s="840" t="s">
        <v>5878</v>
      </c>
      <c r="C1730" s="840" t="s">
        <v>624</v>
      </c>
      <c r="D1730" s="840" t="s">
        <v>2060</v>
      </c>
      <c r="E1730" s="840" t="s">
        <v>5627</v>
      </c>
      <c r="F1730" s="840" t="s">
        <v>5646</v>
      </c>
      <c r="G1730" s="840" t="s">
        <v>5647</v>
      </c>
      <c r="H1730" s="851"/>
      <c r="I1730" s="851"/>
      <c r="J1730" s="840"/>
      <c r="K1730" s="840"/>
      <c r="L1730" s="851">
        <v>1</v>
      </c>
      <c r="M1730" s="851">
        <v>37</v>
      </c>
      <c r="N1730" s="840">
        <v>1</v>
      </c>
      <c r="O1730" s="840">
        <v>37</v>
      </c>
      <c r="P1730" s="851"/>
      <c r="Q1730" s="851"/>
      <c r="R1730" s="845"/>
      <c r="S1730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39923716.37999998</v>
      </c>
      <c r="C3" s="344">
        <f t="shared" ref="C3:R3" si="0">SUBTOTAL(9,C6:C1048576)</f>
        <v>43.372051536799148</v>
      </c>
      <c r="D3" s="344">
        <f t="shared" si="0"/>
        <v>40772371.529999994</v>
      </c>
      <c r="E3" s="344">
        <f t="shared" si="0"/>
        <v>22</v>
      </c>
      <c r="F3" s="344">
        <f t="shared" si="0"/>
        <v>41699223.829999983</v>
      </c>
      <c r="G3" s="347">
        <f>IF(D3&lt;&gt;0,F3/D3,"")</f>
        <v>1.0227323617739041</v>
      </c>
      <c r="H3" s="343">
        <f t="shared" si="0"/>
        <v>10242536.110000011</v>
      </c>
      <c r="I3" s="344">
        <f t="shared" si="0"/>
        <v>0.85588102776739527</v>
      </c>
      <c r="J3" s="344">
        <f t="shared" si="0"/>
        <v>11967242.849999998</v>
      </c>
      <c r="K3" s="344">
        <f t="shared" si="0"/>
        <v>1</v>
      </c>
      <c r="L3" s="344">
        <f t="shared" si="0"/>
        <v>12498046.310000004</v>
      </c>
      <c r="M3" s="345">
        <f>IF(J3&lt;&gt;0,L3/J3,"")</f>
        <v>1.0443546994619572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5881</v>
      </c>
      <c r="B6" s="887">
        <v>10193.67</v>
      </c>
      <c r="C6" s="825">
        <v>1.0595229186155286</v>
      </c>
      <c r="D6" s="887">
        <v>9621</v>
      </c>
      <c r="E6" s="825">
        <v>1</v>
      </c>
      <c r="F6" s="887">
        <v>12225</v>
      </c>
      <c r="G6" s="830">
        <v>1.270657935765513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5882</v>
      </c>
      <c r="B7" s="889">
        <v>8434.33</v>
      </c>
      <c r="C7" s="832">
        <v>1.2740679758308158</v>
      </c>
      <c r="D7" s="889">
        <v>6620</v>
      </c>
      <c r="E7" s="832">
        <v>1</v>
      </c>
      <c r="F7" s="889">
        <v>5428</v>
      </c>
      <c r="G7" s="837">
        <v>0.81993957703927489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5883</v>
      </c>
      <c r="B8" s="889">
        <v>12441.33</v>
      </c>
      <c r="C8" s="832">
        <v>0.73368448924447416</v>
      </c>
      <c r="D8" s="889">
        <v>16957.330000000002</v>
      </c>
      <c r="E8" s="832">
        <v>1</v>
      </c>
      <c r="F8" s="889">
        <v>12910</v>
      </c>
      <c r="G8" s="837">
        <v>0.76132268464433961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5884</v>
      </c>
      <c r="B9" s="889">
        <v>33677.33</v>
      </c>
      <c r="C9" s="832">
        <v>1.1355482776096162</v>
      </c>
      <c r="D9" s="889">
        <v>29657.33</v>
      </c>
      <c r="E9" s="832">
        <v>1</v>
      </c>
      <c r="F9" s="889">
        <v>32041.660000000003</v>
      </c>
      <c r="G9" s="837">
        <v>1.0803959763067006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5885</v>
      </c>
      <c r="B10" s="889">
        <v>543</v>
      </c>
      <c r="C10" s="832">
        <v>0.95767195767195767</v>
      </c>
      <c r="D10" s="889">
        <v>567</v>
      </c>
      <c r="E10" s="832">
        <v>1</v>
      </c>
      <c r="F10" s="889">
        <v>693</v>
      </c>
      <c r="G10" s="837">
        <v>1.2222222222222223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5886</v>
      </c>
      <c r="B11" s="889"/>
      <c r="C11" s="832"/>
      <c r="D11" s="889"/>
      <c r="E11" s="832"/>
      <c r="F11" s="889">
        <v>2183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5887</v>
      </c>
      <c r="B12" s="889">
        <v>1927.6599999999999</v>
      </c>
      <c r="C12" s="832">
        <v>7.6799203187250988</v>
      </c>
      <c r="D12" s="889">
        <v>251</v>
      </c>
      <c r="E12" s="832">
        <v>1</v>
      </c>
      <c r="F12" s="889">
        <v>1292</v>
      </c>
      <c r="G12" s="837">
        <v>5.1474103585657369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2025</v>
      </c>
      <c r="B13" s="889">
        <v>39572460.419999994</v>
      </c>
      <c r="C13" s="832">
        <v>0.97540384258835722</v>
      </c>
      <c r="D13" s="889">
        <v>40570334.759999998</v>
      </c>
      <c r="E13" s="832">
        <v>1</v>
      </c>
      <c r="F13" s="889">
        <v>41549305.179999992</v>
      </c>
      <c r="G13" s="837">
        <v>1.0241302031593094</v>
      </c>
      <c r="H13" s="889">
        <v>10242536.110000011</v>
      </c>
      <c r="I13" s="832">
        <v>0.85588102776739527</v>
      </c>
      <c r="J13" s="889">
        <v>11967242.849999998</v>
      </c>
      <c r="K13" s="832">
        <v>1</v>
      </c>
      <c r="L13" s="889">
        <v>12498046.310000004</v>
      </c>
      <c r="M13" s="837">
        <v>1.0443546994619572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5888</v>
      </c>
      <c r="B14" s="889">
        <v>843.32999999999993</v>
      </c>
      <c r="C14" s="832">
        <v>0.30292025862068961</v>
      </c>
      <c r="D14" s="889">
        <v>2784</v>
      </c>
      <c r="E14" s="832">
        <v>1</v>
      </c>
      <c r="F14" s="889">
        <v>2534</v>
      </c>
      <c r="G14" s="837">
        <v>0.9102011494252874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5889</v>
      </c>
      <c r="B15" s="889">
        <v>35090</v>
      </c>
      <c r="C15" s="832">
        <v>1.5458830785497157</v>
      </c>
      <c r="D15" s="889">
        <v>22699</v>
      </c>
      <c r="E15" s="832">
        <v>1</v>
      </c>
      <c r="F15" s="889">
        <v>31817</v>
      </c>
      <c r="G15" s="837">
        <v>1.4016917044803736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5890</v>
      </c>
      <c r="B16" s="889">
        <v>13634.33</v>
      </c>
      <c r="C16" s="832">
        <v>1.3622070136876812</v>
      </c>
      <c r="D16" s="889">
        <v>10009</v>
      </c>
      <c r="E16" s="832">
        <v>1</v>
      </c>
      <c r="F16" s="889">
        <v>10876.33</v>
      </c>
      <c r="G16" s="837">
        <v>1.0866550104905586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5891</v>
      </c>
      <c r="B17" s="889"/>
      <c r="C17" s="832"/>
      <c r="D17" s="889">
        <v>1484</v>
      </c>
      <c r="E17" s="832">
        <v>1</v>
      </c>
      <c r="F17" s="889">
        <v>377</v>
      </c>
      <c r="G17" s="837">
        <v>0.25404312668463613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5892</v>
      </c>
      <c r="B18" s="889">
        <v>2877</v>
      </c>
      <c r="C18" s="832">
        <v>0.89710009354536946</v>
      </c>
      <c r="D18" s="889">
        <v>3207</v>
      </c>
      <c r="E18" s="832">
        <v>1</v>
      </c>
      <c r="F18" s="889">
        <v>1266</v>
      </c>
      <c r="G18" s="837">
        <v>0.39476145930776424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5893</v>
      </c>
      <c r="B19" s="889">
        <v>4842.66</v>
      </c>
      <c r="C19" s="832">
        <v>0.96199046483909412</v>
      </c>
      <c r="D19" s="889">
        <v>5034</v>
      </c>
      <c r="E19" s="832">
        <v>1</v>
      </c>
      <c r="F19" s="889">
        <v>6042</v>
      </c>
      <c r="G19" s="837">
        <v>1.2002383790226461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5894</v>
      </c>
      <c r="B20" s="889">
        <v>6253.66</v>
      </c>
      <c r="C20" s="832">
        <v>2.0011711999999999</v>
      </c>
      <c r="D20" s="889">
        <v>3125</v>
      </c>
      <c r="E20" s="832">
        <v>1</v>
      </c>
      <c r="F20" s="889">
        <v>4823.33</v>
      </c>
      <c r="G20" s="837">
        <v>1.5434656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5895</v>
      </c>
      <c r="B21" s="889">
        <v>2780.33</v>
      </c>
      <c r="C21" s="832">
        <v>1.0993792012653223</v>
      </c>
      <c r="D21" s="889">
        <v>2529</v>
      </c>
      <c r="E21" s="832">
        <v>1</v>
      </c>
      <c r="F21" s="889">
        <v>1773</v>
      </c>
      <c r="G21" s="837">
        <v>0.70106761565836295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5896</v>
      </c>
      <c r="B22" s="889">
        <v>1849</v>
      </c>
      <c r="C22" s="832">
        <v>0.88033785167092793</v>
      </c>
      <c r="D22" s="889">
        <v>2100.33</v>
      </c>
      <c r="E22" s="832">
        <v>1</v>
      </c>
      <c r="F22" s="889">
        <v>6519</v>
      </c>
      <c r="G22" s="837">
        <v>3.103797974603991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5897</v>
      </c>
      <c r="B23" s="889">
        <v>2159.33</v>
      </c>
      <c r="C23" s="832">
        <v>8.6029083665338639</v>
      </c>
      <c r="D23" s="889">
        <v>251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5898</v>
      </c>
      <c r="B24" s="889"/>
      <c r="C24" s="832"/>
      <c r="D24" s="889">
        <v>2891</v>
      </c>
      <c r="E24" s="832">
        <v>1</v>
      </c>
      <c r="F24" s="889">
        <v>3769</v>
      </c>
      <c r="G24" s="837">
        <v>1.3037011414735387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5899</v>
      </c>
      <c r="B25" s="889">
        <v>1864</v>
      </c>
      <c r="C25" s="832">
        <v>0.83214285714285718</v>
      </c>
      <c r="D25" s="889">
        <v>2240</v>
      </c>
      <c r="E25" s="832">
        <v>1</v>
      </c>
      <c r="F25" s="889">
        <v>2513</v>
      </c>
      <c r="G25" s="837">
        <v>1.121875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5900</v>
      </c>
      <c r="B26" s="889">
        <v>15821</v>
      </c>
      <c r="C26" s="832">
        <v>1.0761852935174478</v>
      </c>
      <c r="D26" s="889">
        <v>14701</v>
      </c>
      <c r="E26" s="832">
        <v>1</v>
      </c>
      <c r="F26" s="889">
        <v>9121.33</v>
      </c>
      <c r="G26" s="837">
        <v>0.62045643153526975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5901</v>
      </c>
      <c r="B27" s="889">
        <v>1759</v>
      </c>
      <c r="C27" s="832">
        <v>7.0079681274900398</v>
      </c>
      <c r="D27" s="889">
        <v>251</v>
      </c>
      <c r="E27" s="832">
        <v>1</v>
      </c>
      <c r="F27" s="889">
        <v>1390</v>
      </c>
      <c r="G27" s="837">
        <v>5.5378486055776897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thickBot="1" x14ac:dyDescent="0.35">
      <c r="A28" s="893" t="s">
        <v>5902</v>
      </c>
      <c r="B28" s="891">
        <v>194264.99999999997</v>
      </c>
      <c r="C28" s="840">
        <v>2.9860379496502949</v>
      </c>
      <c r="D28" s="891">
        <v>65057.78</v>
      </c>
      <c r="E28" s="840">
        <v>1</v>
      </c>
      <c r="F28" s="891">
        <v>325</v>
      </c>
      <c r="G28" s="845">
        <v>4.9955593320276225E-3</v>
      </c>
      <c r="H28" s="891"/>
      <c r="I28" s="840"/>
      <c r="J28" s="891"/>
      <c r="K28" s="840"/>
      <c r="L28" s="891"/>
      <c r="M28" s="845"/>
      <c r="N28" s="891"/>
      <c r="O28" s="840"/>
      <c r="P28" s="891"/>
      <c r="Q28" s="840"/>
      <c r="R28" s="891"/>
      <c r="S2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6508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55326.130000000005</v>
      </c>
      <c r="G3" s="208">
        <f t="shared" si="0"/>
        <v>50166252.48999998</v>
      </c>
      <c r="H3" s="208"/>
      <c r="I3" s="208"/>
      <c r="J3" s="208">
        <f t="shared" si="0"/>
        <v>55828.09</v>
      </c>
      <c r="K3" s="208">
        <f t="shared" si="0"/>
        <v>52739614.379999995</v>
      </c>
      <c r="L3" s="208"/>
      <c r="M3" s="208"/>
      <c r="N3" s="208">
        <f t="shared" si="0"/>
        <v>56070.05</v>
      </c>
      <c r="O3" s="208">
        <f t="shared" si="0"/>
        <v>54197270.140000001</v>
      </c>
      <c r="P3" s="79">
        <f>IF(K3=0,0,O3/K3)</f>
        <v>1.0276387261669622</v>
      </c>
      <c r="Q3" s="209">
        <f>IF(N3=0,0,O3/N3)</f>
        <v>966.59928321804591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5903</v>
      </c>
      <c r="B6" s="825" t="s">
        <v>5662</v>
      </c>
      <c r="C6" s="825" t="s">
        <v>5627</v>
      </c>
      <c r="D6" s="825" t="s">
        <v>5646</v>
      </c>
      <c r="E6" s="825" t="s">
        <v>5647</v>
      </c>
      <c r="F6" s="225">
        <v>5</v>
      </c>
      <c r="G6" s="225">
        <v>175</v>
      </c>
      <c r="H6" s="225"/>
      <c r="I6" s="225">
        <v>35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5903</v>
      </c>
      <c r="B7" s="832" t="s">
        <v>5662</v>
      </c>
      <c r="C7" s="832" t="s">
        <v>5627</v>
      </c>
      <c r="D7" s="832" t="s">
        <v>5693</v>
      </c>
      <c r="E7" s="832" t="s">
        <v>5694</v>
      </c>
      <c r="F7" s="849">
        <v>24</v>
      </c>
      <c r="G7" s="849">
        <v>5640</v>
      </c>
      <c r="H7" s="849">
        <v>0.83222664895971665</v>
      </c>
      <c r="I7" s="849">
        <v>235</v>
      </c>
      <c r="J7" s="849">
        <v>27</v>
      </c>
      <c r="K7" s="849">
        <v>6777</v>
      </c>
      <c r="L7" s="849">
        <v>1</v>
      </c>
      <c r="M7" s="849">
        <v>251</v>
      </c>
      <c r="N7" s="849">
        <v>25</v>
      </c>
      <c r="O7" s="849">
        <v>6275</v>
      </c>
      <c r="P7" s="837">
        <v>0.92592592592592593</v>
      </c>
      <c r="Q7" s="850">
        <v>251</v>
      </c>
    </row>
    <row r="8" spans="1:17" ht="14.4" customHeight="1" x14ac:dyDescent="0.3">
      <c r="A8" s="831" t="s">
        <v>5903</v>
      </c>
      <c r="B8" s="832" t="s">
        <v>5662</v>
      </c>
      <c r="C8" s="832" t="s">
        <v>5627</v>
      </c>
      <c r="D8" s="832" t="s">
        <v>5703</v>
      </c>
      <c r="E8" s="832" t="s">
        <v>5704</v>
      </c>
      <c r="F8" s="849">
        <v>14</v>
      </c>
      <c r="G8" s="849">
        <v>4312</v>
      </c>
      <c r="H8" s="849">
        <v>1.5161744022503516</v>
      </c>
      <c r="I8" s="849">
        <v>308</v>
      </c>
      <c r="J8" s="849">
        <v>9</v>
      </c>
      <c r="K8" s="849">
        <v>2844</v>
      </c>
      <c r="L8" s="849">
        <v>1</v>
      </c>
      <c r="M8" s="849">
        <v>316</v>
      </c>
      <c r="N8" s="849">
        <v>15</v>
      </c>
      <c r="O8" s="849">
        <v>4740</v>
      </c>
      <c r="P8" s="837">
        <v>1.6666666666666667</v>
      </c>
      <c r="Q8" s="850">
        <v>316</v>
      </c>
    </row>
    <row r="9" spans="1:17" ht="14.4" customHeight="1" x14ac:dyDescent="0.3">
      <c r="A9" s="831" t="s">
        <v>5903</v>
      </c>
      <c r="B9" s="832" t="s">
        <v>5662</v>
      </c>
      <c r="C9" s="832" t="s">
        <v>5627</v>
      </c>
      <c r="D9" s="832" t="s">
        <v>5721</v>
      </c>
      <c r="E9" s="832" t="s">
        <v>5722</v>
      </c>
      <c r="F9" s="849"/>
      <c r="G9" s="849"/>
      <c r="H9" s="849"/>
      <c r="I9" s="849"/>
      <c r="J9" s="849">
        <v>1</v>
      </c>
      <c r="K9" s="849">
        <v>0</v>
      </c>
      <c r="L9" s="849"/>
      <c r="M9" s="849">
        <v>0</v>
      </c>
      <c r="N9" s="849"/>
      <c r="O9" s="849"/>
      <c r="P9" s="837"/>
      <c r="Q9" s="850"/>
    </row>
    <row r="10" spans="1:17" ht="14.4" customHeight="1" x14ac:dyDescent="0.3">
      <c r="A10" s="831" t="s">
        <v>5903</v>
      </c>
      <c r="B10" s="832" t="s">
        <v>5662</v>
      </c>
      <c r="C10" s="832" t="s">
        <v>5627</v>
      </c>
      <c r="D10" s="832" t="s">
        <v>5639</v>
      </c>
      <c r="E10" s="832" t="s">
        <v>5640</v>
      </c>
      <c r="F10" s="849">
        <v>9</v>
      </c>
      <c r="G10" s="849">
        <v>66.67</v>
      </c>
      <c r="H10" s="849"/>
      <c r="I10" s="849">
        <v>7.4077777777777776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5903</v>
      </c>
      <c r="B11" s="832" t="s">
        <v>5662</v>
      </c>
      <c r="C11" s="832" t="s">
        <v>5627</v>
      </c>
      <c r="D11" s="832" t="s">
        <v>5723</v>
      </c>
      <c r="E11" s="832" t="s">
        <v>5724</v>
      </c>
      <c r="F11" s="849">
        <v>0</v>
      </c>
      <c r="G11" s="849">
        <v>0</v>
      </c>
      <c r="H11" s="849"/>
      <c r="I11" s="849"/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5903</v>
      </c>
      <c r="B12" s="832" t="s">
        <v>5662</v>
      </c>
      <c r="C12" s="832" t="s">
        <v>5627</v>
      </c>
      <c r="D12" s="832" t="s">
        <v>5831</v>
      </c>
      <c r="E12" s="832" t="s">
        <v>5832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1210</v>
      </c>
      <c r="P12" s="837"/>
      <c r="Q12" s="850">
        <v>1210</v>
      </c>
    </row>
    <row r="13" spans="1:17" ht="14.4" customHeight="1" x14ac:dyDescent="0.3">
      <c r="A13" s="831" t="s">
        <v>5904</v>
      </c>
      <c r="B13" s="832" t="s">
        <v>5662</v>
      </c>
      <c r="C13" s="832" t="s">
        <v>5627</v>
      </c>
      <c r="D13" s="832" t="s">
        <v>5646</v>
      </c>
      <c r="E13" s="832" t="s">
        <v>5647</v>
      </c>
      <c r="F13" s="849">
        <v>6</v>
      </c>
      <c r="G13" s="849">
        <v>210</v>
      </c>
      <c r="H13" s="849"/>
      <c r="I13" s="849">
        <v>35</v>
      </c>
      <c r="J13" s="849"/>
      <c r="K13" s="849"/>
      <c r="L13" s="849"/>
      <c r="M13" s="849"/>
      <c r="N13" s="849">
        <v>2</v>
      </c>
      <c r="O13" s="849">
        <v>74</v>
      </c>
      <c r="P13" s="837"/>
      <c r="Q13" s="850">
        <v>37</v>
      </c>
    </row>
    <row r="14" spans="1:17" ht="14.4" customHeight="1" x14ac:dyDescent="0.3">
      <c r="A14" s="831" t="s">
        <v>5904</v>
      </c>
      <c r="B14" s="832" t="s">
        <v>5662</v>
      </c>
      <c r="C14" s="832" t="s">
        <v>5627</v>
      </c>
      <c r="D14" s="832" t="s">
        <v>5691</v>
      </c>
      <c r="E14" s="832" t="s">
        <v>5692</v>
      </c>
      <c r="F14" s="849"/>
      <c r="G14" s="849"/>
      <c r="H14" s="849"/>
      <c r="I14" s="849"/>
      <c r="J14" s="849">
        <v>1</v>
      </c>
      <c r="K14" s="849">
        <v>195</v>
      </c>
      <c r="L14" s="849">
        <v>1</v>
      </c>
      <c r="M14" s="849">
        <v>195</v>
      </c>
      <c r="N14" s="849"/>
      <c r="O14" s="849"/>
      <c r="P14" s="837"/>
      <c r="Q14" s="850"/>
    </row>
    <row r="15" spans="1:17" ht="14.4" customHeight="1" x14ac:dyDescent="0.3">
      <c r="A15" s="831" t="s">
        <v>5904</v>
      </c>
      <c r="B15" s="832" t="s">
        <v>5662</v>
      </c>
      <c r="C15" s="832" t="s">
        <v>5627</v>
      </c>
      <c r="D15" s="832" t="s">
        <v>5693</v>
      </c>
      <c r="E15" s="832" t="s">
        <v>5694</v>
      </c>
      <c r="F15" s="849">
        <v>21</v>
      </c>
      <c r="G15" s="849">
        <v>4935</v>
      </c>
      <c r="H15" s="849">
        <v>1.3107569721115537</v>
      </c>
      <c r="I15" s="849">
        <v>235</v>
      </c>
      <c r="J15" s="849">
        <v>15</v>
      </c>
      <c r="K15" s="849">
        <v>3765</v>
      </c>
      <c r="L15" s="849">
        <v>1</v>
      </c>
      <c r="M15" s="849">
        <v>251</v>
      </c>
      <c r="N15" s="849">
        <v>10</v>
      </c>
      <c r="O15" s="849">
        <v>2510</v>
      </c>
      <c r="P15" s="837">
        <v>0.66666666666666663</v>
      </c>
      <c r="Q15" s="850">
        <v>251</v>
      </c>
    </row>
    <row r="16" spans="1:17" ht="14.4" customHeight="1" x14ac:dyDescent="0.3">
      <c r="A16" s="831" t="s">
        <v>5904</v>
      </c>
      <c r="B16" s="832" t="s">
        <v>5662</v>
      </c>
      <c r="C16" s="832" t="s">
        <v>5627</v>
      </c>
      <c r="D16" s="832" t="s">
        <v>5703</v>
      </c>
      <c r="E16" s="832" t="s">
        <v>5704</v>
      </c>
      <c r="F16" s="849">
        <v>9</v>
      </c>
      <c r="G16" s="849">
        <v>2772</v>
      </c>
      <c r="H16" s="849">
        <v>1.0965189873417722</v>
      </c>
      <c r="I16" s="849">
        <v>308</v>
      </c>
      <c r="J16" s="849">
        <v>8</v>
      </c>
      <c r="K16" s="849">
        <v>2528</v>
      </c>
      <c r="L16" s="849">
        <v>1</v>
      </c>
      <c r="M16" s="849">
        <v>316</v>
      </c>
      <c r="N16" s="849">
        <v>9</v>
      </c>
      <c r="O16" s="849">
        <v>2844</v>
      </c>
      <c r="P16" s="837">
        <v>1.125</v>
      </c>
      <c r="Q16" s="850">
        <v>316</v>
      </c>
    </row>
    <row r="17" spans="1:17" ht="14.4" customHeight="1" x14ac:dyDescent="0.3">
      <c r="A17" s="831" t="s">
        <v>5904</v>
      </c>
      <c r="B17" s="832" t="s">
        <v>5662</v>
      </c>
      <c r="C17" s="832" t="s">
        <v>5627</v>
      </c>
      <c r="D17" s="832" t="s">
        <v>5827</v>
      </c>
      <c r="E17" s="832" t="s">
        <v>5828</v>
      </c>
      <c r="F17" s="849">
        <v>2</v>
      </c>
      <c r="G17" s="849">
        <v>130</v>
      </c>
      <c r="H17" s="849">
        <v>0.98484848484848486</v>
      </c>
      <c r="I17" s="849">
        <v>65</v>
      </c>
      <c r="J17" s="849">
        <v>2</v>
      </c>
      <c r="K17" s="849">
        <v>132</v>
      </c>
      <c r="L17" s="849">
        <v>1</v>
      </c>
      <c r="M17" s="849">
        <v>66</v>
      </c>
      <c r="N17" s="849"/>
      <c r="O17" s="849"/>
      <c r="P17" s="837"/>
      <c r="Q17" s="850"/>
    </row>
    <row r="18" spans="1:17" ht="14.4" customHeight="1" x14ac:dyDescent="0.3">
      <c r="A18" s="831" t="s">
        <v>5904</v>
      </c>
      <c r="B18" s="832" t="s">
        <v>5662</v>
      </c>
      <c r="C18" s="832" t="s">
        <v>5627</v>
      </c>
      <c r="D18" s="832" t="s">
        <v>5639</v>
      </c>
      <c r="E18" s="832" t="s">
        <v>5640</v>
      </c>
      <c r="F18" s="849">
        <v>2</v>
      </c>
      <c r="G18" s="849">
        <v>33.33</v>
      </c>
      <c r="H18" s="849"/>
      <c r="I18" s="849">
        <v>16.664999999999999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5904</v>
      </c>
      <c r="B19" s="832" t="s">
        <v>5662</v>
      </c>
      <c r="C19" s="832" t="s">
        <v>5627</v>
      </c>
      <c r="D19" s="832" t="s">
        <v>5723</v>
      </c>
      <c r="E19" s="832" t="s">
        <v>5724</v>
      </c>
      <c r="F19" s="849">
        <v>0</v>
      </c>
      <c r="G19" s="849">
        <v>0</v>
      </c>
      <c r="H19" s="849"/>
      <c r="I19" s="849"/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5904</v>
      </c>
      <c r="B20" s="832" t="s">
        <v>5662</v>
      </c>
      <c r="C20" s="832" t="s">
        <v>5627</v>
      </c>
      <c r="D20" s="832" t="s">
        <v>5747</v>
      </c>
      <c r="E20" s="832" t="s">
        <v>5748</v>
      </c>
      <c r="F20" s="849">
        <v>1</v>
      </c>
      <c r="G20" s="849">
        <v>114</v>
      </c>
      <c r="H20" s="849"/>
      <c r="I20" s="849">
        <v>114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5904</v>
      </c>
      <c r="B21" s="832" t="s">
        <v>5662</v>
      </c>
      <c r="C21" s="832" t="s">
        <v>5627</v>
      </c>
      <c r="D21" s="832" t="s">
        <v>5751</v>
      </c>
      <c r="E21" s="832" t="s">
        <v>5752</v>
      </c>
      <c r="F21" s="849">
        <v>1</v>
      </c>
      <c r="G21" s="849">
        <v>240</v>
      </c>
      <c r="H21" s="849"/>
      <c r="I21" s="849">
        <v>240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5905</v>
      </c>
      <c r="B22" s="832" t="s">
        <v>5645</v>
      </c>
      <c r="C22" s="832" t="s">
        <v>5627</v>
      </c>
      <c r="D22" s="832" t="s">
        <v>5650</v>
      </c>
      <c r="E22" s="832" t="s">
        <v>5651</v>
      </c>
      <c r="F22" s="849"/>
      <c r="G22" s="849"/>
      <c r="H22" s="849"/>
      <c r="I22" s="849"/>
      <c r="J22" s="849">
        <v>2</v>
      </c>
      <c r="K22" s="849">
        <v>1686</v>
      </c>
      <c r="L22" s="849">
        <v>1</v>
      </c>
      <c r="M22" s="849">
        <v>843</v>
      </c>
      <c r="N22" s="849"/>
      <c r="O22" s="849"/>
      <c r="P22" s="837"/>
      <c r="Q22" s="850"/>
    </row>
    <row r="23" spans="1:17" ht="14.4" customHeight="1" x14ac:dyDescent="0.3">
      <c r="A23" s="831" t="s">
        <v>5905</v>
      </c>
      <c r="B23" s="832" t="s">
        <v>5662</v>
      </c>
      <c r="C23" s="832" t="s">
        <v>5627</v>
      </c>
      <c r="D23" s="832" t="s">
        <v>5646</v>
      </c>
      <c r="E23" s="832" t="s">
        <v>5647</v>
      </c>
      <c r="F23" s="849">
        <v>6</v>
      </c>
      <c r="G23" s="849">
        <v>210</v>
      </c>
      <c r="H23" s="849">
        <v>2.8378378378378377</v>
      </c>
      <c r="I23" s="849">
        <v>35</v>
      </c>
      <c r="J23" s="849">
        <v>2</v>
      </c>
      <c r="K23" s="849">
        <v>74</v>
      </c>
      <c r="L23" s="849">
        <v>1</v>
      </c>
      <c r="M23" s="849">
        <v>37</v>
      </c>
      <c r="N23" s="849">
        <v>3</v>
      </c>
      <c r="O23" s="849">
        <v>111</v>
      </c>
      <c r="P23" s="837">
        <v>1.5</v>
      </c>
      <c r="Q23" s="850">
        <v>37</v>
      </c>
    </row>
    <row r="24" spans="1:17" ht="14.4" customHeight="1" x14ac:dyDescent="0.3">
      <c r="A24" s="831" t="s">
        <v>5905</v>
      </c>
      <c r="B24" s="832" t="s">
        <v>5662</v>
      </c>
      <c r="C24" s="832" t="s">
        <v>5627</v>
      </c>
      <c r="D24" s="832" t="s">
        <v>5780</v>
      </c>
      <c r="E24" s="832" t="s">
        <v>5781</v>
      </c>
      <c r="F24" s="849"/>
      <c r="G24" s="849"/>
      <c r="H24" s="849"/>
      <c r="I24" s="849"/>
      <c r="J24" s="849">
        <v>0</v>
      </c>
      <c r="K24" s="849">
        <v>0</v>
      </c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5905</v>
      </c>
      <c r="B25" s="832" t="s">
        <v>5662</v>
      </c>
      <c r="C25" s="832" t="s">
        <v>5627</v>
      </c>
      <c r="D25" s="832" t="s">
        <v>5691</v>
      </c>
      <c r="E25" s="832" t="s">
        <v>5692</v>
      </c>
      <c r="F25" s="849">
        <v>1</v>
      </c>
      <c r="G25" s="849">
        <v>188</v>
      </c>
      <c r="H25" s="849">
        <v>0.48205128205128206</v>
      </c>
      <c r="I25" s="849">
        <v>188</v>
      </c>
      <c r="J25" s="849">
        <v>2</v>
      </c>
      <c r="K25" s="849">
        <v>390</v>
      </c>
      <c r="L25" s="849">
        <v>1</v>
      </c>
      <c r="M25" s="849">
        <v>195</v>
      </c>
      <c r="N25" s="849">
        <v>1</v>
      </c>
      <c r="O25" s="849">
        <v>196</v>
      </c>
      <c r="P25" s="837">
        <v>0.50256410256410255</v>
      </c>
      <c r="Q25" s="850">
        <v>196</v>
      </c>
    </row>
    <row r="26" spans="1:17" ht="14.4" customHeight="1" x14ac:dyDescent="0.3">
      <c r="A26" s="831" t="s">
        <v>5905</v>
      </c>
      <c r="B26" s="832" t="s">
        <v>5662</v>
      </c>
      <c r="C26" s="832" t="s">
        <v>5627</v>
      </c>
      <c r="D26" s="832" t="s">
        <v>5693</v>
      </c>
      <c r="E26" s="832" t="s">
        <v>5694</v>
      </c>
      <c r="F26" s="849">
        <v>28</v>
      </c>
      <c r="G26" s="849">
        <v>6580</v>
      </c>
      <c r="H26" s="849">
        <v>0.90397032559417501</v>
      </c>
      <c r="I26" s="849">
        <v>235</v>
      </c>
      <c r="J26" s="849">
        <v>29</v>
      </c>
      <c r="K26" s="849">
        <v>7279</v>
      </c>
      <c r="L26" s="849">
        <v>1</v>
      </c>
      <c r="M26" s="849">
        <v>251</v>
      </c>
      <c r="N26" s="849">
        <v>19</v>
      </c>
      <c r="O26" s="849">
        <v>4769</v>
      </c>
      <c r="P26" s="837">
        <v>0.65517241379310343</v>
      </c>
      <c r="Q26" s="850">
        <v>251</v>
      </c>
    </row>
    <row r="27" spans="1:17" ht="14.4" customHeight="1" x14ac:dyDescent="0.3">
      <c r="A27" s="831" t="s">
        <v>5905</v>
      </c>
      <c r="B27" s="832" t="s">
        <v>5662</v>
      </c>
      <c r="C27" s="832" t="s">
        <v>5627</v>
      </c>
      <c r="D27" s="832" t="s">
        <v>5699</v>
      </c>
      <c r="E27" s="832" t="s">
        <v>5700</v>
      </c>
      <c r="F27" s="849">
        <v>2</v>
      </c>
      <c r="G27" s="849">
        <v>894</v>
      </c>
      <c r="H27" s="849"/>
      <c r="I27" s="849">
        <v>447</v>
      </c>
      <c r="J27" s="849"/>
      <c r="K27" s="849"/>
      <c r="L27" s="849"/>
      <c r="M27" s="849"/>
      <c r="N27" s="849">
        <v>1</v>
      </c>
      <c r="O27" s="849">
        <v>471</v>
      </c>
      <c r="P27" s="837"/>
      <c r="Q27" s="850">
        <v>471</v>
      </c>
    </row>
    <row r="28" spans="1:17" ht="14.4" customHeight="1" x14ac:dyDescent="0.3">
      <c r="A28" s="831" t="s">
        <v>5905</v>
      </c>
      <c r="B28" s="832" t="s">
        <v>5662</v>
      </c>
      <c r="C28" s="832" t="s">
        <v>5627</v>
      </c>
      <c r="D28" s="832" t="s">
        <v>5805</v>
      </c>
      <c r="E28" s="832" t="s">
        <v>5806</v>
      </c>
      <c r="F28" s="849"/>
      <c r="G28" s="849"/>
      <c r="H28" s="849"/>
      <c r="I28" s="849"/>
      <c r="J28" s="849">
        <v>2</v>
      </c>
      <c r="K28" s="849">
        <v>2716</v>
      </c>
      <c r="L28" s="849">
        <v>1</v>
      </c>
      <c r="M28" s="849">
        <v>1358</v>
      </c>
      <c r="N28" s="849">
        <v>1</v>
      </c>
      <c r="O28" s="849">
        <v>1359</v>
      </c>
      <c r="P28" s="837">
        <v>0.50036818851251841</v>
      </c>
      <c r="Q28" s="850">
        <v>1359</v>
      </c>
    </row>
    <row r="29" spans="1:17" ht="14.4" customHeight="1" x14ac:dyDescent="0.3">
      <c r="A29" s="831" t="s">
        <v>5905</v>
      </c>
      <c r="B29" s="832" t="s">
        <v>5662</v>
      </c>
      <c r="C29" s="832" t="s">
        <v>5627</v>
      </c>
      <c r="D29" s="832" t="s">
        <v>5703</v>
      </c>
      <c r="E29" s="832" t="s">
        <v>5704</v>
      </c>
      <c r="F29" s="849">
        <v>14</v>
      </c>
      <c r="G29" s="849">
        <v>4312</v>
      </c>
      <c r="H29" s="849">
        <v>1.1371308016877637</v>
      </c>
      <c r="I29" s="849">
        <v>308</v>
      </c>
      <c r="J29" s="849">
        <v>12</v>
      </c>
      <c r="K29" s="849">
        <v>3792</v>
      </c>
      <c r="L29" s="849">
        <v>1</v>
      </c>
      <c r="M29" s="849">
        <v>316</v>
      </c>
      <c r="N29" s="849">
        <v>19</v>
      </c>
      <c r="O29" s="849">
        <v>6004</v>
      </c>
      <c r="P29" s="837">
        <v>1.5833333333333333</v>
      </c>
      <c r="Q29" s="850">
        <v>316</v>
      </c>
    </row>
    <row r="30" spans="1:17" ht="14.4" customHeight="1" x14ac:dyDescent="0.3">
      <c r="A30" s="831" t="s">
        <v>5905</v>
      </c>
      <c r="B30" s="832" t="s">
        <v>5662</v>
      </c>
      <c r="C30" s="832" t="s">
        <v>5627</v>
      </c>
      <c r="D30" s="832" t="s">
        <v>5639</v>
      </c>
      <c r="E30" s="832" t="s">
        <v>5640</v>
      </c>
      <c r="F30" s="849">
        <v>5</v>
      </c>
      <c r="G30" s="849">
        <v>33.33</v>
      </c>
      <c r="H30" s="849">
        <v>1</v>
      </c>
      <c r="I30" s="849">
        <v>6.6659999999999995</v>
      </c>
      <c r="J30" s="849">
        <v>1</v>
      </c>
      <c r="K30" s="849">
        <v>33.33</v>
      </c>
      <c r="L30" s="849">
        <v>1</v>
      </c>
      <c r="M30" s="849">
        <v>33.33</v>
      </c>
      <c r="N30" s="849"/>
      <c r="O30" s="849"/>
      <c r="P30" s="837"/>
      <c r="Q30" s="850"/>
    </row>
    <row r="31" spans="1:17" ht="14.4" customHeight="1" x14ac:dyDescent="0.3">
      <c r="A31" s="831" t="s">
        <v>5905</v>
      </c>
      <c r="B31" s="832" t="s">
        <v>5662</v>
      </c>
      <c r="C31" s="832" t="s">
        <v>5627</v>
      </c>
      <c r="D31" s="832" t="s">
        <v>5723</v>
      </c>
      <c r="E31" s="832" t="s">
        <v>5724</v>
      </c>
      <c r="F31" s="849">
        <v>1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5905</v>
      </c>
      <c r="B32" s="832" t="s">
        <v>5662</v>
      </c>
      <c r="C32" s="832" t="s">
        <v>5627</v>
      </c>
      <c r="D32" s="832" t="s">
        <v>5729</v>
      </c>
      <c r="E32" s="832" t="s">
        <v>5730</v>
      </c>
      <c r="F32" s="849">
        <v>0</v>
      </c>
      <c r="G32" s="849">
        <v>0</v>
      </c>
      <c r="H32" s="849"/>
      <c r="I32" s="849"/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5905</v>
      </c>
      <c r="B33" s="832" t="s">
        <v>5662</v>
      </c>
      <c r="C33" s="832" t="s">
        <v>5627</v>
      </c>
      <c r="D33" s="832" t="s">
        <v>5731</v>
      </c>
      <c r="E33" s="832" t="s">
        <v>5732</v>
      </c>
      <c r="F33" s="849"/>
      <c r="G33" s="849"/>
      <c r="H33" s="849"/>
      <c r="I33" s="849"/>
      <c r="J33" s="849">
        <v>1</v>
      </c>
      <c r="K33" s="849">
        <v>671</v>
      </c>
      <c r="L33" s="849">
        <v>1</v>
      </c>
      <c r="M33" s="849">
        <v>671</v>
      </c>
      <c r="N33" s="849"/>
      <c r="O33" s="849"/>
      <c r="P33" s="837"/>
      <c r="Q33" s="850"/>
    </row>
    <row r="34" spans="1:17" ht="14.4" customHeight="1" x14ac:dyDescent="0.3">
      <c r="A34" s="831" t="s">
        <v>5905</v>
      </c>
      <c r="B34" s="832" t="s">
        <v>5662</v>
      </c>
      <c r="C34" s="832" t="s">
        <v>5627</v>
      </c>
      <c r="D34" s="832" t="s">
        <v>5747</v>
      </c>
      <c r="E34" s="832" t="s">
        <v>5748</v>
      </c>
      <c r="F34" s="849">
        <v>1</v>
      </c>
      <c r="G34" s="849">
        <v>114</v>
      </c>
      <c r="H34" s="849"/>
      <c r="I34" s="849">
        <v>114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5905</v>
      </c>
      <c r="B35" s="832" t="s">
        <v>5662</v>
      </c>
      <c r="C35" s="832" t="s">
        <v>5627</v>
      </c>
      <c r="D35" s="832" t="s">
        <v>5753</v>
      </c>
      <c r="E35" s="832" t="s">
        <v>5754</v>
      </c>
      <c r="F35" s="849">
        <v>1</v>
      </c>
      <c r="G35" s="849">
        <v>110</v>
      </c>
      <c r="H35" s="849"/>
      <c r="I35" s="849">
        <v>110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5905</v>
      </c>
      <c r="B36" s="832" t="s">
        <v>5833</v>
      </c>
      <c r="C36" s="832" t="s">
        <v>5627</v>
      </c>
      <c r="D36" s="832" t="s">
        <v>5693</v>
      </c>
      <c r="E36" s="832" t="s">
        <v>5694</v>
      </c>
      <c r="F36" s="849"/>
      <c r="G36" s="849"/>
      <c r="H36" s="849"/>
      <c r="I36" s="849"/>
      <c r="J36" s="849">
        <v>0</v>
      </c>
      <c r="K36" s="849">
        <v>0</v>
      </c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5905</v>
      </c>
      <c r="B37" s="832" t="s">
        <v>5833</v>
      </c>
      <c r="C37" s="832" t="s">
        <v>5627</v>
      </c>
      <c r="D37" s="832" t="s">
        <v>5703</v>
      </c>
      <c r="E37" s="832" t="s">
        <v>5704</v>
      </c>
      <c r="F37" s="849"/>
      <c r="G37" s="849"/>
      <c r="H37" s="849"/>
      <c r="I37" s="849"/>
      <c r="J37" s="849">
        <v>1</v>
      </c>
      <c r="K37" s="849">
        <v>316</v>
      </c>
      <c r="L37" s="849">
        <v>1</v>
      </c>
      <c r="M37" s="849">
        <v>316</v>
      </c>
      <c r="N37" s="849"/>
      <c r="O37" s="849"/>
      <c r="P37" s="837"/>
      <c r="Q37" s="850"/>
    </row>
    <row r="38" spans="1:17" ht="14.4" customHeight="1" x14ac:dyDescent="0.3">
      <c r="A38" s="831" t="s">
        <v>5906</v>
      </c>
      <c r="B38" s="832" t="s">
        <v>5662</v>
      </c>
      <c r="C38" s="832" t="s">
        <v>5627</v>
      </c>
      <c r="D38" s="832" t="s">
        <v>5646</v>
      </c>
      <c r="E38" s="832" t="s">
        <v>5647</v>
      </c>
      <c r="F38" s="849">
        <v>2</v>
      </c>
      <c r="G38" s="849">
        <v>70</v>
      </c>
      <c r="H38" s="849">
        <v>0.94594594594594594</v>
      </c>
      <c r="I38" s="849">
        <v>35</v>
      </c>
      <c r="J38" s="849">
        <v>2</v>
      </c>
      <c r="K38" s="849">
        <v>74</v>
      </c>
      <c r="L38" s="849">
        <v>1</v>
      </c>
      <c r="M38" s="849">
        <v>37</v>
      </c>
      <c r="N38" s="849">
        <v>1</v>
      </c>
      <c r="O38" s="849">
        <v>37</v>
      </c>
      <c r="P38" s="837">
        <v>0.5</v>
      </c>
      <c r="Q38" s="850">
        <v>37</v>
      </c>
    </row>
    <row r="39" spans="1:17" ht="14.4" customHeight="1" x14ac:dyDescent="0.3">
      <c r="A39" s="831" t="s">
        <v>5906</v>
      </c>
      <c r="B39" s="832" t="s">
        <v>5662</v>
      </c>
      <c r="C39" s="832" t="s">
        <v>5627</v>
      </c>
      <c r="D39" s="832" t="s">
        <v>5687</v>
      </c>
      <c r="E39" s="832" t="s">
        <v>5688</v>
      </c>
      <c r="F39" s="849"/>
      <c r="G39" s="849"/>
      <c r="H39" s="849"/>
      <c r="I39" s="849"/>
      <c r="J39" s="849">
        <v>2</v>
      </c>
      <c r="K39" s="849">
        <v>10</v>
      </c>
      <c r="L39" s="849">
        <v>1</v>
      </c>
      <c r="M39" s="849">
        <v>5</v>
      </c>
      <c r="N39" s="849"/>
      <c r="O39" s="849"/>
      <c r="P39" s="837"/>
      <c r="Q39" s="850"/>
    </row>
    <row r="40" spans="1:17" ht="14.4" customHeight="1" x14ac:dyDescent="0.3">
      <c r="A40" s="831" t="s">
        <v>5906</v>
      </c>
      <c r="B40" s="832" t="s">
        <v>5662</v>
      </c>
      <c r="C40" s="832" t="s">
        <v>5627</v>
      </c>
      <c r="D40" s="832" t="s">
        <v>5693</v>
      </c>
      <c r="E40" s="832" t="s">
        <v>5694</v>
      </c>
      <c r="F40" s="849">
        <v>65</v>
      </c>
      <c r="G40" s="849">
        <v>15275</v>
      </c>
      <c r="H40" s="849">
        <v>1.08672453044963</v>
      </c>
      <c r="I40" s="849">
        <v>235</v>
      </c>
      <c r="J40" s="849">
        <v>56</v>
      </c>
      <c r="K40" s="849">
        <v>14056</v>
      </c>
      <c r="L40" s="849">
        <v>1</v>
      </c>
      <c r="M40" s="849">
        <v>251</v>
      </c>
      <c r="N40" s="849">
        <v>58</v>
      </c>
      <c r="O40" s="849">
        <v>14558</v>
      </c>
      <c r="P40" s="837">
        <v>1.0357142857142858</v>
      </c>
      <c r="Q40" s="850">
        <v>251</v>
      </c>
    </row>
    <row r="41" spans="1:17" ht="14.4" customHeight="1" x14ac:dyDescent="0.3">
      <c r="A41" s="831" t="s">
        <v>5906</v>
      </c>
      <c r="B41" s="832" t="s">
        <v>5662</v>
      </c>
      <c r="C41" s="832" t="s">
        <v>5627</v>
      </c>
      <c r="D41" s="832" t="s">
        <v>5703</v>
      </c>
      <c r="E41" s="832" t="s">
        <v>5704</v>
      </c>
      <c r="F41" s="849">
        <v>57</v>
      </c>
      <c r="G41" s="849">
        <v>17556</v>
      </c>
      <c r="H41" s="849">
        <v>1.1338155515370705</v>
      </c>
      <c r="I41" s="849">
        <v>308</v>
      </c>
      <c r="J41" s="849">
        <v>49</v>
      </c>
      <c r="K41" s="849">
        <v>15484</v>
      </c>
      <c r="L41" s="849">
        <v>1</v>
      </c>
      <c r="M41" s="849">
        <v>316</v>
      </c>
      <c r="N41" s="849">
        <v>55</v>
      </c>
      <c r="O41" s="849">
        <v>17380</v>
      </c>
      <c r="P41" s="837">
        <v>1.1224489795918366</v>
      </c>
      <c r="Q41" s="850">
        <v>316</v>
      </c>
    </row>
    <row r="42" spans="1:17" ht="14.4" customHeight="1" x14ac:dyDescent="0.3">
      <c r="A42" s="831" t="s">
        <v>5906</v>
      </c>
      <c r="B42" s="832" t="s">
        <v>5662</v>
      </c>
      <c r="C42" s="832" t="s">
        <v>5627</v>
      </c>
      <c r="D42" s="832" t="s">
        <v>5639</v>
      </c>
      <c r="E42" s="832" t="s">
        <v>5640</v>
      </c>
      <c r="F42" s="849">
        <v>10</v>
      </c>
      <c r="G42" s="849">
        <v>233.32999999999998</v>
      </c>
      <c r="H42" s="849">
        <v>7.0006000600060005</v>
      </c>
      <c r="I42" s="849">
        <v>23.332999999999998</v>
      </c>
      <c r="J42" s="849">
        <v>1</v>
      </c>
      <c r="K42" s="849">
        <v>33.33</v>
      </c>
      <c r="L42" s="849">
        <v>1</v>
      </c>
      <c r="M42" s="849">
        <v>33.33</v>
      </c>
      <c r="N42" s="849">
        <v>2</v>
      </c>
      <c r="O42" s="849">
        <v>66.66</v>
      </c>
      <c r="P42" s="837">
        <v>2</v>
      </c>
      <c r="Q42" s="850">
        <v>33.33</v>
      </c>
    </row>
    <row r="43" spans="1:17" ht="14.4" customHeight="1" x14ac:dyDescent="0.3">
      <c r="A43" s="831" t="s">
        <v>5906</v>
      </c>
      <c r="B43" s="832" t="s">
        <v>5662</v>
      </c>
      <c r="C43" s="832" t="s">
        <v>5627</v>
      </c>
      <c r="D43" s="832" t="s">
        <v>5723</v>
      </c>
      <c r="E43" s="832" t="s">
        <v>5724</v>
      </c>
      <c r="F43" s="849">
        <v>1</v>
      </c>
      <c r="G43" s="849">
        <v>0</v>
      </c>
      <c r="H43" s="849"/>
      <c r="I43" s="849">
        <v>0</v>
      </c>
      <c r="J43" s="849"/>
      <c r="K43" s="849"/>
      <c r="L43" s="849"/>
      <c r="M43" s="849"/>
      <c r="N43" s="849">
        <v>0</v>
      </c>
      <c r="O43" s="849">
        <v>0</v>
      </c>
      <c r="P43" s="837"/>
      <c r="Q43" s="850"/>
    </row>
    <row r="44" spans="1:17" ht="14.4" customHeight="1" x14ac:dyDescent="0.3">
      <c r="A44" s="831" t="s">
        <v>5906</v>
      </c>
      <c r="B44" s="832" t="s">
        <v>5833</v>
      </c>
      <c r="C44" s="832" t="s">
        <v>5627</v>
      </c>
      <c r="D44" s="832" t="s">
        <v>5693</v>
      </c>
      <c r="E44" s="832" t="s">
        <v>5694</v>
      </c>
      <c r="F44" s="849">
        <v>1</v>
      </c>
      <c r="G44" s="849">
        <v>235</v>
      </c>
      <c r="H44" s="849"/>
      <c r="I44" s="849">
        <v>235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5906</v>
      </c>
      <c r="B45" s="832" t="s">
        <v>5833</v>
      </c>
      <c r="C45" s="832" t="s">
        <v>5627</v>
      </c>
      <c r="D45" s="832" t="s">
        <v>5703</v>
      </c>
      <c r="E45" s="832" t="s">
        <v>5704</v>
      </c>
      <c r="F45" s="849">
        <v>1</v>
      </c>
      <c r="G45" s="849">
        <v>308</v>
      </c>
      <c r="H45" s="849"/>
      <c r="I45" s="849">
        <v>308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5907</v>
      </c>
      <c r="B46" s="832" t="s">
        <v>5662</v>
      </c>
      <c r="C46" s="832" t="s">
        <v>5627</v>
      </c>
      <c r="D46" s="832" t="s">
        <v>5693</v>
      </c>
      <c r="E46" s="832" t="s">
        <v>5694</v>
      </c>
      <c r="F46" s="849">
        <v>1</v>
      </c>
      <c r="G46" s="849">
        <v>235</v>
      </c>
      <c r="H46" s="849">
        <v>0.93625498007968122</v>
      </c>
      <c r="I46" s="849">
        <v>235</v>
      </c>
      <c r="J46" s="849">
        <v>1</v>
      </c>
      <c r="K46" s="849">
        <v>251</v>
      </c>
      <c r="L46" s="849">
        <v>1</v>
      </c>
      <c r="M46" s="849">
        <v>251</v>
      </c>
      <c r="N46" s="849">
        <v>1</v>
      </c>
      <c r="O46" s="849">
        <v>251</v>
      </c>
      <c r="P46" s="837">
        <v>1</v>
      </c>
      <c r="Q46" s="850">
        <v>251</v>
      </c>
    </row>
    <row r="47" spans="1:17" ht="14.4" customHeight="1" x14ac:dyDescent="0.3">
      <c r="A47" s="831" t="s">
        <v>5907</v>
      </c>
      <c r="B47" s="832" t="s">
        <v>5662</v>
      </c>
      <c r="C47" s="832" t="s">
        <v>5627</v>
      </c>
      <c r="D47" s="832" t="s">
        <v>5695</v>
      </c>
      <c r="E47" s="832" t="s">
        <v>5696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126</v>
      </c>
      <c r="P47" s="837"/>
      <c r="Q47" s="850">
        <v>126</v>
      </c>
    </row>
    <row r="48" spans="1:17" ht="14.4" customHeight="1" x14ac:dyDescent="0.3">
      <c r="A48" s="831" t="s">
        <v>5907</v>
      </c>
      <c r="B48" s="832" t="s">
        <v>5662</v>
      </c>
      <c r="C48" s="832" t="s">
        <v>5627</v>
      </c>
      <c r="D48" s="832" t="s">
        <v>5703</v>
      </c>
      <c r="E48" s="832" t="s">
        <v>5704</v>
      </c>
      <c r="F48" s="849">
        <v>1</v>
      </c>
      <c r="G48" s="849">
        <v>308</v>
      </c>
      <c r="H48" s="849">
        <v>0.97468354430379744</v>
      </c>
      <c r="I48" s="849">
        <v>308</v>
      </c>
      <c r="J48" s="849">
        <v>1</v>
      </c>
      <c r="K48" s="849">
        <v>316</v>
      </c>
      <c r="L48" s="849">
        <v>1</v>
      </c>
      <c r="M48" s="849">
        <v>316</v>
      </c>
      <c r="N48" s="849">
        <v>1</v>
      </c>
      <c r="O48" s="849">
        <v>316</v>
      </c>
      <c r="P48" s="837">
        <v>1</v>
      </c>
      <c r="Q48" s="850">
        <v>316</v>
      </c>
    </row>
    <row r="49" spans="1:17" ht="14.4" customHeight="1" x14ac:dyDescent="0.3">
      <c r="A49" s="831" t="s">
        <v>5630</v>
      </c>
      <c r="B49" s="832" t="s">
        <v>5631</v>
      </c>
      <c r="C49" s="832" t="s">
        <v>5627</v>
      </c>
      <c r="D49" s="832" t="s">
        <v>5635</v>
      </c>
      <c r="E49" s="832" t="s">
        <v>5636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347</v>
      </c>
      <c r="P49" s="837"/>
      <c r="Q49" s="850">
        <v>347</v>
      </c>
    </row>
    <row r="50" spans="1:17" ht="14.4" customHeight="1" x14ac:dyDescent="0.3">
      <c r="A50" s="831" t="s">
        <v>5630</v>
      </c>
      <c r="B50" s="832" t="s">
        <v>5631</v>
      </c>
      <c r="C50" s="832" t="s">
        <v>5627</v>
      </c>
      <c r="D50" s="832" t="s">
        <v>5637</v>
      </c>
      <c r="E50" s="832" t="s">
        <v>5638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702</v>
      </c>
      <c r="P50" s="837"/>
      <c r="Q50" s="850">
        <v>351</v>
      </c>
    </row>
    <row r="51" spans="1:17" ht="14.4" customHeight="1" x14ac:dyDescent="0.3">
      <c r="A51" s="831" t="s">
        <v>5630</v>
      </c>
      <c r="B51" s="832" t="s">
        <v>5662</v>
      </c>
      <c r="C51" s="832" t="s">
        <v>5627</v>
      </c>
      <c r="D51" s="832" t="s">
        <v>5693</v>
      </c>
      <c r="E51" s="832" t="s">
        <v>5694</v>
      </c>
      <c r="F51" s="849"/>
      <c r="G51" s="849"/>
      <c r="H51" s="849"/>
      <c r="I51" s="849"/>
      <c r="J51" s="849"/>
      <c r="K51" s="849"/>
      <c r="L51" s="849"/>
      <c r="M51" s="849"/>
      <c r="N51" s="849">
        <v>2</v>
      </c>
      <c r="O51" s="849">
        <v>502</v>
      </c>
      <c r="P51" s="837"/>
      <c r="Q51" s="850">
        <v>251</v>
      </c>
    </row>
    <row r="52" spans="1:17" ht="14.4" customHeight="1" x14ac:dyDescent="0.3">
      <c r="A52" s="831" t="s">
        <v>5630</v>
      </c>
      <c r="B52" s="832" t="s">
        <v>5662</v>
      </c>
      <c r="C52" s="832" t="s">
        <v>5627</v>
      </c>
      <c r="D52" s="832" t="s">
        <v>5703</v>
      </c>
      <c r="E52" s="832" t="s">
        <v>5704</v>
      </c>
      <c r="F52" s="849"/>
      <c r="G52" s="849"/>
      <c r="H52" s="849"/>
      <c r="I52" s="849"/>
      <c r="J52" s="849"/>
      <c r="K52" s="849"/>
      <c r="L52" s="849"/>
      <c r="M52" s="849"/>
      <c r="N52" s="849">
        <v>2</v>
      </c>
      <c r="O52" s="849">
        <v>632</v>
      </c>
      <c r="P52" s="837"/>
      <c r="Q52" s="850">
        <v>316</v>
      </c>
    </row>
    <row r="53" spans="1:17" ht="14.4" customHeight="1" x14ac:dyDescent="0.3">
      <c r="A53" s="831" t="s">
        <v>5661</v>
      </c>
      <c r="B53" s="832" t="s">
        <v>5662</v>
      </c>
      <c r="C53" s="832" t="s">
        <v>5627</v>
      </c>
      <c r="D53" s="832" t="s">
        <v>5646</v>
      </c>
      <c r="E53" s="832" t="s">
        <v>5647</v>
      </c>
      <c r="F53" s="849">
        <v>2</v>
      </c>
      <c r="G53" s="849">
        <v>70</v>
      </c>
      <c r="H53" s="849"/>
      <c r="I53" s="849">
        <v>35</v>
      </c>
      <c r="J53" s="849"/>
      <c r="K53" s="849"/>
      <c r="L53" s="849"/>
      <c r="M53" s="849"/>
      <c r="N53" s="849">
        <v>1</v>
      </c>
      <c r="O53" s="849">
        <v>37</v>
      </c>
      <c r="P53" s="837"/>
      <c r="Q53" s="850">
        <v>37</v>
      </c>
    </row>
    <row r="54" spans="1:17" ht="14.4" customHeight="1" x14ac:dyDescent="0.3">
      <c r="A54" s="831" t="s">
        <v>5661</v>
      </c>
      <c r="B54" s="832" t="s">
        <v>5662</v>
      </c>
      <c r="C54" s="832" t="s">
        <v>5627</v>
      </c>
      <c r="D54" s="832" t="s">
        <v>5693</v>
      </c>
      <c r="E54" s="832" t="s">
        <v>5694</v>
      </c>
      <c r="F54" s="849">
        <v>5</v>
      </c>
      <c r="G54" s="849">
        <v>1175</v>
      </c>
      <c r="H54" s="849">
        <v>4.6812749003984067</v>
      </c>
      <c r="I54" s="849">
        <v>235</v>
      </c>
      <c r="J54" s="849">
        <v>1</v>
      </c>
      <c r="K54" s="849">
        <v>251</v>
      </c>
      <c r="L54" s="849">
        <v>1</v>
      </c>
      <c r="M54" s="849">
        <v>251</v>
      </c>
      <c r="N54" s="849">
        <v>5</v>
      </c>
      <c r="O54" s="849">
        <v>1255</v>
      </c>
      <c r="P54" s="837">
        <v>5</v>
      </c>
      <c r="Q54" s="850">
        <v>251</v>
      </c>
    </row>
    <row r="55" spans="1:17" ht="14.4" customHeight="1" x14ac:dyDescent="0.3">
      <c r="A55" s="831" t="s">
        <v>5661</v>
      </c>
      <c r="B55" s="832" t="s">
        <v>5662</v>
      </c>
      <c r="C55" s="832" t="s">
        <v>5627</v>
      </c>
      <c r="D55" s="832" t="s">
        <v>5703</v>
      </c>
      <c r="E55" s="832" t="s">
        <v>5704</v>
      </c>
      <c r="F55" s="849">
        <v>2</v>
      </c>
      <c r="G55" s="849">
        <v>616</v>
      </c>
      <c r="H55" s="849"/>
      <c r="I55" s="849">
        <v>308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5661</v>
      </c>
      <c r="B56" s="832" t="s">
        <v>5662</v>
      </c>
      <c r="C56" s="832" t="s">
        <v>5627</v>
      </c>
      <c r="D56" s="832" t="s">
        <v>5639</v>
      </c>
      <c r="E56" s="832" t="s">
        <v>5640</v>
      </c>
      <c r="F56" s="849">
        <v>3</v>
      </c>
      <c r="G56" s="849">
        <v>66.66</v>
      </c>
      <c r="H56" s="849"/>
      <c r="I56" s="849">
        <v>22.22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599</v>
      </c>
      <c r="B57" s="832" t="s">
        <v>5631</v>
      </c>
      <c r="C57" s="832" t="s">
        <v>5627</v>
      </c>
      <c r="D57" s="832" t="s">
        <v>5635</v>
      </c>
      <c r="E57" s="832" t="s">
        <v>5636</v>
      </c>
      <c r="F57" s="849">
        <v>3</v>
      </c>
      <c r="G57" s="849">
        <v>969</v>
      </c>
      <c r="H57" s="849">
        <v>2.800578034682081</v>
      </c>
      <c r="I57" s="849">
        <v>323</v>
      </c>
      <c r="J57" s="849">
        <v>1</v>
      </c>
      <c r="K57" s="849">
        <v>346</v>
      </c>
      <c r="L57" s="849">
        <v>1</v>
      </c>
      <c r="M57" s="849">
        <v>346</v>
      </c>
      <c r="N57" s="849">
        <v>1</v>
      </c>
      <c r="O57" s="849">
        <v>347</v>
      </c>
      <c r="P57" s="837">
        <v>1.0028901734104045</v>
      </c>
      <c r="Q57" s="850">
        <v>347</v>
      </c>
    </row>
    <row r="58" spans="1:17" ht="14.4" customHeight="1" x14ac:dyDescent="0.3">
      <c r="A58" s="831" t="s">
        <v>599</v>
      </c>
      <c r="B58" s="832" t="s">
        <v>5631</v>
      </c>
      <c r="C58" s="832" t="s">
        <v>5627</v>
      </c>
      <c r="D58" s="832" t="s">
        <v>5637</v>
      </c>
      <c r="E58" s="832" t="s">
        <v>5638</v>
      </c>
      <c r="F58" s="849">
        <v>3</v>
      </c>
      <c r="G58" s="849">
        <v>981</v>
      </c>
      <c r="H58" s="849">
        <v>1.4014285714285715</v>
      </c>
      <c r="I58" s="849">
        <v>327</v>
      </c>
      <c r="J58" s="849">
        <v>2</v>
      </c>
      <c r="K58" s="849">
        <v>700</v>
      </c>
      <c r="L58" s="849">
        <v>1</v>
      </c>
      <c r="M58" s="849">
        <v>350</v>
      </c>
      <c r="N58" s="849">
        <v>1</v>
      </c>
      <c r="O58" s="849">
        <v>351</v>
      </c>
      <c r="P58" s="837">
        <v>0.50142857142857145</v>
      </c>
      <c r="Q58" s="850">
        <v>351</v>
      </c>
    </row>
    <row r="59" spans="1:17" ht="14.4" customHeight="1" x14ac:dyDescent="0.3">
      <c r="A59" s="831" t="s">
        <v>599</v>
      </c>
      <c r="B59" s="832" t="s">
        <v>5645</v>
      </c>
      <c r="C59" s="832" t="s">
        <v>5627</v>
      </c>
      <c r="D59" s="832" t="s">
        <v>5650</v>
      </c>
      <c r="E59" s="832" t="s">
        <v>5651</v>
      </c>
      <c r="F59" s="849">
        <v>11</v>
      </c>
      <c r="G59" s="849">
        <v>9020</v>
      </c>
      <c r="H59" s="849">
        <v>1.7833135626729932</v>
      </c>
      <c r="I59" s="849">
        <v>820</v>
      </c>
      <c r="J59" s="849">
        <v>6</v>
      </c>
      <c r="K59" s="849">
        <v>5058</v>
      </c>
      <c r="L59" s="849">
        <v>1</v>
      </c>
      <c r="M59" s="849">
        <v>843</v>
      </c>
      <c r="N59" s="849">
        <v>5</v>
      </c>
      <c r="O59" s="849">
        <v>4220</v>
      </c>
      <c r="P59" s="837">
        <v>0.83432186635033612</v>
      </c>
      <c r="Q59" s="850">
        <v>844</v>
      </c>
    </row>
    <row r="60" spans="1:17" ht="14.4" customHeight="1" x14ac:dyDescent="0.3">
      <c r="A60" s="831" t="s">
        <v>599</v>
      </c>
      <c r="B60" s="832" t="s">
        <v>5908</v>
      </c>
      <c r="C60" s="832" t="s">
        <v>5627</v>
      </c>
      <c r="D60" s="832" t="s">
        <v>5909</v>
      </c>
      <c r="E60" s="832" t="s">
        <v>5910</v>
      </c>
      <c r="F60" s="849">
        <v>1</v>
      </c>
      <c r="G60" s="849">
        <v>0</v>
      </c>
      <c r="H60" s="849"/>
      <c r="I60" s="849">
        <v>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599</v>
      </c>
      <c r="B61" s="832" t="s">
        <v>5911</v>
      </c>
      <c r="C61" s="832" t="s">
        <v>5627</v>
      </c>
      <c r="D61" s="832" t="s">
        <v>5801</v>
      </c>
      <c r="E61" s="832" t="s">
        <v>5802</v>
      </c>
      <c r="F61" s="849">
        <v>2</v>
      </c>
      <c r="G61" s="849">
        <v>378</v>
      </c>
      <c r="H61" s="849">
        <v>1.9384615384615385</v>
      </c>
      <c r="I61" s="849">
        <v>189</v>
      </c>
      <c r="J61" s="849">
        <v>1</v>
      </c>
      <c r="K61" s="849">
        <v>195</v>
      </c>
      <c r="L61" s="849">
        <v>1</v>
      </c>
      <c r="M61" s="849">
        <v>195</v>
      </c>
      <c r="N61" s="849">
        <v>2</v>
      </c>
      <c r="O61" s="849">
        <v>392</v>
      </c>
      <c r="P61" s="837">
        <v>2.0102564102564102</v>
      </c>
      <c r="Q61" s="850">
        <v>196</v>
      </c>
    </row>
    <row r="62" spans="1:17" ht="14.4" customHeight="1" x14ac:dyDescent="0.3">
      <c r="A62" s="831" t="s">
        <v>599</v>
      </c>
      <c r="B62" s="832" t="s">
        <v>5911</v>
      </c>
      <c r="C62" s="832" t="s">
        <v>5627</v>
      </c>
      <c r="D62" s="832" t="s">
        <v>5912</v>
      </c>
      <c r="E62" s="832" t="s">
        <v>5913</v>
      </c>
      <c r="F62" s="849"/>
      <c r="G62" s="849"/>
      <c r="H62" s="849"/>
      <c r="I62" s="849"/>
      <c r="J62" s="849">
        <v>1</v>
      </c>
      <c r="K62" s="849">
        <v>3948</v>
      </c>
      <c r="L62" s="849">
        <v>1</v>
      </c>
      <c r="M62" s="849">
        <v>3948</v>
      </c>
      <c r="N62" s="849"/>
      <c r="O62" s="849"/>
      <c r="P62" s="837"/>
      <c r="Q62" s="850"/>
    </row>
    <row r="63" spans="1:17" ht="14.4" customHeight="1" x14ac:dyDescent="0.3">
      <c r="A63" s="831" t="s">
        <v>599</v>
      </c>
      <c r="B63" s="832" t="s">
        <v>5911</v>
      </c>
      <c r="C63" s="832" t="s">
        <v>5627</v>
      </c>
      <c r="D63" s="832" t="s">
        <v>5914</v>
      </c>
      <c r="E63" s="832" t="s">
        <v>5915</v>
      </c>
      <c r="F63" s="849">
        <v>7</v>
      </c>
      <c r="G63" s="849">
        <v>18886</v>
      </c>
      <c r="H63" s="849">
        <v>0.61982277650147688</v>
      </c>
      <c r="I63" s="849">
        <v>2698</v>
      </c>
      <c r="J63" s="849">
        <v>11</v>
      </c>
      <c r="K63" s="849">
        <v>30470</v>
      </c>
      <c r="L63" s="849">
        <v>1</v>
      </c>
      <c r="M63" s="849">
        <v>2770</v>
      </c>
      <c r="N63" s="849">
        <v>15</v>
      </c>
      <c r="O63" s="849">
        <v>41565</v>
      </c>
      <c r="P63" s="837">
        <v>1.3641286511322612</v>
      </c>
      <c r="Q63" s="850">
        <v>2771</v>
      </c>
    </row>
    <row r="64" spans="1:17" ht="14.4" customHeight="1" x14ac:dyDescent="0.3">
      <c r="A64" s="831" t="s">
        <v>599</v>
      </c>
      <c r="B64" s="832" t="s">
        <v>5911</v>
      </c>
      <c r="C64" s="832" t="s">
        <v>5627</v>
      </c>
      <c r="D64" s="832" t="s">
        <v>5916</v>
      </c>
      <c r="E64" s="832" t="s">
        <v>5917</v>
      </c>
      <c r="F64" s="849">
        <v>5</v>
      </c>
      <c r="G64" s="849">
        <v>29945</v>
      </c>
      <c r="H64" s="849">
        <v>0.8088870880605078</v>
      </c>
      <c r="I64" s="849">
        <v>5989</v>
      </c>
      <c r="J64" s="849">
        <v>6</v>
      </c>
      <c r="K64" s="849">
        <v>37020</v>
      </c>
      <c r="L64" s="849">
        <v>1</v>
      </c>
      <c r="M64" s="849">
        <v>6170</v>
      </c>
      <c r="N64" s="849">
        <v>6</v>
      </c>
      <c r="O64" s="849">
        <v>37038</v>
      </c>
      <c r="P64" s="837">
        <v>1.0004862236628849</v>
      </c>
      <c r="Q64" s="850">
        <v>6173</v>
      </c>
    </row>
    <row r="65" spans="1:17" ht="14.4" customHeight="1" x14ac:dyDescent="0.3">
      <c r="A65" s="831" t="s">
        <v>599</v>
      </c>
      <c r="B65" s="832" t="s">
        <v>5911</v>
      </c>
      <c r="C65" s="832" t="s">
        <v>5627</v>
      </c>
      <c r="D65" s="832" t="s">
        <v>5918</v>
      </c>
      <c r="E65" s="832" t="s">
        <v>5919</v>
      </c>
      <c r="F65" s="849">
        <v>1</v>
      </c>
      <c r="G65" s="849">
        <v>2387</v>
      </c>
      <c r="H65" s="849"/>
      <c r="I65" s="849">
        <v>2387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599</v>
      </c>
      <c r="B66" s="832" t="s">
        <v>5911</v>
      </c>
      <c r="C66" s="832" t="s">
        <v>5627</v>
      </c>
      <c r="D66" s="832" t="s">
        <v>5920</v>
      </c>
      <c r="E66" s="832" t="s">
        <v>5921</v>
      </c>
      <c r="F66" s="849">
        <v>1</v>
      </c>
      <c r="G66" s="849">
        <v>9887</v>
      </c>
      <c r="H66" s="849"/>
      <c r="I66" s="849">
        <v>9887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599</v>
      </c>
      <c r="B67" s="832" t="s">
        <v>5911</v>
      </c>
      <c r="C67" s="832" t="s">
        <v>5627</v>
      </c>
      <c r="D67" s="832" t="s">
        <v>5922</v>
      </c>
      <c r="E67" s="832" t="s">
        <v>5923</v>
      </c>
      <c r="F67" s="849">
        <v>1</v>
      </c>
      <c r="G67" s="849">
        <v>3370</v>
      </c>
      <c r="H67" s="849"/>
      <c r="I67" s="849">
        <v>3370</v>
      </c>
      <c r="J67" s="849"/>
      <c r="K67" s="849"/>
      <c r="L67" s="849"/>
      <c r="M67" s="849"/>
      <c r="N67" s="849">
        <v>1</v>
      </c>
      <c r="O67" s="849">
        <v>3480</v>
      </c>
      <c r="P67" s="837"/>
      <c r="Q67" s="850">
        <v>3480</v>
      </c>
    </row>
    <row r="68" spans="1:17" ht="14.4" customHeight="1" x14ac:dyDescent="0.3">
      <c r="A68" s="831" t="s">
        <v>599</v>
      </c>
      <c r="B68" s="832" t="s">
        <v>5911</v>
      </c>
      <c r="C68" s="832" t="s">
        <v>5627</v>
      </c>
      <c r="D68" s="832" t="s">
        <v>5924</v>
      </c>
      <c r="E68" s="832" t="s">
        <v>5925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4292</v>
      </c>
      <c r="P68" s="837"/>
      <c r="Q68" s="850">
        <v>2146</v>
      </c>
    </row>
    <row r="69" spans="1:17" ht="14.4" customHeight="1" x14ac:dyDescent="0.3">
      <c r="A69" s="831" t="s">
        <v>599</v>
      </c>
      <c r="B69" s="832" t="s">
        <v>5911</v>
      </c>
      <c r="C69" s="832" t="s">
        <v>5627</v>
      </c>
      <c r="D69" s="832" t="s">
        <v>5926</v>
      </c>
      <c r="E69" s="832" t="s">
        <v>5927</v>
      </c>
      <c r="F69" s="849">
        <v>1</v>
      </c>
      <c r="G69" s="849">
        <v>2697</v>
      </c>
      <c r="H69" s="849">
        <v>0.97399783315276278</v>
      </c>
      <c r="I69" s="849">
        <v>2697</v>
      </c>
      <c r="J69" s="849">
        <v>1</v>
      </c>
      <c r="K69" s="849">
        <v>2769</v>
      </c>
      <c r="L69" s="849">
        <v>1</v>
      </c>
      <c r="M69" s="849">
        <v>2769</v>
      </c>
      <c r="N69" s="849">
        <v>1</v>
      </c>
      <c r="O69" s="849">
        <v>2770</v>
      </c>
      <c r="P69" s="837">
        <v>1.0003611412062117</v>
      </c>
      <c r="Q69" s="850">
        <v>2770</v>
      </c>
    </row>
    <row r="70" spans="1:17" ht="14.4" customHeight="1" x14ac:dyDescent="0.3">
      <c r="A70" s="831" t="s">
        <v>599</v>
      </c>
      <c r="B70" s="832" t="s">
        <v>5911</v>
      </c>
      <c r="C70" s="832" t="s">
        <v>5627</v>
      </c>
      <c r="D70" s="832" t="s">
        <v>5928</v>
      </c>
      <c r="E70" s="832" t="s">
        <v>5929</v>
      </c>
      <c r="F70" s="849">
        <v>1</v>
      </c>
      <c r="G70" s="849">
        <v>3211</v>
      </c>
      <c r="H70" s="849"/>
      <c r="I70" s="849">
        <v>3211</v>
      </c>
      <c r="J70" s="849"/>
      <c r="K70" s="849"/>
      <c r="L70" s="849"/>
      <c r="M70" s="849"/>
      <c r="N70" s="849">
        <v>1</v>
      </c>
      <c r="O70" s="849">
        <v>3321</v>
      </c>
      <c r="P70" s="837"/>
      <c r="Q70" s="850">
        <v>3321</v>
      </c>
    </row>
    <row r="71" spans="1:17" ht="14.4" customHeight="1" x14ac:dyDescent="0.3">
      <c r="A71" s="831" t="s">
        <v>599</v>
      </c>
      <c r="B71" s="832" t="s">
        <v>5911</v>
      </c>
      <c r="C71" s="832" t="s">
        <v>5627</v>
      </c>
      <c r="D71" s="832" t="s">
        <v>5930</v>
      </c>
      <c r="E71" s="832" t="s">
        <v>5931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3626</v>
      </c>
      <c r="P71" s="837"/>
      <c r="Q71" s="850">
        <v>3626</v>
      </c>
    </row>
    <row r="72" spans="1:17" ht="14.4" customHeight="1" x14ac:dyDescent="0.3">
      <c r="A72" s="831" t="s">
        <v>599</v>
      </c>
      <c r="B72" s="832" t="s">
        <v>5911</v>
      </c>
      <c r="C72" s="832" t="s">
        <v>5627</v>
      </c>
      <c r="D72" s="832" t="s">
        <v>5932</v>
      </c>
      <c r="E72" s="832" t="s">
        <v>5933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2466</v>
      </c>
      <c r="P72" s="837"/>
      <c r="Q72" s="850">
        <v>2466</v>
      </c>
    </row>
    <row r="73" spans="1:17" ht="14.4" customHeight="1" x14ac:dyDescent="0.3">
      <c r="A73" s="831" t="s">
        <v>599</v>
      </c>
      <c r="B73" s="832" t="s">
        <v>5911</v>
      </c>
      <c r="C73" s="832" t="s">
        <v>5627</v>
      </c>
      <c r="D73" s="832" t="s">
        <v>5934</v>
      </c>
      <c r="E73" s="832" t="s">
        <v>5935</v>
      </c>
      <c r="F73" s="849"/>
      <c r="G73" s="849"/>
      <c r="H73" s="849"/>
      <c r="I73" s="849"/>
      <c r="J73" s="849">
        <v>1</v>
      </c>
      <c r="K73" s="849">
        <v>5148</v>
      </c>
      <c r="L73" s="849">
        <v>1</v>
      </c>
      <c r="M73" s="849">
        <v>5148</v>
      </c>
      <c r="N73" s="849"/>
      <c r="O73" s="849"/>
      <c r="P73" s="837"/>
      <c r="Q73" s="850"/>
    </row>
    <row r="74" spans="1:17" ht="14.4" customHeight="1" x14ac:dyDescent="0.3">
      <c r="A74" s="831" t="s">
        <v>599</v>
      </c>
      <c r="B74" s="832" t="s">
        <v>5911</v>
      </c>
      <c r="C74" s="832" t="s">
        <v>5627</v>
      </c>
      <c r="D74" s="832" t="s">
        <v>5936</v>
      </c>
      <c r="E74" s="832" t="s">
        <v>5937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4937</v>
      </c>
      <c r="P74" s="837"/>
      <c r="Q74" s="850">
        <v>4937</v>
      </c>
    </row>
    <row r="75" spans="1:17" ht="14.4" customHeight="1" x14ac:dyDescent="0.3">
      <c r="A75" s="831" t="s">
        <v>599</v>
      </c>
      <c r="B75" s="832" t="s">
        <v>5911</v>
      </c>
      <c r="C75" s="832" t="s">
        <v>5627</v>
      </c>
      <c r="D75" s="832" t="s">
        <v>5938</v>
      </c>
      <c r="E75" s="832" t="s">
        <v>5939</v>
      </c>
      <c r="F75" s="849"/>
      <c r="G75" s="849"/>
      <c r="H75" s="849"/>
      <c r="I75" s="849"/>
      <c r="J75" s="849">
        <v>1</v>
      </c>
      <c r="K75" s="849">
        <v>9278</v>
      </c>
      <c r="L75" s="849">
        <v>1</v>
      </c>
      <c r="M75" s="849">
        <v>9278</v>
      </c>
      <c r="N75" s="849">
        <v>1</v>
      </c>
      <c r="O75" s="849">
        <v>9286</v>
      </c>
      <c r="P75" s="837">
        <v>1.0008622547962922</v>
      </c>
      <c r="Q75" s="850">
        <v>9286</v>
      </c>
    </row>
    <row r="76" spans="1:17" ht="14.4" customHeight="1" x14ac:dyDescent="0.3">
      <c r="A76" s="831" t="s">
        <v>599</v>
      </c>
      <c r="B76" s="832" t="s">
        <v>5911</v>
      </c>
      <c r="C76" s="832" t="s">
        <v>5627</v>
      </c>
      <c r="D76" s="832" t="s">
        <v>5940</v>
      </c>
      <c r="E76" s="832" t="s">
        <v>5941</v>
      </c>
      <c r="F76" s="849">
        <v>1</v>
      </c>
      <c r="G76" s="849">
        <v>917</v>
      </c>
      <c r="H76" s="849"/>
      <c r="I76" s="849">
        <v>917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599</v>
      </c>
      <c r="B77" s="832" t="s">
        <v>5911</v>
      </c>
      <c r="C77" s="832" t="s">
        <v>5627</v>
      </c>
      <c r="D77" s="832" t="s">
        <v>5942</v>
      </c>
      <c r="E77" s="832" t="s">
        <v>5943</v>
      </c>
      <c r="F77" s="849">
        <v>1</v>
      </c>
      <c r="G77" s="849">
        <v>0</v>
      </c>
      <c r="H77" s="849"/>
      <c r="I77" s="849">
        <v>0</v>
      </c>
      <c r="J77" s="849"/>
      <c r="K77" s="849"/>
      <c r="L77" s="849"/>
      <c r="M77" s="849"/>
      <c r="N77" s="849">
        <v>1</v>
      </c>
      <c r="O77" s="849">
        <v>0</v>
      </c>
      <c r="P77" s="837"/>
      <c r="Q77" s="850">
        <v>0</v>
      </c>
    </row>
    <row r="78" spans="1:17" ht="14.4" customHeight="1" x14ac:dyDescent="0.3">
      <c r="A78" s="831" t="s">
        <v>599</v>
      </c>
      <c r="B78" s="832" t="s">
        <v>5911</v>
      </c>
      <c r="C78" s="832" t="s">
        <v>5627</v>
      </c>
      <c r="D78" s="832" t="s">
        <v>5944</v>
      </c>
      <c r="E78" s="832" t="s">
        <v>5945</v>
      </c>
      <c r="F78" s="849">
        <v>1</v>
      </c>
      <c r="G78" s="849">
        <v>0</v>
      </c>
      <c r="H78" s="849"/>
      <c r="I78" s="849">
        <v>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599</v>
      </c>
      <c r="B79" s="832" t="s">
        <v>5911</v>
      </c>
      <c r="C79" s="832" t="s">
        <v>5627</v>
      </c>
      <c r="D79" s="832" t="s">
        <v>5946</v>
      </c>
      <c r="E79" s="832" t="s">
        <v>5947</v>
      </c>
      <c r="F79" s="849">
        <v>1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>
        <v>1</v>
      </c>
      <c r="O79" s="849">
        <v>0</v>
      </c>
      <c r="P79" s="837"/>
      <c r="Q79" s="850">
        <v>0</v>
      </c>
    </row>
    <row r="80" spans="1:17" ht="14.4" customHeight="1" x14ac:dyDescent="0.3">
      <c r="A80" s="831" t="s">
        <v>599</v>
      </c>
      <c r="B80" s="832" t="s">
        <v>5911</v>
      </c>
      <c r="C80" s="832" t="s">
        <v>5627</v>
      </c>
      <c r="D80" s="832" t="s">
        <v>5948</v>
      </c>
      <c r="E80" s="832" t="s">
        <v>5949</v>
      </c>
      <c r="F80" s="849">
        <v>1</v>
      </c>
      <c r="G80" s="849">
        <v>755</v>
      </c>
      <c r="H80" s="849">
        <v>0.49153645833333331</v>
      </c>
      <c r="I80" s="849">
        <v>755</v>
      </c>
      <c r="J80" s="849">
        <v>2</v>
      </c>
      <c r="K80" s="849">
        <v>1536</v>
      </c>
      <c r="L80" s="849">
        <v>1</v>
      </c>
      <c r="M80" s="849">
        <v>768</v>
      </c>
      <c r="N80" s="849"/>
      <c r="O80" s="849"/>
      <c r="P80" s="837"/>
      <c r="Q80" s="850"/>
    </row>
    <row r="81" spans="1:17" ht="14.4" customHeight="1" x14ac:dyDescent="0.3">
      <c r="A81" s="831" t="s">
        <v>599</v>
      </c>
      <c r="B81" s="832" t="s">
        <v>5911</v>
      </c>
      <c r="C81" s="832" t="s">
        <v>5627</v>
      </c>
      <c r="D81" s="832" t="s">
        <v>5950</v>
      </c>
      <c r="E81" s="832" t="s">
        <v>5951</v>
      </c>
      <c r="F81" s="849">
        <v>4</v>
      </c>
      <c r="G81" s="849">
        <v>36492</v>
      </c>
      <c r="H81" s="849"/>
      <c r="I81" s="849">
        <v>9123</v>
      </c>
      <c r="J81" s="849"/>
      <c r="K81" s="849"/>
      <c r="L81" s="849"/>
      <c r="M81" s="849"/>
      <c r="N81" s="849">
        <v>1</v>
      </c>
      <c r="O81" s="849">
        <v>9346</v>
      </c>
      <c r="P81" s="837"/>
      <c r="Q81" s="850">
        <v>9346</v>
      </c>
    </row>
    <row r="82" spans="1:17" ht="14.4" customHeight="1" x14ac:dyDescent="0.3">
      <c r="A82" s="831" t="s">
        <v>599</v>
      </c>
      <c r="B82" s="832" t="s">
        <v>5911</v>
      </c>
      <c r="C82" s="832" t="s">
        <v>5627</v>
      </c>
      <c r="D82" s="832" t="s">
        <v>5952</v>
      </c>
      <c r="E82" s="832" t="s">
        <v>5953</v>
      </c>
      <c r="F82" s="849">
        <v>1</v>
      </c>
      <c r="G82" s="849">
        <v>3492</v>
      </c>
      <c r="H82" s="849"/>
      <c r="I82" s="849">
        <v>3492</v>
      </c>
      <c r="J82" s="849"/>
      <c r="K82" s="849"/>
      <c r="L82" s="849"/>
      <c r="M82" s="849"/>
      <c r="N82" s="849">
        <v>1</v>
      </c>
      <c r="O82" s="849">
        <v>3614</v>
      </c>
      <c r="P82" s="837"/>
      <c r="Q82" s="850">
        <v>3614</v>
      </c>
    </row>
    <row r="83" spans="1:17" ht="14.4" customHeight="1" x14ac:dyDescent="0.3">
      <c r="A83" s="831" t="s">
        <v>599</v>
      </c>
      <c r="B83" s="832" t="s">
        <v>5911</v>
      </c>
      <c r="C83" s="832" t="s">
        <v>5627</v>
      </c>
      <c r="D83" s="832" t="s">
        <v>5954</v>
      </c>
      <c r="E83" s="832" t="s">
        <v>5955</v>
      </c>
      <c r="F83" s="849">
        <v>4</v>
      </c>
      <c r="G83" s="849">
        <v>7648</v>
      </c>
      <c r="H83" s="849">
        <v>1.2849462365591398</v>
      </c>
      <c r="I83" s="849">
        <v>1912</v>
      </c>
      <c r="J83" s="849">
        <v>3</v>
      </c>
      <c r="K83" s="849">
        <v>5952</v>
      </c>
      <c r="L83" s="849">
        <v>1</v>
      </c>
      <c r="M83" s="849">
        <v>1984</v>
      </c>
      <c r="N83" s="849">
        <v>4</v>
      </c>
      <c r="O83" s="849">
        <v>7940</v>
      </c>
      <c r="P83" s="837">
        <v>1.334005376344086</v>
      </c>
      <c r="Q83" s="850">
        <v>1985</v>
      </c>
    </row>
    <row r="84" spans="1:17" ht="14.4" customHeight="1" x14ac:dyDescent="0.3">
      <c r="A84" s="831" t="s">
        <v>599</v>
      </c>
      <c r="B84" s="832" t="s">
        <v>5911</v>
      </c>
      <c r="C84" s="832" t="s">
        <v>5627</v>
      </c>
      <c r="D84" s="832" t="s">
        <v>5956</v>
      </c>
      <c r="E84" s="832" t="s">
        <v>5957</v>
      </c>
      <c r="F84" s="849">
        <v>1</v>
      </c>
      <c r="G84" s="849">
        <v>0</v>
      </c>
      <c r="H84" s="849"/>
      <c r="I84" s="849">
        <v>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599</v>
      </c>
      <c r="B85" s="832" t="s">
        <v>5911</v>
      </c>
      <c r="C85" s="832" t="s">
        <v>5627</v>
      </c>
      <c r="D85" s="832" t="s">
        <v>5958</v>
      </c>
      <c r="E85" s="832" t="s">
        <v>5959</v>
      </c>
      <c r="F85" s="849">
        <v>1</v>
      </c>
      <c r="G85" s="849">
        <v>0</v>
      </c>
      <c r="H85" s="849"/>
      <c r="I85" s="849">
        <v>0</v>
      </c>
      <c r="J85" s="849"/>
      <c r="K85" s="849"/>
      <c r="L85" s="849"/>
      <c r="M85" s="849"/>
      <c r="N85" s="849">
        <v>1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599</v>
      </c>
      <c r="B86" s="832" t="s">
        <v>5911</v>
      </c>
      <c r="C86" s="832" t="s">
        <v>5627</v>
      </c>
      <c r="D86" s="832" t="s">
        <v>5960</v>
      </c>
      <c r="E86" s="832" t="s">
        <v>5961</v>
      </c>
      <c r="F86" s="849">
        <v>2</v>
      </c>
      <c r="G86" s="849">
        <v>6450</v>
      </c>
      <c r="H86" s="849">
        <v>1.9563239308462239</v>
      </c>
      <c r="I86" s="849">
        <v>3225</v>
      </c>
      <c r="J86" s="849">
        <v>1</v>
      </c>
      <c r="K86" s="849">
        <v>3297</v>
      </c>
      <c r="L86" s="849">
        <v>1</v>
      </c>
      <c r="M86" s="849">
        <v>3297</v>
      </c>
      <c r="N86" s="849">
        <v>5</v>
      </c>
      <c r="O86" s="849">
        <v>16490</v>
      </c>
      <c r="P86" s="837">
        <v>5.0015165301789501</v>
      </c>
      <c r="Q86" s="850">
        <v>3298</v>
      </c>
    </row>
    <row r="87" spans="1:17" ht="14.4" customHeight="1" x14ac:dyDescent="0.3">
      <c r="A87" s="831" t="s">
        <v>599</v>
      </c>
      <c r="B87" s="832" t="s">
        <v>5911</v>
      </c>
      <c r="C87" s="832" t="s">
        <v>5627</v>
      </c>
      <c r="D87" s="832" t="s">
        <v>5962</v>
      </c>
      <c r="E87" s="832" t="s">
        <v>5963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0</v>
      </c>
      <c r="P87" s="837"/>
      <c r="Q87" s="850">
        <v>0</v>
      </c>
    </row>
    <row r="88" spans="1:17" ht="14.4" customHeight="1" x14ac:dyDescent="0.3">
      <c r="A88" s="831" t="s">
        <v>599</v>
      </c>
      <c r="B88" s="832" t="s">
        <v>5911</v>
      </c>
      <c r="C88" s="832" t="s">
        <v>5627</v>
      </c>
      <c r="D88" s="832" t="s">
        <v>5964</v>
      </c>
      <c r="E88" s="832" t="s">
        <v>5965</v>
      </c>
      <c r="F88" s="849"/>
      <c r="G88" s="849"/>
      <c r="H88" s="849"/>
      <c r="I88" s="849"/>
      <c r="J88" s="849">
        <v>1</v>
      </c>
      <c r="K88" s="849">
        <v>3637</v>
      </c>
      <c r="L88" s="849">
        <v>1</v>
      </c>
      <c r="M88" s="849">
        <v>3637</v>
      </c>
      <c r="N88" s="849"/>
      <c r="O88" s="849"/>
      <c r="P88" s="837"/>
      <c r="Q88" s="850"/>
    </row>
    <row r="89" spans="1:17" ht="14.4" customHeight="1" x14ac:dyDescent="0.3">
      <c r="A89" s="831" t="s">
        <v>599</v>
      </c>
      <c r="B89" s="832" t="s">
        <v>5911</v>
      </c>
      <c r="C89" s="832" t="s">
        <v>5627</v>
      </c>
      <c r="D89" s="832" t="s">
        <v>5966</v>
      </c>
      <c r="E89" s="832" t="s">
        <v>5967</v>
      </c>
      <c r="F89" s="849">
        <v>2</v>
      </c>
      <c r="G89" s="849">
        <v>9350</v>
      </c>
      <c r="H89" s="849"/>
      <c r="I89" s="849">
        <v>4675</v>
      </c>
      <c r="J89" s="849"/>
      <c r="K89" s="849"/>
      <c r="L89" s="849"/>
      <c r="M89" s="849"/>
      <c r="N89" s="849">
        <v>1</v>
      </c>
      <c r="O89" s="849">
        <v>4732</v>
      </c>
      <c r="P89" s="837"/>
      <c r="Q89" s="850">
        <v>4732</v>
      </c>
    </row>
    <row r="90" spans="1:17" ht="14.4" customHeight="1" x14ac:dyDescent="0.3">
      <c r="A90" s="831" t="s">
        <v>599</v>
      </c>
      <c r="B90" s="832" t="s">
        <v>5911</v>
      </c>
      <c r="C90" s="832" t="s">
        <v>5627</v>
      </c>
      <c r="D90" s="832" t="s">
        <v>5968</v>
      </c>
      <c r="E90" s="832" t="s">
        <v>5969</v>
      </c>
      <c r="F90" s="849">
        <v>1</v>
      </c>
      <c r="G90" s="849">
        <v>0</v>
      </c>
      <c r="H90" s="849"/>
      <c r="I90" s="849">
        <v>0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599</v>
      </c>
      <c r="B91" s="832" t="s">
        <v>5911</v>
      </c>
      <c r="C91" s="832" t="s">
        <v>5627</v>
      </c>
      <c r="D91" s="832" t="s">
        <v>5970</v>
      </c>
      <c r="E91" s="832" t="s">
        <v>5971</v>
      </c>
      <c r="F91" s="849">
        <v>3</v>
      </c>
      <c r="G91" s="849">
        <v>15411</v>
      </c>
      <c r="H91" s="849">
        <v>0.97254827716773951</v>
      </c>
      <c r="I91" s="849">
        <v>5137</v>
      </c>
      <c r="J91" s="849">
        <v>3</v>
      </c>
      <c r="K91" s="849">
        <v>15846</v>
      </c>
      <c r="L91" s="849">
        <v>1</v>
      </c>
      <c r="M91" s="849">
        <v>5282</v>
      </c>
      <c r="N91" s="849">
        <v>4</v>
      </c>
      <c r="O91" s="849">
        <v>21136</v>
      </c>
      <c r="P91" s="837">
        <v>1.3338381926038116</v>
      </c>
      <c r="Q91" s="850">
        <v>5284</v>
      </c>
    </row>
    <row r="92" spans="1:17" ht="14.4" customHeight="1" x14ac:dyDescent="0.3">
      <c r="A92" s="831" t="s">
        <v>599</v>
      </c>
      <c r="B92" s="832" t="s">
        <v>5911</v>
      </c>
      <c r="C92" s="832" t="s">
        <v>5627</v>
      </c>
      <c r="D92" s="832" t="s">
        <v>5972</v>
      </c>
      <c r="E92" s="832" t="s">
        <v>5973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599</v>
      </c>
      <c r="B93" s="832" t="s">
        <v>5911</v>
      </c>
      <c r="C93" s="832" t="s">
        <v>5627</v>
      </c>
      <c r="D93" s="832" t="s">
        <v>5974</v>
      </c>
      <c r="E93" s="832" t="s">
        <v>5975</v>
      </c>
      <c r="F93" s="849">
        <v>1</v>
      </c>
      <c r="G93" s="849">
        <v>8353</v>
      </c>
      <c r="H93" s="849"/>
      <c r="I93" s="849">
        <v>8353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599</v>
      </c>
      <c r="B94" s="832" t="s">
        <v>5911</v>
      </c>
      <c r="C94" s="832" t="s">
        <v>5627</v>
      </c>
      <c r="D94" s="832" t="s">
        <v>5976</v>
      </c>
      <c r="E94" s="832" t="s">
        <v>5977</v>
      </c>
      <c r="F94" s="849">
        <v>1</v>
      </c>
      <c r="G94" s="849">
        <v>10695</v>
      </c>
      <c r="H94" s="849"/>
      <c r="I94" s="849">
        <v>10695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599</v>
      </c>
      <c r="B95" s="832" t="s">
        <v>5911</v>
      </c>
      <c r="C95" s="832" t="s">
        <v>5627</v>
      </c>
      <c r="D95" s="832" t="s">
        <v>5978</v>
      </c>
      <c r="E95" s="832" t="s">
        <v>5979</v>
      </c>
      <c r="F95" s="849">
        <v>1</v>
      </c>
      <c r="G95" s="849">
        <v>0</v>
      </c>
      <c r="H95" s="849"/>
      <c r="I95" s="849">
        <v>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599</v>
      </c>
      <c r="B96" s="832" t="s">
        <v>5911</v>
      </c>
      <c r="C96" s="832" t="s">
        <v>5627</v>
      </c>
      <c r="D96" s="832" t="s">
        <v>5980</v>
      </c>
      <c r="E96" s="832" t="s">
        <v>5981</v>
      </c>
      <c r="F96" s="849"/>
      <c r="G96" s="849"/>
      <c r="H96" s="849"/>
      <c r="I96" s="849"/>
      <c r="J96" s="849">
        <v>1</v>
      </c>
      <c r="K96" s="849">
        <v>17516</v>
      </c>
      <c r="L96" s="849">
        <v>1</v>
      </c>
      <c r="M96" s="849">
        <v>17516</v>
      </c>
      <c r="N96" s="849"/>
      <c r="O96" s="849"/>
      <c r="P96" s="837"/>
      <c r="Q96" s="850"/>
    </row>
    <row r="97" spans="1:17" ht="14.4" customHeight="1" x14ac:dyDescent="0.3">
      <c r="A97" s="831" t="s">
        <v>599</v>
      </c>
      <c r="B97" s="832" t="s">
        <v>5911</v>
      </c>
      <c r="C97" s="832" t="s">
        <v>5627</v>
      </c>
      <c r="D97" s="832" t="s">
        <v>5982</v>
      </c>
      <c r="E97" s="832" t="s">
        <v>5983</v>
      </c>
      <c r="F97" s="849">
        <v>1</v>
      </c>
      <c r="G97" s="849">
        <v>0</v>
      </c>
      <c r="H97" s="849"/>
      <c r="I97" s="849">
        <v>0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599</v>
      </c>
      <c r="B98" s="832" t="s">
        <v>5652</v>
      </c>
      <c r="C98" s="832" t="s">
        <v>5627</v>
      </c>
      <c r="D98" s="832" t="s">
        <v>5984</v>
      </c>
      <c r="E98" s="832" t="s">
        <v>5985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501</v>
      </c>
      <c r="P98" s="837"/>
      <c r="Q98" s="850">
        <v>501</v>
      </c>
    </row>
    <row r="99" spans="1:17" ht="14.4" customHeight="1" x14ac:dyDescent="0.3">
      <c r="A99" s="831" t="s">
        <v>599</v>
      </c>
      <c r="B99" s="832" t="s">
        <v>5652</v>
      </c>
      <c r="C99" s="832" t="s">
        <v>5627</v>
      </c>
      <c r="D99" s="832" t="s">
        <v>5986</v>
      </c>
      <c r="E99" s="832" t="s">
        <v>5987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1032</v>
      </c>
      <c r="P99" s="837"/>
      <c r="Q99" s="850">
        <v>1032</v>
      </c>
    </row>
    <row r="100" spans="1:17" ht="14.4" customHeight="1" x14ac:dyDescent="0.3">
      <c r="A100" s="831" t="s">
        <v>599</v>
      </c>
      <c r="B100" s="832" t="s">
        <v>5652</v>
      </c>
      <c r="C100" s="832" t="s">
        <v>5627</v>
      </c>
      <c r="D100" s="832" t="s">
        <v>5988</v>
      </c>
      <c r="E100" s="832" t="s">
        <v>5989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505</v>
      </c>
      <c r="P100" s="837"/>
      <c r="Q100" s="850">
        <v>505</v>
      </c>
    </row>
    <row r="101" spans="1:17" ht="14.4" customHeight="1" x14ac:dyDescent="0.3">
      <c r="A101" s="831" t="s">
        <v>599</v>
      </c>
      <c r="B101" s="832" t="s">
        <v>5652</v>
      </c>
      <c r="C101" s="832" t="s">
        <v>5627</v>
      </c>
      <c r="D101" s="832" t="s">
        <v>5990</v>
      </c>
      <c r="E101" s="832" t="s">
        <v>5991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1735</v>
      </c>
      <c r="P101" s="837"/>
      <c r="Q101" s="850">
        <v>1735</v>
      </c>
    </row>
    <row r="102" spans="1:17" ht="14.4" customHeight="1" x14ac:dyDescent="0.3">
      <c r="A102" s="831" t="s">
        <v>599</v>
      </c>
      <c r="B102" s="832" t="s">
        <v>5652</v>
      </c>
      <c r="C102" s="832" t="s">
        <v>5627</v>
      </c>
      <c r="D102" s="832" t="s">
        <v>2299</v>
      </c>
      <c r="E102" s="832" t="s">
        <v>5992</v>
      </c>
      <c r="F102" s="849">
        <v>1</v>
      </c>
      <c r="G102" s="849">
        <v>1193</v>
      </c>
      <c r="H102" s="849"/>
      <c r="I102" s="849">
        <v>1193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599</v>
      </c>
      <c r="B103" s="832" t="s">
        <v>5662</v>
      </c>
      <c r="C103" s="832" t="s">
        <v>5627</v>
      </c>
      <c r="D103" s="832" t="s">
        <v>5646</v>
      </c>
      <c r="E103" s="832" t="s">
        <v>5647</v>
      </c>
      <c r="F103" s="849">
        <v>566</v>
      </c>
      <c r="G103" s="849">
        <v>19810</v>
      </c>
      <c r="H103" s="849">
        <v>0.98783285130148601</v>
      </c>
      <c r="I103" s="849">
        <v>35</v>
      </c>
      <c r="J103" s="849">
        <v>542</v>
      </c>
      <c r="K103" s="849">
        <v>20054</v>
      </c>
      <c r="L103" s="849">
        <v>1</v>
      </c>
      <c r="M103" s="849">
        <v>37</v>
      </c>
      <c r="N103" s="849">
        <v>533</v>
      </c>
      <c r="O103" s="849">
        <v>19721</v>
      </c>
      <c r="P103" s="837">
        <v>0.98339483394833949</v>
      </c>
      <c r="Q103" s="850">
        <v>37</v>
      </c>
    </row>
    <row r="104" spans="1:17" ht="14.4" customHeight="1" x14ac:dyDescent="0.3">
      <c r="A104" s="831" t="s">
        <v>599</v>
      </c>
      <c r="B104" s="832" t="s">
        <v>5662</v>
      </c>
      <c r="C104" s="832" t="s">
        <v>5627</v>
      </c>
      <c r="D104" s="832" t="s">
        <v>5687</v>
      </c>
      <c r="E104" s="832" t="s">
        <v>5688</v>
      </c>
      <c r="F104" s="849">
        <v>277</v>
      </c>
      <c r="G104" s="849">
        <v>1385</v>
      </c>
      <c r="H104" s="849">
        <v>1.0992063492063493</v>
      </c>
      <c r="I104" s="849">
        <v>5</v>
      </c>
      <c r="J104" s="849">
        <v>252</v>
      </c>
      <c r="K104" s="849">
        <v>1260</v>
      </c>
      <c r="L104" s="849">
        <v>1</v>
      </c>
      <c r="M104" s="849">
        <v>5</v>
      </c>
      <c r="N104" s="849">
        <v>296</v>
      </c>
      <c r="O104" s="849">
        <v>1480</v>
      </c>
      <c r="P104" s="837">
        <v>1.1746031746031746</v>
      </c>
      <c r="Q104" s="850">
        <v>5</v>
      </c>
    </row>
    <row r="105" spans="1:17" ht="14.4" customHeight="1" x14ac:dyDescent="0.3">
      <c r="A105" s="831" t="s">
        <v>599</v>
      </c>
      <c r="B105" s="832" t="s">
        <v>5662</v>
      </c>
      <c r="C105" s="832" t="s">
        <v>5627</v>
      </c>
      <c r="D105" s="832" t="s">
        <v>5689</v>
      </c>
      <c r="E105" s="832" t="s">
        <v>5690</v>
      </c>
      <c r="F105" s="849">
        <v>37</v>
      </c>
      <c r="G105" s="849">
        <v>185</v>
      </c>
      <c r="H105" s="849">
        <v>0.71153846153846156</v>
      </c>
      <c r="I105" s="849">
        <v>5</v>
      </c>
      <c r="J105" s="849">
        <v>52</v>
      </c>
      <c r="K105" s="849">
        <v>260</v>
      </c>
      <c r="L105" s="849">
        <v>1</v>
      </c>
      <c r="M105" s="849">
        <v>5</v>
      </c>
      <c r="N105" s="849">
        <v>53</v>
      </c>
      <c r="O105" s="849">
        <v>265</v>
      </c>
      <c r="P105" s="837">
        <v>1.0192307692307692</v>
      </c>
      <c r="Q105" s="850">
        <v>5</v>
      </c>
    </row>
    <row r="106" spans="1:17" ht="14.4" customHeight="1" x14ac:dyDescent="0.3">
      <c r="A106" s="831" t="s">
        <v>599</v>
      </c>
      <c r="B106" s="832" t="s">
        <v>5662</v>
      </c>
      <c r="C106" s="832" t="s">
        <v>5627</v>
      </c>
      <c r="D106" s="832" t="s">
        <v>5780</v>
      </c>
      <c r="E106" s="832" t="s">
        <v>5781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449</v>
      </c>
      <c r="P106" s="837"/>
      <c r="Q106" s="850">
        <v>449</v>
      </c>
    </row>
    <row r="107" spans="1:17" ht="14.4" customHeight="1" x14ac:dyDescent="0.3">
      <c r="A107" s="831" t="s">
        <v>599</v>
      </c>
      <c r="B107" s="832" t="s">
        <v>5662</v>
      </c>
      <c r="C107" s="832" t="s">
        <v>5627</v>
      </c>
      <c r="D107" s="832" t="s">
        <v>5693</v>
      </c>
      <c r="E107" s="832" t="s">
        <v>5694</v>
      </c>
      <c r="F107" s="849">
        <v>53</v>
      </c>
      <c r="G107" s="849">
        <v>12455</v>
      </c>
      <c r="H107" s="849">
        <v>0.87055287621444044</v>
      </c>
      <c r="I107" s="849">
        <v>235</v>
      </c>
      <c r="J107" s="849">
        <v>57</v>
      </c>
      <c r="K107" s="849">
        <v>14307</v>
      </c>
      <c r="L107" s="849">
        <v>1</v>
      </c>
      <c r="M107" s="849">
        <v>251</v>
      </c>
      <c r="N107" s="849">
        <v>100</v>
      </c>
      <c r="O107" s="849">
        <v>25100</v>
      </c>
      <c r="P107" s="837">
        <v>1.7543859649122806</v>
      </c>
      <c r="Q107" s="850">
        <v>251</v>
      </c>
    </row>
    <row r="108" spans="1:17" ht="14.4" customHeight="1" x14ac:dyDescent="0.3">
      <c r="A108" s="831" t="s">
        <v>599</v>
      </c>
      <c r="B108" s="832" t="s">
        <v>5662</v>
      </c>
      <c r="C108" s="832" t="s">
        <v>5627</v>
      </c>
      <c r="D108" s="832" t="s">
        <v>5695</v>
      </c>
      <c r="E108" s="832" t="s">
        <v>5696</v>
      </c>
      <c r="F108" s="849"/>
      <c r="G108" s="849"/>
      <c r="H108" s="849"/>
      <c r="I108" s="849"/>
      <c r="J108" s="849">
        <v>1</v>
      </c>
      <c r="K108" s="849">
        <v>126</v>
      </c>
      <c r="L108" s="849">
        <v>1</v>
      </c>
      <c r="M108" s="849">
        <v>126</v>
      </c>
      <c r="N108" s="849">
        <v>2</v>
      </c>
      <c r="O108" s="849">
        <v>252</v>
      </c>
      <c r="P108" s="837">
        <v>2</v>
      </c>
      <c r="Q108" s="850">
        <v>126</v>
      </c>
    </row>
    <row r="109" spans="1:17" ht="14.4" customHeight="1" x14ac:dyDescent="0.3">
      <c r="A109" s="831" t="s">
        <v>599</v>
      </c>
      <c r="B109" s="832" t="s">
        <v>5662</v>
      </c>
      <c r="C109" s="832" t="s">
        <v>5627</v>
      </c>
      <c r="D109" s="832" t="s">
        <v>5699</v>
      </c>
      <c r="E109" s="832" t="s">
        <v>5700</v>
      </c>
      <c r="F109" s="849">
        <v>2</v>
      </c>
      <c r="G109" s="849">
        <v>894</v>
      </c>
      <c r="H109" s="849">
        <v>1.9021276595744681</v>
      </c>
      <c r="I109" s="849">
        <v>447</v>
      </c>
      <c r="J109" s="849">
        <v>1</v>
      </c>
      <c r="K109" s="849">
        <v>470</v>
      </c>
      <c r="L109" s="849">
        <v>1</v>
      </c>
      <c r="M109" s="849">
        <v>470</v>
      </c>
      <c r="N109" s="849"/>
      <c r="O109" s="849"/>
      <c r="P109" s="837"/>
      <c r="Q109" s="850"/>
    </row>
    <row r="110" spans="1:17" ht="14.4" customHeight="1" x14ac:dyDescent="0.3">
      <c r="A110" s="831" t="s">
        <v>599</v>
      </c>
      <c r="B110" s="832" t="s">
        <v>5662</v>
      </c>
      <c r="C110" s="832" t="s">
        <v>5627</v>
      </c>
      <c r="D110" s="832" t="s">
        <v>5829</v>
      </c>
      <c r="E110" s="832" t="s">
        <v>5830</v>
      </c>
      <c r="F110" s="849">
        <v>1</v>
      </c>
      <c r="G110" s="849">
        <v>71</v>
      </c>
      <c r="H110" s="849"/>
      <c r="I110" s="849">
        <v>71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599</v>
      </c>
      <c r="B111" s="832" t="s">
        <v>5662</v>
      </c>
      <c r="C111" s="832" t="s">
        <v>5627</v>
      </c>
      <c r="D111" s="832" t="s">
        <v>5784</v>
      </c>
      <c r="E111" s="832" t="s">
        <v>5785</v>
      </c>
      <c r="F111" s="849"/>
      <c r="G111" s="849"/>
      <c r="H111" s="849"/>
      <c r="I111" s="849"/>
      <c r="J111" s="849">
        <v>1</v>
      </c>
      <c r="K111" s="849">
        <v>669</v>
      </c>
      <c r="L111" s="849">
        <v>1</v>
      </c>
      <c r="M111" s="849">
        <v>669</v>
      </c>
      <c r="N111" s="849"/>
      <c r="O111" s="849"/>
      <c r="P111" s="837"/>
      <c r="Q111" s="850"/>
    </row>
    <row r="112" spans="1:17" ht="14.4" customHeight="1" x14ac:dyDescent="0.3">
      <c r="A112" s="831" t="s">
        <v>599</v>
      </c>
      <c r="B112" s="832" t="s">
        <v>5662</v>
      </c>
      <c r="C112" s="832" t="s">
        <v>5627</v>
      </c>
      <c r="D112" s="832" t="s">
        <v>5703</v>
      </c>
      <c r="E112" s="832" t="s">
        <v>5704</v>
      </c>
      <c r="F112" s="849">
        <v>157</v>
      </c>
      <c r="G112" s="849">
        <v>48356</v>
      </c>
      <c r="H112" s="849">
        <v>0.48889877461883768</v>
      </c>
      <c r="I112" s="849">
        <v>308</v>
      </c>
      <c r="J112" s="849">
        <v>313</v>
      </c>
      <c r="K112" s="849">
        <v>98908</v>
      </c>
      <c r="L112" s="849">
        <v>1</v>
      </c>
      <c r="M112" s="849">
        <v>316</v>
      </c>
      <c r="N112" s="849">
        <v>263</v>
      </c>
      <c r="O112" s="849">
        <v>83108</v>
      </c>
      <c r="P112" s="837">
        <v>0.84025559105431313</v>
      </c>
      <c r="Q112" s="850">
        <v>316</v>
      </c>
    </row>
    <row r="113" spans="1:17" ht="14.4" customHeight="1" x14ac:dyDescent="0.3">
      <c r="A113" s="831" t="s">
        <v>599</v>
      </c>
      <c r="B113" s="832" t="s">
        <v>5662</v>
      </c>
      <c r="C113" s="832" t="s">
        <v>5627</v>
      </c>
      <c r="D113" s="832" t="s">
        <v>5713</v>
      </c>
      <c r="E113" s="832" t="s">
        <v>5714</v>
      </c>
      <c r="F113" s="849">
        <v>1</v>
      </c>
      <c r="G113" s="849">
        <v>47</v>
      </c>
      <c r="H113" s="849"/>
      <c r="I113" s="849">
        <v>47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599</v>
      </c>
      <c r="B114" s="832" t="s">
        <v>5662</v>
      </c>
      <c r="C114" s="832" t="s">
        <v>5627</v>
      </c>
      <c r="D114" s="832" t="s">
        <v>5827</v>
      </c>
      <c r="E114" s="832" t="s">
        <v>5828</v>
      </c>
      <c r="F114" s="849">
        <v>2</v>
      </c>
      <c r="G114" s="849">
        <v>130</v>
      </c>
      <c r="H114" s="849"/>
      <c r="I114" s="849">
        <v>65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599</v>
      </c>
      <c r="B115" s="832" t="s">
        <v>5662</v>
      </c>
      <c r="C115" s="832" t="s">
        <v>5627</v>
      </c>
      <c r="D115" s="832" t="s">
        <v>5721</v>
      </c>
      <c r="E115" s="832" t="s">
        <v>5722</v>
      </c>
      <c r="F115" s="849"/>
      <c r="G115" s="849"/>
      <c r="H115" s="849"/>
      <c r="I115" s="849"/>
      <c r="J115" s="849">
        <v>1</v>
      </c>
      <c r="K115" s="849">
        <v>0</v>
      </c>
      <c r="L115" s="849"/>
      <c r="M115" s="849">
        <v>0</v>
      </c>
      <c r="N115" s="849"/>
      <c r="O115" s="849"/>
      <c r="P115" s="837"/>
      <c r="Q115" s="850"/>
    </row>
    <row r="116" spans="1:17" ht="14.4" customHeight="1" x14ac:dyDescent="0.3">
      <c r="A116" s="831" t="s">
        <v>599</v>
      </c>
      <c r="B116" s="832" t="s">
        <v>5662</v>
      </c>
      <c r="C116" s="832" t="s">
        <v>5627</v>
      </c>
      <c r="D116" s="832" t="s">
        <v>5639</v>
      </c>
      <c r="E116" s="832" t="s">
        <v>5640</v>
      </c>
      <c r="F116" s="849">
        <v>33</v>
      </c>
      <c r="G116" s="849">
        <v>299.97999999999996</v>
      </c>
      <c r="H116" s="849">
        <v>2.2500750075007501</v>
      </c>
      <c r="I116" s="849">
        <v>9.0903030303030299</v>
      </c>
      <c r="J116" s="849">
        <v>4</v>
      </c>
      <c r="K116" s="849">
        <v>133.32</v>
      </c>
      <c r="L116" s="849">
        <v>1</v>
      </c>
      <c r="M116" s="849">
        <v>33.33</v>
      </c>
      <c r="N116" s="849">
        <v>10</v>
      </c>
      <c r="O116" s="849">
        <v>333.2999999999999</v>
      </c>
      <c r="P116" s="837">
        <v>2.4999999999999996</v>
      </c>
      <c r="Q116" s="850">
        <v>33.329999999999991</v>
      </c>
    </row>
    <row r="117" spans="1:17" ht="14.4" customHeight="1" x14ac:dyDescent="0.3">
      <c r="A117" s="831" t="s">
        <v>599</v>
      </c>
      <c r="B117" s="832" t="s">
        <v>5662</v>
      </c>
      <c r="C117" s="832" t="s">
        <v>5627</v>
      </c>
      <c r="D117" s="832" t="s">
        <v>5723</v>
      </c>
      <c r="E117" s="832" t="s">
        <v>5724</v>
      </c>
      <c r="F117" s="849">
        <v>2</v>
      </c>
      <c r="G117" s="849">
        <v>0</v>
      </c>
      <c r="H117" s="849"/>
      <c r="I117" s="849">
        <v>0</v>
      </c>
      <c r="J117" s="849"/>
      <c r="K117" s="849"/>
      <c r="L117" s="849"/>
      <c r="M117" s="849"/>
      <c r="N117" s="849">
        <v>1</v>
      </c>
      <c r="O117" s="849">
        <v>0</v>
      </c>
      <c r="P117" s="837"/>
      <c r="Q117" s="850">
        <v>0</v>
      </c>
    </row>
    <row r="118" spans="1:17" ht="14.4" customHeight="1" x14ac:dyDescent="0.3">
      <c r="A118" s="831" t="s">
        <v>599</v>
      </c>
      <c r="B118" s="832" t="s">
        <v>5662</v>
      </c>
      <c r="C118" s="832" t="s">
        <v>5627</v>
      </c>
      <c r="D118" s="832" t="s">
        <v>5729</v>
      </c>
      <c r="E118" s="832" t="s">
        <v>5730</v>
      </c>
      <c r="F118" s="849"/>
      <c r="G118" s="849"/>
      <c r="H118" s="849"/>
      <c r="I118" s="849"/>
      <c r="J118" s="849">
        <v>0</v>
      </c>
      <c r="K118" s="849">
        <v>0</v>
      </c>
      <c r="L118" s="849"/>
      <c r="M118" s="849"/>
      <c r="N118" s="849">
        <v>0</v>
      </c>
      <c r="O118" s="849">
        <v>0</v>
      </c>
      <c r="P118" s="837"/>
      <c r="Q118" s="850"/>
    </row>
    <row r="119" spans="1:17" ht="14.4" customHeight="1" x14ac:dyDescent="0.3">
      <c r="A119" s="831" t="s">
        <v>599</v>
      </c>
      <c r="B119" s="832" t="s">
        <v>5662</v>
      </c>
      <c r="C119" s="832" t="s">
        <v>5627</v>
      </c>
      <c r="D119" s="832" t="s">
        <v>5731</v>
      </c>
      <c r="E119" s="832" t="s">
        <v>5732</v>
      </c>
      <c r="F119" s="849">
        <v>77</v>
      </c>
      <c r="G119" s="849">
        <v>49896</v>
      </c>
      <c r="H119" s="849">
        <v>1.1266766020864381</v>
      </c>
      <c r="I119" s="849">
        <v>648</v>
      </c>
      <c r="J119" s="849">
        <v>66</v>
      </c>
      <c r="K119" s="849">
        <v>44286</v>
      </c>
      <c r="L119" s="849">
        <v>1</v>
      </c>
      <c r="M119" s="849">
        <v>671</v>
      </c>
      <c r="N119" s="849">
        <v>41</v>
      </c>
      <c r="O119" s="849">
        <v>27552</v>
      </c>
      <c r="P119" s="837">
        <v>0.62213792169082782</v>
      </c>
      <c r="Q119" s="850">
        <v>672</v>
      </c>
    </row>
    <row r="120" spans="1:17" ht="14.4" customHeight="1" x14ac:dyDescent="0.3">
      <c r="A120" s="831" t="s">
        <v>599</v>
      </c>
      <c r="B120" s="832" t="s">
        <v>5662</v>
      </c>
      <c r="C120" s="832" t="s">
        <v>5627</v>
      </c>
      <c r="D120" s="832" t="s">
        <v>5786</v>
      </c>
      <c r="E120" s="832" t="s">
        <v>5787</v>
      </c>
      <c r="F120" s="849">
        <v>1</v>
      </c>
      <c r="G120" s="849">
        <v>593</v>
      </c>
      <c r="H120" s="849"/>
      <c r="I120" s="849">
        <v>593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599</v>
      </c>
      <c r="B121" s="832" t="s">
        <v>5662</v>
      </c>
      <c r="C121" s="832" t="s">
        <v>5627</v>
      </c>
      <c r="D121" s="832" t="s">
        <v>5745</v>
      </c>
      <c r="E121" s="832" t="s">
        <v>5746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732</v>
      </c>
      <c r="P121" s="837"/>
      <c r="Q121" s="850">
        <v>732</v>
      </c>
    </row>
    <row r="122" spans="1:17" ht="14.4" customHeight="1" x14ac:dyDescent="0.3">
      <c r="A122" s="831" t="s">
        <v>599</v>
      </c>
      <c r="B122" s="832" t="s">
        <v>5662</v>
      </c>
      <c r="C122" s="832" t="s">
        <v>5627</v>
      </c>
      <c r="D122" s="832" t="s">
        <v>5747</v>
      </c>
      <c r="E122" s="832" t="s">
        <v>5748</v>
      </c>
      <c r="F122" s="849"/>
      <c r="G122" s="849"/>
      <c r="H122" s="849"/>
      <c r="I122" s="849"/>
      <c r="J122" s="849">
        <v>2</v>
      </c>
      <c r="K122" s="849">
        <v>244</v>
      </c>
      <c r="L122" s="849">
        <v>1</v>
      </c>
      <c r="M122" s="849">
        <v>122</v>
      </c>
      <c r="N122" s="849"/>
      <c r="O122" s="849"/>
      <c r="P122" s="837"/>
      <c r="Q122" s="850"/>
    </row>
    <row r="123" spans="1:17" ht="14.4" customHeight="1" x14ac:dyDescent="0.3">
      <c r="A123" s="831" t="s">
        <v>599</v>
      </c>
      <c r="B123" s="832" t="s">
        <v>5662</v>
      </c>
      <c r="C123" s="832" t="s">
        <v>5627</v>
      </c>
      <c r="D123" s="832" t="s">
        <v>5749</v>
      </c>
      <c r="E123" s="832" t="s">
        <v>5750</v>
      </c>
      <c r="F123" s="849">
        <v>1</v>
      </c>
      <c r="G123" s="849">
        <v>315</v>
      </c>
      <c r="H123" s="849"/>
      <c r="I123" s="849">
        <v>315</v>
      </c>
      <c r="J123" s="849"/>
      <c r="K123" s="849"/>
      <c r="L123" s="849"/>
      <c r="M123" s="849"/>
      <c r="N123" s="849">
        <v>1</v>
      </c>
      <c r="O123" s="849">
        <v>322</v>
      </c>
      <c r="P123" s="837"/>
      <c r="Q123" s="850">
        <v>322</v>
      </c>
    </row>
    <row r="124" spans="1:17" ht="14.4" customHeight="1" x14ac:dyDescent="0.3">
      <c r="A124" s="831" t="s">
        <v>599</v>
      </c>
      <c r="B124" s="832" t="s">
        <v>5662</v>
      </c>
      <c r="C124" s="832" t="s">
        <v>5627</v>
      </c>
      <c r="D124" s="832" t="s">
        <v>5751</v>
      </c>
      <c r="E124" s="832" t="s">
        <v>5752</v>
      </c>
      <c r="F124" s="849">
        <v>209</v>
      </c>
      <c r="G124" s="849">
        <v>50160</v>
      </c>
      <c r="H124" s="849">
        <v>1.0435216776233669</v>
      </c>
      <c r="I124" s="849">
        <v>240</v>
      </c>
      <c r="J124" s="849">
        <v>197</v>
      </c>
      <c r="K124" s="849">
        <v>48068</v>
      </c>
      <c r="L124" s="849">
        <v>1</v>
      </c>
      <c r="M124" s="849">
        <v>244</v>
      </c>
      <c r="N124" s="849">
        <v>252</v>
      </c>
      <c r="O124" s="849">
        <v>61740</v>
      </c>
      <c r="P124" s="837">
        <v>1.2844303902804362</v>
      </c>
      <c r="Q124" s="850">
        <v>245</v>
      </c>
    </row>
    <row r="125" spans="1:17" ht="14.4" customHeight="1" x14ac:dyDescent="0.3">
      <c r="A125" s="831" t="s">
        <v>599</v>
      </c>
      <c r="B125" s="832" t="s">
        <v>5662</v>
      </c>
      <c r="C125" s="832" t="s">
        <v>5627</v>
      </c>
      <c r="D125" s="832" t="s">
        <v>5753</v>
      </c>
      <c r="E125" s="832" t="s">
        <v>5754</v>
      </c>
      <c r="F125" s="849">
        <v>1</v>
      </c>
      <c r="G125" s="849">
        <v>110</v>
      </c>
      <c r="H125" s="849"/>
      <c r="I125" s="849">
        <v>110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599</v>
      </c>
      <c r="B126" s="832" t="s">
        <v>5662</v>
      </c>
      <c r="C126" s="832" t="s">
        <v>5627</v>
      </c>
      <c r="D126" s="832" t="s">
        <v>5815</v>
      </c>
      <c r="E126" s="832" t="s">
        <v>5816</v>
      </c>
      <c r="F126" s="849"/>
      <c r="G126" s="849"/>
      <c r="H126" s="849"/>
      <c r="I126" s="849"/>
      <c r="J126" s="849">
        <v>1</v>
      </c>
      <c r="K126" s="849">
        <v>164</v>
      </c>
      <c r="L126" s="849">
        <v>1</v>
      </c>
      <c r="M126" s="849">
        <v>164</v>
      </c>
      <c r="N126" s="849"/>
      <c r="O126" s="849"/>
      <c r="P126" s="837"/>
      <c r="Q126" s="850"/>
    </row>
    <row r="127" spans="1:17" ht="14.4" customHeight="1" x14ac:dyDescent="0.3">
      <c r="A127" s="831" t="s">
        <v>599</v>
      </c>
      <c r="B127" s="832" t="s">
        <v>5662</v>
      </c>
      <c r="C127" s="832" t="s">
        <v>5627</v>
      </c>
      <c r="D127" s="832" t="s">
        <v>5759</v>
      </c>
      <c r="E127" s="832" t="s">
        <v>5760</v>
      </c>
      <c r="F127" s="849">
        <v>4</v>
      </c>
      <c r="G127" s="849">
        <v>1396</v>
      </c>
      <c r="H127" s="849">
        <v>1.2508960573476702</v>
      </c>
      <c r="I127" s="849">
        <v>349</v>
      </c>
      <c r="J127" s="849">
        <v>3</v>
      </c>
      <c r="K127" s="849">
        <v>1116</v>
      </c>
      <c r="L127" s="849">
        <v>1</v>
      </c>
      <c r="M127" s="849">
        <v>372</v>
      </c>
      <c r="N127" s="849">
        <v>1</v>
      </c>
      <c r="O127" s="849">
        <v>373</v>
      </c>
      <c r="P127" s="837">
        <v>0.3342293906810036</v>
      </c>
      <c r="Q127" s="850">
        <v>373</v>
      </c>
    </row>
    <row r="128" spans="1:17" ht="14.4" customHeight="1" x14ac:dyDescent="0.3">
      <c r="A128" s="831" t="s">
        <v>599</v>
      </c>
      <c r="B128" s="832" t="s">
        <v>5662</v>
      </c>
      <c r="C128" s="832" t="s">
        <v>5627</v>
      </c>
      <c r="D128" s="832" t="s">
        <v>5775</v>
      </c>
      <c r="E128" s="832" t="s">
        <v>5776</v>
      </c>
      <c r="F128" s="849"/>
      <c r="G128" s="849"/>
      <c r="H128" s="849"/>
      <c r="I128" s="849"/>
      <c r="J128" s="849"/>
      <c r="K128" s="849"/>
      <c r="L128" s="849"/>
      <c r="M128" s="849"/>
      <c r="N128" s="849">
        <v>3</v>
      </c>
      <c r="O128" s="849">
        <v>108</v>
      </c>
      <c r="P128" s="837"/>
      <c r="Q128" s="850">
        <v>36</v>
      </c>
    </row>
    <row r="129" spans="1:17" ht="14.4" customHeight="1" x14ac:dyDescent="0.3">
      <c r="A129" s="831" t="s">
        <v>599</v>
      </c>
      <c r="B129" s="832" t="s">
        <v>5833</v>
      </c>
      <c r="C129" s="832" t="s">
        <v>5627</v>
      </c>
      <c r="D129" s="832" t="s">
        <v>5693</v>
      </c>
      <c r="E129" s="832" t="s">
        <v>5694</v>
      </c>
      <c r="F129" s="849">
        <v>0</v>
      </c>
      <c r="G129" s="849">
        <v>0</v>
      </c>
      <c r="H129" s="849"/>
      <c r="I129" s="849"/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599</v>
      </c>
      <c r="B130" s="832" t="s">
        <v>5833</v>
      </c>
      <c r="C130" s="832" t="s">
        <v>5627</v>
      </c>
      <c r="D130" s="832" t="s">
        <v>5703</v>
      </c>
      <c r="E130" s="832" t="s">
        <v>5704</v>
      </c>
      <c r="F130" s="849">
        <v>209</v>
      </c>
      <c r="G130" s="849">
        <v>64371</v>
      </c>
      <c r="H130" s="849">
        <v>18.604335260115608</v>
      </c>
      <c r="I130" s="849">
        <v>307.99521531100481</v>
      </c>
      <c r="J130" s="849">
        <v>11</v>
      </c>
      <c r="K130" s="849">
        <v>3460</v>
      </c>
      <c r="L130" s="849">
        <v>1</v>
      </c>
      <c r="M130" s="849">
        <v>314.54545454545456</v>
      </c>
      <c r="N130" s="849"/>
      <c r="O130" s="849"/>
      <c r="P130" s="837"/>
      <c r="Q130" s="850"/>
    </row>
    <row r="131" spans="1:17" ht="14.4" customHeight="1" x14ac:dyDescent="0.3">
      <c r="A131" s="831" t="s">
        <v>599</v>
      </c>
      <c r="B131" s="832" t="s">
        <v>5833</v>
      </c>
      <c r="C131" s="832" t="s">
        <v>5627</v>
      </c>
      <c r="D131" s="832" t="s">
        <v>5639</v>
      </c>
      <c r="E131" s="832" t="s">
        <v>5640</v>
      </c>
      <c r="F131" s="849">
        <v>1</v>
      </c>
      <c r="G131" s="849">
        <v>0</v>
      </c>
      <c r="H131" s="849"/>
      <c r="I131" s="849">
        <v>0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599</v>
      </c>
      <c r="B132" s="832" t="s">
        <v>5993</v>
      </c>
      <c r="C132" s="832" t="s">
        <v>5632</v>
      </c>
      <c r="D132" s="832" t="s">
        <v>5994</v>
      </c>
      <c r="E132" s="832" t="s">
        <v>2119</v>
      </c>
      <c r="F132" s="849">
        <v>42</v>
      </c>
      <c r="G132" s="849">
        <v>3331.0199999999995</v>
      </c>
      <c r="H132" s="849">
        <v>25.853927351754109</v>
      </c>
      <c r="I132" s="849">
        <v>79.309999999999988</v>
      </c>
      <c r="J132" s="849">
        <v>2.1</v>
      </c>
      <c r="K132" s="849">
        <v>128.84</v>
      </c>
      <c r="L132" s="849">
        <v>1</v>
      </c>
      <c r="M132" s="849">
        <v>61.352380952380955</v>
      </c>
      <c r="N132" s="849">
        <v>3.2</v>
      </c>
      <c r="O132" s="849">
        <v>128.12</v>
      </c>
      <c r="P132" s="837">
        <v>0.99441167339335612</v>
      </c>
      <c r="Q132" s="850">
        <v>40.037500000000001</v>
      </c>
    </row>
    <row r="133" spans="1:17" ht="14.4" customHeight="1" x14ac:dyDescent="0.3">
      <c r="A133" s="831" t="s">
        <v>599</v>
      </c>
      <c r="B133" s="832" t="s">
        <v>5993</v>
      </c>
      <c r="C133" s="832" t="s">
        <v>5632</v>
      </c>
      <c r="D133" s="832" t="s">
        <v>5995</v>
      </c>
      <c r="E133" s="832" t="s">
        <v>2119</v>
      </c>
      <c r="F133" s="849">
        <v>90</v>
      </c>
      <c r="G133" s="849">
        <v>9963.25</v>
      </c>
      <c r="H133" s="849">
        <v>4.8586998927143279</v>
      </c>
      <c r="I133" s="849">
        <v>110.70277777777778</v>
      </c>
      <c r="J133" s="849">
        <v>25</v>
      </c>
      <c r="K133" s="849">
        <v>2050.6</v>
      </c>
      <c r="L133" s="849">
        <v>1</v>
      </c>
      <c r="M133" s="849">
        <v>82.024000000000001</v>
      </c>
      <c r="N133" s="849">
        <v>24.5</v>
      </c>
      <c r="O133" s="849">
        <v>1961.93</v>
      </c>
      <c r="P133" s="837">
        <v>0.95675899736662451</v>
      </c>
      <c r="Q133" s="850">
        <v>80.078775510204082</v>
      </c>
    </row>
    <row r="134" spans="1:17" ht="14.4" customHeight="1" x14ac:dyDescent="0.3">
      <c r="A134" s="831" t="s">
        <v>599</v>
      </c>
      <c r="B134" s="832" t="s">
        <v>5993</v>
      </c>
      <c r="C134" s="832" t="s">
        <v>5632</v>
      </c>
      <c r="D134" s="832" t="s">
        <v>5996</v>
      </c>
      <c r="E134" s="832" t="s">
        <v>2119</v>
      </c>
      <c r="F134" s="849">
        <v>70</v>
      </c>
      <c r="G134" s="849">
        <v>5329.1</v>
      </c>
      <c r="H134" s="849">
        <v>7.0000000000000009</v>
      </c>
      <c r="I134" s="849">
        <v>76.13000000000001</v>
      </c>
      <c r="J134" s="849">
        <v>10</v>
      </c>
      <c r="K134" s="849">
        <v>761.3</v>
      </c>
      <c r="L134" s="849">
        <v>1</v>
      </c>
      <c r="M134" s="849">
        <v>76.13</v>
      </c>
      <c r="N134" s="849">
        <v>1</v>
      </c>
      <c r="O134" s="849">
        <v>76.13</v>
      </c>
      <c r="P134" s="837">
        <v>0.1</v>
      </c>
      <c r="Q134" s="850">
        <v>76.13</v>
      </c>
    </row>
    <row r="135" spans="1:17" ht="14.4" customHeight="1" x14ac:dyDescent="0.3">
      <c r="A135" s="831" t="s">
        <v>599</v>
      </c>
      <c r="B135" s="832" t="s">
        <v>5993</v>
      </c>
      <c r="C135" s="832" t="s">
        <v>5632</v>
      </c>
      <c r="D135" s="832" t="s">
        <v>5997</v>
      </c>
      <c r="E135" s="832" t="s">
        <v>1556</v>
      </c>
      <c r="F135" s="849">
        <v>7</v>
      </c>
      <c r="G135" s="849">
        <v>390.53000000000003</v>
      </c>
      <c r="H135" s="849">
        <v>2.3333333333333335</v>
      </c>
      <c r="I135" s="849">
        <v>55.790000000000006</v>
      </c>
      <c r="J135" s="849">
        <v>3</v>
      </c>
      <c r="K135" s="849">
        <v>167.37</v>
      </c>
      <c r="L135" s="849">
        <v>1</v>
      </c>
      <c r="M135" s="849">
        <v>55.79</v>
      </c>
      <c r="N135" s="849">
        <v>3</v>
      </c>
      <c r="O135" s="849">
        <v>167.37</v>
      </c>
      <c r="P135" s="837">
        <v>1</v>
      </c>
      <c r="Q135" s="850">
        <v>55.79</v>
      </c>
    </row>
    <row r="136" spans="1:17" ht="14.4" customHeight="1" x14ac:dyDescent="0.3">
      <c r="A136" s="831" t="s">
        <v>599</v>
      </c>
      <c r="B136" s="832" t="s">
        <v>5993</v>
      </c>
      <c r="C136" s="832" t="s">
        <v>5632</v>
      </c>
      <c r="D136" s="832" t="s">
        <v>5998</v>
      </c>
      <c r="E136" s="832" t="s">
        <v>891</v>
      </c>
      <c r="F136" s="849"/>
      <c r="G136" s="849"/>
      <c r="H136" s="849"/>
      <c r="I136" s="849"/>
      <c r="J136" s="849">
        <v>105</v>
      </c>
      <c r="K136" s="849">
        <v>6132</v>
      </c>
      <c r="L136" s="849">
        <v>1</v>
      </c>
      <c r="M136" s="849">
        <v>58.4</v>
      </c>
      <c r="N136" s="849">
        <v>79</v>
      </c>
      <c r="O136" s="849">
        <v>4613.6000000000004</v>
      </c>
      <c r="P136" s="837">
        <v>0.75238095238095248</v>
      </c>
      <c r="Q136" s="850">
        <v>58.400000000000006</v>
      </c>
    </row>
    <row r="137" spans="1:17" ht="14.4" customHeight="1" x14ac:dyDescent="0.3">
      <c r="A137" s="831" t="s">
        <v>599</v>
      </c>
      <c r="B137" s="832" t="s">
        <v>5993</v>
      </c>
      <c r="C137" s="832" t="s">
        <v>5632</v>
      </c>
      <c r="D137" s="832" t="s">
        <v>5999</v>
      </c>
      <c r="E137" s="832" t="s">
        <v>6000</v>
      </c>
      <c r="F137" s="849"/>
      <c r="G137" s="849"/>
      <c r="H137" s="849"/>
      <c r="I137" s="849"/>
      <c r="J137" s="849">
        <v>2.1</v>
      </c>
      <c r="K137" s="849">
        <v>1453.75</v>
      </c>
      <c r="L137" s="849">
        <v>1</v>
      </c>
      <c r="M137" s="849">
        <v>692.2619047619047</v>
      </c>
      <c r="N137" s="849"/>
      <c r="O137" s="849"/>
      <c r="P137" s="837"/>
      <c r="Q137" s="850"/>
    </row>
    <row r="138" spans="1:17" ht="14.4" customHeight="1" x14ac:dyDescent="0.3">
      <c r="A138" s="831" t="s">
        <v>599</v>
      </c>
      <c r="B138" s="832" t="s">
        <v>5993</v>
      </c>
      <c r="C138" s="832" t="s">
        <v>5632</v>
      </c>
      <c r="D138" s="832" t="s">
        <v>6001</v>
      </c>
      <c r="E138" s="832" t="s">
        <v>1856</v>
      </c>
      <c r="F138" s="849"/>
      <c r="G138" s="849"/>
      <c r="H138" s="849"/>
      <c r="I138" s="849"/>
      <c r="J138" s="849">
        <v>6</v>
      </c>
      <c r="K138" s="849">
        <v>72080.399999999994</v>
      </c>
      <c r="L138" s="849">
        <v>1</v>
      </c>
      <c r="M138" s="849">
        <v>12013.4</v>
      </c>
      <c r="N138" s="849"/>
      <c r="O138" s="849"/>
      <c r="P138" s="837"/>
      <c r="Q138" s="850"/>
    </row>
    <row r="139" spans="1:17" ht="14.4" customHeight="1" x14ac:dyDescent="0.3">
      <c r="A139" s="831" t="s">
        <v>599</v>
      </c>
      <c r="B139" s="832" t="s">
        <v>5993</v>
      </c>
      <c r="C139" s="832" t="s">
        <v>5632</v>
      </c>
      <c r="D139" s="832" t="s">
        <v>6002</v>
      </c>
      <c r="E139" s="832" t="s">
        <v>1277</v>
      </c>
      <c r="F139" s="849"/>
      <c r="G139" s="849"/>
      <c r="H139" s="849"/>
      <c r="I139" s="849"/>
      <c r="J139" s="849">
        <v>3</v>
      </c>
      <c r="K139" s="849">
        <v>34262.61</v>
      </c>
      <c r="L139" s="849">
        <v>1</v>
      </c>
      <c r="M139" s="849">
        <v>11420.87</v>
      </c>
      <c r="N139" s="849">
        <v>70</v>
      </c>
      <c r="O139" s="849">
        <v>799460.9</v>
      </c>
      <c r="P139" s="837">
        <v>23.333333333333332</v>
      </c>
      <c r="Q139" s="850">
        <v>11420.87</v>
      </c>
    </row>
    <row r="140" spans="1:17" ht="14.4" customHeight="1" x14ac:dyDescent="0.3">
      <c r="A140" s="831" t="s">
        <v>599</v>
      </c>
      <c r="B140" s="832" t="s">
        <v>5993</v>
      </c>
      <c r="C140" s="832" t="s">
        <v>5632</v>
      </c>
      <c r="D140" s="832" t="s">
        <v>6003</v>
      </c>
      <c r="E140" s="832" t="s">
        <v>6004</v>
      </c>
      <c r="F140" s="849">
        <v>9.5999999999999979</v>
      </c>
      <c r="G140" s="849">
        <v>3713.14</v>
      </c>
      <c r="H140" s="849">
        <v>2.0009592171063977</v>
      </c>
      <c r="I140" s="849">
        <v>386.78541666666672</v>
      </c>
      <c r="J140" s="849">
        <v>4.8000000000000007</v>
      </c>
      <c r="K140" s="849">
        <v>1855.6799999999998</v>
      </c>
      <c r="L140" s="849">
        <v>1</v>
      </c>
      <c r="M140" s="849">
        <v>386.59999999999991</v>
      </c>
      <c r="N140" s="849">
        <v>1.5999999999999999</v>
      </c>
      <c r="O140" s="849">
        <v>618.55999999999995</v>
      </c>
      <c r="P140" s="837">
        <v>0.33333333333333331</v>
      </c>
      <c r="Q140" s="850">
        <v>386.6</v>
      </c>
    </row>
    <row r="141" spans="1:17" ht="14.4" customHeight="1" x14ac:dyDescent="0.3">
      <c r="A141" s="831" t="s">
        <v>599</v>
      </c>
      <c r="B141" s="832" t="s">
        <v>5993</v>
      </c>
      <c r="C141" s="832" t="s">
        <v>5632</v>
      </c>
      <c r="D141" s="832" t="s">
        <v>6005</v>
      </c>
      <c r="E141" s="832" t="s">
        <v>864</v>
      </c>
      <c r="F141" s="849"/>
      <c r="G141" s="849"/>
      <c r="H141" s="849"/>
      <c r="I141" s="849"/>
      <c r="J141" s="849">
        <v>19</v>
      </c>
      <c r="K141" s="849">
        <v>164157.72</v>
      </c>
      <c r="L141" s="849">
        <v>1</v>
      </c>
      <c r="M141" s="849">
        <v>8639.8799999999992</v>
      </c>
      <c r="N141" s="849">
        <v>4</v>
      </c>
      <c r="O141" s="849">
        <v>36633.08</v>
      </c>
      <c r="P141" s="837">
        <v>0.22315782650977367</v>
      </c>
      <c r="Q141" s="850">
        <v>9158.27</v>
      </c>
    </row>
    <row r="142" spans="1:17" ht="14.4" customHeight="1" x14ac:dyDescent="0.3">
      <c r="A142" s="831" t="s">
        <v>599</v>
      </c>
      <c r="B142" s="832" t="s">
        <v>5993</v>
      </c>
      <c r="C142" s="832" t="s">
        <v>5632</v>
      </c>
      <c r="D142" s="832" t="s">
        <v>6006</v>
      </c>
      <c r="E142" s="832" t="s">
        <v>3121</v>
      </c>
      <c r="F142" s="849"/>
      <c r="G142" s="849"/>
      <c r="H142" s="849"/>
      <c r="I142" s="849"/>
      <c r="J142" s="849">
        <v>1.4</v>
      </c>
      <c r="K142" s="849">
        <v>548.52</v>
      </c>
      <c r="L142" s="849">
        <v>1</v>
      </c>
      <c r="M142" s="849">
        <v>391.8</v>
      </c>
      <c r="N142" s="849">
        <v>8.4</v>
      </c>
      <c r="O142" s="849">
        <v>5102.9000000000005</v>
      </c>
      <c r="P142" s="837">
        <v>9.3030336177349966</v>
      </c>
      <c r="Q142" s="850">
        <v>607.4880952380953</v>
      </c>
    </row>
    <row r="143" spans="1:17" ht="14.4" customHeight="1" x14ac:dyDescent="0.3">
      <c r="A143" s="831" t="s">
        <v>599</v>
      </c>
      <c r="B143" s="832" t="s">
        <v>5993</v>
      </c>
      <c r="C143" s="832" t="s">
        <v>5632</v>
      </c>
      <c r="D143" s="832" t="s">
        <v>6007</v>
      </c>
      <c r="E143" s="832" t="s">
        <v>6008</v>
      </c>
      <c r="F143" s="849"/>
      <c r="G143" s="849"/>
      <c r="H143" s="849"/>
      <c r="I143" s="849"/>
      <c r="J143" s="849">
        <v>1</v>
      </c>
      <c r="K143" s="849">
        <v>42.88</v>
      </c>
      <c r="L143" s="849">
        <v>1</v>
      </c>
      <c r="M143" s="849">
        <v>42.88</v>
      </c>
      <c r="N143" s="849"/>
      <c r="O143" s="849"/>
      <c r="P143" s="837"/>
      <c r="Q143" s="850"/>
    </row>
    <row r="144" spans="1:17" ht="14.4" customHeight="1" x14ac:dyDescent="0.3">
      <c r="A144" s="831" t="s">
        <v>599</v>
      </c>
      <c r="B144" s="832" t="s">
        <v>5993</v>
      </c>
      <c r="C144" s="832" t="s">
        <v>5632</v>
      </c>
      <c r="D144" s="832" t="s">
        <v>6009</v>
      </c>
      <c r="E144" s="832" t="s">
        <v>6010</v>
      </c>
      <c r="F144" s="849"/>
      <c r="G144" s="849"/>
      <c r="H144" s="849"/>
      <c r="I144" s="849"/>
      <c r="J144" s="849">
        <v>0.5</v>
      </c>
      <c r="K144" s="849">
        <v>271.72000000000003</v>
      </c>
      <c r="L144" s="849">
        <v>1</v>
      </c>
      <c r="M144" s="849">
        <v>543.44000000000005</v>
      </c>
      <c r="N144" s="849"/>
      <c r="O144" s="849"/>
      <c r="P144" s="837"/>
      <c r="Q144" s="850"/>
    </row>
    <row r="145" spans="1:17" ht="14.4" customHeight="1" x14ac:dyDescent="0.3">
      <c r="A145" s="831" t="s">
        <v>599</v>
      </c>
      <c r="B145" s="832" t="s">
        <v>5993</v>
      </c>
      <c r="C145" s="832" t="s">
        <v>5632</v>
      </c>
      <c r="D145" s="832" t="s">
        <v>6011</v>
      </c>
      <c r="E145" s="832" t="s">
        <v>6012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77.2</v>
      </c>
      <c r="P145" s="837"/>
      <c r="Q145" s="850">
        <v>77.2</v>
      </c>
    </row>
    <row r="146" spans="1:17" ht="14.4" customHeight="1" x14ac:dyDescent="0.3">
      <c r="A146" s="831" t="s">
        <v>599</v>
      </c>
      <c r="B146" s="832" t="s">
        <v>5993</v>
      </c>
      <c r="C146" s="832" t="s">
        <v>5632</v>
      </c>
      <c r="D146" s="832" t="s">
        <v>6013</v>
      </c>
      <c r="E146" s="832" t="s">
        <v>871</v>
      </c>
      <c r="F146" s="849">
        <v>97.499999999999972</v>
      </c>
      <c r="G146" s="849">
        <v>26338.109999999997</v>
      </c>
      <c r="H146" s="849">
        <v>1.3017479469062236</v>
      </c>
      <c r="I146" s="849">
        <v>270.13446153846161</v>
      </c>
      <c r="J146" s="849">
        <v>74.900000000000006</v>
      </c>
      <c r="K146" s="849">
        <v>20232.88</v>
      </c>
      <c r="L146" s="849">
        <v>1</v>
      </c>
      <c r="M146" s="849">
        <v>270.13190921228306</v>
      </c>
      <c r="N146" s="849">
        <v>38.000000000000007</v>
      </c>
      <c r="O146" s="849">
        <v>10265.180000000002</v>
      </c>
      <c r="P146" s="837">
        <v>0.5073514002949655</v>
      </c>
      <c r="Q146" s="850">
        <v>270.13631578947371</v>
      </c>
    </row>
    <row r="147" spans="1:17" ht="14.4" customHeight="1" x14ac:dyDescent="0.3">
      <c r="A147" s="831" t="s">
        <v>599</v>
      </c>
      <c r="B147" s="832" t="s">
        <v>5993</v>
      </c>
      <c r="C147" s="832" t="s">
        <v>5632</v>
      </c>
      <c r="D147" s="832" t="s">
        <v>6013</v>
      </c>
      <c r="E147" s="832"/>
      <c r="F147" s="849">
        <v>43.900000000000006</v>
      </c>
      <c r="G147" s="849">
        <v>11858.390000000001</v>
      </c>
      <c r="H147" s="849">
        <v>0.90325482480494734</v>
      </c>
      <c r="I147" s="849">
        <v>270.12277904328016</v>
      </c>
      <c r="J147" s="849">
        <v>48.599999999999994</v>
      </c>
      <c r="K147" s="849">
        <v>13128.510000000002</v>
      </c>
      <c r="L147" s="849">
        <v>1</v>
      </c>
      <c r="M147" s="849">
        <v>270.13395061728403</v>
      </c>
      <c r="N147" s="849">
        <v>0</v>
      </c>
      <c r="O147" s="849">
        <v>0</v>
      </c>
      <c r="P147" s="837">
        <v>0</v>
      </c>
      <c r="Q147" s="850"/>
    </row>
    <row r="148" spans="1:17" ht="14.4" customHeight="1" x14ac:dyDescent="0.3">
      <c r="A148" s="831" t="s">
        <v>599</v>
      </c>
      <c r="B148" s="832" t="s">
        <v>5993</v>
      </c>
      <c r="C148" s="832" t="s">
        <v>5632</v>
      </c>
      <c r="D148" s="832" t="s">
        <v>6014</v>
      </c>
      <c r="E148" s="832"/>
      <c r="F148" s="849">
        <v>0.1</v>
      </c>
      <c r="G148" s="849">
        <v>13.51</v>
      </c>
      <c r="H148" s="849">
        <v>1</v>
      </c>
      <c r="I148" s="849">
        <v>135.1</v>
      </c>
      <c r="J148" s="849">
        <v>0.1</v>
      </c>
      <c r="K148" s="849">
        <v>13.51</v>
      </c>
      <c r="L148" s="849">
        <v>1</v>
      </c>
      <c r="M148" s="849">
        <v>135.1</v>
      </c>
      <c r="N148" s="849"/>
      <c r="O148" s="849"/>
      <c r="P148" s="837"/>
      <c r="Q148" s="850"/>
    </row>
    <row r="149" spans="1:17" ht="14.4" customHeight="1" x14ac:dyDescent="0.3">
      <c r="A149" s="831" t="s">
        <v>599</v>
      </c>
      <c r="B149" s="832" t="s">
        <v>5993</v>
      </c>
      <c r="C149" s="832" t="s">
        <v>5632</v>
      </c>
      <c r="D149" s="832" t="s">
        <v>6015</v>
      </c>
      <c r="E149" s="832" t="s">
        <v>6016</v>
      </c>
      <c r="F149" s="849">
        <v>274.2</v>
      </c>
      <c r="G149" s="849">
        <v>94151.2</v>
      </c>
      <c r="H149" s="849">
        <v>1.4019380299172595</v>
      </c>
      <c r="I149" s="849">
        <v>343.36688548504742</v>
      </c>
      <c r="J149" s="849">
        <v>247.16</v>
      </c>
      <c r="K149" s="849">
        <v>67157.889999999985</v>
      </c>
      <c r="L149" s="849">
        <v>1</v>
      </c>
      <c r="M149" s="849">
        <v>271.71827965690238</v>
      </c>
      <c r="N149" s="849">
        <v>283.84999999999997</v>
      </c>
      <c r="O149" s="849">
        <v>77126.399999999994</v>
      </c>
      <c r="P149" s="837">
        <v>1.1484339368017669</v>
      </c>
      <c r="Q149" s="850">
        <v>271.71534261053375</v>
      </c>
    </row>
    <row r="150" spans="1:17" ht="14.4" customHeight="1" x14ac:dyDescent="0.3">
      <c r="A150" s="831" t="s">
        <v>599</v>
      </c>
      <c r="B150" s="832" t="s">
        <v>5993</v>
      </c>
      <c r="C150" s="832" t="s">
        <v>5632</v>
      </c>
      <c r="D150" s="832" t="s">
        <v>6017</v>
      </c>
      <c r="E150" s="832" t="s">
        <v>6018</v>
      </c>
      <c r="F150" s="849"/>
      <c r="G150" s="849"/>
      <c r="H150" s="849"/>
      <c r="I150" s="849"/>
      <c r="J150" s="849">
        <v>5</v>
      </c>
      <c r="K150" s="849">
        <v>328.75</v>
      </c>
      <c r="L150" s="849">
        <v>1</v>
      </c>
      <c r="M150" s="849">
        <v>65.75</v>
      </c>
      <c r="N150" s="849">
        <v>7</v>
      </c>
      <c r="O150" s="849">
        <v>460.25</v>
      </c>
      <c r="P150" s="837">
        <v>1.4</v>
      </c>
      <c r="Q150" s="850">
        <v>65.75</v>
      </c>
    </row>
    <row r="151" spans="1:17" ht="14.4" customHeight="1" x14ac:dyDescent="0.3">
      <c r="A151" s="831" t="s">
        <v>599</v>
      </c>
      <c r="B151" s="832" t="s">
        <v>5993</v>
      </c>
      <c r="C151" s="832" t="s">
        <v>5632</v>
      </c>
      <c r="D151" s="832" t="s">
        <v>6019</v>
      </c>
      <c r="E151" s="832" t="s">
        <v>6020</v>
      </c>
      <c r="F151" s="849">
        <v>20</v>
      </c>
      <c r="G151" s="849">
        <v>1015.1200000000001</v>
      </c>
      <c r="H151" s="849">
        <v>4.3181895524927691</v>
      </c>
      <c r="I151" s="849">
        <v>50.756000000000007</v>
      </c>
      <c r="J151" s="849">
        <v>6</v>
      </c>
      <c r="K151" s="849">
        <v>235.07999999999998</v>
      </c>
      <c r="L151" s="849">
        <v>1</v>
      </c>
      <c r="M151" s="849">
        <v>39.18</v>
      </c>
      <c r="N151" s="849"/>
      <c r="O151" s="849"/>
      <c r="P151" s="837"/>
      <c r="Q151" s="850"/>
    </row>
    <row r="152" spans="1:17" ht="14.4" customHeight="1" x14ac:dyDescent="0.3">
      <c r="A152" s="831" t="s">
        <v>599</v>
      </c>
      <c r="B152" s="832" t="s">
        <v>5993</v>
      </c>
      <c r="C152" s="832" t="s">
        <v>5632</v>
      </c>
      <c r="D152" s="832" t="s">
        <v>6021</v>
      </c>
      <c r="E152" s="832" t="s">
        <v>6022</v>
      </c>
      <c r="F152" s="849">
        <v>1</v>
      </c>
      <c r="G152" s="849">
        <v>4427.0200000000004</v>
      </c>
      <c r="H152" s="849"/>
      <c r="I152" s="849">
        <v>4427.0200000000004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599</v>
      </c>
      <c r="B153" s="832" t="s">
        <v>5993</v>
      </c>
      <c r="C153" s="832" t="s">
        <v>5632</v>
      </c>
      <c r="D153" s="832" t="s">
        <v>6023</v>
      </c>
      <c r="E153" s="832" t="s">
        <v>6024</v>
      </c>
      <c r="F153" s="849"/>
      <c r="G153" s="849"/>
      <c r="H153" s="849"/>
      <c r="I153" s="849"/>
      <c r="J153" s="849">
        <v>3.1</v>
      </c>
      <c r="K153" s="849">
        <v>10117.620000000001</v>
      </c>
      <c r="L153" s="849">
        <v>1</v>
      </c>
      <c r="M153" s="849">
        <v>3263.7483870967744</v>
      </c>
      <c r="N153" s="849"/>
      <c r="O153" s="849"/>
      <c r="P153" s="837"/>
      <c r="Q153" s="850"/>
    </row>
    <row r="154" spans="1:17" ht="14.4" customHeight="1" x14ac:dyDescent="0.3">
      <c r="A154" s="831" t="s">
        <v>599</v>
      </c>
      <c r="B154" s="832" t="s">
        <v>5993</v>
      </c>
      <c r="C154" s="832" t="s">
        <v>5632</v>
      </c>
      <c r="D154" s="832" t="s">
        <v>5633</v>
      </c>
      <c r="E154" s="832" t="s">
        <v>5634</v>
      </c>
      <c r="F154" s="849">
        <v>252.2</v>
      </c>
      <c r="G154" s="849">
        <v>138311.51999999999</v>
      </c>
      <c r="H154" s="849">
        <v>1.0917748602005195</v>
      </c>
      <c r="I154" s="849">
        <v>548.41998413957174</v>
      </c>
      <c r="J154" s="849">
        <v>231</v>
      </c>
      <c r="K154" s="849">
        <v>126685.01999999997</v>
      </c>
      <c r="L154" s="849">
        <v>1</v>
      </c>
      <c r="M154" s="849">
        <v>548.41999999999985</v>
      </c>
      <c r="N154" s="849">
        <v>180.2</v>
      </c>
      <c r="O154" s="849">
        <v>98825.279999999984</v>
      </c>
      <c r="P154" s="837">
        <v>0.78008654851220771</v>
      </c>
      <c r="Q154" s="850">
        <v>548.41997780244174</v>
      </c>
    </row>
    <row r="155" spans="1:17" ht="14.4" customHeight="1" x14ac:dyDescent="0.3">
      <c r="A155" s="831" t="s">
        <v>599</v>
      </c>
      <c r="B155" s="832" t="s">
        <v>5993</v>
      </c>
      <c r="C155" s="832" t="s">
        <v>5632</v>
      </c>
      <c r="D155" s="832" t="s">
        <v>5664</v>
      </c>
      <c r="E155" s="832" t="s">
        <v>5634</v>
      </c>
      <c r="F155" s="849">
        <v>5</v>
      </c>
      <c r="G155" s="849">
        <v>5484.25</v>
      </c>
      <c r="H155" s="849">
        <v>0.7142857142857143</v>
      </c>
      <c r="I155" s="849">
        <v>1096.8499999999999</v>
      </c>
      <c r="J155" s="849">
        <v>7</v>
      </c>
      <c r="K155" s="849">
        <v>7677.95</v>
      </c>
      <c r="L155" s="849">
        <v>1</v>
      </c>
      <c r="M155" s="849">
        <v>1096.8499999999999</v>
      </c>
      <c r="N155" s="849">
        <v>1</v>
      </c>
      <c r="O155" s="849">
        <v>1096.8499999999999</v>
      </c>
      <c r="P155" s="837">
        <v>0.14285714285714285</v>
      </c>
      <c r="Q155" s="850">
        <v>1096.8499999999999</v>
      </c>
    </row>
    <row r="156" spans="1:17" ht="14.4" customHeight="1" x14ac:dyDescent="0.3">
      <c r="A156" s="831" t="s">
        <v>599</v>
      </c>
      <c r="B156" s="832" t="s">
        <v>5993</v>
      </c>
      <c r="C156" s="832" t="s">
        <v>5632</v>
      </c>
      <c r="D156" s="832" t="s">
        <v>6025</v>
      </c>
      <c r="E156" s="832" t="s">
        <v>1350</v>
      </c>
      <c r="F156" s="849"/>
      <c r="G156" s="849"/>
      <c r="H156" s="849"/>
      <c r="I156" s="849"/>
      <c r="J156" s="849">
        <v>4.4000000000000004</v>
      </c>
      <c r="K156" s="849">
        <v>1701.04</v>
      </c>
      <c r="L156" s="849">
        <v>1</v>
      </c>
      <c r="M156" s="849">
        <v>386.59999999999997</v>
      </c>
      <c r="N156" s="849"/>
      <c r="O156" s="849"/>
      <c r="P156" s="837"/>
      <c r="Q156" s="850"/>
    </row>
    <row r="157" spans="1:17" ht="14.4" customHeight="1" x14ac:dyDescent="0.3">
      <c r="A157" s="831" t="s">
        <v>599</v>
      </c>
      <c r="B157" s="832" t="s">
        <v>5993</v>
      </c>
      <c r="C157" s="832" t="s">
        <v>5632</v>
      </c>
      <c r="D157" s="832" t="s">
        <v>6025</v>
      </c>
      <c r="E157" s="832"/>
      <c r="F157" s="849">
        <v>0.79999999999999993</v>
      </c>
      <c r="G157" s="849">
        <v>309.27999999999997</v>
      </c>
      <c r="H157" s="849"/>
      <c r="I157" s="849">
        <v>386.6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599</v>
      </c>
      <c r="B158" s="832" t="s">
        <v>5993</v>
      </c>
      <c r="C158" s="832" t="s">
        <v>5632</v>
      </c>
      <c r="D158" s="832" t="s">
        <v>6026</v>
      </c>
      <c r="E158" s="832" t="s">
        <v>6027</v>
      </c>
      <c r="F158" s="849">
        <v>51.6</v>
      </c>
      <c r="G158" s="849">
        <v>24488.99</v>
      </c>
      <c r="H158" s="849">
        <v>1.2453749119581776</v>
      </c>
      <c r="I158" s="849">
        <v>474.59282945736436</v>
      </c>
      <c r="J158" s="849">
        <v>41.45</v>
      </c>
      <c r="K158" s="849">
        <v>19663.949999999997</v>
      </c>
      <c r="L158" s="849">
        <v>1</v>
      </c>
      <c r="M158" s="849">
        <v>474.40168878166457</v>
      </c>
      <c r="N158" s="849">
        <v>33.500000000000007</v>
      </c>
      <c r="O158" s="849">
        <v>15892.51</v>
      </c>
      <c r="P158" s="837">
        <v>0.80820537074189069</v>
      </c>
      <c r="Q158" s="850">
        <v>474.40328358208944</v>
      </c>
    </row>
    <row r="159" spans="1:17" ht="14.4" customHeight="1" x14ac:dyDescent="0.3">
      <c r="A159" s="831" t="s">
        <v>599</v>
      </c>
      <c r="B159" s="832" t="s">
        <v>5993</v>
      </c>
      <c r="C159" s="832" t="s">
        <v>5632</v>
      </c>
      <c r="D159" s="832" t="s">
        <v>6026</v>
      </c>
      <c r="E159" s="832"/>
      <c r="F159" s="849">
        <v>43.15</v>
      </c>
      <c r="G159" s="849">
        <v>20470.490000000002</v>
      </c>
      <c r="H159" s="849">
        <v>1.0172101678828671</v>
      </c>
      <c r="I159" s="849">
        <v>474.40301274623414</v>
      </c>
      <c r="J159" s="849">
        <v>42.419999999999995</v>
      </c>
      <c r="K159" s="849">
        <v>20124.150000000001</v>
      </c>
      <c r="L159" s="849">
        <v>1</v>
      </c>
      <c r="M159" s="849">
        <v>474.402404526167</v>
      </c>
      <c r="N159" s="849"/>
      <c r="O159" s="849"/>
      <c r="P159" s="837"/>
      <c r="Q159" s="850"/>
    </row>
    <row r="160" spans="1:17" ht="14.4" customHeight="1" x14ac:dyDescent="0.3">
      <c r="A160" s="831" t="s">
        <v>599</v>
      </c>
      <c r="B160" s="832" t="s">
        <v>5993</v>
      </c>
      <c r="C160" s="832" t="s">
        <v>5632</v>
      </c>
      <c r="D160" s="832" t="s">
        <v>6028</v>
      </c>
      <c r="E160" s="832" t="s">
        <v>6029</v>
      </c>
      <c r="F160" s="849">
        <v>0.1</v>
      </c>
      <c r="G160" s="849">
        <v>20.75</v>
      </c>
      <c r="H160" s="849"/>
      <c r="I160" s="849">
        <v>207.5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599</v>
      </c>
      <c r="B161" s="832" t="s">
        <v>5993</v>
      </c>
      <c r="C161" s="832" t="s">
        <v>5632</v>
      </c>
      <c r="D161" s="832" t="s">
        <v>6030</v>
      </c>
      <c r="E161" s="832" t="s">
        <v>1870</v>
      </c>
      <c r="F161" s="849">
        <v>18</v>
      </c>
      <c r="G161" s="849">
        <v>1183.5</v>
      </c>
      <c r="H161" s="849">
        <v>0.2323900933291182</v>
      </c>
      <c r="I161" s="849">
        <v>65.75</v>
      </c>
      <c r="J161" s="849">
        <v>82.5</v>
      </c>
      <c r="K161" s="849">
        <v>5092.7299999999996</v>
      </c>
      <c r="L161" s="849">
        <v>1</v>
      </c>
      <c r="M161" s="849">
        <v>61.730060606060604</v>
      </c>
      <c r="N161" s="849">
        <v>21.7</v>
      </c>
      <c r="O161" s="849">
        <v>1426.75</v>
      </c>
      <c r="P161" s="837">
        <v>0.28015425911053604</v>
      </c>
      <c r="Q161" s="850">
        <v>65.748847926267288</v>
      </c>
    </row>
    <row r="162" spans="1:17" ht="14.4" customHeight="1" x14ac:dyDescent="0.3">
      <c r="A162" s="831" t="s">
        <v>599</v>
      </c>
      <c r="B162" s="832" t="s">
        <v>5993</v>
      </c>
      <c r="C162" s="832" t="s">
        <v>5632</v>
      </c>
      <c r="D162" s="832" t="s">
        <v>6031</v>
      </c>
      <c r="E162" s="832" t="s">
        <v>1320</v>
      </c>
      <c r="F162" s="849">
        <v>62.6</v>
      </c>
      <c r="G162" s="849">
        <v>5806.4400000000005</v>
      </c>
      <c r="H162" s="849">
        <v>1.387679600791534</v>
      </c>
      <c r="I162" s="849">
        <v>92.754632587859433</v>
      </c>
      <c r="J162" s="849">
        <v>53.1</v>
      </c>
      <c r="K162" s="849">
        <v>4184.2800000000007</v>
      </c>
      <c r="L162" s="849">
        <v>1</v>
      </c>
      <c r="M162" s="849">
        <v>78.800000000000011</v>
      </c>
      <c r="N162" s="849">
        <v>28.6</v>
      </c>
      <c r="O162" s="849">
        <v>2253.69</v>
      </c>
      <c r="P162" s="837">
        <v>0.53860879291060826</v>
      </c>
      <c r="Q162" s="850">
        <v>78.800349650349645</v>
      </c>
    </row>
    <row r="163" spans="1:17" ht="14.4" customHeight="1" x14ac:dyDescent="0.3">
      <c r="A163" s="831" t="s">
        <v>599</v>
      </c>
      <c r="B163" s="832" t="s">
        <v>5993</v>
      </c>
      <c r="C163" s="832" t="s">
        <v>5632</v>
      </c>
      <c r="D163" s="832" t="s">
        <v>6031</v>
      </c>
      <c r="E163" s="832" t="s">
        <v>6032</v>
      </c>
      <c r="F163" s="849">
        <v>37.9</v>
      </c>
      <c r="G163" s="849">
        <v>3485.3899999999994</v>
      </c>
      <c r="H163" s="849">
        <v>1.2389590353908058</v>
      </c>
      <c r="I163" s="849">
        <v>91.962796833773069</v>
      </c>
      <c r="J163" s="849">
        <v>35.699999999999996</v>
      </c>
      <c r="K163" s="849">
        <v>2813.1600000000003</v>
      </c>
      <c r="L163" s="849">
        <v>1</v>
      </c>
      <c r="M163" s="849">
        <v>78.800000000000011</v>
      </c>
      <c r="N163" s="849">
        <v>29.200000000000003</v>
      </c>
      <c r="O163" s="849">
        <v>2300.98</v>
      </c>
      <c r="P163" s="837">
        <v>0.81793428031110915</v>
      </c>
      <c r="Q163" s="850">
        <v>78.800684931506837</v>
      </c>
    </row>
    <row r="164" spans="1:17" ht="14.4" customHeight="1" x14ac:dyDescent="0.3">
      <c r="A164" s="831" t="s">
        <v>599</v>
      </c>
      <c r="B164" s="832" t="s">
        <v>5993</v>
      </c>
      <c r="C164" s="832" t="s">
        <v>5632</v>
      </c>
      <c r="D164" s="832" t="s">
        <v>6033</v>
      </c>
      <c r="E164" s="832" t="s">
        <v>1721</v>
      </c>
      <c r="F164" s="849">
        <v>792</v>
      </c>
      <c r="G164" s="849">
        <v>54935.789999999994</v>
      </c>
      <c r="H164" s="849">
        <v>1.2659538774018442</v>
      </c>
      <c r="I164" s="849">
        <v>69.363371212121208</v>
      </c>
      <c r="J164" s="849">
        <v>618.6</v>
      </c>
      <c r="K164" s="849">
        <v>43394.78</v>
      </c>
      <c r="L164" s="849">
        <v>1</v>
      </c>
      <c r="M164" s="849">
        <v>70.149983834464919</v>
      </c>
      <c r="N164" s="849">
        <v>655</v>
      </c>
      <c r="O164" s="849">
        <v>31377.05</v>
      </c>
      <c r="P164" s="837">
        <v>0.72306046948503944</v>
      </c>
      <c r="Q164" s="850">
        <v>47.903893129770992</v>
      </c>
    </row>
    <row r="165" spans="1:17" ht="14.4" customHeight="1" x14ac:dyDescent="0.3">
      <c r="A165" s="831" t="s">
        <v>599</v>
      </c>
      <c r="B165" s="832" t="s">
        <v>5993</v>
      </c>
      <c r="C165" s="832" t="s">
        <v>5632</v>
      </c>
      <c r="D165" s="832" t="s">
        <v>6034</v>
      </c>
      <c r="E165" s="832" t="s">
        <v>6035</v>
      </c>
      <c r="F165" s="849"/>
      <c r="G165" s="849"/>
      <c r="H165" s="849"/>
      <c r="I165" s="849"/>
      <c r="J165" s="849"/>
      <c r="K165" s="849"/>
      <c r="L165" s="849"/>
      <c r="M165" s="849"/>
      <c r="N165" s="849">
        <v>20.8</v>
      </c>
      <c r="O165" s="849">
        <v>12476.289999999999</v>
      </c>
      <c r="P165" s="837"/>
      <c r="Q165" s="850">
        <v>599.8216346153846</v>
      </c>
    </row>
    <row r="166" spans="1:17" ht="14.4" customHeight="1" x14ac:dyDescent="0.3">
      <c r="A166" s="831" t="s">
        <v>599</v>
      </c>
      <c r="B166" s="832" t="s">
        <v>5993</v>
      </c>
      <c r="C166" s="832" t="s">
        <v>5632</v>
      </c>
      <c r="D166" s="832" t="s">
        <v>6036</v>
      </c>
      <c r="E166" s="832" t="s">
        <v>6035</v>
      </c>
      <c r="F166" s="849"/>
      <c r="G166" s="849"/>
      <c r="H166" s="849"/>
      <c r="I166" s="849"/>
      <c r="J166" s="849">
        <v>7.1999999999999993</v>
      </c>
      <c r="K166" s="849">
        <v>5758.3</v>
      </c>
      <c r="L166" s="849">
        <v>1</v>
      </c>
      <c r="M166" s="849">
        <v>799.76388888888903</v>
      </c>
      <c r="N166" s="849">
        <v>0.6</v>
      </c>
      <c r="O166" s="849">
        <v>479.85</v>
      </c>
      <c r="P166" s="837">
        <v>8.3331886146953096E-2</v>
      </c>
      <c r="Q166" s="850">
        <v>799.75000000000011</v>
      </c>
    </row>
    <row r="167" spans="1:17" ht="14.4" customHeight="1" x14ac:dyDescent="0.3">
      <c r="A167" s="831" t="s">
        <v>599</v>
      </c>
      <c r="B167" s="832" t="s">
        <v>5993</v>
      </c>
      <c r="C167" s="832" t="s">
        <v>5632</v>
      </c>
      <c r="D167" s="832" t="s">
        <v>6037</v>
      </c>
      <c r="E167" s="832" t="s">
        <v>1324</v>
      </c>
      <c r="F167" s="849">
        <v>18</v>
      </c>
      <c r="G167" s="849">
        <v>1664.82</v>
      </c>
      <c r="H167" s="849">
        <v>0.6</v>
      </c>
      <c r="I167" s="849">
        <v>92.49</v>
      </c>
      <c r="J167" s="849">
        <v>30</v>
      </c>
      <c r="K167" s="849">
        <v>2774.7</v>
      </c>
      <c r="L167" s="849">
        <v>1</v>
      </c>
      <c r="M167" s="849">
        <v>92.49</v>
      </c>
      <c r="N167" s="849">
        <v>43.5</v>
      </c>
      <c r="O167" s="849">
        <v>4023.31</v>
      </c>
      <c r="P167" s="837">
        <v>1.4499981980033878</v>
      </c>
      <c r="Q167" s="850">
        <v>92.48988505747127</v>
      </c>
    </row>
    <row r="168" spans="1:17" ht="14.4" customHeight="1" x14ac:dyDescent="0.3">
      <c r="A168" s="831" t="s">
        <v>599</v>
      </c>
      <c r="B168" s="832" t="s">
        <v>5993</v>
      </c>
      <c r="C168" s="832" t="s">
        <v>5632</v>
      </c>
      <c r="D168" s="832" t="s">
        <v>6038</v>
      </c>
      <c r="E168" s="832" t="s">
        <v>1275</v>
      </c>
      <c r="F168" s="849">
        <v>24</v>
      </c>
      <c r="G168" s="849">
        <v>30896.639999999999</v>
      </c>
      <c r="H168" s="849">
        <v>0.96</v>
      </c>
      <c r="I168" s="849">
        <v>1287.3599999999999</v>
      </c>
      <c r="J168" s="849">
        <v>25</v>
      </c>
      <c r="K168" s="849">
        <v>32184</v>
      </c>
      <c r="L168" s="849">
        <v>1</v>
      </c>
      <c r="M168" s="849">
        <v>1287.3599999999999</v>
      </c>
      <c r="N168" s="849">
        <v>19</v>
      </c>
      <c r="O168" s="849">
        <v>24459.84</v>
      </c>
      <c r="P168" s="837">
        <v>0.76</v>
      </c>
      <c r="Q168" s="850">
        <v>1287.3599999999999</v>
      </c>
    </row>
    <row r="169" spans="1:17" ht="14.4" customHeight="1" x14ac:dyDescent="0.3">
      <c r="A169" s="831" t="s">
        <v>599</v>
      </c>
      <c r="B169" s="832" t="s">
        <v>5993</v>
      </c>
      <c r="C169" s="832" t="s">
        <v>5632</v>
      </c>
      <c r="D169" s="832" t="s">
        <v>6039</v>
      </c>
      <c r="E169" s="832" t="s">
        <v>1346</v>
      </c>
      <c r="F169" s="849">
        <v>1.3</v>
      </c>
      <c r="G169" s="849">
        <v>2121.4299999999998</v>
      </c>
      <c r="H169" s="849">
        <v>0.36111044914328122</v>
      </c>
      <c r="I169" s="849">
        <v>1631.8692307692306</v>
      </c>
      <c r="J169" s="849">
        <v>3.6</v>
      </c>
      <c r="K169" s="849">
        <v>5874.74</v>
      </c>
      <c r="L169" s="849">
        <v>1</v>
      </c>
      <c r="M169" s="849">
        <v>1631.872222222222</v>
      </c>
      <c r="N169" s="849">
        <v>6</v>
      </c>
      <c r="O169" s="849">
        <v>9791.2000000000007</v>
      </c>
      <c r="P169" s="837">
        <v>1.6666609926566964</v>
      </c>
      <c r="Q169" s="850">
        <v>1631.8666666666668</v>
      </c>
    </row>
    <row r="170" spans="1:17" ht="14.4" customHeight="1" x14ac:dyDescent="0.3">
      <c r="A170" s="831" t="s">
        <v>599</v>
      </c>
      <c r="B170" s="832" t="s">
        <v>5993</v>
      </c>
      <c r="C170" s="832" t="s">
        <v>5632</v>
      </c>
      <c r="D170" s="832" t="s">
        <v>6040</v>
      </c>
      <c r="E170" s="832" t="s">
        <v>6041</v>
      </c>
      <c r="F170" s="849">
        <v>17.399999999999999</v>
      </c>
      <c r="G170" s="849">
        <v>6817.3200000000006</v>
      </c>
      <c r="H170" s="849">
        <v>2.3200000000000003</v>
      </c>
      <c r="I170" s="849">
        <v>391.80000000000007</v>
      </c>
      <c r="J170" s="849">
        <v>7.5</v>
      </c>
      <c r="K170" s="849">
        <v>2938.5</v>
      </c>
      <c r="L170" s="849">
        <v>1</v>
      </c>
      <c r="M170" s="849">
        <v>391.8</v>
      </c>
      <c r="N170" s="849">
        <v>7.9999999999999991</v>
      </c>
      <c r="O170" s="849">
        <v>3134.3999999999996</v>
      </c>
      <c r="P170" s="837">
        <v>1.0666666666666667</v>
      </c>
      <c r="Q170" s="850">
        <v>391.8</v>
      </c>
    </row>
    <row r="171" spans="1:17" ht="14.4" customHeight="1" x14ac:dyDescent="0.3">
      <c r="A171" s="831" t="s">
        <v>599</v>
      </c>
      <c r="B171" s="832" t="s">
        <v>5993</v>
      </c>
      <c r="C171" s="832" t="s">
        <v>5632</v>
      </c>
      <c r="D171" s="832" t="s">
        <v>6042</v>
      </c>
      <c r="E171" s="832" t="s">
        <v>6043</v>
      </c>
      <c r="F171" s="849"/>
      <c r="G171" s="849"/>
      <c r="H171" s="849"/>
      <c r="I171" s="849"/>
      <c r="J171" s="849">
        <v>1.2</v>
      </c>
      <c r="K171" s="849">
        <v>463.24</v>
      </c>
      <c r="L171" s="849">
        <v>1</v>
      </c>
      <c r="M171" s="849">
        <v>386.03333333333336</v>
      </c>
      <c r="N171" s="849"/>
      <c r="O171" s="849"/>
      <c r="P171" s="837"/>
      <c r="Q171" s="850"/>
    </row>
    <row r="172" spans="1:17" ht="14.4" customHeight="1" x14ac:dyDescent="0.3">
      <c r="A172" s="831" t="s">
        <v>599</v>
      </c>
      <c r="B172" s="832" t="s">
        <v>5993</v>
      </c>
      <c r="C172" s="832" t="s">
        <v>5632</v>
      </c>
      <c r="D172" s="832" t="s">
        <v>6044</v>
      </c>
      <c r="E172" s="832" t="s">
        <v>1308</v>
      </c>
      <c r="F172" s="849"/>
      <c r="G172" s="849"/>
      <c r="H172" s="849"/>
      <c r="I172" s="849"/>
      <c r="J172" s="849">
        <v>1.8</v>
      </c>
      <c r="K172" s="849">
        <v>1389.8700000000001</v>
      </c>
      <c r="L172" s="849">
        <v>1</v>
      </c>
      <c r="M172" s="849">
        <v>772.15000000000009</v>
      </c>
      <c r="N172" s="849">
        <v>2.9999999999999996</v>
      </c>
      <c r="O172" s="849">
        <v>2316.41</v>
      </c>
      <c r="P172" s="837">
        <v>1.6666378869966254</v>
      </c>
      <c r="Q172" s="850">
        <v>772.13666666666677</v>
      </c>
    </row>
    <row r="173" spans="1:17" ht="14.4" customHeight="1" x14ac:dyDescent="0.3">
      <c r="A173" s="831" t="s">
        <v>599</v>
      </c>
      <c r="B173" s="832" t="s">
        <v>5993</v>
      </c>
      <c r="C173" s="832" t="s">
        <v>5632</v>
      </c>
      <c r="D173" s="832" t="s">
        <v>6045</v>
      </c>
      <c r="E173" s="832" t="s">
        <v>6046</v>
      </c>
      <c r="F173" s="849">
        <v>2.5099999999999998</v>
      </c>
      <c r="G173" s="849">
        <v>7297.42</v>
      </c>
      <c r="H173" s="849">
        <v>0.63832269960759891</v>
      </c>
      <c r="I173" s="849">
        <v>2907.3386454183269</v>
      </c>
      <c r="J173" s="849">
        <v>4.22</v>
      </c>
      <c r="K173" s="849">
        <v>11432.18</v>
      </c>
      <c r="L173" s="849">
        <v>1</v>
      </c>
      <c r="M173" s="849">
        <v>2709.0473933649291</v>
      </c>
      <c r="N173" s="849"/>
      <c r="O173" s="849"/>
      <c r="P173" s="837"/>
      <c r="Q173" s="850"/>
    </row>
    <row r="174" spans="1:17" ht="14.4" customHeight="1" x14ac:dyDescent="0.3">
      <c r="A174" s="831" t="s">
        <v>599</v>
      </c>
      <c r="B174" s="832" t="s">
        <v>5993</v>
      </c>
      <c r="C174" s="832" t="s">
        <v>5632</v>
      </c>
      <c r="D174" s="832" t="s">
        <v>6045</v>
      </c>
      <c r="E174" s="832"/>
      <c r="F174" s="849">
        <v>1.17</v>
      </c>
      <c r="G174" s="849">
        <v>3946.2799999999997</v>
      </c>
      <c r="H174" s="849">
        <v>0.26253244001466242</v>
      </c>
      <c r="I174" s="849">
        <v>3372.8888888888887</v>
      </c>
      <c r="J174" s="849">
        <v>4.91</v>
      </c>
      <c r="K174" s="849">
        <v>15031.59</v>
      </c>
      <c r="L174" s="849">
        <v>1</v>
      </c>
      <c r="M174" s="849">
        <v>3061.4236252545825</v>
      </c>
      <c r="N174" s="849"/>
      <c r="O174" s="849"/>
      <c r="P174" s="837"/>
      <c r="Q174" s="850"/>
    </row>
    <row r="175" spans="1:17" ht="14.4" customHeight="1" x14ac:dyDescent="0.3">
      <c r="A175" s="831" t="s">
        <v>599</v>
      </c>
      <c r="B175" s="832" t="s">
        <v>5993</v>
      </c>
      <c r="C175" s="832" t="s">
        <v>5632</v>
      </c>
      <c r="D175" s="832" t="s">
        <v>6047</v>
      </c>
      <c r="E175" s="832" t="s">
        <v>1892</v>
      </c>
      <c r="F175" s="849">
        <v>1.8</v>
      </c>
      <c r="G175" s="849">
        <v>771.75</v>
      </c>
      <c r="H175" s="849">
        <v>0.48026659696811291</v>
      </c>
      <c r="I175" s="849">
        <v>428.75</v>
      </c>
      <c r="J175" s="849">
        <v>4.2</v>
      </c>
      <c r="K175" s="849">
        <v>1606.92</v>
      </c>
      <c r="L175" s="849">
        <v>1</v>
      </c>
      <c r="M175" s="849">
        <v>382.6</v>
      </c>
      <c r="N175" s="849"/>
      <c r="O175" s="849"/>
      <c r="P175" s="837"/>
      <c r="Q175" s="850"/>
    </row>
    <row r="176" spans="1:17" ht="14.4" customHeight="1" x14ac:dyDescent="0.3">
      <c r="A176" s="831" t="s">
        <v>599</v>
      </c>
      <c r="B176" s="832" t="s">
        <v>5993</v>
      </c>
      <c r="C176" s="832" t="s">
        <v>5632</v>
      </c>
      <c r="D176" s="832" t="s">
        <v>6048</v>
      </c>
      <c r="E176" s="832" t="s">
        <v>1451</v>
      </c>
      <c r="F176" s="849">
        <v>10</v>
      </c>
      <c r="G176" s="849">
        <v>31727.8</v>
      </c>
      <c r="H176" s="849">
        <v>5</v>
      </c>
      <c r="I176" s="849">
        <v>3172.7799999999997</v>
      </c>
      <c r="J176" s="849">
        <v>2</v>
      </c>
      <c r="K176" s="849">
        <v>6345.56</v>
      </c>
      <c r="L176" s="849">
        <v>1</v>
      </c>
      <c r="M176" s="849">
        <v>3172.78</v>
      </c>
      <c r="N176" s="849">
        <v>6</v>
      </c>
      <c r="O176" s="849">
        <v>19036.68</v>
      </c>
      <c r="P176" s="837">
        <v>3</v>
      </c>
      <c r="Q176" s="850">
        <v>3172.78</v>
      </c>
    </row>
    <row r="177" spans="1:17" ht="14.4" customHeight="1" x14ac:dyDescent="0.3">
      <c r="A177" s="831" t="s">
        <v>599</v>
      </c>
      <c r="B177" s="832" t="s">
        <v>5993</v>
      </c>
      <c r="C177" s="832" t="s">
        <v>5632</v>
      </c>
      <c r="D177" s="832" t="s">
        <v>6049</v>
      </c>
      <c r="E177" s="832" t="s">
        <v>1892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1530.4099999999999</v>
      </c>
      <c r="P177" s="837"/>
      <c r="Q177" s="850">
        <v>765.20499999999993</v>
      </c>
    </row>
    <row r="178" spans="1:17" ht="14.4" customHeight="1" x14ac:dyDescent="0.3">
      <c r="A178" s="831" t="s">
        <v>599</v>
      </c>
      <c r="B178" s="832" t="s">
        <v>5993</v>
      </c>
      <c r="C178" s="832" t="s">
        <v>5632</v>
      </c>
      <c r="D178" s="832" t="s">
        <v>6050</v>
      </c>
      <c r="E178" s="832"/>
      <c r="F178" s="849">
        <v>14</v>
      </c>
      <c r="G178" s="849">
        <v>920.5</v>
      </c>
      <c r="H178" s="849"/>
      <c r="I178" s="849">
        <v>65.75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599</v>
      </c>
      <c r="B179" s="832" t="s">
        <v>5993</v>
      </c>
      <c r="C179" s="832" t="s">
        <v>5632</v>
      </c>
      <c r="D179" s="832" t="s">
        <v>6051</v>
      </c>
      <c r="E179" s="832" t="s">
        <v>1451</v>
      </c>
      <c r="F179" s="849">
        <v>2</v>
      </c>
      <c r="G179" s="849">
        <v>12691.14</v>
      </c>
      <c r="H179" s="849"/>
      <c r="I179" s="849">
        <v>6345.57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599</v>
      </c>
      <c r="B180" s="832" t="s">
        <v>5993</v>
      </c>
      <c r="C180" s="832" t="s">
        <v>5632</v>
      </c>
      <c r="D180" s="832" t="s">
        <v>6052</v>
      </c>
      <c r="E180" s="832" t="s">
        <v>1568</v>
      </c>
      <c r="F180" s="849"/>
      <c r="G180" s="849"/>
      <c r="H180" s="849"/>
      <c r="I180" s="849"/>
      <c r="J180" s="849">
        <v>1.2000000000000002</v>
      </c>
      <c r="K180" s="849">
        <v>669.48</v>
      </c>
      <c r="L180" s="849">
        <v>1</v>
      </c>
      <c r="M180" s="849">
        <v>557.9</v>
      </c>
      <c r="N180" s="849">
        <v>4.1999999999999993</v>
      </c>
      <c r="O180" s="849">
        <v>2343.2699999999995</v>
      </c>
      <c r="P180" s="837">
        <v>3.5001344326940305</v>
      </c>
      <c r="Q180" s="850">
        <v>557.92142857142858</v>
      </c>
    </row>
    <row r="181" spans="1:17" ht="14.4" customHeight="1" x14ac:dyDescent="0.3">
      <c r="A181" s="831" t="s">
        <v>599</v>
      </c>
      <c r="B181" s="832" t="s">
        <v>5993</v>
      </c>
      <c r="C181" s="832" t="s">
        <v>5632</v>
      </c>
      <c r="D181" s="832" t="s">
        <v>6053</v>
      </c>
      <c r="E181" s="832" t="s">
        <v>1867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12</v>
      </c>
      <c r="O181" s="849">
        <v>789</v>
      </c>
      <c r="P181" s="837"/>
      <c r="Q181" s="850">
        <v>65.75</v>
      </c>
    </row>
    <row r="182" spans="1:17" ht="14.4" customHeight="1" x14ac:dyDescent="0.3">
      <c r="A182" s="831" t="s">
        <v>599</v>
      </c>
      <c r="B182" s="832" t="s">
        <v>5993</v>
      </c>
      <c r="C182" s="832" t="s">
        <v>5632</v>
      </c>
      <c r="D182" s="832" t="s">
        <v>6054</v>
      </c>
      <c r="E182" s="832" t="s">
        <v>6055</v>
      </c>
      <c r="F182" s="849"/>
      <c r="G182" s="849"/>
      <c r="H182" s="849"/>
      <c r="I182" s="849"/>
      <c r="J182" s="849">
        <v>32</v>
      </c>
      <c r="K182" s="849">
        <v>1533.12</v>
      </c>
      <c r="L182" s="849">
        <v>1</v>
      </c>
      <c r="M182" s="849">
        <v>47.91</v>
      </c>
      <c r="N182" s="849"/>
      <c r="O182" s="849"/>
      <c r="P182" s="837"/>
      <c r="Q182" s="850"/>
    </row>
    <row r="183" spans="1:17" ht="14.4" customHeight="1" x14ac:dyDescent="0.3">
      <c r="A183" s="831" t="s">
        <v>599</v>
      </c>
      <c r="B183" s="832" t="s">
        <v>5993</v>
      </c>
      <c r="C183" s="832" t="s">
        <v>5632</v>
      </c>
      <c r="D183" s="832" t="s">
        <v>6056</v>
      </c>
      <c r="E183" s="832" t="s">
        <v>6057</v>
      </c>
      <c r="F183" s="849">
        <v>1.4</v>
      </c>
      <c r="G183" s="849">
        <v>601.21</v>
      </c>
      <c r="H183" s="849"/>
      <c r="I183" s="849">
        <v>429.43571428571431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599</v>
      </c>
      <c r="B184" s="832" t="s">
        <v>5993</v>
      </c>
      <c r="C184" s="832" t="s">
        <v>5632</v>
      </c>
      <c r="D184" s="832" t="s">
        <v>6058</v>
      </c>
      <c r="E184" s="832" t="s">
        <v>1705</v>
      </c>
      <c r="F184" s="849">
        <v>5.9</v>
      </c>
      <c r="G184" s="849">
        <v>12541.039999999999</v>
      </c>
      <c r="H184" s="849">
        <v>1.9032258064516125</v>
      </c>
      <c r="I184" s="849">
        <v>2125.6</v>
      </c>
      <c r="J184" s="849">
        <v>3.1</v>
      </c>
      <c r="K184" s="849">
        <v>6589.3600000000006</v>
      </c>
      <c r="L184" s="849">
        <v>1</v>
      </c>
      <c r="M184" s="849">
        <v>2125.6</v>
      </c>
      <c r="N184" s="849">
        <v>19.800000000000004</v>
      </c>
      <c r="O184" s="849">
        <v>42086.879999999997</v>
      </c>
      <c r="P184" s="837">
        <v>6.3870967741935472</v>
      </c>
      <c r="Q184" s="850">
        <v>2125.5999999999995</v>
      </c>
    </row>
    <row r="185" spans="1:17" ht="14.4" customHeight="1" x14ac:dyDescent="0.3">
      <c r="A185" s="831" t="s">
        <v>599</v>
      </c>
      <c r="B185" s="832" t="s">
        <v>5993</v>
      </c>
      <c r="C185" s="832" t="s">
        <v>5632</v>
      </c>
      <c r="D185" s="832" t="s">
        <v>6059</v>
      </c>
      <c r="E185" s="832" t="s">
        <v>6060</v>
      </c>
      <c r="F185" s="849">
        <v>2.2999999999999998</v>
      </c>
      <c r="G185" s="849">
        <v>8292.93</v>
      </c>
      <c r="H185" s="849"/>
      <c r="I185" s="849">
        <v>3605.6217391304353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599</v>
      </c>
      <c r="B186" s="832" t="s">
        <v>5993</v>
      </c>
      <c r="C186" s="832" t="s">
        <v>5632</v>
      </c>
      <c r="D186" s="832" t="s">
        <v>6061</v>
      </c>
      <c r="E186" s="832" t="s">
        <v>6041</v>
      </c>
      <c r="F186" s="849">
        <v>2.9</v>
      </c>
      <c r="G186" s="849">
        <v>568.1099999999999</v>
      </c>
      <c r="H186" s="849">
        <v>1.3181818181818181</v>
      </c>
      <c r="I186" s="849">
        <v>195.89999999999998</v>
      </c>
      <c r="J186" s="849">
        <v>2.2000000000000002</v>
      </c>
      <c r="K186" s="849">
        <v>430.97999999999996</v>
      </c>
      <c r="L186" s="849">
        <v>1</v>
      </c>
      <c r="M186" s="849">
        <v>195.89999999999998</v>
      </c>
      <c r="N186" s="849"/>
      <c r="O186" s="849"/>
      <c r="P186" s="837"/>
      <c r="Q186" s="850"/>
    </row>
    <row r="187" spans="1:17" ht="14.4" customHeight="1" x14ac:dyDescent="0.3">
      <c r="A187" s="831" t="s">
        <v>599</v>
      </c>
      <c r="B187" s="832" t="s">
        <v>5993</v>
      </c>
      <c r="C187" s="832" t="s">
        <v>5632</v>
      </c>
      <c r="D187" s="832" t="s">
        <v>6062</v>
      </c>
      <c r="E187" s="832" t="s">
        <v>6063</v>
      </c>
      <c r="F187" s="849">
        <v>4</v>
      </c>
      <c r="G187" s="849">
        <v>12691.12</v>
      </c>
      <c r="H187" s="849">
        <v>0.57142857142857151</v>
      </c>
      <c r="I187" s="849">
        <v>3172.78</v>
      </c>
      <c r="J187" s="849">
        <v>7</v>
      </c>
      <c r="K187" s="849">
        <v>22209.46</v>
      </c>
      <c r="L187" s="849">
        <v>1</v>
      </c>
      <c r="M187" s="849">
        <v>3172.7799999999997</v>
      </c>
      <c r="N187" s="849"/>
      <c r="O187" s="849"/>
      <c r="P187" s="837"/>
      <c r="Q187" s="850"/>
    </row>
    <row r="188" spans="1:17" ht="14.4" customHeight="1" x14ac:dyDescent="0.3">
      <c r="A188" s="831" t="s">
        <v>599</v>
      </c>
      <c r="B188" s="832" t="s">
        <v>5993</v>
      </c>
      <c r="C188" s="832" t="s">
        <v>5632</v>
      </c>
      <c r="D188" s="832" t="s">
        <v>6064</v>
      </c>
      <c r="E188" s="832" t="s">
        <v>1715</v>
      </c>
      <c r="F188" s="849">
        <v>5.3000000000000007</v>
      </c>
      <c r="G188" s="849">
        <v>3339</v>
      </c>
      <c r="H188" s="849">
        <v>0.27567291767460528</v>
      </c>
      <c r="I188" s="849">
        <v>629.99999999999989</v>
      </c>
      <c r="J188" s="849">
        <v>27.700000000000003</v>
      </c>
      <c r="K188" s="849">
        <v>12112.179999999998</v>
      </c>
      <c r="L188" s="849">
        <v>1</v>
      </c>
      <c r="M188" s="849">
        <v>437.26281588447642</v>
      </c>
      <c r="N188" s="849">
        <v>29.600000000000009</v>
      </c>
      <c r="O188" s="849">
        <v>11851.840000000002</v>
      </c>
      <c r="P188" s="837">
        <v>0.97850593369649419</v>
      </c>
      <c r="Q188" s="850">
        <v>400.4</v>
      </c>
    </row>
    <row r="189" spans="1:17" ht="14.4" customHeight="1" x14ac:dyDescent="0.3">
      <c r="A189" s="831" t="s">
        <v>599</v>
      </c>
      <c r="B189" s="832" t="s">
        <v>5993</v>
      </c>
      <c r="C189" s="832" t="s">
        <v>5632</v>
      </c>
      <c r="D189" s="832" t="s">
        <v>6065</v>
      </c>
      <c r="E189" s="832" t="s">
        <v>1715</v>
      </c>
      <c r="F189" s="849">
        <v>20.9</v>
      </c>
      <c r="G189" s="849">
        <v>23931.269999999997</v>
      </c>
      <c r="H189" s="849">
        <v>1.7899577703081733</v>
      </c>
      <c r="I189" s="849">
        <v>1145.0368421052631</v>
      </c>
      <c r="J189" s="849">
        <v>14.7</v>
      </c>
      <c r="K189" s="849">
        <v>13369.74</v>
      </c>
      <c r="L189" s="849">
        <v>1</v>
      </c>
      <c r="M189" s="849">
        <v>909.50612244897957</v>
      </c>
      <c r="N189" s="849">
        <v>37.5</v>
      </c>
      <c r="O189" s="849">
        <v>30030.000000000004</v>
      </c>
      <c r="P189" s="837">
        <v>2.2461169775926835</v>
      </c>
      <c r="Q189" s="850">
        <v>800.80000000000007</v>
      </c>
    </row>
    <row r="190" spans="1:17" ht="14.4" customHeight="1" x14ac:dyDescent="0.3">
      <c r="A190" s="831" t="s">
        <v>599</v>
      </c>
      <c r="B190" s="832" t="s">
        <v>5993</v>
      </c>
      <c r="C190" s="832" t="s">
        <v>5632</v>
      </c>
      <c r="D190" s="832" t="s">
        <v>6066</v>
      </c>
      <c r="E190" s="832" t="s">
        <v>6067</v>
      </c>
      <c r="F190" s="849">
        <v>2.1</v>
      </c>
      <c r="G190" s="849">
        <v>695.93999999999994</v>
      </c>
      <c r="H190" s="849">
        <v>0.15440970912560181</v>
      </c>
      <c r="I190" s="849">
        <v>331.4</v>
      </c>
      <c r="J190" s="849">
        <v>13.6</v>
      </c>
      <c r="K190" s="849">
        <v>4507.1000000000004</v>
      </c>
      <c r="L190" s="849">
        <v>1</v>
      </c>
      <c r="M190" s="849">
        <v>331.40441176470591</v>
      </c>
      <c r="N190" s="849">
        <v>6.8000000000000007</v>
      </c>
      <c r="O190" s="849">
        <v>2253.67</v>
      </c>
      <c r="P190" s="837">
        <v>0.50002662465887149</v>
      </c>
      <c r="Q190" s="850">
        <v>331.42205882352937</v>
      </c>
    </row>
    <row r="191" spans="1:17" ht="14.4" customHeight="1" x14ac:dyDescent="0.3">
      <c r="A191" s="831" t="s">
        <v>599</v>
      </c>
      <c r="B191" s="832" t="s">
        <v>5993</v>
      </c>
      <c r="C191" s="832" t="s">
        <v>5632</v>
      </c>
      <c r="D191" s="832" t="s">
        <v>6068</v>
      </c>
      <c r="E191" s="832" t="s">
        <v>6069</v>
      </c>
      <c r="F191" s="849"/>
      <c r="G191" s="849"/>
      <c r="H191" s="849"/>
      <c r="I191" s="849"/>
      <c r="J191" s="849">
        <v>0.1</v>
      </c>
      <c r="K191" s="849">
        <v>80.08</v>
      </c>
      <c r="L191" s="849">
        <v>1</v>
      </c>
      <c r="M191" s="849">
        <v>800.8</v>
      </c>
      <c r="N191" s="849"/>
      <c r="O191" s="849"/>
      <c r="P191" s="837"/>
      <c r="Q191" s="850"/>
    </row>
    <row r="192" spans="1:17" ht="14.4" customHeight="1" x14ac:dyDescent="0.3">
      <c r="A192" s="831" t="s">
        <v>599</v>
      </c>
      <c r="B192" s="832" t="s">
        <v>5993</v>
      </c>
      <c r="C192" s="832" t="s">
        <v>5632</v>
      </c>
      <c r="D192" s="832" t="s">
        <v>6070</v>
      </c>
      <c r="E192" s="832" t="s">
        <v>6071</v>
      </c>
      <c r="F192" s="849">
        <v>0.3</v>
      </c>
      <c r="G192" s="849">
        <v>637.67999999999995</v>
      </c>
      <c r="H192" s="849">
        <v>4.2253521126760563E-2</v>
      </c>
      <c r="I192" s="849">
        <v>2125.6</v>
      </c>
      <c r="J192" s="849">
        <v>7.1</v>
      </c>
      <c r="K192" s="849">
        <v>15091.76</v>
      </c>
      <c r="L192" s="849">
        <v>1</v>
      </c>
      <c r="M192" s="849">
        <v>2125.6000000000004</v>
      </c>
      <c r="N192" s="849">
        <v>2.8000000000000003</v>
      </c>
      <c r="O192" s="849">
        <v>5951.68</v>
      </c>
      <c r="P192" s="837">
        <v>0.39436619718309862</v>
      </c>
      <c r="Q192" s="850">
        <v>2125.6</v>
      </c>
    </row>
    <row r="193" spans="1:17" ht="14.4" customHeight="1" x14ac:dyDescent="0.3">
      <c r="A193" s="831" t="s">
        <v>599</v>
      </c>
      <c r="B193" s="832" t="s">
        <v>5993</v>
      </c>
      <c r="C193" s="832" t="s">
        <v>5632</v>
      </c>
      <c r="D193" s="832" t="s">
        <v>6072</v>
      </c>
      <c r="E193" s="832" t="s">
        <v>6073</v>
      </c>
      <c r="F193" s="849"/>
      <c r="G193" s="849"/>
      <c r="H193" s="849"/>
      <c r="I193" s="849"/>
      <c r="J193" s="849">
        <v>2</v>
      </c>
      <c r="K193" s="849">
        <v>425.12</v>
      </c>
      <c r="L193" s="849">
        <v>1</v>
      </c>
      <c r="M193" s="849">
        <v>212.56</v>
      </c>
      <c r="N193" s="849"/>
      <c r="O193" s="849"/>
      <c r="P193" s="837"/>
      <c r="Q193" s="850"/>
    </row>
    <row r="194" spans="1:17" ht="14.4" customHeight="1" x14ac:dyDescent="0.3">
      <c r="A194" s="831" t="s">
        <v>599</v>
      </c>
      <c r="B194" s="832" t="s">
        <v>5993</v>
      </c>
      <c r="C194" s="832" t="s">
        <v>5632</v>
      </c>
      <c r="D194" s="832" t="s">
        <v>6074</v>
      </c>
      <c r="E194" s="832" t="s">
        <v>1874</v>
      </c>
      <c r="F194" s="849"/>
      <c r="G194" s="849"/>
      <c r="H194" s="849"/>
      <c r="I194" s="849"/>
      <c r="J194" s="849">
        <v>0.2</v>
      </c>
      <c r="K194" s="849">
        <v>326.37</v>
      </c>
      <c r="L194" s="849">
        <v>1</v>
      </c>
      <c r="M194" s="849">
        <v>1631.85</v>
      </c>
      <c r="N194" s="849"/>
      <c r="O194" s="849"/>
      <c r="P194" s="837"/>
      <c r="Q194" s="850"/>
    </row>
    <row r="195" spans="1:17" ht="14.4" customHeight="1" x14ac:dyDescent="0.3">
      <c r="A195" s="831" t="s">
        <v>599</v>
      </c>
      <c r="B195" s="832" t="s">
        <v>5993</v>
      </c>
      <c r="C195" s="832" t="s">
        <v>5632</v>
      </c>
      <c r="D195" s="832" t="s">
        <v>6075</v>
      </c>
      <c r="E195" s="832" t="s">
        <v>1874</v>
      </c>
      <c r="F195" s="849"/>
      <c r="G195" s="849"/>
      <c r="H195" s="849"/>
      <c r="I195" s="849"/>
      <c r="J195" s="849">
        <v>14.629999999999999</v>
      </c>
      <c r="K195" s="849">
        <v>47748.5</v>
      </c>
      <c r="L195" s="849">
        <v>1</v>
      </c>
      <c r="M195" s="849">
        <v>3263.7388926862614</v>
      </c>
      <c r="N195" s="849">
        <v>9.3000000000000007</v>
      </c>
      <c r="O195" s="849">
        <v>30352.720000000001</v>
      </c>
      <c r="P195" s="837">
        <v>0.63567902656627961</v>
      </c>
      <c r="Q195" s="850">
        <v>3263.7333333333331</v>
      </c>
    </row>
    <row r="196" spans="1:17" ht="14.4" customHeight="1" x14ac:dyDescent="0.3">
      <c r="A196" s="831" t="s">
        <v>599</v>
      </c>
      <c r="B196" s="832" t="s">
        <v>5993</v>
      </c>
      <c r="C196" s="832" t="s">
        <v>5632</v>
      </c>
      <c r="D196" s="832" t="s">
        <v>6076</v>
      </c>
      <c r="E196" s="832" t="s">
        <v>1870</v>
      </c>
      <c r="F196" s="849"/>
      <c r="G196" s="849"/>
      <c r="H196" s="849"/>
      <c r="I196" s="849"/>
      <c r="J196" s="849"/>
      <c r="K196" s="849"/>
      <c r="L196" s="849"/>
      <c r="M196" s="849"/>
      <c r="N196" s="849">
        <v>2.6</v>
      </c>
      <c r="O196" s="849">
        <v>1538.42</v>
      </c>
      <c r="P196" s="837"/>
      <c r="Q196" s="850">
        <v>591.70000000000005</v>
      </c>
    </row>
    <row r="197" spans="1:17" ht="14.4" customHeight="1" x14ac:dyDescent="0.3">
      <c r="A197" s="831" t="s">
        <v>599</v>
      </c>
      <c r="B197" s="832" t="s">
        <v>5993</v>
      </c>
      <c r="C197" s="832" t="s">
        <v>5632</v>
      </c>
      <c r="D197" s="832" t="s">
        <v>6077</v>
      </c>
      <c r="E197" s="832" t="s">
        <v>871</v>
      </c>
      <c r="F197" s="849"/>
      <c r="G197" s="849"/>
      <c r="H197" s="849"/>
      <c r="I197" s="849"/>
      <c r="J197" s="849"/>
      <c r="K197" s="849"/>
      <c r="L197" s="849"/>
      <c r="M197" s="849"/>
      <c r="N197" s="849">
        <v>67.449999999999989</v>
      </c>
      <c r="O197" s="849">
        <v>18220.679999999997</v>
      </c>
      <c r="P197" s="837"/>
      <c r="Q197" s="850">
        <v>270.13610081541884</v>
      </c>
    </row>
    <row r="198" spans="1:17" ht="14.4" customHeight="1" x14ac:dyDescent="0.3">
      <c r="A198" s="831" t="s">
        <v>599</v>
      </c>
      <c r="B198" s="832" t="s">
        <v>5993</v>
      </c>
      <c r="C198" s="832" t="s">
        <v>5632</v>
      </c>
      <c r="D198" s="832" t="s">
        <v>6078</v>
      </c>
      <c r="E198" s="832" t="s">
        <v>1350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386.59999999999991</v>
      </c>
      <c r="P198" s="837"/>
      <c r="Q198" s="850">
        <v>386.59999999999991</v>
      </c>
    </row>
    <row r="199" spans="1:17" ht="14.4" customHeight="1" x14ac:dyDescent="0.3">
      <c r="A199" s="831" t="s">
        <v>599</v>
      </c>
      <c r="B199" s="832" t="s">
        <v>5993</v>
      </c>
      <c r="C199" s="832" t="s">
        <v>5632</v>
      </c>
      <c r="D199" s="832" t="s">
        <v>6079</v>
      </c>
      <c r="E199" s="832" t="s">
        <v>1342</v>
      </c>
      <c r="F199" s="849">
        <v>0.2</v>
      </c>
      <c r="G199" s="849">
        <v>184.97</v>
      </c>
      <c r="H199" s="849"/>
      <c r="I199" s="849">
        <v>924.84999999999991</v>
      </c>
      <c r="J199" s="849"/>
      <c r="K199" s="849"/>
      <c r="L199" s="849"/>
      <c r="M199" s="849"/>
      <c r="N199" s="849">
        <v>0.4</v>
      </c>
      <c r="O199" s="849">
        <v>369.95</v>
      </c>
      <c r="P199" s="837"/>
      <c r="Q199" s="850">
        <v>924.87499999999989</v>
      </c>
    </row>
    <row r="200" spans="1:17" ht="14.4" customHeight="1" x14ac:dyDescent="0.3">
      <c r="A200" s="831" t="s">
        <v>599</v>
      </c>
      <c r="B200" s="832" t="s">
        <v>5993</v>
      </c>
      <c r="C200" s="832" t="s">
        <v>5632</v>
      </c>
      <c r="D200" s="832" t="s">
        <v>6079</v>
      </c>
      <c r="E200" s="832" t="s">
        <v>1878</v>
      </c>
      <c r="F200" s="849"/>
      <c r="G200" s="849"/>
      <c r="H200" s="849"/>
      <c r="I200" s="849"/>
      <c r="J200" s="849"/>
      <c r="K200" s="849"/>
      <c r="L200" s="849"/>
      <c r="M200" s="849"/>
      <c r="N200" s="849">
        <v>0.4</v>
      </c>
      <c r="O200" s="849">
        <v>369.94</v>
      </c>
      <c r="P200" s="837"/>
      <c r="Q200" s="850">
        <v>924.84999999999991</v>
      </c>
    </row>
    <row r="201" spans="1:17" ht="14.4" customHeight="1" x14ac:dyDescent="0.3">
      <c r="A201" s="831" t="s">
        <v>599</v>
      </c>
      <c r="B201" s="832" t="s">
        <v>5993</v>
      </c>
      <c r="C201" s="832" t="s">
        <v>5632</v>
      </c>
      <c r="D201" s="832" t="s">
        <v>6080</v>
      </c>
      <c r="E201" s="832" t="s">
        <v>1277</v>
      </c>
      <c r="F201" s="849"/>
      <c r="G201" s="849"/>
      <c r="H201" s="849"/>
      <c r="I201" s="849"/>
      <c r="J201" s="849"/>
      <c r="K201" s="849"/>
      <c r="L201" s="849"/>
      <c r="M201" s="849"/>
      <c r="N201" s="849">
        <v>15</v>
      </c>
      <c r="O201" s="849">
        <v>342626.1</v>
      </c>
      <c r="P201" s="837"/>
      <c r="Q201" s="850">
        <v>22841.739999999998</v>
      </c>
    </row>
    <row r="202" spans="1:17" ht="14.4" customHeight="1" x14ac:dyDescent="0.3">
      <c r="A202" s="831" t="s">
        <v>599</v>
      </c>
      <c r="B202" s="832" t="s">
        <v>5993</v>
      </c>
      <c r="C202" s="832" t="s">
        <v>5632</v>
      </c>
      <c r="D202" s="832" t="s">
        <v>6081</v>
      </c>
      <c r="E202" s="832" t="s">
        <v>1573</v>
      </c>
      <c r="F202" s="849"/>
      <c r="G202" s="849"/>
      <c r="H202" s="849"/>
      <c r="I202" s="849"/>
      <c r="J202" s="849">
        <v>2</v>
      </c>
      <c r="K202" s="849">
        <v>25102.98</v>
      </c>
      <c r="L202" s="849">
        <v>1</v>
      </c>
      <c r="M202" s="849">
        <v>12551.49</v>
      </c>
      <c r="N202" s="849"/>
      <c r="O202" s="849"/>
      <c r="P202" s="837"/>
      <c r="Q202" s="850"/>
    </row>
    <row r="203" spans="1:17" ht="14.4" customHeight="1" x14ac:dyDescent="0.3">
      <c r="A203" s="831" t="s">
        <v>599</v>
      </c>
      <c r="B203" s="832" t="s">
        <v>5993</v>
      </c>
      <c r="C203" s="832" t="s">
        <v>5632</v>
      </c>
      <c r="D203" s="832" t="s">
        <v>6082</v>
      </c>
      <c r="E203" s="832" t="s">
        <v>6027</v>
      </c>
      <c r="F203" s="849"/>
      <c r="G203" s="849"/>
      <c r="H203" s="849"/>
      <c r="I203" s="849"/>
      <c r="J203" s="849"/>
      <c r="K203" s="849"/>
      <c r="L203" s="849"/>
      <c r="M203" s="849"/>
      <c r="N203" s="849">
        <v>73.45</v>
      </c>
      <c r="O203" s="849">
        <v>34844.820000000007</v>
      </c>
      <c r="P203" s="837"/>
      <c r="Q203" s="850">
        <v>474.40190605854332</v>
      </c>
    </row>
    <row r="204" spans="1:17" ht="14.4" customHeight="1" x14ac:dyDescent="0.3">
      <c r="A204" s="831" t="s">
        <v>599</v>
      </c>
      <c r="B204" s="832" t="s">
        <v>5993</v>
      </c>
      <c r="C204" s="832" t="s">
        <v>5632</v>
      </c>
      <c r="D204" s="832" t="s">
        <v>6083</v>
      </c>
      <c r="E204" s="832" t="s">
        <v>6084</v>
      </c>
      <c r="F204" s="849">
        <v>5</v>
      </c>
      <c r="G204" s="849">
        <v>11207.2</v>
      </c>
      <c r="H204" s="849"/>
      <c r="I204" s="849">
        <v>2241.44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599</v>
      </c>
      <c r="B205" s="832" t="s">
        <v>5993</v>
      </c>
      <c r="C205" s="832" t="s">
        <v>5632</v>
      </c>
      <c r="D205" s="832" t="s">
        <v>5665</v>
      </c>
      <c r="E205" s="832" t="s">
        <v>5666</v>
      </c>
      <c r="F205" s="849"/>
      <c r="G205" s="849"/>
      <c r="H205" s="849"/>
      <c r="I205" s="849"/>
      <c r="J205" s="849"/>
      <c r="K205" s="849"/>
      <c r="L205" s="849"/>
      <c r="M205" s="849"/>
      <c r="N205" s="849">
        <v>43</v>
      </c>
      <c r="O205" s="849">
        <v>56597.459999999992</v>
      </c>
      <c r="P205" s="837"/>
      <c r="Q205" s="850">
        <v>1316.2199999999998</v>
      </c>
    </row>
    <row r="206" spans="1:17" ht="14.4" customHeight="1" x14ac:dyDescent="0.3">
      <c r="A206" s="831" t="s">
        <v>599</v>
      </c>
      <c r="B206" s="832" t="s">
        <v>5993</v>
      </c>
      <c r="C206" s="832" t="s">
        <v>6085</v>
      </c>
      <c r="D206" s="832" t="s">
        <v>6086</v>
      </c>
      <c r="E206" s="832" t="s">
        <v>6087</v>
      </c>
      <c r="F206" s="849">
        <v>2</v>
      </c>
      <c r="G206" s="849">
        <v>2431.6999999999998</v>
      </c>
      <c r="H206" s="849"/>
      <c r="I206" s="849">
        <v>1215.8499999999999</v>
      </c>
      <c r="J206" s="849"/>
      <c r="K206" s="849"/>
      <c r="L206" s="849"/>
      <c r="M206" s="849"/>
      <c r="N206" s="849">
        <v>1</v>
      </c>
      <c r="O206" s="849">
        <v>1406.61</v>
      </c>
      <c r="P206" s="837"/>
      <c r="Q206" s="850">
        <v>1406.61</v>
      </c>
    </row>
    <row r="207" spans="1:17" ht="14.4" customHeight="1" x14ac:dyDescent="0.3">
      <c r="A207" s="831" t="s">
        <v>599</v>
      </c>
      <c r="B207" s="832" t="s">
        <v>5993</v>
      </c>
      <c r="C207" s="832" t="s">
        <v>6085</v>
      </c>
      <c r="D207" s="832" t="s">
        <v>6088</v>
      </c>
      <c r="E207" s="832" t="s">
        <v>6089</v>
      </c>
      <c r="F207" s="849">
        <v>347</v>
      </c>
      <c r="G207" s="849">
        <v>647356.25999999989</v>
      </c>
      <c r="H207" s="849">
        <v>1.1908621698029225</v>
      </c>
      <c r="I207" s="849">
        <v>1865.5799999999997</v>
      </c>
      <c r="J207" s="849">
        <v>271</v>
      </c>
      <c r="K207" s="849">
        <v>543603.01000000013</v>
      </c>
      <c r="L207" s="849">
        <v>1</v>
      </c>
      <c r="M207" s="849">
        <v>2005.9151660516609</v>
      </c>
      <c r="N207" s="849">
        <v>98</v>
      </c>
      <c r="O207" s="849">
        <v>210719.50000000006</v>
      </c>
      <c r="P207" s="837">
        <v>0.38763490290460312</v>
      </c>
      <c r="Q207" s="850">
        <v>2150.1989795918375</v>
      </c>
    </row>
    <row r="208" spans="1:17" ht="14.4" customHeight="1" x14ac:dyDescent="0.3">
      <c r="A208" s="831" t="s">
        <v>599</v>
      </c>
      <c r="B208" s="832" t="s">
        <v>5993</v>
      </c>
      <c r="C208" s="832" t="s">
        <v>6085</v>
      </c>
      <c r="D208" s="832" t="s">
        <v>6090</v>
      </c>
      <c r="E208" s="832" t="s">
        <v>6091</v>
      </c>
      <c r="F208" s="849">
        <v>17</v>
      </c>
      <c r="G208" s="849">
        <v>45852.429999999993</v>
      </c>
      <c r="H208" s="849">
        <v>0.80868768496537902</v>
      </c>
      <c r="I208" s="849">
        <v>2697.2017647058819</v>
      </c>
      <c r="J208" s="849">
        <v>23</v>
      </c>
      <c r="K208" s="849">
        <v>56699.799999999996</v>
      </c>
      <c r="L208" s="849">
        <v>1</v>
      </c>
      <c r="M208" s="849">
        <v>2465.2086956521739</v>
      </c>
      <c r="N208" s="849">
        <v>209</v>
      </c>
      <c r="O208" s="849">
        <v>552000.35000000009</v>
      </c>
      <c r="P208" s="837">
        <v>9.7354902486428543</v>
      </c>
      <c r="Q208" s="850">
        <v>2641.1500000000005</v>
      </c>
    </row>
    <row r="209" spans="1:17" ht="14.4" customHeight="1" x14ac:dyDescent="0.3">
      <c r="A209" s="831" t="s">
        <v>599</v>
      </c>
      <c r="B209" s="832" t="s">
        <v>5993</v>
      </c>
      <c r="C209" s="832" t="s">
        <v>6085</v>
      </c>
      <c r="D209" s="832" t="s">
        <v>6092</v>
      </c>
      <c r="E209" s="832" t="s">
        <v>6093</v>
      </c>
      <c r="F209" s="849">
        <v>2</v>
      </c>
      <c r="G209" s="849">
        <v>3731.16</v>
      </c>
      <c r="H209" s="849">
        <v>0.61984241294586118</v>
      </c>
      <c r="I209" s="849">
        <v>1865.58</v>
      </c>
      <c r="J209" s="849">
        <v>3</v>
      </c>
      <c r="K209" s="849">
        <v>6019.53</v>
      </c>
      <c r="L209" s="849">
        <v>1</v>
      </c>
      <c r="M209" s="849">
        <v>2006.51</v>
      </c>
      <c r="N209" s="849"/>
      <c r="O209" s="849"/>
      <c r="P209" s="837"/>
      <c r="Q209" s="850"/>
    </row>
    <row r="210" spans="1:17" ht="14.4" customHeight="1" x14ac:dyDescent="0.3">
      <c r="A210" s="831" t="s">
        <v>599</v>
      </c>
      <c r="B210" s="832" t="s">
        <v>5993</v>
      </c>
      <c r="C210" s="832" t="s">
        <v>6085</v>
      </c>
      <c r="D210" s="832" t="s">
        <v>6094</v>
      </c>
      <c r="E210" s="832" t="s">
        <v>6095</v>
      </c>
      <c r="F210" s="849">
        <v>5</v>
      </c>
      <c r="G210" s="849">
        <v>40371.800000000003</v>
      </c>
      <c r="H210" s="849">
        <v>0.97460561856694239</v>
      </c>
      <c r="I210" s="849">
        <v>8074.3600000000006</v>
      </c>
      <c r="J210" s="849">
        <v>5</v>
      </c>
      <c r="K210" s="849">
        <v>41423.729999999996</v>
      </c>
      <c r="L210" s="849">
        <v>1</v>
      </c>
      <c r="M210" s="849">
        <v>8284.7459999999992</v>
      </c>
      <c r="N210" s="849">
        <v>2</v>
      </c>
      <c r="O210" s="849">
        <v>17804.72</v>
      </c>
      <c r="P210" s="837">
        <v>0.42981933302481456</v>
      </c>
      <c r="Q210" s="850">
        <v>8902.36</v>
      </c>
    </row>
    <row r="211" spans="1:17" ht="14.4" customHeight="1" x14ac:dyDescent="0.3">
      <c r="A211" s="831" t="s">
        <v>599</v>
      </c>
      <c r="B211" s="832" t="s">
        <v>5993</v>
      </c>
      <c r="C211" s="832" t="s">
        <v>6085</v>
      </c>
      <c r="D211" s="832" t="s">
        <v>6096</v>
      </c>
      <c r="E211" s="832" t="s">
        <v>6097</v>
      </c>
      <c r="F211" s="849">
        <v>16</v>
      </c>
      <c r="G211" s="849">
        <v>154977.60000000001</v>
      </c>
      <c r="H211" s="849">
        <v>1.7377597219003165</v>
      </c>
      <c r="I211" s="849">
        <v>9686.1</v>
      </c>
      <c r="J211" s="849">
        <v>9</v>
      </c>
      <c r="K211" s="849">
        <v>89182.41</v>
      </c>
      <c r="L211" s="849">
        <v>1</v>
      </c>
      <c r="M211" s="849">
        <v>9909.1566666666677</v>
      </c>
      <c r="N211" s="849">
        <v>8</v>
      </c>
      <c r="O211" s="849">
        <v>82473.2</v>
      </c>
      <c r="P211" s="837">
        <v>0.92476980606377412</v>
      </c>
      <c r="Q211" s="850">
        <v>10309.15</v>
      </c>
    </row>
    <row r="212" spans="1:17" ht="14.4" customHeight="1" x14ac:dyDescent="0.3">
      <c r="A212" s="831" t="s">
        <v>599</v>
      </c>
      <c r="B212" s="832" t="s">
        <v>5993</v>
      </c>
      <c r="C212" s="832" t="s">
        <v>6085</v>
      </c>
      <c r="D212" s="832" t="s">
        <v>6098</v>
      </c>
      <c r="E212" s="832" t="s">
        <v>6099</v>
      </c>
      <c r="F212" s="849">
        <v>202</v>
      </c>
      <c r="G212" s="849">
        <v>186965.14000000004</v>
      </c>
      <c r="H212" s="849">
        <v>1.1965870813492367</v>
      </c>
      <c r="I212" s="849">
        <v>925.57000000000016</v>
      </c>
      <c r="J212" s="849">
        <v>147</v>
      </c>
      <c r="K212" s="849">
        <v>156248.66999999998</v>
      </c>
      <c r="L212" s="849">
        <v>1</v>
      </c>
      <c r="M212" s="849">
        <v>1062.9161224489794</v>
      </c>
      <c r="N212" s="849">
        <v>142</v>
      </c>
      <c r="O212" s="849">
        <v>171751.46000000002</v>
      </c>
      <c r="P212" s="837">
        <v>1.0992187005495793</v>
      </c>
      <c r="Q212" s="850">
        <v>1209.5173239436622</v>
      </c>
    </row>
    <row r="213" spans="1:17" ht="14.4" customHeight="1" x14ac:dyDescent="0.3">
      <c r="A213" s="831" t="s">
        <v>599</v>
      </c>
      <c r="B213" s="832" t="s">
        <v>5993</v>
      </c>
      <c r="C213" s="832" t="s">
        <v>6085</v>
      </c>
      <c r="D213" s="832" t="s">
        <v>6100</v>
      </c>
      <c r="E213" s="832" t="s">
        <v>6101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2641.15</v>
      </c>
      <c r="P213" s="837"/>
      <c r="Q213" s="850">
        <v>2641.15</v>
      </c>
    </row>
    <row r="214" spans="1:17" ht="14.4" customHeight="1" x14ac:dyDescent="0.3">
      <c r="A214" s="831" t="s">
        <v>599</v>
      </c>
      <c r="B214" s="832" t="s">
        <v>5993</v>
      </c>
      <c r="C214" s="832" t="s">
        <v>5667</v>
      </c>
      <c r="D214" s="832" t="s">
        <v>6102</v>
      </c>
      <c r="E214" s="832" t="s">
        <v>6103</v>
      </c>
      <c r="F214" s="849">
        <v>11</v>
      </c>
      <c r="G214" s="849">
        <v>11867.35</v>
      </c>
      <c r="H214" s="849">
        <v>0.6470588235294118</v>
      </c>
      <c r="I214" s="849">
        <v>1078.8500000000001</v>
      </c>
      <c r="J214" s="849">
        <v>17</v>
      </c>
      <c r="K214" s="849">
        <v>18340.45</v>
      </c>
      <c r="L214" s="849">
        <v>1</v>
      </c>
      <c r="M214" s="849">
        <v>1078.8500000000001</v>
      </c>
      <c r="N214" s="849">
        <v>15</v>
      </c>
      <c r="O214" s="849">
        <v>16182.75</v>
      </c>
      <c r="P214" s="837">
        <v>0.88235294117647056</v>
      </c>
      <c r="Q214" s="850">
        <v>1078.8499999999999</v>
      </c>
    </row>
    <row r="215" spans="1:17" ht="14.4" customHeight="1" x14ac:dyDescent="0.3">
      <c r="A215" s="831" t="s">
        <v>599</v>
      </c>
      <c r="B215" s="832" t="s">
        <v>5993</v>
      </c>
      <c r="C215" s="832" t="s">
        <v>5667</v>
      </c>
      <c r="D215" s="832" t="s">
        <v>6104</v>
      </c>
      <c r="E215" s="832" t="s">
        <v>6105</v>
      </c>
      <c r="F215" s="849">
        <v>1</v>
      </c>
      <c r="G215" s="849">
        <v>5083.3599999999997</v>
      </c>
      <c r="H215" s="849"/>
      <c r="I215" s="849">
        <v>5083.3599999999997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599</v>
      </c>
      <c r="B216" s="832" t="s">
        <v>5993</v>
      </c>
      <c r="C216" s="832" t="s">
        <v>5667</v>
      </c>
      <c r="D216" s="832" t="s">
        <v>6106</v>
      </c>
      <c r="E216" s="832" t="s">
        <v>6107</v>
      </c>
      <c r="F216" s="849">
        <v>1</v>
      </c>
      <c r="G216" s="849">
        <v>6570.55</v>
      </c>
      <c r="H216" s="849"/>
      <c r="I216" s="849">
        <v>6570.55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599</v>
      </c>
      <c r="B217" s="832" t="s">
        <v>5993</v>
      </c>
      <c r="C217" s="832" t="s">
        <v>5667</v>
      </c>
      <c r="D217" s="832" t="s">
        <v>6108</v>
      </c>
      <c r="E217" s="832" t="s">
        <v>6109</v>
      </c>
      <c r="F217" s="849"/>
      <c r="G217" s="849"/>
      <c r="H217" s="849"/>
      <c r="I217" s="849"/>
      <c r="J217" s="849">
        <v>2</v>
      </c>
      <c r="K217" s="849">
        <v>5250.22</v>
      </c>
      <c r="L217" s="849">
        <v>1</v>
      </c>
      <c r="M217" s="849">
        <v>2625.11</v>
      </c>
      <c r="N217" s="849"/>
      <c r="O217" s="849"/>
      <c r="P217" s="837"/>
      <c r="Q217" s="850"/>
    </row>
    <row r="218" spans="1:17" ht="14.4" customHeight="1" x14ac:dyDescent="0.3">
      <c r="A218" s="831" t="s">
        <v>599</v>
      </c>
      <c r="B218" s="832" t="s">
        <v>5993</v>
      </c>
      <c r="C218" s="832" t="s">
        <v>5667</v>
      </c>
      <c r="D218" s="832" t="s">
        <v>6110</v>
      </c>
      <c r="E218" s="832" t="s">
        <v>6111</v>
      </c>
      <c r="F218" s="849">
        <v>1</v>
      </c>
      <c r="G218" s="849">
        <v>4834.6400000000003</v>
      </c>
      <c r="H218" s="849"/>
      <c r="I218" s="849">
        <v>4834.6400000000003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599</v>
      </c>
      <c r="B219" s="832" t="s">
        <v>5993</v>
      </c>
      <c r="C219" s="832" t="s">
        <v>5667</v>
      </c>
      <c r="D219" s="832" t="s">
        <v>6112</v>
      </c>
      <c r="E219" s="832" t="s">
        <v>6113</v>
      </c>
      <c r="F219" s="849"/>
      <c r="G219" s="849"/>
      <c r="H219" s="849"/>
      <c r="I219" s="849"/>
      <c r="J219" s="849">
        <v>1</v>
      </c>
      <c r="K219" s="849">
        <v>2603.5500000000002</v>
      </c>
      <c r="L219" s="849">
        <v>1</v>
      </c>
      <c r="M219" s="849">
        <v>2603.5500000000002</v>
      </c>
      <c r="N219" s="849"/>
      <c r="O219" s="849"/>
      <c r="P219" s="837"/>
      <c r="Q219" s="850"/>
    </row>
    <row r="220" spans="1:17" ht="14.4" customHeight="1" x14ac:dyDescent="0.3">
      <c r="A220" s="831" t="s">
        <v>599</v>
      </c>
      <c r="B220" s="832" t="s">
        <v>5993</v>
      </c>
      <c r="C220" s="832" t="s">
        <v>5667</v>
      </c>
      <c r="D220" s="832" t="s">
        <v>6114</v>
      </c>
      <c r="E220" s="832" t="s">
        <v>6115</v>
      </c>
      <c r="F220" s="849">
        <v>1</v>
      </c>
      <c r="G220" s="849">
        <v>68578</v>
      </c>
      <c r="H220" s="849"/>
      <c r="I220" s="849">
        <v>68578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599</v>
      </c>
      <c r="B221" s="832" t="s">
        <v>5993</v>
      </c>
      <c r="C221" s="832" t="s">
        <v>5667</v>
      </c>
      <c r="D221" s="832" t="s">
        <v>6116</v>
      </c>
      <c r="E221" s="832" t="s">
        <v>6117</v>
      </c>
      <c r="F221" s="849">
        <v>11</v>
      </c>
      <c r="G221" s="849">
        <v>38910.519999999997</v>
      </c>
      <c r="H221" s="849">
        <v>0.64705882352941169</v>
      </c>
      <c r="I221" s="849">
        <v>3537.3199999999997</v>
      </c>
      <c r="J221" s="849">
        <v>17</v>
      </c>
      <c r="K221" s="849">
        <v>60134.44</v>
      </c>
      <c r="L221" s="849">
        <v>1</v>
      </c>
      <c r="M221" s="849">
        <v>3537.32</v>
      </c>
      <c r="N221" s="849">
        <v>15</v>
      </c>
      <c r="O221" s="849">
        <v>53059.8</v>
      </c>
      <c r="P221" s="837">
        <v>0.88235294117647056</v>
      </c>
      <c r="Q221" s="850">
        <v>3537.32</v>
      </c>
    </row>
    <row r="222" spans="1:17" ht="14.4" customHeight="1" x14ac:dyDescent="0.3">
      <c r="A222" s="831" t="s">
        <v>599</v>
      </c>
      <c r="B222" s="832" t="s">
        <v>5993</v>
      </c>
      <c r="C222" s="832" t="s">
        <v>5667</v>
      </c>
      <c r="D222" s="832" t="s">
        <v>6118</v>
      </c>
      <c r="E222" s="832" t="s">
        <v>6119</v>
      </c>
      <c r="F222" s="849">
        <v>1</v>
      </c>
      <c r="G222" s="849">
        <v>10124.24</v>
      </c>
      <c r="H222" s="849">
        <v>1</v>
      </c>
      <c r="I222" s="849">
        <v>10124.24</v>
      </c>
      <c r="J222" s="849">
        <v>1</v>
      </c>
      <c r="K222" s="849">
        <v>10124.24</v>
      </c>
      <c r="L222" s="849">
        <v>1</v>
      </c>
      <c r="M222" s="849">
        <v>10124.24</v>
      </c>
      <c r="N222" s="849"/>
      <c r="O222" s="849"/>
      <c r="P222" s="837"/>
      <c r="Q222" s="850"/>
    </row>
    <row r="223" spans="1:17" ht="14.4" customHeight="1" x14ac:dyDescent="0.3">
      <c r="A223" s="831" t="s">
        <v>599</v>
      </c>
      <c r="B223" s="832" t="s">
        <v>5993</v>
      </c>
      <c r="C223" s="832" t="s">
        <v>5667</v>
      </c>
      <c r="D223" s="832" t="s">
        <v>6120</v>
      </c>
      <c r="E223" s="832" t="s">
        <v>6121</v>
      </c>
      <c r="F223" s="849">
        <v>1</v>
      </c>
      <c r="G223" s="849">
        <v>6663.71</v>
      </c>
      <c r="H223" s="849">
        <v>0.5</v>
      </c>
      <c r="I223" s="849">
        <v>6663.71</v>
      </c>
      <c r="J223" s="849">
        <v>2</v>
      </c>
      <c r="K223" s="849">
        <v>13327.42</v>
      </c>
      <c r="L223" s="849">
        <v>1</v>
      </c>
      <c r="M223" s="849">
        <v>6663.71</v>
      </c>
      <c r="N223" s="849"/>
      <c r="O223" s="849"/>
      <c r="P223" s="837"/>
      <c r="Q223" s="850"/>
    </row>
    <row r="224" spans="1:17" ht="14.4" customHeight="1" x14ac:dyDescent="0.3">
      <c r="A224" s="831" t="s">
        <v>599</v>
      </c>
      <c r="B224" s="832" t="s">
        <v>5993</v>
      </c>
      <c r="C224" s="832" t="s">
        <v>5667</v>
      </c>
      <c r="D224" s="832" t="s">
        <v>6122</v>
      </c>
      <c r="E224" s="832" t="s">
        <v>6123</v>
      </c>
      <c r="F224" s="849">
        <v>1</v>
      </c>
      <c r="G224" s="849">
        <v>1796</v>
      </c>
      <c r="H224" s="849"/>
      <c r="I224" s="849">
        <v>1796</v>
      </c>
      <c r="J224" s="849"/>
      <c r="K224" s="849"/>
      <c r="L224" s="849"/>
      <c r="M224" s="849"/>
      <c r="N224" s="849">
        <v>1</v>
      </c>
      <c r="O224" s="849">
        <v>1796</v>
      </c>
      <c r="P224" s="837"/>
      <c r="Q224" s="850">
        <v>1796</v>
      </c>
    </row>
    <row r="225" spans="1:17" ht="14.4" customHeight="1" x14ac:dyDescent="0.3">
      <c r="A225" s="831" t="s">
        <v>599</v>
      </c>
      <c r="B225" s="832" t="s">
        <v>5993</v>
      </c>
      <c r="C225" s="832" t="s">
        <v>5667</v>
      </c>
      <c r="D225" s="832" t="s">
        <v>6124</v>
      </c>
      <c r="E225" s="832" t="s">
        <v>6125</v>
      </c>
      <c r="F225" s="849"/>
      <c r="G225" s="849"/>
      <c r="H225" s="849"/>
      <c r="I225" s="849"/>
      <c r="J225" s="849">
        <v>2</v>
      </c>
      <c r="K225" s="849">
        <v>29412</v>
      </c>
      <c r="L225" s="849">
        <v>1</v>
      </c>
      <c r="M225" s="849">
        <v>14706</v>
      </c>
      <c r="N225" s="849">
        <v>1</v>
      </c>
      <c r="O225" s="849">
        <v>14706</v>
      </c>
      <c r="P225" s="837">
        <v>0.5</v>
      </c>
      <c r="Q225" s="850">
        <v>14706</v>
      </c>
    </row>
    <row r="226" spans="1:17" ht="14.4" customHeight="1" x14ac:dyDescent="0.3">
      <c r="A226" s="831" t="s">
        <v>599</v>
      </c>
      <c r="B226" s="832" t="s">
        <v>5993</v>
      </c>
      <c r="C226" s="832" t="s">
        <v>5667</v>
      </c>
      <c r="D226" s="832" t="s">
        <v>6126</v>
      </c>
      <c r="E226" s="832" t="s">
        <v>6127</v>
      </c>
      <c r="F226" s="849">
        <v>33</v>
      </c>
      <c r="G226" s="849">
        <v>104275.70999999999</v>
      </c>
      <c r="H226" s="849">
        <v>1.1379310344827587</v>
      </c>
      <c r="I226" s="849">
        <v>3159.87</v>
      </c>
      <c r="J226" s="849">
        <v>29</v>
      </c>
      <c r="K226" s="849">
        <v>91636.23</v>
      </c>
      <c r="L226" s="849">
        <v>1</v>
      </c>
      <c r="M226" s="849">
        <v>3159.87</v>
      </c>
      <c r="N226" s="849">
        <v>42</v>
      </c>
      <c r="O226" s="849">
        <v>132714.53999999998</v>
      </c>
      <c r="P226" s="837">
        <v>1.4482758620689653</v>
      </c>
      <c r="Q226" s="850">
        <v>3159.8699999999994</v>
      </c>
    </row>
    <row r="227" spans="1:17" ht="14.4" customHeight="1" x14ac:dyDescent="0.3">
      <c r="A227" s="831" t="s">
        <v>599</v>
      </c>
      <c r="B227" s="832" t="s">
        <v>5993</v>
      </c>
      <c r="C227" s="832" t="s">
        <v>5667</v>
      </c>
      <c r="D227" s="832" t="s">
        <v>6128</v>
      </c>
      <c r="E227" s="832" t="s">
        <v>6129</v>
      </c>
      <c r="F227" s="849">
        <v>7</v>
      </c>
      <c r="G227" s="849">
        <v>39396</v>
      </c>
      <c r="H227" s="849">
        <v>0.58333333333333337</v>
      </c>
      <c r="I227" s="849">
        <v>5628</v>
      </c>
      <c r="J227" s="849">
        <v>12</v>
      </c>
      <c r="K227" s="849">
        <v>67536</v>
      </c>
      <c r="L227" s="849">
        <v>1</v>
      </c>
      <c r="M227" s="849">
        <v>5628</v>
      </c>
      <c r="N227" s="849">
        <v>14</v>
      </c>
      <c r="O227" s="849">
        <v>78792</v>
      </c>
      <c r="P227" s="837">
        <v>1.1666666666666667</v>
      </c>
      <c r="Q227" s="850">
        <v>5628</v>
      </c>
    </row>
    <row r="228" spans="1:17" ht="14.4" customHeight="1" x14ac:dyDescent="0.3">
      <c r="A228" s="831" t="s">
        <v>599</v>
      </c>
      <c r="B228" s="832" t="s">
        <v>5993</v>
      </c>
      <c r="C228" s="832" t="s">
        <v>5667</v>
      </c>
      <c r="D228" s="832" t="s">
        <v>6130</v>
      </c>
      <c r="E228" s="832" t="s">
        <v>6131</v>
      </c>
      <c r="F228" s="849"/>
      <c r="G228" s="849"/>
      <c r="H228" s="849"/>
      <c r="I228" s="849"/>
      <c r="J228" s="849">
        <v>1</v>
      </c>
      <c r="K228" s="849">
        <v>8730.2999999999993</v>
      </c>
      <c r="L228" s="849">
        <v>1</v>
      </c>
      <c r="M228" s="849">
        <v>8730.2999999999993</v>
      </c>
      <c r="N228" s="849"/>
      <c r="O228" s="849"/>
      <c r="P228" s="837"/>
      <c r="Q228" s="850"/>
    </row>
    <row r="229" spans="1:17" ht="14.4" customHeight="1" x14ac:dyDescent="0.3">
      <c r="A229" s="831" t="s">
        <v>599</v>
      </c>
      <c r="B229" s="832" t="s">
        <v>5993</v>
      </c>
      <c r="C229" s="832" t="s">
        <v>5667</v>
      </c>
      <c r="D229" s="832" t="s">
        <v>6132</v>
      </c>
      <c r="E229" s="832" t="s">
        <v>6133</v>
      </c>
      <c r="F229" s="849">
        <v>6</v>
      </c>
      <c r="G229" s="849">
        <v>82170</v>
      </c>
      <c r="H229" s="849">
        <v>3</v>
      </c>
      <c r="I229" s="849">
        <v>13695</v>
      </c>
      <c r="J229" s="849">
        <v>2</v>
      </c>
      <c r="K229" s="849">
        <v>27390</v>
      </c>
      <c r="L229" s="849">
        <v>1</v>
      </c>
      <c r="M229" s="849">
        <v>13695</v>
      </c>
      <c r="N229" s="849">
        <v>2</v>
      </c>
      <c r="O229" s="849">
        <v>27390</v>
      </c>
      <c r="P229" s="837">
        <v>1</v>
      </c>
      <c r="Q229" s="850">
        <v>13695</v>
      </c>
    </row>
    <row r="230" spans="1:17" ht="14.4" customHeight="1" x14ac:dyDescent="0.3">
      <c r="A230" s="831" t="s">
        <v>599</v>
      </c>
      <c r="B230" s="832" t="s">
        <v>5993</v>
      </c>
      <c r="C230" s="832" t="s">
        <v>5667</v>
      </c>
      <c r="D230" s="832" t="s">
        <v>6134</v>
      </c>
      <c r="E230" s="832" t="s">
        <v>6135</v>
      </c>
      <c r="F230" s="849">
        <v>2</v>
      </c>
      <c r="G230" s="849">
        <v>28470</v>
      </c>
      <c r="H230" s="849">
        <v>2</v>
      </c>
      <c r="I230" s="849">
        <v>14235</v>
      </c>
      <c r="J230" s="849">
        <v>1</v>
      </c>
      <c r="K230" s="849">
        <v>14235</v>
      </c>
      <c r="L230" s="849">
        <v>1</v>
      </c>
      <c r="M230" s="849">
        <v>14235</v>
      </c>
      <c r="N230" s="849">
        <v>2</v>
      </c>
      <c r="O230" s="849">
        <v>28470</v>
      </c>
      <c r="P230" s="837">
        <v>2</v>
      </c>
      <c r="Q230" s="850">
        <v>14235</v>
      </c>
    </row>
    <row r="231" spans="1:17" ht="14.4" customHeight="1" x14ac:dyDescent="0.3">
      <c r="A231" s="831" t="s">
        <v>599</v>
      </c>
      <c r="B231" s="832" t="s">
        <v>5993</v>
      </c>
      <c r="C231" s="832" t="s">
        <v>5667</v>
      </c>
      <c r="D231" s="832" t="s">
        <v>6136</v>
      </c>
      <c r="E231" s="832" t="s">
        <v>6137</v>
      </c>
      <c r="F231" s="849">
        <v>13</v>
      </c>
      <c r="G231" s="849">
        <v>113360</v>
      </c>
      <c r="H231" s="849">
        <v>2.6</v>
      </c>
      <c r="I231" s="849">
        <v>8720</v>
      </c>
      <c r="J231" s="849">
        <v>5</v>
      </c>
      <c r="K231" s="849">
        <v>43600</v>
      </c>
      <c r="L231" s="849">
        <v>1</v>
      </c>
      <c r="M231" s="849">
        <v>8720</v>
      </c>
      <c r="N231" s="849">
        <v>10</v>
      </c>
      <c r="O231" s="849">
        <v>87200</v>
      </c>
      <c r="P231" s="837">
        <v>2</v>
      </c>
      <c r="Q231" s="850">
        <v>8720</v>
      </c>
    </row>
    <row r="232" spans="1:17" ht="14.4" customHeight="1" x14ac:dyDescent="0.3">
      <c r="A232" s="831" t="s">
        <v>599</v>
      </c>
      <c r="B232" s="832" t="s">
        <v>5993</v>
      </c>
      <c r="C232" s="832" t="s">
        <v>5667</v>
      </c>
      <c r="D232" s="832" t="s">
        <v>6138</v>
      </c>
      <c r="E232" s="832" t="s">
        <v>6139</v>
      </c>
      <c r="F232" s="849">
        <v>3</v>
      </c>
      <c r="G232" s="849">
        <v>18311.099999999999</v>
      </c>
      <c r="H232" s="849">
        <v>3</v>
      </c>
      <c r="I232" s="849">
        <v>6103.7</v>
      </c>
      <c r="J232" s="849">
        <v>1</v>
      </c>
      <c r="K232" s="849">
        <v>6103.7</v>
      </c>
      <c r="L232" s="849">
        <v>1</v>
      </c>
      <c r="M232" s="849">
        <v>6103.7</v>
      </c>
      <c r="N232" s="849"/>
      <c r="O232" s="849"/>
      <c r="P232" s="837"/>
      <c r="Q232" s="850"/>
    </row>
    <row r="233" spans="1:17" ht="14.4" customHeight="1" x14ac:dyDescent="0.3">
      <c r="A233" s="831" t="s">
        <v>599</v>
      </c>
      <c r="B233" s="832" t="s">
        <v>5993</v>
      </c>
      <c r="C233" s="832" t="s">
        <v>5667</v>
      </c>
      <c r="D233" s="832" t="s">
        <v>6140</v>
      </c>
      <c r="E233" s="832" t="s">
        <v>6141</v>
      </c>
      <c r="F233" s="849"/>
      <c r="G233" s="849"/>
      <c r="H233" s="849"/>
      <c r="I233" s="849"/>
      <c r="J233" s="849">
        <v>6</v>
      </c>
      <c r="K233" s="849">
        <v>55552.200000000004</v>
      </c>
      <c r="L233" s="849">
        <v>1</v>
      </c>
      <c r="M233" s="849">
        <v>9258.7000000000007</v>
      </c>
      <c r="N233" s="849">
        <v>3</v>
      </c>
      <c r="O233" s="849">
        <v>27776.100000000002</v>
      </c>
      <c r="P233" s="837">
        <v>0.5</v>
      </c>
      <c r="Q233" s="850">
        <v>9258.7000000000007</v>
      </c>
    </row>
    <row r="234" spans="1:17" ht="14.4" customHeight="1" x14ac:dyDescent="0.3">
      <c r="A234" s="831" t="s">
        <v>599</v>
      </c>
      <c r="B234" s="832" t="s">
        <v>5993</v>
      </c>
      <c r="C234" s="832" t="s">
        <v>5667</v>
      </c>
      <c r="D234" s="832" t="s">
        <v>6142</v>
      </c>
      <c r="E234" s="832" t="s">
        <v>6143</v>
      </c>
      <c r="F234" s="849">
        <v>69</v>
      </c>
      <c r="G234" s="849">
        <v>639057.30000000005</v>
      </c>
      <c r="H234" s="849">
        <v>0.84146341463414653</v>
      </c>
      <c r="I234" s="849">
        <v>9261.7000000000007</v>
      </c>
      <c r="J234" s="849">
        <v>82</v>
      </c>
      <c r="K234" s="849">
        <v>759459.39999999991</v>
      </c>
      <c r="L234" s="849">
        <v>1</v>
      </c>
      <c r="M234" s="849">
        <v>9261.6999999999989</v>
      </c>
      <c r="N234" s="849">
        <v>90</v>
      </c>
      <c r="O234" s="849">
        <v>833553</v>
      </c>
      <c r="P234" s="837">
        <v>1.0975609756097562</v>
      </c>
      <c r="Q234" s="850">
        <v>9261.7000000000007</v>
      </c>
    </row>
    <row r="235" spans="1:17" ht="14.4" customHeight="1" x14ac:dyDescent="0.3">
      <c r="A235" s="831" t="s">
        <v>599</v>
      </c>
      <c r="B235" s="832" t="s">
        <v>5993</v>
      </c>
      <c r="C235" s="832" t="s">
        <v>5667</v>
      </c>
      <c r="D235" s="832" t="s">
        <v>6144</v>
      </c>
      <c r="E235" s="832" t="s">
        <v>6145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9261.7000000000007</v>
      </c>
      <c r="P235" s="837"/>
      <c r="Q235" s="850">
        <v>9261.7000000000007</v>
      </c>
    </row>
    <row r="236" spans="1:17" ht="14.4" customHeight="1" x14ac:dyDescent="0.3">
      <c r="A236" s="831" t="s">
        <v>599</v>
      </c>
      <c r="B236" s="832" t="s">
        <v>5993</v>
      </c>
      <c r="C236" s="832" t="s">
        <v>5667</v>
      </c>
      <c r="D236" s="832" t="s">
        <v>6146</v>
      </c>
      <c r="E236" s="832" t="s">
        <v>6147</v>
      </c>
      <c r="F236" s="849">
        <v>41</v>
      </c>
      <c r="G236" s="849">
        <v>379729.7</v>
      </c>
      <c r="H236" s="849">
        <v>0.91111111111111109</v>
      </c>
      <c r="I236" s="849">
        <v>9261.7000000000007</v>
      </c>
      <c r="J236" s="849">
        <v>45</v>
      </c>
      <c r="K236" s="849">
        <v>416776.5</v>
      </c>
      <c r="L236" s="849">
        <v>1</v>
      </c>
      <c r="M236" s="849">
        <v>9261.7000000000007</v>
      </c>
      <c r="N236" s="849">
        <v>37</v>
      </c>
      <c r="O236" s="849">
        <v>342682.89999999997</v>
      </c>
      <c r="P236" s="837">
        <v>0.82222222222222219</v>
      </c>
      <c r="Q236" s="850">
        <v>9261.6999999999989</v>
      </c>
    </row>
    <row r="237" spans="1:17" ht="14.4" customHeight="1" x14ac:dyDescent="0.3">
      <c r="A237" s="831" t="s">
        <v>599</v>
      </c>
      <c r="B237" s="832" t="s">
        <v>5993</v>
      </c>
      <c r="C237" s="832" t="s">
        <v>5667</v>
      </c>
      <c r="D237" s="832" t="s">
        <v>6148</v>
      </c>
      <c r="E237" s="832" t="s">
        <v>6149</v>
      </c>
      <c r="F237" s="849">
        <v>58</v>
      </c>
      <c r="G237" s="849">
        <v>537178.6</v>
      </c>
      <c r="H237" s="849">
        <v>1.0943396226415094</v>
      </c>
      <c r="I237" s="849">
        <v>9261.6999999999989</v>
      </c>
      <c r="J237" s="849">
        <v>53</v>
      </c>
      <c r="K237" s="849">
        <v>490870.1</v>
      </c>
      <c r="L237" s="849">
        <v>1</v>
      </c>
      <c r="M237" s="849">
        <v>9261.6999999999989</v>
      </c>
      <c r="N237" s="849">
        <v>54</v>
      </c>
      <c r="O237" s="849">
        <v>500131.80000000005</v>
      </c>
      <c r="P237" s="837">
        <v>1.0188679245283021</v>
      </c>
      <c r="Q237" s="850">
        <v>9261.7000000000007</v>
      </c>
    </row>
    <row r="238" spans="1:17" ht="14.4" customHeight="1" x14ac:dyDescent="0.3">
      <c r="A238" s="831" t="s">
        <v>599</v>
      </c>
      <c r="B238" s="832" t="s">
        <v>5993</v>
      </c>
      <c r="C238" s="832" t="s">
        <v>5667</v>
      </c>
      <c r="D238" s="832" t="s">
        <v>6150</v>
      </c>
      <c r="E238" s="832" t="s">
        <v>6151</v>
      </c>
      <c r="F238" s="849">
        <v>6</v>
      </c>
      <c r="G238" s="849">
        <v>55570.200000000004</v>
      </c>
      <c r="H238" s="849">
        <v>1.2000000000000002</v>
      </c>
      <c r="I238" s="849">
        <v>9261.7000000000007</v>
      </c>
      <c r="J238" s="849">
        <v>5</v>
      </c>
      <c r="K238" s="849">
        <v>46308.5</v>
      </c>
      <c r="L238" s="849">
        <v>1</v>
      </c>
      <c r="M238" s="849">
        <v>9261.7000000000007</v>
      </c>
      <c r="N238" s="849">
        <v>12</v>
      </c>
      <c r="O238" s="849">
        <v>111140.4</v>
      </c>
      <c r="P238" s="837">
        <v>2.4</v>
      </c>
      <c r="Q238" s="850">
        <v>9261.6999999999989</v>
      </c>
    </row>
    <row r="239" spans="1:17" ht="14.4" customHeight="1" x14ac:dyDescent="0.3">
      <c r="A239" s="831" t="s">
        <v>599</v>
      </c>
      <c r="B239" s="832" t="s">
        <v>5993</v>
      </c>
      <c r="C239" s="832" t="s">
        <v>5667</v>
      </c>
      <c r="D239" s="832" t="s">
        <v>6152</v>
      </c>
      <c r="E239" s="832" t="s">
        <v>6153</v>
      </c>
      <c r="F239" s="849">
        <v>1</v>
      </c>
      <c r="G239" s="849">
        <v>8120</v>
      </c>
      <c r="H239" s="849">
        <v>1</v>
      </c>
      <c r="I239" s="849">
        <v>8120</v>
      </c>
      <c r="J239" s="849">
        <v>1</v>
      </c>
      <c r="K239" s="849">
        <v>8120</v>
      </c>
      <c r="L239" s="849">
        <v>1</v>
      </c>
      <c r="M239" s="849">
        <v>8120</v>
      </c>
      <c r="N239" s="849">
        <v>4</v>
      </c>
      <c r="O239" s="849">
        <v>32480</v>
      </c>
      <c r="P239" s="837">
        <v>4</v>
      </c>
      <c r="Q239" s="850">
        <v>8120</v>
      </c>
    </row>
    <row r="240" spans="1:17" ht="14.4" customHeight="1" x14ac:dyDescent="0.3">
      <c r="A240" s="831" t="s">
        <v>599</v>
      </c>
      <c r="B240" s="832" t="s">
        <v>5993</v>
      </c>
      <c r="C240" s="832" t="s">
        <v>5667</v>
      </c>
      <c r="D240" s="832" t="s">
        <v>6154</v>
      </c>
      <c r="E240" s="832" t="s">
        <v>6155</v>
      </c>
      <c r="F240" s="849">
        <v>6</v>
      </c>
      <c r="G240" s="849">
        <v>48960</v>
      </c>
      <c r="H240" s="849">
        <v>0.8571428571428571</v>
      </c>
      <c r="I240" s="849">
        <v>8160</v>
      </c>
      <c r="J240" s="849">
        <v>7</v>
      </c>
      <c r="K240" s="849">
        <v>57120</v>
      </c>
      <c r="L240" s="849">
        <v>1</v>
      </c>
      <c r="M240" s="849">
        <v>8160</v>
      </c>
      <c r="N240" s="849">
        <v>4</v>
      </c>
      <c r="O240" s="849">
        <v>32640</v>
      </c>
      <c r="P240" s="837">
        <v>0.5714285714285714</v>
      </c>
      <c r="Q240" s="850">
        <v>8160</v>
      </c>
    </row>
    <row r="241" spans="1:17" ht="14.4" customHeight="1" x14ac:dyDescent="0.3">
      <c r="A241" s="831" t="s">
        <v>599</v>
      </c>
      <c r="B241" s="832" t="s">
        <v>5993</v>
      </c>
      <c r="C241" s="832" t="s">
        <v>5667</v>
      </c>
      <c r="D241" s="832" t="s">
        <v>6156</v>
      </c>
      <c r="E241" s="832" t="s">
        <v>6157</v>
      </c>
      <c r="F241" s="849"/>
      <c r="G241" s="849"/>
      <c r="H241" s="849"/>
      <c r="I241" s="849"/>
      <c r="J241" s="849">
        <v>1</v>
      </c>
      <c r="K241" s="849">
        <v>8498.2999999999993</v>
      </c>
      <c r="L241" s="849">
        <v>1</v>
      </c>
      <c r="M241" s="849">
        <v>8498.2999999999993</v>
      </c>
      <c r="N241" s="849">
        <v>1</v>
      </c>
      <c r="O241" s="849">
        <v>8498.2999999999993</v>
      </c>
      <c r="P241" s="837">
        <v>1</v>
      </c>
      <c r="Q241" s="850">
        <v>8498.2999999999993</v>
      </c>
    </row>
    <row r="242" spans="1:17" ht="14.4" customHeight="1" x14ac:dyDescent="0.3">
      <c r="A242" s="831" t="s">
        <v>599</v>
      </c>
      <c r="B242" s="832" t="s">
        <v>5993</v>
      </c>
      <c r="C242" s="832" t="s">
        <v>5667</v>
      </c>
      <c r="D242" s="832" t="s">
        <v>6158</v>
      </c>
      <c r="E242" s="832" t="s">
        <v>6159</v>
      </c>
      <c r="F242" s="849">
        <v>18</v>
      </c>
      <c r="G242" s="849">
        <v>166710.6</v>
      </c>
      <c r="H242" s="849">
        <v>0.78260869565217406</v>
      </c>
      <c r="I242" s="849">
        <v>9261.7000000000007</v>
      </c>
      <c r="J242" s="849">
        <v>23</v>
      </c>
      <c r="K242" s="849">
        <v>213019.09999999998</v>
      </c>
      <c r="L242" s="849">
        <v>1</v>
      </c>
      <c r="M242" s="849">
        <v>9261.6999999999989</v>
      </c>
      <c r="N242" s="849">
        <v>14</v>
      </c>
      <c r="O242" s="849">
        <v>129663.79999999999</v>
      </c>
      <c r="P242" s="837">
        <v>0.60869565217391308</v>
      </c>
      <c r="Q242" s="850">
        <v>9261.6999999999989</v>
      </c>
    </row>
    <row r="243" spans="1:17" ht="14.4" customHeight="1" x14ac:dyDescent="0.3">
      <c r="A243" s="831" t="s">
        <v>599</v>
      </c>
      <c r="B243" s="832" t="s">
        <v>5993</v>
      </c>
      <c r="C243" s="832" t="s">
        <v>5667</v>
      </c>
      <c r="D243" s="832" t="s">
        <v>6160</v>
      </c>
      <c r="E243" s="832" t="s">
        <v>6161</v>
      </c>
      <c r="F243" s="849">
        <v>85</v>
      </c>
      <c r="G243" s="849">
        <v>1010650</v>
      </c>
      <c r="H243" s="849">
        <v>0.76576576576576572</v>
      </c>
      <c r="I243" s="849">
        <v>11890</v>
      </c>
      <c r="J243" s="849">
        <v>111</v>
      </c>
      <c r="K243" s="849">
        <v>1319790</v>
      </c>
      <c r="L243" s="849">
        <v>1</v>
      </c>
      <c r="M243" s="849">
        <v>11890</v>
      </c>
      <c r="N243" s="849">
        <v>82</v>
      </c>
      <c r="O243" s="849">
        <v>974980</v>
      </c>
      <c r="P243" s="837">
        <v>0.73873873873873874</v>
      </c>
      <c r="Q243" s="850">
        <v>11890</v>
      </c>
    </row>
    <row r="244" spans="1:17" ht="14.4" customHeight="1" x14ac:dyDescent="0.3">
      <c r="A244" s="831" t="s">
        <v>599</v>
      </c>
      <c r="B244" s="832" t="s">
        <v>5993</v>
      </c>
      <c r="C244" s="832" t="s">
        <v>5667</v>
      </c>
      <c r="D244" s="832" t="s">
        <v>6162</v>
      </c>
      <c r="E244" s="832" t="s">
        <v>6163</v>
      </c>
      <c r="F244" s="849">
        <v>2</v>
      </c>
      <c r="G244" s="849">
        <v>18332.400000000001</v>
      </c>
      <c r="H244" s="849">
        <v>0.66666666666666663</v>
      </c>
      <c r="I244" s="849">
        <v>9166.2000000000007</v>
      </c>
      <c r="J244" s="849">
        <v>3</v>
      </c>
      <c r="K244" s="849">
        <v>27498.600000000002</v>
      </c>
      <c r="L244" s="849">
        <v>1</v>
      </c>
      <c r="M244" s="849">
        <v>9166.2000000000007</v>
      </c>
      <c r="N244" s="849"/>
      <c r="O244" s="849"/>
      <c r="P244" s="837"/>
      <c r="Q244" s="850"/>
    </row>
    <row r="245" spans="1:17" ht="14.4" customHeight="1" x14ac:dyDescent="0.3">
      <c r="A245" s="831" t="s">
        <v>599</v>
      </c>
      <c r="B245" s="832" t="s">
        <v>5993</v>
      </c>
      <c r="C245" s="832" t="s">
        <v>5667</v>
      </c>
      <c r="D245" s="832" t="s">
        <v>6164</v>
      </c>
      <c r="E245" s="832" t="s">
        <v>6165</v>
      </c>
      <c r="F245" s="849">
        <v>11</v>
      </c>
      <c r="G245" s="849">
        <v>123475</v>
      </c>
      <c r="H245" s="849">
        <v>1.375</v>
      </c>
      <c r="I245" s="849">
        <v>11225</v>
      </c>
      <c r="J245" s="849">
        <v>8</v>
      </c>
      <c r="K245" s="849">
        <v>89800</v>
      </c>
      <c r="L245" s="849">
        <v>1</v>
      </c>
      <c r="M245" s="849">
        <v>11225</v>
      </c>
      <c r="N245" s="849">
        <v>12</v>
      </c>
      <c r="O245" s="849">
        <v>134700</v>
      </c>
      <c r="P245" s="837">
        <v>1.5</v>
      </c>
      <c r="Q245" s="850">
        <v>11225</v>
      </c>
    </row>
    <row r="246" spans="1:17" ht="14.4" customHeight="1" x14ac:dyDescent="0.3">
      <c r="A246" s="831" t="s">
        <v>599</v>
      </c>
      <c r="B246" s="832" t="s">
        <v>5993</v>
      </c>
      <c r="C246" s="832" t="s">
        <v>5667</v>
      </c>
      <c r="D246" s="832" t="s">
        <v>6166</v>
      </c>
      <c r="E246" s="832" t="s">
        <v>6167</v>
      </c>
      <c r="F246" s="849">
        <v>10</v>
      </c>
      <c r="G246" s="849">
        <v>92617</v>
      </c>
      <c r="H246" s="849">
        <v>1.25</v>
      </c>
      <c r="I246" s="849">
        <v>9261.7000000000007</v>
      </c>
      <c r="J246" s="849">
        <v>8</v>
      </c>
      <c r="K246" s="849">
        <v>74093.600000000006</v>
      </c>
      <c r="L246" s="849">
        <v>1</v>
      </c>
      <c r="M246" s="849">
        <v>9261.7000000000007</v>
      </c>
      <c r="N246" s="849">
        <v>1</v>
      </c>
      <c r="O246" s="849">
        <v>9261.7000000000007</v>
      </c>
      <c r="P246" s="837">
        <v>0.125</v>
      </c>
      <c r="Q246" s="850">
        <v>9261.7000000000007</v>
      </c>
    </row>
    <row r="247" spans="1:17" ht="14.4" customHeight="1" x14ac:dyDescent="0.3">
      <c r="A247" s="831" t="s">
        <v>599</v>
      </c>
      <c r="B247" s="832" t="s">
        <v>5993</v>
      </c>
      <c r="C247" s="832" t="s">
        <v>5667</v>
      </c>
      <c r="D247" s="832" t="s">
        <v>6168</v>
      </c>
      <c r="E247" s="832" t="s">
        <v>6169</v>
      </c>
      <c r="F247" s="849">
        <v>3</v>
      </c>
      <c r="G247" s="849">
        <v>41448</v>
      </c>
      <c r="H247" s="849">
        <v>1.5</v>
      </c>
      <c r="I247" s="849">
        <v>13816</v>
      </c>
      <c r="J247" s="849">
        <v>2</v>
      </c>
      <c r="K247" s="849">
        <v>27632</v>
      </c>
      <c r="L247" s="849">
        <v>1</v>
      </c>
      <c r="M247" s="849">
        <v>13816</v>
      </c>
      <c r="N247" s="849">
        <v>14</v>
      </c>
      <c r="O247" s="849">
        <v>193424</v>
      </c>
      <c r="P247" s="837">
        <v>7</v>
      </c>
      <c r="Q247" s="850">
        <v>13816</v>
      </c>
    </row>
    <row r="248" spans="1:17" ht="14.4" customHeight="1" x14ac:dyDescent="0.3">
      <c r="A248" s="831" t="s">
        <v>599</v>
      </c>
      <c r="B248" s="832" t="s">
        <v>5993</v>
      </c>
      <c r="C248" s="832" t="s">
        <v>5667</v>
      </c>
      <c r="D248" s="832" t="s">
        <v>6170</v>
      </c>
      <c r="E248" s="832" t="s">
        <v>6171</v>
      </c>
      <c r="F248" s="849">
        <v>8</v>
      </c>
      <c r="G248" s="849">
        <v>74789.600000000006</v>
      </c>
      <c r="H248" s="849">
        <v>1</v>
      </c>
      <c r="I248" s="849">
        <v>9348.7000000000007</v>
      </c>
      <c r="J248" s="849">
        <v>8</v>
      </c>
      <c r="K248" s="849">
        <v>74789.600000000006</v>
      </c>
      <c r="L248" s="849">
        <v>1</v>
      </c>
      <c r="M248" s="849">
        <v>9348.7000000000007</v>
      </c>
      <c r="N248" s="849">
        <v>3</v>
      </c>
      <c r="O248" s="849">
        <v>28046.100000000002</v>
      </c>
      <c r="P248" s="837">
        <v>0.375</v>
      </c>
      <c r="Q248" s="850">
        <v>9348.7000000000007</v>
      </c>
    </row>
    <row r="249" spans="1:17" ht="14.4" customHeight="1" x14ac:dyDescent="0.3">
      <c r="A249" s="831" t="s">
        <v>599</v>
      </c>
      <c r="B249" s="832" t="s">
        <v>5993</v>
      </c>
      <c r="C249" s="832" t="s">
        <v>5667</v>
      </c>
      <c r="D249" s="832" t="s">
        <v>6172</v>
      </c>
      <c r="E249" s="832" t="s">
        <v>6173</v>
      </c>
      <c r="F249" s="849">
        <v>7</v>
      </c>
      <c r="G249" s="849">
        <v>83230</v>
      </c>
      <c r="H249" s="849">
        <v>0.5</v>
      </c>
      <c r="I249" s="849">
        <v>11890</v>
      </c>
      <c r="J249" s="849">
        <v>14</v>
      </c>
      <c r="K249" s="849">
        <v>166460</v>
      </c>
      <c r="L249" s="849">
        <v>1</v>
      </c>
      <c r="M249" s="849">
        <v>11890</v>
      </c>
      <c r="N249" s="849">
        <v>15</v>
      </c>
      <c r="O249" s="849">
        <v>178350</v>
      </c>
      <c r="P249" s="837">
        <v>1.0714285714285714</v>
      </c>
      <c r="Q249" s="850">
        <v>11890</v>
      </c>
    </row>
    <row r="250" spans="1:17" ht="14.4" customHeight="1" x14ac:dyDescent="0.3">
      <c r="A250" s="831" t="s">
        <v>599</v>
      </c>
      <c r="B250" s="832" t="s">
        <v>5993</v>
      </c>
      <c r="C250" s="832" t="s">
        <v>5667</v>
      </c>
      <c r="D250" s="832" t="s">
        <v>6174</v>
      </c>
      <c r="E250" s="832" t="s">
        <v>6175</v>
      </c>
      <c r="F250" s="849">
        <v>7</v>
      </c>
      <c r="G250" s="849">
        <v>89726</v>
      </c>
      <c r="H250" s="849">
        <v>1.1666666666666667</v>
      </c>
      <c r="I250" s="849">
        <v>12818</v>
      </c>
      <c r="J250" s="849">
        <v>6</v>
      </c>
      <c r="K250" s="849">
        <v>76908</v>
      </c>
      <c r="L250" s="849">
        <v>1</v>
      </c>
      <c r="M250" s="849">
        <v>12818</v>
      </c>
      <c r="N250" s="849">
        <v>23.1</v>
      </c>
      <c r="O250" s="849">
        <v>296095.8</v>
      </c>
      <c r="P250" s="837">
        <v>3.8499999999999996</v>
      </c>
      <c r="Q250" s="850">
        <v>12817.999999999998</v>
      </c>
    </row>
    <row r="251" spans="1:17" ht="14.4" customHeight="1" x14ac:dyDescent="0.3">
      <c r="A251" s="831" t="s">
        <v>599</v>
      </c>
      <c r="B251" s="832" t="s">
        <v>5993</v>
      </c>
      <c r="C251" s="832" t="s">
        <v>5667</v>
      </c>
      <c r="D251" s="832" t="s">
        <v>6176</v>
      </c>
      <c r="E251" s="832" t="s">
        <v>6177</v>
      </c>
      <c r="F251" s="849">
        <v>2</v>
      </c>
      <c r="G251" s="849">
        <v>19968</v>
      </c>
      <c r="H251" s="849">
        <v>1</v>
      </c>
      <c r="I251" s="849">
        <v>9984</v>
      </c>
      <c r="J251" s="849">
        <v>2</v>
      </c>
      <c r="K251" s="849">
        <v>19968</v>
      </c>
      <c r="L251" s="849">
        <v>1</v>
      </c>
      <c r="M251" s="849">
        <v>9984</v>
      </c>
      <c r="N251" s="849"/>
      <c r="O251" s="849"/>
      <c r="P251" s="837"/>
      <c r="Q251" s="850"/>
    </row>
    <row r="252" spans="1:17" ht="14.4" customHeight="1" x14ac:dyDescent="0.3">
      <c r="A252" s="831" t="s">
        <v>599</v>
      </c>
      <c r="B252" s="832" t="s">
        <v>5993</v>
      </c>
      <c r="C252" s="832" t="s">
        <v>5667</v>
      </c>
      <c r="D252" s="832" t="s">
        <v>6178</v>
      </c>
      <c r="E252" s="832" t="s">
        <v>6179</v>
      </c>
      <c r="F252" s="849">
        <v>1</v>
      </c>
      <c r="G252" s="849">
        <v>17141</v>
      </c>
      <c r="H252" s="849">
        <v>0.2</v>
      </c>
      <c r="I252" s="849">
        <v>17141</v>
      </c>
      <c r="J252" s="849">
        <v>5</v>
      </c>
      <c r="K252" s="849">
        <v>85705</v>
      </c>
      <c r="L252" s="849">
        <v>1</v>
      </c>
      <c r="M252" s="849">
        <v>17141</v>
      </c>
      <c r="N252" s="849">
        <v>10</v>
      </c>
      <c r="O252" s="849">
        <v>171410</v>
      </c>
      <c r="P252" s="837">
        <v>2</v>
      </c>
      <c r="Q252" s="850">
        <v>17141</v>
      </c>
    </row>
    <row r="253" spans="1:17" ht="14.4" customHeight="1" x14ac:dyDescent="0.3">
      <c r="A253" s="831" t="s">
        <v>599</v>
      </c>
      <c r="B253" s="832" t="s">
        <v>5993</v>
      </c>
      <c r="C253" s="832" t="s">
        <v>5667</v>
      </c>
      <c r="D253" s="832" t="s">
        <v>6180</v>
      </c>
      <c r="E253" s="832" t="s">
        <v>6181</v>
      </c>
      <c r="F253" s="849">
        <v>1</v>
      </c>
      <c r="G253" s="849">
        <v>19770</v>
      </c>
      <c r="H253" s="849">
        <v>0.125</v>
      </c>
      <c r="I253" s="849">
        <v>19770</v>
      </c>
      <c r="J253" s="849">
        <v>8</v>
      </c>
      <c r="K253" s="849">
        <v>158160</v>
      </c>
      <c r="L253" s="849">
        <v>1</v>
      </c>
      <c r="M253" s="849">
        <v>19770</v>
      </c>
      <c r="N253" s="849">
        <v>1</v>
      </c>
      <c r="O253" s="849">
        <v>19770</v>
      </c>
      <c r="P253" s="837">
        <v>0.125</v>
      </c>
      <c r="Q253" s="850">
        <v>19770</v>
      </c>
    </row>
    <row r="254" spans="1:17" ht="14.4" customHeight="1" x14ac:dyDescent="0.3">
      <c r="A254" s="831" t="s">
        <v>599</v>
      </c>
      <c r="B254" s="832" t="s">
        <v>5993</v>
      </c>
      <c r="C254" s="832" t="s">
        <v>5667</v>
      </c>
      <c r="D254" s="832" t="s">
        <v>6182</v>
      </c>
      <c r="E254" s="832" t="s">
        <v>6183</v>
      </c>
      <c r="F254" s="849">
        <v>29</v>
      </c>
      <c r="G254" s="849">
        <v>564630</v>
      </c>
      <c r="H254" s="849">
        <v>1.45</v>
      </c>
      <c r="I254" s="849">
        <v>19470</v>
      </c>
      <c r="J254" s="849">
        <v>20</v>
      </c>
      <c r="K254" s="849">
        <v>389400</v>
      </c>
      <c r="L254" s="849">
        <v>1</v>
      </c>
      <c r="M254" s="849">
        <v>19470</v>
      </c>
      <c r="N254" s="849">
        <v>25</v>
      </c>
      <c r="O254" s="849">
        <v>486750</v>
      </c>
      <c r="P254" s="837">
        <v>1.25</v>
      </c>
      <c r="Q254" s="850">
        <v>19470</v>
      </c>
    </row>
    <row r="255" spans="1:17" ht="14.4" customHeight="1" x14ac:dyDescent="0.3">
      <c r="A255" s="831" t="s">
        <v>599</v>
      </c>
      <c r="B255" s="832" t="s">
        <v>5993</v>
      </c>
      <c r="C255" s="832" t="s">
        <v>5667</v>
      </c>
      <c r="D255" s="832" t="s">
        <v>6184</v>
      </c>
      <c r="E255" s="832" t="s">
        <v>6185</v>
      </c>
      <c r="F255" s="849">
        <v>1</v>
      </c>
      <c r="G255" s="849">
        <v>19900</v>
      </c>
      <c r="H255" s="849"/>
      <c r="I255" s="849">
        <v>19900</v>
      </c>
      <c r="J255" s="849"/>
      <c r="K255" s="849"/>
      <c r="L255" s="849"/>
      <c r="M255" s="849"/>
      <c r="N255" s="849">
        <v>2</v>
      </c>
      <c r="O255" s="849">
        <v>39800</v>
      </c>
      <c r="P255" s="837"/>
      <c r="Q255" s="850">
        <v>19900</v>
      </c>
    </row>
    <row r="256" spans="1:17" ht="14.4" customHeight="1" x14ac:dyDescent="0.3">
      <c r="A256" s="831" t="s">
        <v>599</v>
      </c>
      <c r="B256" s="832" t="s">
        <v>5993</v>
      </c>
      <c r="C256" s="832" t="s">
        <v>5667</v>
      </c>
      <c r="D256" s="832" t="s">
        <v>6186</v>
      </c>
      <c r="E256" s="832" t="s">
        <v>6187</v>
      </c>
      <c r="F256" s="849">
        <v>1</v>
      </c>
      <c r="G256" s="849">
        <v>18647</v>
      </c>
      <c r="H256" s="849"/>
      <c r="I256" s="849">
        <v>18647</v>
      </c>
      <c r="J256" s="849"/>
      <c r="K256" s="849"/>
      <c r="L256" s="849"/>
      <c r="M256" s="849"/>
      <c r="N256" s="849">
        <v>2</v>
      </c>
      <c r="O256" s="849">
        <v>37294</v>
      </c>
      <c r="P256" s="837"/>
      <c r="Q256" s="850">
        <v>18647</v>
      </c>
    </row>
    <row r="257" spans="1:17" ht="14.4" customHeight="1" x14ac:dyDescent="0.3">
      <c r="A257" s="831" t="s">
        <v>599</v>
      </c>
      <c r="B257" s="832" t="s">
        <v>5993</v>
      </c>
      <c r="C257" s="832" t="s">
        <v>5667</v>
      </c>
      <c r="D257" s="832" t="s">
        <v>6188</v>
      </c>
      <c r="E257" s="832" t="s">
        <v>6189</v>
      </c>
      <c r="F257" s="849">
        <v>77</v>
      </c>
      <c r="G257" s="849">
        <v>1477168</v>
      </c>
      <c r="H257" s="849">
        <v>1.3508771929824561</v>
      </c>
      <c r="I257" s="849">
        <v>19184</v>
      </c>
      <c r="J257" s="849">
        <v>57</v>
      </c>
      <c r="K257" s="849">
        <v>1093488</v>
      </c>
      <c r="L257" s="849">
        <v>1</v>
      </c>
      <c r="M257" s="849">
        <v>19184</v>
      </c>
      <c r="N257" s="849">
        <v>55</v>
      </c>
      <c r="O257" s="849">
        <v>1055120</v>
      </c>
      <c r="P257" s="837">
        <v>0.96491228070175439</v>
      </c>
      <c r="Q257" s="850">
        <v>19184</v>
      </c>
    </row>
    <row r="258" spans="1:17" ht="14.4" customHeight="1" x14ac:dyDescent="0.3">
      <c r="A258" s="831" t="s">
        <v>599</v>
      </c>
      <c r="B258" s="832" t="s">
        <v>5993</v>
      </c>
      <c r="C258" s="832" t="s">
        <v>5667</v>
      </c>
      <c r="D258" s="832" t="s">
        <v>6190</v>
      </c>
      <c r="E258" s="832" t="s">
        <v>6191</v>
      </c>
      <c r="F258" s="849"/>
      <c r="G258" s="849"/>
      <c r="H258" s="849"/>
      <c r="I258" s="849"/>
      <c r="J258" s="849">
        <v>3</v>
      </c>
      <c r="K258" s="849">
        <v>4140</v>
      </c>
      <c r="L258" s="849">
        <v>1</v>
      </c>
      <c r="M258" s="849">
        <v>1380</v>
      </c>
      <c r="N258" s="849">
        <v>4</v>
      </c>
      <c r="O258" s="849">
        <v>5520</v>
      </c>
      <c r="P258" s="837">
        <v>1.3333333333333333</v>
      </c>
      <c r="Q258" s="850">
        <v>1380</v>
      </c>
    </row>
    <row r="259" spans="1:17" ht="14.4" customHeight="1" x14ac:dyDescent="0.3">
      <c r="A259" s="831" t="s">
        <v>599</v>
      </c>
      <c r="B259" s="832" t="s">
        <v>5993</v>
      </c>
      <c r="C259" s="832" t="s">
        <v>5667</v>
      </c>
      <c r="D259" s="832" t="s">
        <v>6192</v>
      </c>
      <c r="E259" s="832" t="s">
        <v>6193</v>
      </c>
      <c r="F259" s="849"/>
      <c r="G259" s="849"/>
      <c r="H259" s="849"/>
      <c r="I259" s="849"/>
      <c r="J259" s="849"/>
      <c r="K259" s="849"/>
      <c r="L259" s="849"/>
      <c r="M259" s="849"/>
      <c r="N259" s="849">
        <v>7</v>
      </c>
      <c r="O259" s="849">
        <v>9828</v>
      </c>
      <c r="P259" s="837"/>
      <c r="Q259" s="850">
        <v>1404</v>
      </c>
    </row>
    <row r="260" spans="1:17" ht="14.4" customHeight="1" x14ac:dyDescent="0.3">
      <c r="A260" s="831" t="s">
        <v>599</v>
      </c>
      <c r="B260" s="832" t="s">
        <v>5993</v>
      </c>
      <c r="C260" s="832" t="s">
        <v>5667</v>
      </c>
      <c r="D260" s="832" t="s">
        <v>6194</v>
      </c>
      <c r="E260" s="832" t="s">
        <v>6195</v>
      </c>
      <c r="F260" s="849"/>
      <c r="G260" s="849"/>
      <c r="H260" s="849"/>
      <c r="I260" s="849"/>
      <c r="J260" s="849">
        <v>9</v>
      </c>
      <c r="K260" s="849">
        <v>11808</v>
      </c>
      <c r="L260" s="849">
        <v>1</v>
      </c>
      <c r="M260" s="849">
        <v>1312</v>
      </c>
      <c r="N260" s="849">
        <v>6</v>
      </c>
      <c r="O260" s="849">
        <v>7872</v>
      </c>
      <c r="P260" s="837">
        <v>0.66666666666666663</v>
      </c>
      <c r="Q260" s="850">
        <v>1312</v>
      </c>
    </row>
    <row r="261" spans="1:17" ht="14.4" customHeight="1" x14ac:dyDescent="0.3">
      <c r="A261" s="831" t="s">
        <v>599</v>
      </c>
      <c r="B261" s="832" t="s">
        <v>5993</v>
      </c>
      <c r="C261" s="832" t="s">
        <v>5667</v>
      </c>
      <c r="D261" s="832" t="s">
        <v>6196</v>
      </c>
      <c r="E261" s="832" t="s">
        <v>6197</v>
      </c>
      <c r="F261" s="849"/>
      <c r="G261" s="849"/>
      <c r="H261" s="849"/>
      <c r="I261" s="849"/>
      <c r="J261" s="849">
        <v>2</v>
      </c>
      <c r="K261" s="849">
        <v>3120</v>
      </c>
      <c r="L261" s="849">
        <v>1</v>
      </c>
      <c r="M261" s="849">
        <v>1560</v>
      </c>
      <c r="N261" s="849"/>
      <c r="O261" s="849"/>
      <c r="P261" s="837"/>
      <c r="Q261" s="850"/>
    </row>
    <row r="262" spans="1:17" ht="14.4" customHeight="1" x14ac:dyDescent="0.3">
      <c r="A262" s="831" t="s">
        <v>599</v>
      </c>
      <c r="B262" s="832" t="s">
        <v>5993</v>
      </c>
      <c r="C262" s="832" t="s">
        <v>5667</v>
      </c>
      <c r="D262" s="832" t="s">
        <v>6198</v>
      </c>
      <c r="E262" s="832" t="s">
        <v>6199</v>
      </c>
      <c r="F262" s="849"/>
      <c r="G262" s="849"/>
      <c r="H262" s="849"/>
      <c r="I262" s="849"/>
      <c r="J262" s="849">
        <v>3</v>
      </c>
      <c r="K262" s="849">
        <v>40999.26</v>
      </c>
      <c r="L262" s="849">
        <v>1</v>
      </c>
      <c r="M262" s="849">
        <v>13666.42</v>
      </c>
      <c r="N262" s="849">
        <v>1</v>
      </c>
      <c r="O262" s="849">
        <v>13666.42</v>
      </c>
      <c r="P262" s="837">
        <v>0.33333333333333331</v>
      </c>
      <c r="Q262" s="850">
        <v>13666.42</v>
      </c>
    </row>
    <row r="263" spans="1:17" ht="14.4" customHeight="1" x14ac:dyDescent="0.3">
      <c r="A263" s="831" t="s">
        <v>599</v>
      </c>
      <c r="B263" s="832" t="s">
        <v>5993</v>
      </c>
      <c r="C263" s="832" t="s">
        <v>5667</v>
      </c>
      <c r="D263" s="832" t="s">
        <v>6200</v>
      </c>
      <c r="E263" s="832" t="s">
        <v>6201</v>
      </c>
      <c r="F263" s="849">
        <v>31</v>
      </c>
      <c r="G263" s="849">
        <v>406879.65</v>
      </c>
      <c r="H263" s="849">
        <v>0.63265306122448983</v>
      </c>
      <c r="I263" s="849">
        <v>13125.150000000001</v>
      </c>
      <c r="J263" s="849">
        <v>49</v>
      </c>
      <c r="K263" s="849">
        <v>643132.35</v>
      </c>
      <c r="L263" s="849">
        <v>1</v>
      </c>
      <c r="M263" s="849">
        <v>13125.15</v>
      </c>
      <c r="N263" s="849">
        <v>42</v>
      </c>
      <c r="O263" s="849">
        <v>551256.30000000005</v>
      </c>
      <c r="P263" s="837">
        <v>0.85714285714285721</v>
      </c>
      <c r="Q263" s="850">
        <v>13125.150000000001</v>
      </c>
    </row>
    <row r="264" spans="1:17" ht="14.4" customHeight="1" x14ac:dyDescent="0.3">
      <c r="A264" s="831" t="s">
        <v>599</v>
      </c>
      <c r="B264" s="832" t="s">
        <v>5993</v>
      </c>
      <c r="C264" s="832" t="s">
        <v>5667</v>
      </c>
      <c r="D264" s="832" t="s">
        <v>6202</v>
      </c>
      <c r="E264" s="832" t="s">
        <v>6203</v>
      </c>
      <c r="F264" s="849">
        <v>32</v>
      </c>
      <c r="G264" s="849">
        <v>262503.03999999998</v>
      </c>
      <c r="H264" s="849">
        <v>0.66666666666666674</v>
      </c>
      <c r="I264" s="849">
        <v>8203.2199999999993</v>
      </c>
      <c r="J264" s="849">
        <v>48</v>
      </c>
      <c r="K264" s="849">
        <v>393754.55999999994</v>
      </c>
      <c r="L264" s="849">
        <v>1</v>
      </c>
      <c r="M264" s="849">
        <v>8203.2199999999993</v>
      </c>
      <c r="N264" s="849">
        <v>42</v>
      </c>
      <c r="O264" s="849">
        <v>344535.24</v>
      </c>
      <c r="P264" s="837">
        <v>0.87500000000000011</v>
      </c>
      <c r="Q264" s="850">
        <v>8203.2199999999993</v>
      </c>
    </row>
    <row r="265" spans="1:17" ht="14.4" customHeight="1" x14ac:dyDescent="0.3">
      <c r="A265" s="831" t="s">
        <v>599</v>
      </c>
      <c r="B265" s="832" t="s">
        <v>5993</v>
      </c>
      <c r="C265" s="832" t="s">
        <v>5667</v>
      </c>
      <c r="D265" s="832" t="s">
        <v>6204</v>
      </c>
      <c r="E265" s="832" t="s">
        <v>6205</v>
      </c>
      <c r="F265" s="849">
        <v>31</v>
      </c>
      <c r="G265" s="849">
        <v>343304.85</v>
      </c>
      <c r="H265" s="849">
        <v>0.63265306122448972</v>
      </c>
      <c r="I265" s="849">
        <v>11074.349999999999</v>
      </c>
      <c r="J265" s="849">
        <v>49</v>
      </c>
      <c r="K265" s="849">
        <v>542643.15</v>
      </c>
      <c r="L265" s="849">
        <v>1</v>
      </c>
      <c r="M265" s="849">
        <v>11074.35</v>
      </c>
      <c r="N265" s="849">
        <v>42</v>
      </c>
      <c r="O265" s="849">
        <v>465122.69999999995</v>
      </c>
      <c r="P265" s="837">
        <v>0.85714285714285698</v>
      </c>
      <c r="Q265" s="850">
        <v>11074.349999999999</v>
      </c>
    </row>
    <row r="266" spans="1:17" ht="14.4" customHeight="1" x14ac:dyDescent="0.3">
      <c r="A266" s="831" t="s">
        <v>599</v>
      </c>
      <c r="B266" s="832" t="s">
        <v>5993</v>
      </c>
      <c r="C266" s="832" t="s">
        <v>5667</v>
      </c>
      <c r="D266" s="832" t="s">
        <v>6206</v>
      </c>
      <c r="E266" s="832" t="s">
        <v>6207</v>
      </c>
      <c r="F266" s="849">
        <v>30</v>
      </c>
      <c r="G266" s="849">
        <v>332230.5</v>
      </c>
      <c r="H266" s="849">
        <v>0.61224489795918369</v>
      </c>
      <c r="I266" s="849">
        <v>11074.35</v>
      </c>
      <c r="J266" s="849">
        <v>49</v>
      </c>
      <c r="K266" s="849">
        <v>542643.15</v>
      </c>
      <c r="L266" s="849">
        <v>1</v>
      </c>
      <c r="M266" s="849">
        <v>11074.35</v>
      </c>
      <c r="N266" s="849">
        <v>42</v>
      </c>
      <c r="O266" s="849">
        <v>465122.69999999995</v>
      </c>
      <c r="P266" s="837">
        <v>0.85714285714285698</v>
      </c>
      <c r="Q266" s="850">
        <v>11074.349999999999</v>
      </c>
    </row>
    <row r="267" spans="1:17" ht="14.4" customHeight="1" x14ac:dyDescent="0.3">
      <c r="A267" s="831" t="s">
        <v>599</v>
      </c>
      <c r="B267" s="832" t="s">
        <v>5993</v>
      </c>
      <c r="C267" s="832" t="s">
        <v>5667</v>
      </c>
      <c r="D267" s="832" t="s">
        <v>6208</v>
      </c>
      <c r="E267" s="832" t="s">
        <v>6209</v>
      </c>
      <c r="F267" s="849">
        <v>31</v>
      </c>
      <c r="G267" s="849">
        <v>75018.450000000012</v>
      </c>
      <c r="H267" s="849">
        <v>0.53448275862068972</v>
      </c>
      <c r="I267" s="849">
        <v>2419.9500000000003</v>
      </c>
      <c r="J267" s="849">
        <v>58</v>
      </c>
      <c r="K267" s="849">
        <v>140357.1</v>
      </c>
      <c r="L267" s="849">
        <v>1</v>
      </c>
      <c r="M267" s="849">
        <v>2419.9500000000003</v>
      </c>
      <c r="N267" s="849">
        <v>41</v>
      </c>
      <c r="O267" s="849">
        <v>99217.95</v>
      </c>
      <c r="P267" s="837">
        <v>0.7068965517241379</v>
      </c>
      <c r="Q267" s="850">
        <v>2419.9499999999998</v>
      </c>
    </row>
    <row r="268" spans="1:17" ht="14.4" customHeight="1" x14ac:dyDescent="0.3">
      <c r="A268" s="831" t="s">
        <v>599</v>
      </c>
      <c r="B268" s="832" t="s">
        <v>5993</v>
      </c>
      <c r="C268" s="832" t="s">
        <v>5667</v>
      </c>
      <c r="D268" s="832" t="s">
        <v>6210</v>
      </c>
      <c r="E268" s="832" t="s">
        <v>6211</v>
      </c>
      <c r="F268" s="849">
        <v>30</v>
      </c>
      <c r="G268" s="849">
        <v>270706.2</v>
      </c>
      <c r="H268" s="849">
        <v>0.61224489795918369</v>
      </c>
      <c r="I268" s="849">
        <v>9023.5400000000009</v>
      </c>
      <c r="J268" s="849">
        <v>49</v>
      </c>
      <c r="K268" s="849">
        <v>442153.46</v>
      </c>
      <c r="L268" s="849">
        <v>1</v>
      </c>
      <c r="M268" s="849">
        <v>9023.5400000000009</v>
      </c>
      <c r="N268" s="849">
        <v>42</v>
      </c>
      <c r="O268" s="849">
        <v>378988.68000000005</v>
      </c>
      <c r="P268" s="837">
        <v>0.85714285714285721</v>
      </c>
      <c r="Q268" s="850">
        <v>9023.5400000000009</v>
      </c>
    </row>
    <row r="269" spans="1:17" ht="14.4" customHeight="1" x14ac:dyDescent="0.3">
      <c r="A269" s="831" t="s">
        <v>599</v>
      </c>
      <c r="B269" s="832" t="s">
        <v>5993</v>
      </c>
      <c r="C269" s="832" t="s">
        <v>5667</v>
      </c>
      <c r="D269" s="832" t="s">
        <v>6212</v>
      </c>
      <c r="E269" s="832" t="s">
        <v>6213</v>
      </c>
      <c r="F269" s="849">
        <v>30</v>
      </c>
      <c r="G269" s="849">
        <v>246096.6</v>
      </c>
      <c r="H269" s="849">
        <v>0.63829787234042556</v>
      </c>
      <c r="I269" s="849">
        <v>8203.2199999999993</v>
      </c>
      <c r="J269" s="849">
        <v>47</v>
      </c>
      <c r="K269" s="849">
        <v>385551.33999999997</v>
      </c>
      <c r="L269" s="849">
        <v>1</v>
      </c>
      <c r="M269" s="849">
        <v>8203.2199999999993</v>
      </c>
      <c r="N269" s="849">
        <v>42</v>
      </c>
      <c r="O269" s="849">
        <v>344535.24</v>
      </c>
      <c r="P269" s="837">
        <v>0.89361702127659581</v>
      </c>
      <c r="Q269" s="850">
        <v>8203.2199999999993</v>
      </c>
    </row>
    <row r="270" spans="1:17" ht="14.4" customHeight="1" x14ac:dyDescent="0.3">
      <c r="A270" s="831" t="s">
        <v>599</v>
      </c>
      <c r="B270" s="832" t="s">
        <v>5993</v>
      </c>
      <c r="C270" s="832" t="s">
        <v>5667</v>
      </c>
      <c r="D270" s="832" t="s">
        <v>6214</v>
      </c>
      <c r="E270" s="832" t="s">
        <v>6215</v>
      </c>
      <c r="F270" s="849">
        <v>22</v>
      </c>
      <c r="G270" s="849">
        <v>18047.04</v>
      </c>
      <c r="H270" s="849">
        <v>0.84615384615384626</v>
      </c>
      <c r="I270" s="849">
        <v>820.32</v>
      </c>
      <c r="J270" s="849">
        <v>26</v>
      </c>
      <c r="K270" s="849">
        <v>21328.32</v>
      </c>
      <c r="L270" s="849">
        <v>1</v>
      </c>
      <c r="M270" s="849">
        <v>820.31999999999994</v>
      </c>
      <c r="N270" s="849">
        <v>20</v>
      </c>
      <c r="O270" s="849">
        <v>16370.89</v>
      </c>
      <c r="P270" s="837">
        <v>0.76756584672398009</v>
      </c>
      <c r="Q270" s="850">
        <v>818.54449999999997</v>
      </c>
    </row>
    <row r="271" spans="1:17" ht="14.4" customHeight="1" x14ac:dyDescent="0.3">
      <c r="A271" s="831" t="s">
        <v>599</v>
      </c>
      <c r="B271" s="832" t="s">
        <v>5993</v>
      </c>
      <c r="C271" s="832" t="s">
        <v>5667</v>
      </c>
      <c r="D271" s="832" t="s">
        <v>6214</v>
      </c>
      <c r="E271" s="832" t="s">
        <v>6216</v>
      </c>
      <c r="F271" s="849">
        <v>9</v>
      </c>
      <c r="G271" s="849">
        <v>7382.88</v>
      </c>
      <c r="H271" s="849">
        <v>0.40909090909090906</v>
      </c>
      <c r="I271" s="849">
        <v>820.32</v>
      </c>
      <c r="J271" s="849">
        <v>22</v>
      </c>
      <c r="K271" s="849">
        <v>18047.04</v>
      </c>
      <c r="L271" s="849">
        <v>1</v>
      </c>
      <c r="M271" s="849">
        <v>820.32</v>
      </c>
      <c r="N271" s="849">
        <v>22</v>
      </c>
      <c r="O271" s="849">
        <v>17407.86</v>
      </c>
      <c r="P271" s="837">
        <v>0.96458255758285016</v>
      </c>
      <c r="Q271" s="850">
        <v>791.26636363636362</v>
      </c>
    </row>
    <row r="272" spans="1:17" ht="14.4" customHeight="1" x14ac:dyDescent="0.3">
      <c r="A272" s="831" t="s">
        <v>599</v>
      </c>
      <c r="B272" s="832" t="s">
        <v>5993</v>
      </c>
      <c r="C272" s="832" t="s">
        <v>5667</v>
      </c>
      <c r="D272" s="832" t="s">
        <v>6217</v>
      </c>
      <c r="E272" s="832" t="s">
        <v>6218</v>
      </c>
      <c r="F272" s="849">
        <v>93</v>
      </c>
      <c r="G272" s="849">
        <v>171651.96</v>
      </c>
      <c r="H272" s="849">
        <v>0.64137931034482754</v>
      </c>
      <c r="I272" s="849">
        <v>1845.7199999999998</v>
      </c>
      <c r="J272" s="849">
        <v>145</v>
      </c>
      <c r="K272" s="849">
        <v>267629.40000000002</v>
      </c>
      <c r="L272" s="849">
        <v>1</v>
      </c>
      <c r="M272" s="849">
        <v>1845.7200000000003</v>
      </c>
      <c r="N272" s="849">
        <v>126</v>
      </c>
      <c r="O272" s="849">
        <v>232560.71999999997</v>
      </c>
      <c r="P272" s="837">
        <v>0.86896551724137916</v>
      </c>
      <c r="Q272" s="850">
        <v>1845.7199999999998</v>
      </c>
    </row>
    <row r="273" spans="1:17" ht="14.4" customHeight="1" x14ac:dyDescent="0.3">
      <c r="A273" s="831" t="s">
        <v>599</v>
      </c>
      <c r="B273" s="832" t="s">
        <v>5993</v>
      </c>
      <c r="C273" s="832" t="s">
        <v>5667</v>
      </c>
      <c r="D273" s="832" t="s">
        <v>6219</v>
      </c>
      <c r="E273" s="832" t="s">
        <v>6220</v>
      </c>
      <c r="F273" s="849">
        <v>31</v>
      </c>
      <c r="G273" s="849">
        <v>37509.07</v>
      </c>
      <c r="H273" s="849">
        <v>0.52542372881355925</v>
      </c>
      <c r="I273" s="849">
        <v>1209.97</v>
      </c>
      <c r="J273" s="849">
        <v>59</v>
      </c>
      <c r="K273" s="849">
        <v>71388.23000000001</v>
      </c>
      <c r="L273" s="849">
        <v>1</v>
      </c>
      <c r="M273" s="849">
        <v>1209.9700000000003</v>
      </c>
      <c r="N273" s="849">
        <v>42</v>
      </c>
      <c r="O273" s="849">
        <v>50818.74</v>
      </c>
      <c r="P273" s="837">
        <v>0.7118644067796609</v>
      </c>
      <c r="Q273" s="850">
        <v>1209.97</v>
      </c>
    </row>
    <row r="274" spans="1:17" ht="14.4" customHeight="1" x14ac:dyDescent="0.3">
      <c r="A274" s="831" t="s">
        <v>599</v>
      </c>
      <c r="B274" s="832" t="s">
        <v>5993</v>
      </c>
      <c r="C274" s="832" t="s">
        <v>5667</v>
      </c>
      <c r="D274" s="832" t="s">
        <v>6221</v>
      </c>
      <c r="E274" s="832" t="s">
        <v>6222</v>
      </c>
      <c r="F274" s="849">
        <v>31</v>
      </c>
      <c r="G274" s="849">
        <v>31787.399999999998</v>
      </c>
      <c r="H274" s="849">
        <v>0.63265306122448972</v>
      </c>
      <c r="I274" s="849">
        <v>1025.3999999999999</v>
      </c>
      <c r="J274" s="849">
        <v>49</v>
      </c>
      <c r="K274" s="849">
        <v>50244.600000000006</v>
      </c>
      <c r="L274" s="849">
        <v>1</v>
      </c>
      <c r="M274" s="849">
        <v>1025.4000000000001</v>
      </c>
      <c r="N274" s="849">
        <v>42</v>
      </c>
      <c r="O274" s="849">
        <v>43066.8</v>
      </c>
      <c r="P274" s="837">
        <v>0.8571428571428571</v>
      </c>
      <c r="Q274" s="850">
        <v>1025.4000000000001</v>
      </c>
    </row>
    <row r="275" spans="1:17" ht="14.4" customHeight="1" x14ac:dyDescent="0.3">
      <c r="A275" s="831" t="s">
        <v>599</v>
      </c>
      <c r="B275" s="832" t="s">
        <v>5993</v>
      </c>
      <c r="C275" s="832" t="s">
        <v>5667</v>
      </c>
      <c r="D275" s="832" t="s">
        <v>6223</v>
      </c>
      <c r="E275" s="832" t="s">
        <v>6224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18063.82</v>
      </c>
      <c r="P275" s="837"/>
      <c r="Q275" s="850">
        <v>18063.82</v>
      </c>
    </row>
    <row r="276" spans="1:17" ht="14.4" customHeight="1" x14ac:dyDescent="0.3">
      <c r="A276" s="831" t="s">
        <v>599</v>
      </c>
      <c r="B276" s="832" t="s">
        <v>5993</v>
      </c>
      <c r="C276" s="832" t="s">
        <v>5667</v>
      </c>
      <c r="D276" s="832" t="s">
        <v>6225</v>
      </c>
      <c r="E276" s="832" t="s">
        <v>6226</v>
      </c>
      <c r="F276" s="849">
        <v>10</v>
      </c>
      <c r="G276" s="849">
        <v>154770</v>
      </c>
      <c r="H276" s="849">
        <v>0.66666666666666663</v>
      </c>
      <c r="I276" s="849">
        <v>15477</v>
      </c>
      <c r="J276" s="849">
        <v>15</v>
      </c>
      <c r="K276" s="849">
        <v>232155</v>
      </c>
      <c r="L276" s="849">
        <v>1</v>
      </c>
      <c r="M276" s="849">
        <v>15477</v>
      </c>
      <c r="N276" s="849">
        <v>8</v>
      </c>
      <c r="O276" s="849">
        <v>123816</v>
      </c>
      <c r="P276" s="837">
        <v>0.53333333333333333</v>
      </c>
      <c r="Q276" s="850">
        <v>15477</v>
      </c>
    </row>
    <row r="277" spans="1:17" ht="14.4" customHeight="1" x14ac:dyDescent="0.3">
      <c r="A277" s="831" t="s">
        <v>599</v>
      </c>
      <c r="B277" s="832" t="s">
        <v>5993</v>
      </c>
      <c r="C277" s="832" t="s">
        <v>5667</v>
      </c>
      <c r="D277" s="832" t="s">
        <v>6227</v>
      </c>
      <c r="E277" s="832" t="s">
        <v>6228</v>
      </c>
      <c r="F277" s="849">
        <v>4</v>
      </c>
      <c r="G277" s="849">
        <v>22823.200000000001</v>
      </c>
      <c r="H277" s="849">
        <v>0.8</v>
      </c>
      <c r="I277" s="849">
        <v>5705.8</v>
      </c>
      <c r="J277" s="849">
        <v>5</v>
      </c>
      <c r="K277" s="849">
        <v>28529</v>
      </c>
      <c r="L277" s="849">
        <v>1</v>
      </c>
      <c r="M277" s="849">
        <v>5705.8</v>
      </c>
      <c r="N277" s="849"/>
      <c r="O277" s="849"/>
      <c r="P277" s="837"/>
      <c r="Q277" s="850"/>
    </row>
    <row r="278" spans="1:17" ht="14.4" customHeight="1" x14ac:dyDescent="0.3">
      <c r="A278" s="831" t="s">
        <v>599</v>
      </c>
      <c r="B278" s="832" t="s">
        <v>5993</v>
      </c>
      <c r="C278" s="832" t="s">
        <v>5667</v>
      </c>
      <c r="D278" s="832" t="s">
        <v>6229</v>
      </c>
      <c r="E278" s="832" t="s">
        <v>6230</v>
      </c>
      <c r="F278" s="849">
        <v>9</v>
      </c>
      <c r="G278" s="849">
        <v>54015.299999999996</v>
      </c>
      <c r="H278" s="849">
        <v>1.5</v>
      </c>
      <c r="I278" s="849">
        <v>6001.7</v>
      </c>
      <c r="J278" s="849">
        <v>6</v>
      </c>
      <c r="K278" s="849">
        <v>36010.199999999997</v>
      </c>
      <c r="L278" s="849">
        <v>1</v>
      </c>
      <c r="M278" s="849">
        <v>6001.7</v>
      </c>
      <c r="N278" s="849">
        <v>3</v>
      </c>
      <c r="O278" s="849">
        <v>18005.099999999999</v>
      </c>
      <c r="P278" s="837">
        <v>0.5</v>
      </c>
      <c r="Q278" s="850">
        <v>6001.7</v>
      </c>
    </row>
    <row r="279" spans="1:17" ht="14.4" customHeight="1" x14ac:dyDescent="0.3">
      <c r="A279" s="831" t="s">
        <v>599</v>
      </c>
      <c r="B279" s="832" t="s">
        <v>5993</v>
      </c>
      <c r="C279" s="832" t="s">
        <v>5667</v>
      </c>
      <c r="D279" s="832" t="s">
        <v>6231</v>
      </c>
      <c r="E279" s="832" t="s">
        <v>6232</v>
      </c>
      <c r="F279" s="849"/>
      <c r="G279" s="849"/>
      <c r="H279" s="849"/>
      <c r="I279" s="849"/>
      <c r="J279" s="849"/>
      <c r="K279" s="849"/>
      <c r="L279" s="849"/>
      <c r="M279" s="849"/>
      <c r="N279" s="849">
        <v>2</v>
      </c>
      <c r="O279" s="849">
        <v>16480</v>
      </c>
      <c r="P279" s="837"/>
      <c r="Q279" s="850">
        <v>8240</v>
      </c>
    </row>
    <row r="280" spans="1:17" ht="14.4" customHeight="1" x14ac:dyDescent="0.3">
      <c r="A280" s="831" t="s">
        <v>599</v>
      </c>
      <c r="B280" s="832" t="s">
        <v>5993</v>
      </c>
      <c r="C280" s="832" t="s">
        <v>5667</v>
      </c>
      <c r="D280" s="832" t="s">
        <v>6233</v>
      </c>
      <c r="E280" s="832" t="s">
        <v>6234</v>
      </c>
      <c r="F280" s="849"/>
      <c r="G280" s="849"/>
      <c r="H280" s="849"/>
      <c r="I280" s="849"/>
      <c r="J280" s="849"/>
      <c r="K280" s="849"/>
      <c r="L280" s="849"/>
      <c r="M280" s="849"/>
      <c r="N280" s="849">
        <v>8</v>
      </c>
      <c r="O280" s="849">
        <v>9700.4</v>
      </c>
      <c r="P280" s="837"/>
      <c r="Q280" s="850">
        <v>1212.55</v>
      </c>
    </row>
    <row r="281" spans="1:17" ht="14.4" customHeight="1" x14ac:dyDescent="0.3">
      <c r="A281" s="831" t="s">
        <v>599</v>
      </c>
      <c r="B281" s="832" t="s">
        <v>5993</v>
      </c>
      <c r="C281" s="832" t="s">
        <v>5667</v>
      </c>
      <c r="D281" s="832" t="s">
        <v>6235</v>
      </c>
      <c r="E281" s="832" t="s">
        <v>6236</v>
      </c>
      <c r="F281" s="849"/>
      <c r="G281" s="849"/>
      <c r="H281" s="849"/>
      <c r="I281" s="849"/>
      <c r="J281" s="849"/>
      <c r="K281" s="849"/>
      <c r="L281" s="849"/>
      <c r="M281" s="849"/>
      <c r="N281" s="849">
        <v>5</v>
      </c>
      <c r="O281" s="849">
        <v>7150.9000000000005</v>
      </c>
      <c r="P281" s="837"/>
      <c r="Q281" s="850">
        <v>1430.18</v>
      </c>
    </row>
    <row r="282" spans="1:17" ht="14.4" customHeight="1" x14ac:dyDescent="0.3">
      <c r="A282" s="831" t="s">
        <v>599</v>
      </c>
      <c r="B282" s="832" t="s">
        <v>5993</v>
      </c>
      <c r="C282" s="832" t="s">
        <v>5667</v>
      </c>
      <c r="D282" s="832" t="s">
        <v>6237</v>
      </c>
      <c r="E282" s="832" t="s">
        <v>6238</v>
      </c>
      <c r="F282" s="849"/>
      <c r="G282" s="849"/>
      <c r="H282" s="849"/>
      <c r="I282" s="849"/>
      <c r="J282" s="849">
        <v>11</v>
      </c>
      <c r="K282" s="849">
        <v>15180</v>
      </c>
      <c r="L282" s="849">
        <v>1</v>
      </c>
      <c r="M282" s="849">
        <v>1380</v>
      </c>
      <c r="N282" s="849"/>
      <c r="O282" s="849"/>
      <c r="P282" s="837"/>
      <c r="Q282" s="850"/>
    </row>
    <row r="283" spans="1:17" ht="14.4" customHeight="1" x14ac:dyDescent="0.3">
      <c r="A283" s="831" t="s">
        <v>599</v>
      </c>
      <c r="B283" s="832" t="s">
        <v>5993</v>
      </c>
      <c r="C283" s="832" t="s">
        <v>5667</v>
      </c>
      <c r="D283" s="832" t="s">
        <v>6239</v>
      </c>
      <c r="E283" s="832" t="s">
        <v>6240</v>
      </c>
      <c r="F283" s="849">
        <v>2</v>
      </c>
      <c r="G283" s="849">
        <v>11801.2</v>
      </c>
      <c r="H283" s="849">
        <v>1</v>
      </c>
      <c r="I283" s="849">
        <v>5900.6</v>
      </c>
      <c r="J283" s="849">
        <v>2</v>
      </c>
      <c r="K283" s="849">
        <v>11801.2</v>
      </c>
      <c r="L283" s="849">
        <v>1</v>
      </c>
      <c r="M283" s="849">
        <v>5900.6</v>
      </c>
      <c r="N283" s="849">
        <v>1</v>
      </c>
      <c r="O283" s="849">
        <v>5900.6</v>
      </c>
      <c r="P283" s="837">
        <v>0.5</v>
      </c>
      <c r="Q283" s="850">
        <v>5900.6</v>
      </c>
    </row>
    <row r="284" spans="1:17" ht="14.4" customHeight="1" x14ac:dyDescent="0.3">
      <c r="A284" s="831" t="s">
        <v>599</v>
      </c>
      <c r="B284" s="832" t="s">
        <v>5993</v>
      </c>
      <c r="C284" s="832" t="s">
        <v>5667</v>
      </c>
      <c r="D284" s="832" t="s">
        <v>6241</v>
      </c>
      <c r="E284" s="832" t="s">
        <v>6242</v>
      </c>
      <c r="F284" s="849">
        <v>1</v>
      </c>
      <c r="G284" s="849">
        <v>14765</v>
      </c>
      <c r="H284" s="849">
        <v>0.33333333333333331</v>
      </c>
      <c r="I284" s="849">
        <v>14765</v>
      </c>
      <c r="J284" s="849">
        <v>3</v>
      </c>
      <c r="K284" s="849">
        <v>44295</v>
      </c>
      <c r="L284" s="849">
        <v>1</v>
      </c>
      <c r="M284" s="849">
        <v>14765</v>
      </c>
      <c r="N284" s="849"/>
      <c r="O284" s="849"/>
      <c r="P284" s="837"/>
      <c r="Q284" s="850"/>
    </row>
    <row r="285" spans="1:17" ht="14.4" customHeight="1" x14ac:dyDescent="0.3">
      <c r="A285" s="831" t="s">
        <v>599</v>
      </c>
      <c r="B285" s="832" t="s">
        <v>5993</v>
      </c>
      <c r="C285" s="832" t="s">
        <v>5667</v>
      </c>
      <c r="D285" s="832" t="s">
        <v>6243</v>
      </c>
      <c r="E285" s="832" t="s">
        <v>6244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1616.73</v>
      </c>
      <c r="P285" s="837"/>
      <c r="Q285" s="850">
        <v>1616.73</v>
      </c>
    </row>
    <row r="286" spans="1:17" ht="14.4" customHeight="1" x14ac:dyDescent="0.3">
      <c r="A286" s="831" t="s">
        <v>599</v>
      </c>
      <c r="B286" s="832" t="s">
        <v>5993</v>
      </c>
      <c r="C286" s="832" t="s">
        <v>5667</v>
      </c>
      <c r="D286" s="832" t="s">
        <v>6245</v>
      </c>
      <c r="E286" s="832" t="s">
        <v>6246</v>
      </c>
      <c r="F286" s="849">
        <v>4</v>
      </c>
      <c r="G286" s="849">
        <v>43248.800000000003</v>
      </c>
      <c r="H286" s="849">
        <v>0.33333333333333337</v>
      </c>
      <c r="I286" s="849">
        <v>10812.2</v>
      </c>
      <c r="J286" s="849">
        <v>12</v>
      </c>
      <c r="K286" s="849">
        <v>129746.4</v>
      </c>
      <c r="L286" s="849">
        <v>1</v>
      </c>
      <c r="M286" s="849">
        <v>10812.199999999999</v>
      </c>
      <c r="N286" s="849">
        <v>4</v>
      </c>
      <c r="O286" s="849">
        <v>43248.800000000003</v>
      </c>
      <c r="P286" s="837">
        <v>0.33333333333333337</v>
      </c>
      <c r="Q286" s="850">
        <v>10812.2</v>
      </c>
    </row>
    <row r="287" spans="1:17" ht="14.4" customHeight="1" x14ac:dyDescent="0.3">
      <c r="A287" s="831" t="s">
        <v>599</v>
      </c>
      <c r="B287" s="832" t="s">
        <v>5993</v>
      </c>
      <c r="C287" s="832" t="s">
        <v>5667</v>
      </c>
      <c r="D287" s="832" t="s">
        <v>6247</v>
      </c>
      <c r="E287" s="832" t="s">
        <v>6248</v>
      </c>
      <c r="F287" s="849"/>
      <c r="G287" s="849"/>
      <c r="H287" s="849"/>
      <c r="I287" s="849"/>
      <c r="J287" s="849">
        <v>1</v>
      </c>
      <c r="K287" s="849">
        <v>14998.5</v>
      </c>
      <c r="L287" s="849">
        <v>1</v>
      </c>
      <c r="M287" s="849">
        <v>14998.5</v>
      </c>
      <c r="N287" s="849"/>
      <c r="O287" s="849"/>
      <c r="P287" s="837"/>
      <c r="Q287" s="850"/>
    </row>
    <row r="288" spans="1:17" ht="14.4" customHeight="1" x14ac:dyDescent="0.3">
      <c r="A288" s="831" t="s">
        <v>599</v>
      </c>
      <c r="B288" s="832" t="s">
        <v>5993</v>
      </c>
      <c r="C288" s="832" t="s">
        <v>5667</v>
      </c>
      <c r="D288" s="832" t="s">
        <v>6249</v>
      </c>
      <c r="E288" s="832" t="s">
        <v>6250</v>
      </c>
      <c r="F288" s="849"/>
      <c r="G288" s="849"/>
      <c r="H288" s="849"/>
      <c r="I288" s="849"/>
      <c r="J288" s="849">
        <v>3</v>
      </c>
      <c r="K288" s="849">
        <v>32436.600000000002</v>
      </c>
      <c r="L288" s="849">
        <v>1</v>
      </c>
      <c r="M288" s="849">
        <v>10812.2</v>
      </c>
      <c r="N288" s="849">
        <v>1</v>
      </c>
      <c r="O288" s="849">
        <v>10812.2</v>
      </c>
      <c r="P288" s="837">
        <v>0.33333333333333331</v>
      </c>
      <c r="Q288" s="850">
        <v>10812.2</v>
      </c>
    </row>
    <row r="289" spans="1:17" ht="14.4" customHeight="1" x14ac:dyDescent="0.3">
      <c r="A289" s="831" t="s">
        <v>599</v>
      </c>
      <c r="B289" s="832" t="s">
        <v>5993</v>
      </c>
      <c r="C289" s="832" t="s">
        <v>5667</v>
      </c>
      <c r="D289" s="832" t="s">
        <v>6251</v>
      </c>
      <c r="E289" s="832" t="s">
        <v>6252</v>
      </c>
      <c r="F289" s="849"/>
      <c r="G289" s="849"/>
      <c r="H289" s="849"/>
      <c r="I289" s="849"/>
      <c r="J289" s="849">
        <v>2</v>
      </c>
      <c r="K289" s="849">
        <v>18252</v>
      </c>
      <c r="L289" s="849">
        <v>1</v>
      </c>
      <c r="M289" s="849">
        <v>9126</v>
      </c>
      <c r="N289" s="849">
        <v>13</v>
      </c>
      <c r="O289" s="849">
        <v>118638</v>
      </c>
      <c r="P289" s="837">
        <v>6.5</v>
      </c>
      <c r="Q289" s="850">
        <v>9126</v>
      </c>
    </row>
    <row r="290" spans="1:17" ht="14.4" customHeight="1" x14ac:dyDescent="0.3">
      <c r="A290" s="831" t="s">
        <v>599</v>
      </c>
      <c r="B290" s="832" t="s">
        <v>5993</v>
      </c>
      <c r="C290" s="832" t="s">
        <v>5667</v>
      </c>
      <c r="D290" s="832" t="s">
        <v>6253</v>
      </c>
      <c r="E290" s="832" t="s">
        <v>6254</v>
      </c>
      <c r="F290" s="849"/>
      <c r="G290" s="849"/>
      <c r="H290" s="849"/>
      <c r="I290" s="849"/>
      <c r="J290" s="849"/>
      <c r="K290" s="849"/>
      <c r="L290" s="849"/>
      <c r="M290" s="849"/>
      <c r="N290" s="849">
        <v>7</v>
      </c>
      <c r="O290" s="849">
        <v>151623.5</v>
      </c>
      <c r="P290" s="837"/>
      <c r="Q290" s="850">
        <v>21660.5</v>
      </c>
    </row>
    <row r="291" spans="1:17" ht="14.4" customHeight="1" x14ac:dyDescent="0.3">
      <c r="A291" s="831" t="s">
        <v>599</v>
      </c>
      <c r="B291" s="832" t="s">
        <v>5993</v>
      </c>
      <c r="C291" s="832" t="s">
        <v>5667</v>
      </c>
      <c r="D291" s="832" t="s">
        <v>6255</v>
      </c>
      <c r="E291" s="832" t="s">
        <v>6256</v>
      </c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21894.98</v>
      </c>
      <c r="P291" s="837"/>
      <c r="Q291" s="850">
        <v>10947.49</v>
      </c>
    </row>
    <row r="292" spans="1:17" ht="14.4" customHeight="1" x14ac:dyDescent="0.3">
      <c r="A292" s="831" t="s">
        <v>599</v>
      </c>
      <c r="B292" s="832" t="s">
        <v>5993</v>
      </c>
      <c r="C292" s="832" t="s">
        <v>5667</v>
      </c>
      <c r="D292" s="832" t="s">
        <v>6257</v>
      </c>
      <c r="E292" s="832" t="s">
        <v>6258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13765</v>
      </c>
      <c r="P292" s="837"/>
      <c r="Q292" s="850">
        <v>13765</v>
      </c>
    </row>
    <row r="293" spans="1:17" ht="14.4" customHeight="1" x14ac:dyDescent="0.3">
      <c r="A293" s="831" t="s">
        <v>599</v>
      </c>
      <c r="B293" s="832" t="s">
        <v>5993</v>
      </c>
      <c r="C293" s="832" t="s">
        <v>5627</v>
      </c>
      <c r="D293" s="832" t="s">
        <v>5801</v>
      </c>
      <c r="E293" s="832" t="s">
        <v>5802</v>
      </c>
      <c r="F293" s="849">
        <v>175</v>
      </c>
      <c r="G293" s="849">
        <v>33075</v>
      </c>
      <c r="H293" s="849">
        <v>1.0739333722969024</v>
      </c>
      <c r="I293" s="849">
        <v>189</v>
      </c>
      <c r="J293" s="849">
        <v>158</v>
      </c>
      <c r="K293" s="849">
        <v>30798</v>
      </c>
      <c r="L293" s="849">
        <v>1</v>
      </c>
      <c r="M293" s="849">
        <v>194.92405063291139</v>
      </c>
      <c r="N293" s="849">
        <v>156</v>
      </c>
      <c r="O293" s="849">
        <v>30575</v>
      </c>
      <c r="P293" s="837">
        <v>0.99275927008247289</v>
      </c>
      <c r="Q293" s="850">
        <v>195.99358974358975</v>
      </c>
    </row>
    <row r="294" spans="1:17" ht="14.4" customHeight="1" x14ac:dyDescent="0.3">
      <c r="A294" s="831" t="s">
        <v>599</v>
      </c>
      <c r="B294" s="832" t="s">
        <v>5993</v>
      </c>
      <c r="C294" s="832" t="s">
        <v>5627</v>
      </c>
      <c r="D294" s="832" t="s">
        <v>5924</v>
      </c>
      <c r="E294" s="832" t="s">
        <v>5925</v>
      </c>
      <c r="F294" s="849">
        <v>1</v>
      </c>
      <c r="G294" s="849">
        <v>2073</v>
      </c>
      <c r="H294" s="849"/>
      <c r="I294" s="849">
        <v>2073</v>
      </c>
      <c r="J294" s="849"/>
      <c r="K294" s="849"/>
      <c r="L294" s="849"/>
      <c r="M294" s="849"/>
      <c r="N294" s="849">
        <v>1</v>
      </c>
      <c r="O294" s="849">
        <v>2146</v>
      </c>
      <c r="P294" s="837"/>
      <c r="Q294" s="850">
        <v>2146</v>
      </c>
    </row>
    <row r="295" spans="1:17" ht="14.4" customHeight="1" x14ac:dyDescent="0.3">
      <c r="A295" s="831" t="s">
        <v>599</v>
      </c>
      <c r="B295" s="832" t="s">
        <v>5993</v>
      </c>
      <c r="C295" s="832" t="s">
        <v>5627</v>
      </c>
      <c r="D295" s="832" t="s">
        <v>6259</v>
      </c>
      <c r="E295" s="832" t="s">
        <v>6260</v>
      </c>
      <c r="F295" s="849">
        <v>19</v>
      </c>
      <c r="G295" s="849">
        <v>30970</v>
      </c>
      <c r="H295" s="849">
        <v>1.5380413190305919</v>
      </c>
      <c r="I295" s="849">
        <v>1630</v>
      </c>
      <c r="J295" s="849">
        <v>12</v>
      </c>
      <c r="K295" s="849">
        <v>20136</v>
      </c>
      <c r="L295" s="849">
        <v>1</v>
      </c>
      <c r="M295" s="849">
        <v>1678</v>
      </c>
      <c r="N295" s="849">
        <v>9</v>
      </c>
      <c r="O295" s="849">
        <v>15111</v>
      </c>
      <c r="P295" s="837">
        <v>0.7504469606674613</v>
      </c>
      <c r="Q295" s="850">
        <v>1679</v>
      </c>
    </row>
    <row r="296" spans="1:17" ht="14.4" customHeight="1" x14ac:dyDescent="0.3">
      <c r="A296" s="831" t="s">
        <v>599</v>
      </c>
      <c r="B296" s="832" t="s">
        <v>5993</v>
      </c>
      <c r="C296" s="832" t="s">
        <v>5627</v>
      </c>
      <c r="D296" s="832" t="s">
        <v>5934</v>
      </c>
      <c r="E296" s="832" t="s">
        <v>5935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10296</v>
      </c>
      <c r="P296" s="837"/>
      <c r="Q296" s="850">
        <v>5148</v>
      </c>
    </row>
    <row r="297" spans="1:17" ht="14.4" customHeight="1" x14ac:dyDescent="0.3">
      <c r="A297" s="831" t="s">
        <v>599</v>
      </c>
      <c r="B297" s="832" t="s">
        <v>5993</v>
      </c>
      <c r="C297" s="832" t="s">
        <v>5627</v>
      </c>
      <c r="D297" s="832" t="s">
        <v>5936</v>
      </c>
      <c r="E297" s="832" t="s">
        <v>5937</v>
      </c>
      <c r="F297" s="849">
        <v>18</v>
      </c>
      <c r="G297" s="849">
        <v>88218</v>
      </c>
      <c r="H297" s="849">
        <v>0.85089267629271681</v>
      </c>
      <c r="I297" s="849">
        <v>4901</v>
      </c>
      <c r="J297" s="849">
        <v>21</v>
      </c>
      <c r="K297" s="849">
        <v>103677</v>
      </c>
      <c r="L297" s="849">
        <v>1</v>
      </c>
      <c r="M297" s="849">
        <v>4937</v>
      </c>
      <c r="N297" s="849">
        <v>27</v>
      </c>
      <c r="O297" s="849">
        <v>133299</v>
      </c>
      <c r="P297" s="837">
        <v>1.2857142857142858</v>
      </c>
      <c r="Q297" s="850">
        <v>4937</v>
      </c>
    </row>
    <row r="298" spans="1:17" ht="14.4" customHeight="1" x14ac:dyDescent="0.3">
      <c r="A298" s="831" t="s">
        <v>599</v>
      </c>
      <c r="B298" s="832" t="s">
        <v>5993</v>
      </c>
      <c r="C298" s="832" t="s">
        <v>5627</v>
      </c>
      <c r="D298" s="832" t="s">
        <v>5693</v>
      </c>
      <c r="E298" s="832" t="s">
        <v>5694</v>
      </c>
      <c r="F298" s="849">
        <v>4314</v>
      </c>
      <c r="G298" s="849">
        <v>1013788</v>
      </c>
      <c r="H298" s="849">
        <v>0.9196390342315145</v>
      </c>
      <c r="I298" s="849">
        <v>234.99953639313861</v>
      </c>
      <c r="J298" s="849">
        <v>4392</v>
      </c>
      <c r="K298" s="849">
        <v>1102376</v>
      </c>
      <c r="L298" s="849">
        <v>1</v>
      </c>
      <c r="M298" s="849">
        <v>250.99635701275045</v>
      </c>
      <c r="N298" s="849">
        <v>4597</v>
      </c>
      <c r="O298" s="849">
        <v>1153847</v>
      </c>
      <c r="P298" s="837">
        <v>1.0466909656959149</v>
      </c>
      <c r="Q298" s="850">
        <v>251</v>
      </c>
    </row>
    <row r="299" spans="1:17" ht="14.4" customHeight="1" x14ac:dyDescent="0.3">
      <c r="A299" s="831" t="s">
        <v>599</v>
      </c>
      <c r="B299" s="832" t="s">
        <v>5993</v>
      </c>
      <c r="C299" s="832" t="s">
        <v>5627</v>
      </c>
      <c r="D299" s="832" t="s">
        <v>5829</v>
      </c>
      <c r="E299" s="832" t="s">
        <v>5830</v>
      </c>
      <c r="F299" s="849">
        <v>1</v>
      </c>
      <c r="G299" s="849">
        <v>71</v>
      </c>
      <c r="H299" s="849"/>
      <c r="I299" s="849">
        <v>71</v>
      </c>
      <c r="J299" s="849"/>
      <c r="K299" s="849"/>
      <c r="L299" s="849"/>
      <c r="M299" s="849"/>
      <c r="N299" s="849">
        <v>1</v>
      </c>
      <c r="O299" s="849">
        <v>73</v>
      </c>
      <c r="P299" s="837"/>
      <c r="Q299" s="850">
        <v>73</v>
      </c>
    </row>
    <row r="300" spans="1:17" ht="14.4" customHeight="1" x14ac:dyDescent="0.3">
      <c r="A300" s="831" t="s">
        <v>599</v>
      </c>
      <c r="B300" s="832" t="s">
        <v>5993</v>
      </c>
      <c r="C300" s="832" t="s">
        <v>5627</v>
      </c>
      <c r="D300" s="832" t="s">
        <v>6261</v>
      </c>
      <c r="E300" s="832" t="s">
        <v>6262</v>
      </c>
      <c r="F300" s="849">
        <v>6218</v>
      </c>
      <c r="G300" s="849">
        <v>2362705</v>
      </c>
      <c r="H300" s="849">
        <v>0.91195329042796525</v>
      </c>
      <c r="I300" s="849">
        <v>379.97828883885495</v>
      </c>
      <c r="J300" s="849">
        <v>6765</v>
      </c>
      <c r="K300" s="849">
        <v>2590818</v>
      </c>
      <c r="L300" s="849">
        <v>1</v>
      </c>
      <c r="M300" s="849">
        <v>382.97383592017741</v>
      </c>
      <c r="N300" s="849">
        <v>7378</v>
      </c>
      <c r="O300" s="849">
        <v>2825774</v>
      </c>
      <c r="P300" s="837">
        <v>1.0906879603275876</v>
      </c>
      <c r="Q300" s="850">
        <v>383</v>
      </c>
    </row>
    <row r="301" spans="1:17" ht="14.4" customHeight="1" x14ac:dyDescent="0.3">
      <c r="A301" s="831" t="s">
        <v>599</v>
      </c>
      <c r="B301" s="832" t="s">
        <v>5993</v>
      </c>
      <c r="C301" s="832" t="s">
        <v>5627</v>
      </c>
      <c r="D301" s="832" t="s">
        <v>6263</v>
      </c>
      <c r="E301" s="832" t="s">
        <v>6264</v>
      </c>
      <c r="F301" s="849">
        <v>1469</v>
      </c>
      <c r="G301" s="849">
        <v>4431673</v>
      </c>
      <c r="H301" s="849">
        <v>0.88456670498342016</v>
      </c>
      <c r="I301" s="849">
        <v>3016.7957794417971</v>
      </c>
      <c r="J301" s="849">
        <v>1630</v>
      </c>
      <c r="K301" s="849">
        <v>5009993</v>
      </c>
      <c r="L301" s="849">
        <v>1</v>
      </c>
      <c r="M301" s="849">
        <v>3073.6153374233127</v>
      </c>
      <c r="N301" s="849">
        <v>1779</v>
      </c>
      <c r="O301" s="849">
        <v>5479230</v>
      </c>
      <c r="P301" s="837">
        <v>1.0936602107028892</v>
      </c>
      <c r="Q301" s="850">
        <v>3079.9494097807756</v>
      </c>
    </row>
    <row r="302" spans="1:17" ht="14.4" customHeight="1" x14ac:dyDescent="0.3">
      <c r="A302" s="831" t="s">
        <v>599</v>
      </c>
      <c r="B302" s="832" t="s">
        <v>5993</v>
      </c>
      <c r="C302" s="832" t="s">
        <v>5627</v>
      </c>
      <c r="D302" s="832" t="s">
        <v>6265</v>
      </c>
      <c r="E302" s="832" t="s">
        <v>6266</v>
      </c>
      <c r="F302" s="849">
        <v>120</v>
      </c>
      <c r="G302" s="849">
        <v>62157</v>
      </c>
      <c r="H302" s="849">
        <v>0.74008763365322794</v>
      </c>
      <c r="I302" s="849">
        <v>517.97500000000002</v>
      </c>
      <c r="J302" s="849">
        <v>155</v>
      </c>
      <c r="K302" s="849">
        <v>83986</v>
      </c>
      <c r="L302" s="849">
        <v>1</v>
      </c>
      <c r="M302" s="849">
        <v>541.84516129032261</v>
      </c>
      <c r="N302" s="849">
        <v>162</v>
      </c>
      <c r="O302" s="849">
        <v>87804</v>
      </c>
      <c r="P302" s="837">
        <v>1.045459957611983</v>
      </c>
      <c r="Q302" s="850">
        <v>542</v>
      </c>
    </row>
    <row r="303" spans="1:17" ht="14.4" customHeight="1" x14ac:dyDescent="0.3">
      <c r="A303" s="831" t="s">
        <v>599</v>
      </c>
      <c r="B303" s="832" t="s">
        <v>5993</v>
      </c>
      <c r="C303" s="832" t="s">
        <v>5627</v>
      </c>
      <c r="D303" s="832" t="s">
        <v>6267</v>
      </c>
      <c r="E303" s="832" t="s">
        <v>6268</v>
      </c>
      <c r="F303" s="849">
        <v>574</v>
      </c>
      <c r="G303" s="849">
        <v>1721992</v>
      </c>
      <c r="H303" s="849">
        <v>1.0208208101394891</v>
      </c>
      <c r="I303" s="849">
        <v>2999.98606271777</v>
      </c>
      <c r="J303" s="849">
        <v>546</v>
      </c>
      <c r="K303" s="849">
        <v>1686870</v>
      </c>
      <c r="L303" s="849">
        <v>1</v>
      </c>
      <c r="M303" s="849">
        <v>3089.5054945054944</v>
      </c>
      <c r="N303" s="849">
        <v>510</v>
      </c>
      <c r="O303" s="849">
        <v>1576410</v>
      </c>
      <c r="P303" s="837">
        <v>0.93451777552508497</v>
      </c>
      <c r="Q303" s="850">
        <v>3091</v>
      </c>
    </row>
    <row r="304" spans="1:17" ht="14.4" customHeight="1" x14ac:dyDescent="0.3">
      <c r="A304" s="831" t="s">
        <v>599</v>
      </c>
      <c r="B304" s="832" t="s">
        <v>5993</v>
      </c>
      <c r="C304" s="832" t="s">
        <v>5627</v>
      </c>
      <c r="D304" s="832" t="s">
        <v>6269</v>
      </c>
      <c r="E304" s="832" t="s">
        <v>6270</v>
      </c>
      <c r="F304" s="849">
        <v>23</v>
      </c>
      <c r="G304" s="849">
        <v>8464</v>
      </c>
      <c r="H304" s="849">
        <v>0.47767932727580564</v>
      </c>
      <c r="I304" s="849">
        <v>368</v>
      </c>
      <c r="J304" s="849">
        <v>47</v>
      </c>
      <c r="K304" s="849">
        <v>17719</v>
      </c>
      <c r="L304" s="849">
        <v>1</v>
      </c>
      <c r="M304" s="849">
        <v>377</v>
      </c>
      <c r="N304" s="849">
        <v>36</v>
      </c>
      <c r="O304" s="849">
        <v>13572</v>
      </c>
      <c r="P304" s="837">
        <v>0.76595744680851063</v>
      </c>
      <c r="Q304" s="850">
        <v>377</v>
      </c>
    </row>
    <row r="305" spans="1:17" ht="14.4" customHeight="1" x14ac:dyDescent="0.3">
      <c r="A305" s="831" t="s">
        <v>599</v>
      </c>
      <c r="B305" s="832" t="s">
        <v>5993</v>
      </c>
      <c r="C305" s="832" t="s">
        <v>5627</v>
      </c>
      <c r="D305" s="832" t="s">
        <v>6271</v>
      </c>
      <c r="E305" s="832" t="s">
        <v>6272</v>
      </c>
      <c r="F305" s="849">
        <v>1152</v>
      </c>
      <c r="G305" s="849">
        <v>802920</v>
      </c>
      <c r="H305" s="849">
        <v>0.88428676213069368</v>
      </c>
      <c r="I305" s="849">
        <v>696.97916666666663</v>
      </c>
      <c r="J305" s="849">
        <v>1279</v>
      </c>
      <c r="K305" s="849">
        <v>907986</v>
      </c>
      <c r="L305" s="849">
        <v>1</v>
      </c>
      <c r="M305" s="849">
        <v>709.91868647380761</v>
      </c>
      <c r="N305" s="849">
        <v>1398</v>
      </c>
      <c r="O305" s="849">
        <v>992580</v>
      </c>
      <c r="P305" s="837">
        <v>1.0931666347278481</v>
      </c>
      <c r="Q305" s="850">
        <v>710</v>
      </c>
    </row>
    <row r="306" spans="1:17" ht="14.4" customHeight="1" x14ac:dyDescent="0.3">
      <c r="A306" s="831" t="s">
        <v>599</v>
      </c>
      <c r="B306" s="832" t="s">
        <v>5993</v>
      </c>
      <c r="C306" s="832" t="s">
        <v>5627</v>
      </c>
      <c r="D306" s="832" t="s">
        <v>6273</v>
      </c>
      <c r="E306" s="832" t="s">
        <v>6274</v>
      </c>
      <c r="F306" s="849">
        <v>7</v>
      </c>
      <c r="G306" s="849">
        <v>5782</v>
      </c>
      <c r="H306" s="849">
        <v>0.62650341315418789</v>
      </c>
      <c r="I306" s="849">
        <v>826</v>
      </c>
      <c r="J306" s="849">
        <v>11</v>
      </c>
      <c r="K306" s="849">
        <v>9229</v>
      </c>
      <c r="L306" s="849">
        <v>1</v>
      </c>
      <c r="M306" s="849">
        <v>839</v>
      </c>
      <c r="N306" s="849">
        <v>16</v>
      </c>
      <c r="O306" s="849">
        <v>13424</v>
      </c>
      <c r="P306" s="837">
        <v>1.4545454545454546</v>
      </c>
      <c r="Q306" s="850">
        <v>839</v>
      </c>
    </row>
    <row r="307" spans="1:17" ht="14.4" customHeight="1" x14ac:dyDescent="0.3">
      <c r="A307" s="831" t="s">
        <v>599</v>
      </c>
      <c r="B307" s="832" t="s">
        <v>5993</v>
      </c>
      <c r="C307" s="832" t="s">
        <v>5627</v>
      </c>
      <c r="D307" s="832" t="s">
        <v>6275</v>
      </c>
      <c r="E307" s="832" t="s">
        <v>6276</v>
      </c>
      <c r="F307" s="849">
        <v>24</v>
      </c>
      <c r="G307" s="849">
        <v>11880</v>
      </c>
      <c r="H307" s="849">
        <v>1.2260061919504643</v>
      </c>
      <c r="I307" s="849">
        <v>495</v>
      </c>
      <c r="J307" s="849">
        <v>19</v>
      </c>
      <c r="K307" s="849">
        <v>9690</v>
      </c>
      <c r="L307" s="849">
        <v>1</v>
      </c>
      <c r="M307" s="849">
        <v>510</v>
      </c>
      <c r="N307" s="849">
        <v>8</v>
      </c>
      <c r="O307" s="849">
        <v>4080</v>
      </c>
      <c r="P307" s="837">
        <v>0.42105263157894735</v>
      </c>
      <c r="Q307" s="850">
        <v>510</v>
      </c>
    </row>
    <row r="308" spans="1:17" ht="14.4" customHeight="1" x14ac:dyDescent="0.3">
      <c r="A308" s="831" t="s">
        <v>599</v>
      </c>
      <c r="B308" s="832" t="s">
        <v>5993</v>
      </c>
      <c r="C308" s="832" t="s">
        <v>5627</v>
      </c>
      <c r="D308" s="832" t="s">
        <v>6277</v>
      </c>
      <c r="E308" s="832" t="s">
        <v>6278</v>
      </c>
      <c r="F308" s="849">
        <v>42</v>
      </c>
      <c r="G308" s="849">
        <v>61488</v>
      </c>
      <c r="H308" s="849">
        <v>2.8575146389069617</v>
      </c>
      <c r="I308" s="849">
        <v>1464</v>
      </c>
      <c r="J308" s="849">
        <v>14</v>
      </c>
      <c r="K308" s="849">
        <v>21518</v>
      </c>
      <c r="L308" s="849">
        <v>1</v>
      </c>
      <c r="M308" s="849">
        <v>1537</v>
      </c>
      <c r="N308" s="849">
        <v>9</v>
      </c>
      <c r="O308" s="849">
        <v>13842</v>
      </c>
      <c r="P308" s="837">
        <v>0.64327539734176042</v>
      </c>
      <c r="Q308" s="850">
        <v>1538</v>
      </c>
    </row>
    <row r="309" spans="1:17" ht="14.4" customHeight="1" x14ac:dyDescent="0.3">
      <c r="A309" s="831" t="s">
        <v>599</v>
      </c>
      <c r="B309" s="832" t="s">
        <v>5993</v>
      </c>
      <c r="C309" s="832" t="s">
        <v>5627</v>
      </c>
      <c r="D309" s="832" t="s">
        <v>6279</v>
      </c>
      <c r="E309" s="832" t="s">
        <v>6280</v>
      </c>
      <c r="F309" s="849">
        <v>180</v>
      </c>
      <c r="G309" s="849">
        <v>82440</v>
      </c>
      <c r="H309" s="849">
        <v>0.99745916515426503</v>
      </c>
      <c r="I309" s="849">
        <v>458</v>
      </c>
      <c r="J309" s="849">
        <v>174</v>
      </c>
      <c r="K309" s="849">
        <v>82650</v>
      </c>
      <c r="L309" s="849">
        <v>1</v>
      </c>
      <c r="M309" s="849">
        <v>475</v>
      </c>
      <c r="N309" s="849">
        <v>139</v>
      </c>
      <c r="O309" s="849">
        <v>66164</v>
      </c>
      <c r="P309" s="837">
        <v>0.80053236539624928</v>
      </c>
      <c r="Q309" s="850">
        <v>476</v>
      </c>
    </row>
    <row r="310" spans="1:17" ht="14.4" customHeight="1" x14ac:dyDescent="0.3">
      <c r="A310" s="831" t="s">
        <v>599</v>
      </c>
      <c r="B310" s="832" t="s">
        <v>5993</v>
      </c>
      <c r="C310" s="832" t="s">
        <v>5627</v>
      </c>
      <c r="D310" s="832" t="s">
        <v>5809</v>
      </c>
      <c r="E310" s="832" t="s">
        <v>5810</v>
      </c>
      <c r="F310" s="849">
        <v>1</v>
      </c>
      <c r="G310" s="849">
        <v>913</v>
      </c>
      <c r="H310" s="849"/>
      <c r="I310" s="849">
        <v>913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599</v>
      </c>
      <c r="B311" s="832" t="s">
        <v>5993</v>
      </c>
      <c r="C311" s="832" t="s">
        <v>5627</v>
      </c>
      <c r="D311" s="832" t="s">
        <v>6281</v>
      </c>
      <c r="E311" s="832" t="s">
        <v>6282</v>
      </c>
      <c r="F311" s="849">
        <v>973</v>
      </c>
      <c r="G311" s="849">
        <v>180970</v>
      </c>
      <c r="H311" s="849">
        <v>0.92671586073401924</v>
      </c>
      <c r="I311" s="849">
        <v>185.9917780061665</v>
      </c>
      <c r="J311" s="849">
        <v>1012</v>
      </c>
      <c r="K311" s="849">
        <v>195281</v>
      </c>
      <c r="L311" s="849">
        <v>1</v>
      </c>
      <c r="M311" s="849">
        <v>192.96541501976284</v>
      </c>
      <c r="N311" s="849">
        <v>975</v>
      </c>
      <c r="O311" s="849">
        <v>188175</v>
      </c>
      <c r="P311" s="837">
        <v>0.9636114112484061</v>
      </c>
      <c r="Q311" s="850">
        <v>193</v>
      </c>
    </row>
    <row r="312" spans="1:17" ht="14.4" customHeight="1" x14ac:dyDescent="0.3">
      <c r="A312" s="831" t="s">
        <v>599</v>
      </c>
      <c r="B312" s="832" t="s">
        <v>5993</v>
      </c>
      <c r="C312" s="832" t="s">
        <v>5627</v>
      </c>
      <c r="D312" s="832" t="s">
        <v>6283</v>
      </c>
      <c r="E312" s="832" t="s">
        <v>6284</v>
      </c>
      <c r="F312" s="849">
        <v>3</v>
      </c>
      <c r="G312" s="849">
        <v>6678</v>
      </c>
      <c r="H312" s="849">
        <v>0.71868273783900127</v>
      </c>
      <c r="I312" s="849">
        <v>2226</v>
      </c>
      <c r="J312" s="849">
        <v>4</v>
      </c>
      <c r="K312" s="849">
        <v>9292</v>
      </c>
      <c r="L312" s="849">
        <v>1</v>
      </c>
      <c r="M312" s="849">
        <v>2323</v>
      </c>
      <c r="N312" s="849"/>
      <c r="O312" s="849"/>
      <c r="P312" s="837"/>
      <c r="Q312" s="850"/>
    </row>
    <row r="313" spans="1:17" ht="14.4" customHeight="1" x14ac:dyDescent="0.3">
      <c r="A313" s="831" t="s">
        <v>599</v>
      </c>
      <c r="B313" s="832" t="s">
        <v>5993</v>
      </c>
      <c r="C313" s="832" t="s">
        <v>5627</v>
      </c>
      <c r="D313" s="832" t="s">
        <v>5784</v>
      </c>
      <c r="E313" s="832" t="s">
        <v>5785</v>
      </c>
      <c r="F313" s="849"/>
      <c r="G313" s="849"/>
      <c r="H313" s="849"/>
      <c r="I313" s="849"/>
      <c r="J313" s="849">
        <v>1</v>
      </c>
      <c r="K313" s="849">
        <v>669</v>
      </c>
      <c r="L313" s="849">
        <v>1</v>
      </c>
      <c r="M313" s="849">
        <v>669</v>
      </c>
      <c r="N313" s="849"/>
      <c r="O313" s="849"/>
      <c r="P313" s="837"/>
      <c r="Q313" s="850"/>
    </row>
    <row r="314" spans="1:17" ht="14.4" customHeight="1" x14ac:dyDescent="0.3">
      <c r="A314" s="831" t="s">
        <v>599</v>
      </c>
      <c r="B314" s="832" t="s">
        <v>5993</v>
      </c>
      <c r="C314" s="832" t="s">
        <v>5627</v>
      </c>
      <c r="D314" s="832" t="s">
        <v>5703</v>
      </c>
      <c r="E314" s="832" t="s">
        <v>5704</v>
      </c>
      <c r="F314" s="849">
        <v>532</v>
      </c>
      <c r="G314" s="849">
        <v>163852</v>
      </c>
      <c r="H314" s="849">
        <v>0.76373636617880114</v>
      </c>
      <c r="I314" s="849">
        <v>307.99248120300751</v>
      </c>
      <c r="J314" s="849">
        <v>679</v>
      </c>
      <c r="K314" s="849">
        <v>214540</v>
      </c>
      <c r="L314" s="849">
        <v>1</v>
      </c>
      <c r="M314" s="849">
        <v>315.9646539027982</v>
      </c>
      <c r="N314" s="849">
        <v>911</v>
      </c>
      <c r="O314" s="849">
        <v>287876</v>
      </c>
      <c r="P314" s="837">
        <v>1.3418290295515987</v>
      </c>
      <c r="Q314" s="850">
        <v>316</v>
      </c>
    </row>
    <row r="315" spans="1:17" ht="14.4" customHeight="1" x14ac:dyDescent="0.3">
      <c r="A315" s="831" t="s">
        <v>599</v>
      </c>
      <c r="B315" s="832" t="s">
        <v>5993</v>
      </c>
      <c r="C315" s="832" t="s">
        <v>5627</v>
      </c>
      <c r="D315" s="832" t="s">
        <v>6285</v>
      </c>
      <c r="E315" s="832" t="s">
        <v>6286</v>
      </c>
      <c r="F315" s="849"/>
      <c r="G315" s="849"/>
      <c r="H315" s="849"/>
      <c r="I315" s="849"/>
      <c r="J315" s="849">
        <v>2</v>
      </c>
      <c r="K315" s="849">
        <v>4008</v>
      </c>
      <c r="L315" s="849">
        <v>1</v>
      </c>
      <c r="M315" s="849">
        <v>2004</v>
      </c>
      <c r="N315" s="849">
        <v>1</v>
      </c>
      <c r="O315" s="849">
        <v>2005</v>
      </c>
      <c r="P315" s="837">
        <v>0.50024950099800403</v>
      </c>
      <c r="Q315" s="850">
        <v>2005</v>
      </c>
    </row>
    <row r="316" spans="1:17" ht="14.4" customHeight="1" x14ac:dyDescent="0.3">
      <c r="A316" s="831" t="s">
        <v>599</v>
      </c>
      <c r="B316" s="832" t="s">
        <v>5993</v>
      </c>
      <c r="C316" s="832" t="s">
        <v>5627</v>
      </c>
      <c r="D316" s="832" t="s">
        <v>5705</v>
      </c>
      <c r="E316" s="832" t="s">
        <v>5706</v>
      </c>
      <c r="F316" s="849">
        <v>17</v>
      </c>
      <c r="G316" s="849">
        <v>11509</v>
      </c>
      <c r="H316" s="849">
        <v>0.74414845467477042</v>
      </c>
      <c r="I316" s="849">
        <v>677</v>
      </c>
      <c r="J316" s="849">
        <v>22</v>
      </c>
      <c r="K316" s="849">
        <v>15466</v>
      </c>
      <c r="L316" s="849">
        <v>1</v>
      </c>
      <c r="M316" s="849">
        <v>703</v>
      </c>
      <c r="N316" s="849">
        <v>29</v>
      </c>
      <c r="O316" s="849">
        <v>20416</v>
      </c>
      <c r="P316" s="837">
        <v>1.3200568990042674</v>
      </c>
      <c r="Q316" s="850">
        <v>704</v>
      </c>
    </row>
    <row r="317" spans="1:17" ht="14.4" customHeight="1" x14ac:dyDescent="0.3">
      <c r="A317" s="831" t="s">
        <v>599</v>
      </c>
      <c r="B317" s="832" t="s">
        <v>5993</v>
      </c>
      <c r="C317" s="832" t="s">
        <v>5627</v>
      </c>
      <c r="D317" s="832" t="s">
        <v>6287</v>
      </c>
      <c r="E317" s="832" t="s">
        <v>6288</v>
      </c>
      <c r="F317" s="849"/>
      <c r="G317" s="849"/>
      <c r="H317" s="849"/>
      <c r="I317" s="849"/>
      <c r="J317" s="849">
        <v>2</v>
      </c>
      <c r="K317" s="849">
        <v>3612</v>
      </c>
      <c r="L317" s="849">
        <v>1</v>
      </c>
      <c r="M317" s="849">
        <v>1806</v>
      </c>
      <c r="N317" s="849">
        <v>2</v>
      </c>
      <c r="O317" s="849">
        <v>3614</v>
      </c>
      <c r="P317" s="837">
        <v>1.0005537098560355</v>
      </c>
      <c r="Q317" s="850">
        <v>1807</v>
      </c>
    </row>
    <row r="318" spans="1:17" ht="14.4" customHeight="1" x14ac:dyDescent="0.3">
      <c r="A318" s="831" t="s">
        <v>599</v>
      </c>
      <c r="B318" s="832" t="s">
        <v>5993</v>
      </c>
      <c r="C318" s="832" t="s">
        <v>5627</v>
      </c>
      <c r="D318" s="832" t="s">
        <v>6289</v>
      </c>
      <c r="E318" s="832" t="s">
        <v>6290</v>
      </c>
      <c r="F318" s="849">
        <v>33</v>
      </c>
      <c r="G318" s="849">
        <v>38610</v>
      </c>
      <c r="H318" s="849">
        <v>0.87031986114554927</v>
      </c>
      <c r="I318" s="849">
        <v>1170</v>
      </c>
      <c r="J318" s="849">
        <v>37</v>
      </c>
      <c r="K318" s="849">
        <v>44363</v>
      </c>
      <c r="L318" s="849">
        <v>1</v>
      </c>
      <c r="M318" s="849">
        <v>1199</v>
      </c>
      <c r="N318" s="849">
        <v>46</v>
      </c>
      <c r="O318" s="849">
        <v>55200</v>
      </c>
      <c r="P318" s="837">
        <v>1.2442801433627122</v>
      </c>
      <c r="Q318" s="850">
        <v>1200</v>
      </c>
    </row>
    <row r="319" spans="1:17" ht="14.4" customHeight="1" x14ac:dyDescent="0.3">
      <c r="A319" s="831" t="s">
        <v>599</v>
      </c>
      <c r="B319" s="832" t="s">
        <v>5993</v>
      </c>
      <c r="C319" s="832" t="s">
        <v>5627</v>
      </c>
      <c r="D319" s="832" t="s">
        <v>6291</v>
      </c>
      <c r="E319" s="832" t="s">
        <v>6292</v>
      </c>
      <c r="F319" s="849">
        <v>4</v>
      </c>
      <c r="G319" s="849">
        <v>12640</v>
      </c>
      <c r="H319" s="849">
        <v>0.64227642276422769</v>
      </c>
      <c r="I319" s="849">
        <v>3160</v>
      </c>
      <c r="J319" s="849">
        <v>6</v>
      </c>
      <c r="K319" s="849">
        <v>19680</v>
      </c>
      <c r="L319" s="849">
        <v>1</v>
      </c>
      <c r="M319" s="849">
        <v>3280</v>
      </c>
      <c r="N319" s="849">
        <v>2</v>
      </c>
      <c r="O319" s="849">
        <v>6564</v>
      </c>
      <c r="P319" s="837">
        <v>0.33353658536585368</v>
      </c>
      <c r="Q319" s="850">
        <v>3282</v>
      </c>
    </row>
    <row r="320" spans="1:17" ht="14.4" customHeight="1" x14ac:dyDescent="0.3">
      <c r="A320" s="831" t="s">
        <v>599</v>
      </c>
      <c r="B320" s="832" t="s">
        <v>5993</v>
      </c>
      <c r="C320" s="832" t="s">
        <v>5627</v>
      </c>
      <c r="D320" s="832" t="s">
        <v>6293</v>
      </c>
      <c r="E320" s="832" t="s">
        <v>6294</v>
      </c>
      <c r="F320" s="849">
        <v>67</v>
      </c>
      <c r="G320" s="849">
        <v>55476</v>
      </c>
      <c r="H320" s="849">
        <v>0.77424217049070509</v>
      </c>
      <c r="I320" s="849">
        <v>828</v>
      </c>
      <c r="J320" s="849">
        <v>84</v>
      </c>
      <c r="K320" s="849">
        <v>71652</v>
      </c>
      <c r="L320" s="849">
        <v>1</v>
      </c>
      <c r="M320" s="849">
        <v>853</v>
      </c>
      <c r="N320" s="849">
        <v>67</v>
      </c>
      <c r="O320" s="849">
        <v>57151</v>
      </c>
      <c r="P320" s="837">
        <v>0.79761904761904767</v>
      </c>
      <c r="Q320" s="850">
        <v>853</v>
      </c>
    </row>
    <row r="321" spans="1:17" ht="14.4" customHeight="1" x14ac:dyDescent="0.3">
      <c r="A321" s="831" t="s">
        <v>599</v>
      </c>
      <c r="B321" s="832" t="s">
        <v>5993</v>
      </c>
      <c r="C321" s="832" t="s">
        <v>5627</v>
      </c>
      <c r="D321" s="832" t="s">
        <v>5709</v>
      </c>
      <c r="E321" s="832" t="s">
        <v>5710</v>
      </c>
      <c r="F321" s="849">
        <v>298</v>
      </c>
      <c r="G321" s="849">
        <v>53938</v>
      </c>
      <c r="H321" s="849">
        <v>0.82183724154743942</v>
      </c>
      <c r="I321" s="849">
        <v>181</v>
      </c>
      <c r="J321" s="849">
        <v>351</v>
      </c>
      <c r="K321" s="849">
        <v>65631</v>
      </c>
      <c r="L321" s="849">
        <v>1</v>
      </c>
      <c r="M321" s="849">
        <v>186.98290598290598</v>
      </c>
      <c r="N321" s="849">
        <v>299</v>
      </c>
      <c r="O321" s="849">
        <v>56212</v>
      </c>
      <c r="P321" s="837">
        <v>0.856485502277887</v>
      </c>
      <c r="Q321" s="850">
        <v>188</v>
      </c>
    </row>
    <row r="322" spans="1:17" ht="14.4" customHeight="1" x14ac:dyDescent="0.3">
      <c r="A322" s="831" t="s">
        <v>599</v>
      </c>
      <c r="B322" s="832" t="s">
        <v>5993</v>
      </c>
      <c r="C322" s="832" t="s">
        <v>5627</v>
      </c>
      <c r="D322" s="832" t="s">
        <v>5711</v>
      </c>
      <c r="E322" s="832" t="s">
        <v>5712</v>
      </c>
      <c r="F322" s="849">
        <v>1</v>
      </c>
      <c r="G322" s="849">
        <v>90</v>
      </c>
      <c r="H322" s="849">
        <v>0.31914893617021278</v>
      </c>
      <c r="I322" s="849">
        <v>90</v>
      </c>
      <c r="J322" s="849">
        <v>3</v>
      </c>
      <c r="K322" s="849">
        <v>282</v>
      </c>
      <c r="L322" s="849">
        <v>1</v>
      </c>
      <c r="M322" s="849">
        <v>94</v>
      </c>
      <c r="N322" s="849"/>
      <c r="O322" s="849"/>
      <c r="P322" s="837"/>
      <c r="Q322" s="850"/>
    </row>
    <row r="323" spans="1:17" ht="14.4" customHeight="1" x14ac:dyDescent="0.3">
      <c r="A323" s="831" t="s">
        <v>599</v>
      </c>
      <c r="B323" s="832" t="s">
        <v>5993</v>
      </c>
      <c r="C323" s="832" t="s">
        <v>5627</v>
      </c>
      <c r="D323" s="832" t="s">
        <v>5711</v>
      </c>
      <c r="E323" s="832"/>
      <c r="F323" s="849">
        <v>2</v>
      </c>
      <c r="G323" s="849">
        <v>180</v>
      </c>
      <c r="H323" s="849">
        <v>0.95744680851063835</v>
      </c>
      <c r="I323" s="849">
        <v>90</v>
      </c>
      <c r="J323" s="849">
        <v>2</v>
      </c>
      <c r="K323" s="849">
        <v>188</v>
      </c>
      <c r="L323" s="849">
        <v>1</v>
      </c>
      <c r="M323" s="849">
        <v>94</v>
      </c>
      <c r="N323" s="849"/>
      <c r="O323" s="849"/>
      <c r="P323" s="837"/>
      <c r="Q323" s="850"/>
    </row>
    <row r="324" spans="1:17" ht="14.4" customHeight="1" x14ac:dyDescent="0.3">
      <c r="A324" s="831" t="s">
        <v>599</v>
      </c>
      <c r="B324" s="832" t="s">
        <v>5993</v>
      </c>
      <c r="C324" s="832" t="s">
        <v>5627</v>
      </c>
      <c r="D324" s="832" t="s">
        <v>5713</v>
      </c>
      <c r="E324" s="832" t="s">
        <v>5714</v>
      </c>
      <c r="F324" s="849">
        <v>5</v>
      </c>
      <c r="G324" s="849">
        <v>235</v>
      </c>
      <c r="H324" s="849">
        <v>0.95918367346938771</v>
      </c>
      <c r="I324" s="849">
        <v>47</v>
      </c>
      <c r="J324" s="849">
        <v>5</v>
      </c>
      <c r="K324" s="849">
        <v>245</v>
      </c>
      <c r="L324" s="849">
        <v>1</v>
      </c>
      <c r="M324" s="849">
        <v>49</v>
      </c>
      <c r="N324" s="849">
        <v>3</v>
      </c>
      <c r="O324" s="849">
        <v>147</v>
      </c>
      <c r="P324" s="837">
        <v>0.6</v>
      </c>
      <c r="Q324" s="850">
        <v>49</v>
      </c>
    </row>
    <row r="325" spans="1:17" ht="14.4" customHeight="1" x14ac:dyDescent="0.3">
      <c r="A325" s="831" t="s">
        <v>599</v>
      </c>
      <c r="B325" s="832" t="s">
        <v>5993</v>
      </c>
      <c r="C325" s="832" t="s">
        <v>5627</v>
      </c>
      <c r="D325" s="832" t="s">
        <v>5715</v>
      </c>
      <c r="E325" s="832" t="s">
        <v>5716</v>
      </c>
      <c r="F325" s="849">
        <v>250</v>
      </c>
      <c r="G325" s="849">
        <v>57250</v>
      </c>
      <c r="H325" s="849">
        <v>0.88171877406437704</v>
      </c>
      <c r="I325" s="849">
        <v>229</v>
      </c>
      <c r="J325" s="849">
        <v>274</v>
      </c>
      <c r="K325" s="849">
        <v>64930</v>
      </c>
      <c r="L325" s="849">
        <v>1</v>
      </c>
      <c r="M325" s="849">
        <v>236.97080291970804</v>
      </c>
      <c r="N325" s="849">
        <v>246</v>
      </c>
      <c r="O325" s="849">
        <v>58548</v>
      </c>
      <c r="P325" s="837">
        <v>0.90170953334360082</v>
      </c>
      <c r="Q325" s="850">
        <v>238</v>
      </c>
    </row>
    <row r="326" spans="1:17" ht="14.4" customHeight="1" x14ac:dyDescent="0.3">
      <c r="A326" s="831" t="s">
        <v>599</v>
      </c>
      <c r="B326" s="832" t="s">
        <v>5993</v>
      </c>
      <c r="C326" s="832" t="s">
        <v>5627</v>
      </c>
      <c r="D326" s="832" t="s">
        <v>6295</v>
      </c>
      <c r="E326" s="832" t="s">
        <v>6296</v>
      </c>
      <c r="F326" s="849">
        <v>3</v>
      </c>
      <c r="G326" s="849">
        <v>9492</v>
      </c>
      <c r="H326" s="849">
        <v>1.4707158351409979</v>
      </c>
      <c r="I326" s="849">
        <v>3164</v>
      </c>
      <c r="J326" s="849">
        <v>2</v>
      </c>
      <c r="K326" s="849">
        <v>6454</v>
      </c>
      <c r="L326" s="849">
        <v>1</v>
      </c>
      <c r="M326" s="849">
        <v>3227</v>
      </c>
      <c r="N326" s="849">
        <v>2</v>
      </c>
      <c r="O326" s="849">
        <v>6456</v>
      </c>
      <c r="P326" s="837">
        <v>1.0003098853424233</v>
      </c>
      <c r="Q326" s="850">
        <v>3228</v>
      </c>
    </row>
    <row r="327" spans="1:17" ht="14.4" customHeight="1" x14ac:dyDescent="0.3">
      <c r="A327" s="831" t="s">
        <v>599</v>
      </c>
      <c r="B327" s="832" t="s">
        <v>5993</v>
      </c>
      <c r="C327" s="832" t="s">
        <v>5627</v>
      </c>
      <c r="D327" s="832" t="s">
        <v>6297</v>
      </c>
      <c r="E327" s="832" t="s">
        <v>6298</v>
      </c>
      <c r="F327" s="849">
        <v>78</v>
      </c>
      <c r="G327" s="849">
        <v>354666</v>
      </c>
      <c r="H327" s="849">
        <v>1.3032674839051062</v>
      </c>
      <c r="I327" s="849">
        <v>4547</v>
      </c>
      <c r="J327" s="849">
        <v>58</v>
      </c>
      <c r="K327" s="849">
        <v>272136</v>
      </c>
      <c r="L327" s="849">
        <v>1</v>
      </c>
      <c r="M327" s="849">
        <v>4692</v>
      </c>
      <c r="N327" s="849">
        <v>48</v>
      </c>
      <c r="O327" s="849">
        <v>225312</v>
      </c>
      <c r="P327" s="837">
        <v>0.82793897169062525</v>
      </c>
      <c r="Q327" s="850">
        <v>4694</v>
      </c>
    </row>
    <row r="328" spans="1:17" ht="14.4" customHeight="1" x14ac:dyDescent="0.3">
      <c r="A328" s="831" t="s">
        <v>599</v>
      </c>
      <c r="B328" s="832" t="s">
        <v>5993</v>
      </c>
      <c r="C328" s="832" t="s">
        <v>5627</v>
      </c>
      <c r="D328" s="832" t="s">
        <v>6299</v>
      </c>
      <c r="E328" s="832" t="s">
        <v>6300</v>
      </c>
      <c r="F328" s="849">
        <v>13</v>
      </c>
      <c r="G328" s="849">
        <v>79625</v>
      </c>
      <c r="H328" s="849">
        <v>1.1415606944703303</v>
      </c>
      <c r="I328" s="849">
        <v>6125</v>
      </c>
      <c r="J328" s="849">
        <v>11</v>
      </c>
      <c r="K328" s="849">
        <v>69751</v>
      </c>
      <c r="L328" s="849">
        <v>1</v>
      </c>
      <c r="M328" s="849">
        <v>6341</v>
      </c>
      <c r="N328" s="849">
        <v>17</v>
      </c>
      <c r="O328" s="849">
        <v>107865</v>
      </c>
      <c r="P328" s="837">
        <v>1.5464294418718012</v>
      </c>
      <c r="Q328" s="850">
        <v>6345</v>
      </c>
    </row>
    <row r="329" spans="1:17" ht="14.4" customHeight="1" x14ac:dyDescent="0.3">
      <c r="A329" s="831" t="s">
        <v>599</v>
      </c>
      <c r="B329" s="832" t="s">
        <v>5993</v>
      </c>
      <c r="C329" s="832" t="s">
        <v>5627</v>
      </c>
      <c r="D329" s="832" t="s">
        <v>6301</v>
      </c>
      <c r="E329" s="832" t="s">
        <v>6302</v>
      </c>
      <c r="F329" s="849">
        <v>43</v>
      </c>
      <c r="G329" s="849">
        <v>13545</v>
      </c>
      <c r="H329" s="849">
        <v>1.4239907485281749</v>
      </c>
      <c r="I329" s="849">
        <v>315</v>
      </c>
      <c r="J329" s="849">
        <v>29</v>
      </c>
      <c r="K329" s="849">
        <v>9512</v>
      </c>
      <c r="L329" s="849">
        <v>1</v>
      </c>
      <c r="M329" s="849">
        <v>328</v>
      </c>
      <c r="N329" s="849">
        <v>44</v>
      </c>
      <c r="O329" s="849">
        <v>14432</v>
      </c>
      <c r="P329" s="837">
        <v>1.5172413793103448</v>
      </c>
      <c r="Q329" s="850">
        <v>328</v>
      </c>
    </row>
    <row r="330" spans="1:17" ht="14.4" customHeight="1" x14ac:dyDescent="0.3">
      <c r="A330" s="831" t="s">
        <v>599</v>
      </c>
      <c r="B330" s="832" t="s">
        <v>5993</v>
      </c>
      <c r="C330" s="832" t="s">
        <v>5627</v>
      </c>
      <c r="D330" s="832" t="s">
        <v>6303</v>
      </c>
      <c r="E330" s="832" t="s">
        <v>6304</v>
      </c>
      <c r="F330" s="849">
        <v>26</v>
      </c>
      <c r="G330" s="849">
        <v>43732</v>
      </c>
      <c r="H330" s="849">
        <v>1.7069476971116315</v>
      </c>
      <c r="I330" s="849">
        <v>1682</v>
      </c>
      <c r="J330" s="849">
        <v>15</v>
      </c>
      <c r="K330" s="849">
        <v>25620</v>
      </c>
      <c r="L330" s="849">
        <v>1</v>
      </c>
      <c r="M330" s="849">
        <v>1708</v>
      </c>
      <c r="N330" s="849">
        <v>23</v>
      </c>
      <c r="O330" s="849">
        <v>39307</v>
      </c>
      <c r="P330" s="837">
        <v>1.5342310694769712</v>
      </c>
      <c r="Q330" s="850">
        <v>1709</v>
      </c>
    </row>
    <row r="331" spans="1:17" ht="14.4" customHeight="1" x14ac:dyDescent="0.3">
      <c r="A331" s="831" t="s">
        <v>599</v>
      </c>
      <c r="B331" s="832" t="s">
        <v>5993</v>
      </c>
      <c r="C331" s="832" t="s">
        <v>5627</v>
      </c>
      <c r="D331" s="832" t="s">
        <v>5717</v>
      </c>
      <c r="E331" s="832" t="s">
        <v>5718</v>
      </c>
      <c r="F331" s="849">
        <v>2</v>
      </c>
      <c r="G331" s="849">
        <v>830</v>
      </c>
      <c r="H331" s="849"/>
      <c r="I331" s="849">
        <v>415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599</v>
      </c>
      <c r="B332" s="832" t="s">
        <v>5993</v>
      </c>
      <c r="C332" s="832" t="s">
        <v>5627</v>
      </c>
      <c r="D332" s="832" t="s">
        <v>6305</v>
      </c>
      <c r="E332" s="832" t="s">
        <v>6306</v>
      </c>
      <c r="F332" s="849">
        <v>13</v>
      </c>
      <c r="G332" s="849">
        <v>31421</v>
      </c>
      <c r="H332" s="849">
        <v>0.90571313271071141</v>
      </c>
      <c r="I332" s="849">
        <v>2417</v>
      </c>
      <c r="J332" s="849">
        <v>14</v>
      </c>
      <c r="K332" s="849">
        <v>34692</v>
      </c>
      <c r="L332" s="849">
        <v>1</v>
      </c>
      <c r="M332" s="849">
        <v>2478</v>
      </c>
      <c r="N332" s="849">
        <v>5</v>
      </c>
      <c r="O332" s="849">
        <v>12400</v>
      </c>
      <c r="P332" s="837">
        <v>0.35743110803643491</v>
      </c>
      <c r="Q332" s="850">
        <v>2480</v>
      </c>
    </row>
    <row r="333" spans="1:17" ht="14.4" customHeight="1" x14ac:dyDescent="0.3">
      <c r="A333" s="831" t="s">
        <v>599</v>
      </c>
      <c r="B333" s="832" t="s">
        <v>5993</v>
      </c>
      <c r="C333" s="832" t="s">
        <v>5627</v>
      </c>
      <c r="D333" s="832" t="s">
        <v>6307</v>
      </c>
      <c r="E333" s="832" t="s">
        <v>6308</v>
      </c>
      <c r="F333" s="849">
        <v>5</v>
      </c>
      <c r="G333" s="849">
        <v>156910</v>
      </c>
      <c r="H333" s="849">
        <v>1.6589486593927092</v>
      </c>
      <c r="I333" s="849">
        <v>31382</v>
      </c>
      <c r="J333" s="849">
        <v>3</v>
      </c>
      <c r="K333" s="849">
        <v>94584</v>
      </c>
      <c r="L333" s="849">
        <v>1</v>
      </c>
      <c r="M333" s="849">
        <v>31528</v>
      </c>
      <c r="N333" s="849">
        <v>6</v>
      </c>
      <c r="O333" s="849">
        <v>189192</v>
      </c>
      <c r="P333" s="837">
        <v>2.0002537427048974</v>
      </c>
      <c r="Q333" s="850">
        <v>31532</v>
      </c>
    </row>
    <row r="334" spans="1:17" ht="14.4" customHeight="1" x14ac:dyDescent="0.3">
      <c r="A334" s="831" t="s">
        <v>599</v>
      </c>
      <c r="B334" s="832" t="s">
        <v>5993</v>
      </c>
      <c r="C334" s="832" t="s">
        <v>5627</v>
      </c>
      <c r="D334" s="832" t="s">
        <v>6309</v>
      </c>
      <c r="E334" s="832" t="s">
        <v>6310</v>
      </c>
      <c r="F334" s="849">
        <v>4</v>
      </c>
      <c r="G334" s="849">
        <v>676</v>
      </c>
      <c r="H334" s="849">
        <v>1.2876190476190477</v>
      </c>
      <c r="I334" s="849">
        <v>169</v>
      </c>
      <c r="J334" s="849">
        <v>3</v>
      </c>
      <c r="K334" s="849">
        <v>525</v>
      </c>
      <c r="L334" s="849">
        <v>1</v>
      </c>
      <c r="M334" s="849">
        <v>175</v>
      </c>
      <c r="N334" s="849"/>
      <c r="O334" s="849"/>
      <c r="P334" s="837"/>
      <c r="Q334" s="850"/>
    </row>
    <row r="335" spans="1:17" ht="14.4" customHeight="1" x14ac:dyDescent="0.3">
      <c r="A335" s="831" t="s">
        <v>599</v>
      </c>
      <c r="B335" s="832" t="s">
        <v>5993</v>
      </c>
      <c r="C335" s="832" t="s">
        <v>5627</v>
      </c>
      <c r="D335" s="832" t="s">
        <v>6311</v>
      </c>
      <c r="E335" s="832" t="s">
        <v>6312</v>
      </c>
      <c r="F335" s="849">
        <v>0</v>
      </c>
      <c r="G335" s="849">
        <v>0</v>
      </c>
      <c r="H335" s="849"/>
      <c r="I335" s="849"/>
      <c r="J335" s="849">
        <v>0</v>
      </c>
      <c r="K335" s="849">
        <v>0</v>
      </c>
      <c r="L335" s="849"/>
      <c r="M335" s="849"/>
      <c r="N335" s="849">
        <v>0</v>
      </c>
      <c r="O335" s="849">
        <v>0</v>
      </c>
      <c r="P335" s="837"/>
      <c r="Q335" s="850"/>
    </row>
    <row r="336" spans="1:17" ht="14.4" customHeight="1" x14ac:dyDescent="0.3">
      <c r="A336" s="831" t="s">
        <v>599</v>
      </c>
      <c r="B336" s="832" t="s">
        <v>5993</v>
      </c>
      <c r="C336" s="832" t="s">
        <v>5627</v>
      </c>
      <c r="D336" s="832" t="s">
        <v>6313</v>
      </c>
      <c r="E336" s="832" t="s">
        <v>6314</v>
      </c>
      <c r="F336" s="849">
        <v>7051</v>
      </c>
      <c r="G336" s="849">
        <v>0</v>
      </c>
      <c r="H336" s="849"/>
      <c r="I336" s="849">
        <v>0</v>
      </c>
      <c r="J336" s="849">
        <v>6345</v>
      </c>
      <c r="K336" s="849">
        <v>0</v>
      </c>
      <c r="L336" s="849"/>
      <c r="M336" s="849">
        <v>0</v>
      </c>
      <c r="N336" s="849">
        <v>5646</v>
      </c>
      <c r="O336" s="849">
        <v>0</v>
      </c>
      <c r="P336" s="837"/>
      <c r="Q336" s="850">
        <v>0</v>
      </c>
    </row>
    <row r="337" spans="1:17" ht="14.4" customHeight="1" x14ac:dyDescent="0.3">
      <c r="A337" s="831" t="s">
        <v>599</v>
      </c>
      <c r="B337" s="832" t="s">
        <v>5993</v>
      </c>
      <c r="C337" s="832" t="s">
        <v>5627</v>
      </c>
      <c r="D337" s="832" t="s">
        <v>6315</v>
      </c>
      <c r="E337" s="832" t="s">
        <v>6316</v>
      </c>
      <c r="F337" s="849">
        <v>13</v>
      </c>
      <c r="G337" s="849">
        <v>0</v>
      </c>
      <c r="H337" s="849"/>
      <c r="I337" s="849">
        <v>0</v>
      </c>
      <c r="J337" s="849">
        <v>13</v>
      </c>
      <c r="K337" s="849">
        <v>0</v>
      </c>
      <c r="L337" s="849"/>
      <c r="M337" s="849">
        <v>0</v>
      </c>
      <c r="N337" s="849">
        <v>18</v>
      </c>
      <c r="O337" s="849">
        <v>0</v>
      </c>
      <c r="P337" s="837"/>
      <c r="Q337" s="850">
        <v>0</v>
      </c>
    </row>
    <row r="338" spans="1:17" ht="14.4" customHeight="1" x14ac:dyDescent="0.3">
      <c r="A338" s="831" t="s">
        <v>599</v>
      </c>
      <c r="B338" s="832" t="s">
        <v>5993</v>
      </c>
      <c r="C338" s="832" t="s">
        <v>5627</v>
      </c>
      <c r="D338" s="832" t="s">
        <v>6317</v>
      </c>
      <c r="E338" s="832" t="s">
        <v>6318</v>
      </c>
      <c r="F338" s="849">
        <v>26</v>
      </c>
      <c r="G338" s="849">
        <v>0</v>
      </c>
      <c r="H338" s="849"/>
      <c r="I338" s="849">
        <v>0</v>
      </c>
      <c r="J338" s="849">
        <v>10</v>
      </c>
      <c r="K338" s="849">
        <v>0</v>
      </c>
      <c r="L338" s="849"/>
      <c r="M338" s="849">
        <v>0</v>
      </c>
      <c r="N338" s="849">
        <v>27</v>
      </c>
      <c r="O338" s="849">
        <v>0</v>
      </c>
      <c r="P338" s="837"/>
      <c r="Q338" s="850">
        <v>0</v>
      </c>
    </row>
    <row r="339" spans="1:17" ht="14.4" customHeight="1" x14ac:dyDescent="0.3">
      <c r="A339" s="831" t="s">
        <v>599</v>
      </c>
      <c r="B339" s="832" t="s">
        <v>5993</v>
      </c>
      <c r="C339" s="832" t="s">
        <v>5627</v>
      </c>
      <c r="D339" s="832" t="s">
        <v>6319</v>
      </c>
      <c r="E339" s="832" t="s">
        <v>6320</v>
      </c>
      <c r="F339" s="849">
        <v>17</v>
      </c>
      <c r="G339" s="849">
        <v>0</v>
      </c>
      <c r="H339" s="849"/>
      <c r="I339" s="849">
        <v>0</v>
      </c>
      <c r="J339" s="849">
        <v>9</v>
      </c>
      <c r="K339" s="849">
        <v>0</v>
      </c>
      <c r="L339" s="849"/>
      <c r="M339" s="849">
        <v>0</v>
      </c>
      <c r="N339" s="849">
        <v>12</v>
      </c>
      <c r="O339" s="849">
        <v>0</v>
      </c>
      <c r="P339" s="837"/>
      <c r="Q339" s="850">
        <v>0</v>
      </c>
    </row>
    <row r="340" spans="1:17" ht="14.4" customHeight="1" x14ac:dyDescent="0.3">
      <c r="A340" s="831" t="s">
        <v>599</v>
      </c>
      <c r="B340" s="832" t="s">
        <v>5993</v>
      </c>
      <c r="C340" s="832" t="s">
        <v>5627</v>
      </c>
      <c r="D340" s="832" t="s">
        <v>6321</v>
      </c>
      <c r="E340" s="832" t="s">
        <v>6322</v>
      </c>
      <c r="F340" s="849">
        <v>33</v>
      </c>
      <c r="G340" s="849">
        <v>0</v>
      </c>
      <c r="H340" s="849"/>
      <c r="I340" s="849">
        <v>0</v>
      </c>
      <c r="J340" s="849">
        <v>21</v>
      </c>
      <c r="K340" s="849">
        <v>0</v>
      </c>
      <c r="L340" s="849"/>
      <c r="M340" s="849">
        <v>0</v>
      </c>
      <c r="N340" s="849">
        <v>15</v>
      </c>
      <c r="O340" s="849">
        <v>0</v>
      </c>
      <c r="P340" s="837"/>
      <c r="Q340" s="850">
        <v>0</v>
      </c>
    </row>
    <row r="341" spans="1:17" ht="14.4" customHeight="1" x14ac:dyDescent="0.3">
      <c r="A341" s="831" t="s">
        <v>599</v>
      </c>
      <c r="B341" s="832" t="s">
        <v>5993</v>
      </c>
      <c r="C341" s="832" t="s">
        <v>5627</v>
      </c>
      <c r="D341" s="832" t="s">
        <v>6323</v>
      </c>
      <c r="E341" s="832" t="s">
        <v>6324</v>
      </c>
      <c r="F341" s="849">
        <v>70</v>
      </c>
      <c r="G341" s="849">
        <v>0</v>
      </c>
      <c r="H341" s="849"/>
      <c r="I341" s="849">
        <v>0</v>
      </c>
      <c r="J341" s="849">
        <v>87</v>
      </c>
      <c r="K341" s="849">
        <v>0</v>
      </c>
      <c r="L341" s="849"/>
      <c r="M341" s="849">
        <v>0</v>
      </c>
      <c r="N341" s="849">
        <v>81</v>
      </c>
      <c r="O341" s="849">
        <v>0</v>
      </c>
      <c r="P341" s="837"/>
      <c r="Q341" s="850">
        <v>0</v>
      </c>
    </row>
    <row r="342" spans="1:17" ht="14.4" customHeight="1" x14ac:dyDescent="0.3">
      <c r="A342" s="831" t="s">
        <v>599</v>
      </c>
      <c r="B342" s="832" t="s">
        <v>5993</v>
      </c>
      <c r="C342" s="832" t="s">
        <v>5627</v>
      </c>
      <c r="D342" s="832" t="s">
        <v>6325</v>
      </c>
      <c r="E342" s="832" t="s">
        <v>6326</v>
      </c>
      <c r="F342" s="849">
        <v>3</v>
      </c>
      <c r="G342" s="849">
        <v>0</v>
      </c>
      <c r="H342" s="849"/>
      <c r="I342" s="849">
        <v>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599</v>
      </c>
      <c r="B343" s="832" t="s">
        <v>5993</v>
      </c>
      <c r="C343" s="832" t="s">
        <v>5627</v>
      </c>
      <c r="D343" s="832" t="s">
        <v>6327</v>
      </c>
      <c r="E343" s="832" t="s">
        <v>6328</v>
      </c>
      <c r="F343" s="849">
        <v>19</v>
      </c>
      <c r="G343" s="849">
        <v>0</v>
      </c>
      <c r="H343" s="849"/>
      <c r="I343" s="849">
        <v>0</v>
      </c>
      <c r="J343" s="849">
        <v>10</v>
      </c>
      <c r="K343" s="849">
        <v>0</v>
      </c>
      <c r="L343" s="849"/>
      <c r="M343" s="849">
        <v>0</v>
      </c>
      <c r="N343" s="849">
        <v>3</v>
      </c>
      <c r="O343" s="849">
        <v>0</v>
      </c>
      <c r="P343" s="837"/>
      <c r="Q343" s="850">
        <v>0</v>
      </c>
    </row>
    <row r="344" spans="1:17" ht="14.4" customHeight="1" x14ac:dyDescent="0.3">
      <c r="A344" s="831" t="s">
        <v>599</v>
      </c>
      <c r="B344" s="832" t="s">
        <v>5993</v>
      </c>
      <c r="C344" s="832" t="s">
        <v>5627</v>
      </c>
      <c r="D344" s="832" t="s">
        <v>6329</v>
      </c>
      <c r="E344" s="832" t="s">
        <v>6330</v>
      </c>
      <c r="F344" s="849">
        <v>4</v>
      </c>
      <c r="G344" s="849">
        <v>0</v>
      </c>
      <c r="H344" s="849"/>
      <c r="I344" s="849">
        <v>0</v>
      </c>
      <c r="J344" s="849">
        <v>2</v>
      </c>
      <c r="K344" s="849">
        <v>0</v>
      </c>
      <c r="L344" s="849"/>
      <c r="M344" s="849">
        <v>0</v>
      </c>
      <c r="N344" s="849">
        <v>14</v>
      </c>
      <c r="O344" s="849">
        <v>0</v>
      </c>
      <c r="P344" s="837"/>
      <c r="Q344" s="850">
        <v>0</v>
      </c>
    </row>
    <row r="345" spans="1:17" ht="14.4" customHeight="1" x14ac:dyDescent="0.3">
      <c r="A345" s="831" t="s">
        <v>599</v>
      </c>
      <c r="B345" s="832" t="s">
        <v>5993</v>
      </c>
      <c r="C345" s="832" t="s">
        <v>5627</v>
      </c>
      <c r="D345" s="832" t="s">
        <v>6331</v>
      </c>
      <c r="E345" s="832" t="s">
        <v>6332</v>
      </c>
      <c r="F345" s="849">
        <v>7</v>
      </c>
      <c r="G345" s="849">
        <v>0</v>
      </c>
      <c r="H345" s="849"/>
      <c r="I345" s="849">
        <v>0</v>
      </c>
      <c r="J345" s="849">
        <v>14</v>
      </c>
      <c r="K345" s="849">
        <v>0</v>
      </c>
      <c r="L345" s="849"/>
      <c r="M345" s="849">
        <v>0</v>
      </c>
      <c r="N345" s="849">
        <v>15</v>
      </c>
      <c r="O345" s="849">
        <v>0</v>
      </c>
      <c r="P345" s="837"/>
      <c r="Q345" s="850">
        <v>0</v>
      </c>
    </row>
    <row r="346" spans="1:17" ht="14.4" customHeight="1" x14ac:dyDescent="0.3">
      <c r="A346" s="831" t="s">
        <v>599</v>
      </c>
      <c r="B346" s="832" t="s">
        <v>5993</v>
      </c>
      <c r="C346" s="832" t="s">
        <v>5627</v>
      </c>
      <c r="D346" s="832" t="s">
        <v>6333</v>
      </c>
      <c r="E346" s="832" t="s">
        <v>6334</v>
      </c>
      <c r="F346" s="849">
        <v>55</v>
      </c>
      <c r="G346" s="849">
        <v>0</v>
      </c>
      <c r="H346" s="849"/>
      <c r="I346" s="849">
        <v>0</v>
      </c>
      <c r="J346" s="849">
        <v>63</v>
      </c>
      <c r="K346" s="849">
        <v>0</v>
      </c>
      <c r="L346" s="849"/>
      <c r="M346" s="849">
        <v>0</v>
      </c>
      <c r="N346" s="849">
        <v>46</v>
      </c>
      <c r="O346" s="849">
        <v>0</v>
      </c>
      <c r="P346" s="837"/>
      <c r="Q346" s="850">
        <v>0</v>
      </c>
    </row>
    <row r="347" spans="1:17" ht="14.4" customHeight="1" x14ac:dyDescent="0.3">
      <c r="A347" s="831" t="s">
        <v>599</v>
      </c>
      <c r="B347" s="832" t="s">
        <v>5993</v>
      </c>
      <c r="C347" s="832" t="s">
        <v>5627</v>
      </c>
      <c r="D347" s="832" t="s">
        <v>6335</v>
      </c>
      <c r="E347" s="832" t="s">
        <v>6336</v>
      </c>
      <c r="F347" s="849"/>
      <c r="G347" s="849"/>
      <c r="H347" s="849"/>
      <c r="I347" s="849"/>
      <c r="J347" s="849">
        <v>2</v>
      </c>
      <c r="K347" s="849">
        <v>0</v>
      </c>
      <c r="L347" s="849"/>
      <c r="M347" s="849">
        <v>0</v>
      </c>
      <c r="N347" s="849">
        <v>3</v>
      </c>
      <c r="O347" s="849">
        <v>0</v>
      </c>
      <c r="P347" s="837"/>
      <c r="Q347" s="850">
        <v>0</v>
      </c>
    </row>
    <row r="348" spans="1:17" ht="14.4" customHeight="1" x14ac:dyDescent="0.3">
      <c r="A348" s="831" t="s">
        <v>599</v>
      </c>
      <c r="B348" s="832" t="s">
        <v>5993</v>
      </c>
      <c r="C348" s="832" t="s">
        <v>5627</v>
      </c>
      <c r="D348" s="832" t="s">
        <v>6337</v>
      </c>
      <c r="E348" s="832" t="s">
        <v>6338</v>
      </c>
      <c r="F348" s="849">
        <v>2</v>
      </c>
      <c r="G348" s="849">
        <v>0</v>
      </c>
      <c r="H348" s="849"/>
      <c r="I348" s="849">
        <v>0</v>
      </c>
      <c r="J348" s="849">
        <v>2</v>
      </c>
      <c r="K348" s="849">
        <v>0</v>
      </c>
      <c r="L348" s="849"/>
      <c r="M348" s="849">
        <v>0</v>
      </c>
      <c r="N348" s="849">
        <v>1</v>
      </c>
      <c r="O348" s="849">
        <v>0</v>
      </c>
      <c r="P348" s="837"/>
      <c r="Q348" s="850">
        <v>0</v>
      </c>
    </row>
    <row r="349" spans="1:17" ht="14.4" customHeight="1" x14ac:dyDescent="0.3">
      <c r="A349" s="831" t="s">
        <v>599</v>
      </c>
      <c r="B349" s="832" t="s">
        <v>5993</v>
      </c>
      <c r="C349" s="832" t="s">
        <v>5627</v>
      </c>
      <c r="D349" s="832" t="s">
        <v>6339</v>
      </c>
      <c r="E349" s="832" t="s">
        <v>6340</v>
      </c>
      <c r="F349" s="849">
        <v>9</v>
      </c>
      <c r="G349" s="849">
        <v>0</v>
      </c>
      <c r="H349" s="849"/>
      <c r="I349" s="849">
        <v>0</v>
      </c>
      <c r="J349" s="849">
        <v>5</v>
      </c>
      <c r="K349" s="849">
        <v>0</v>
      </c>
      <c r="L349" s="849"/>
      <c r="M349" s="849">
        <v>0</v>
      </c>
      <c r="N349" s="849">
        <v>12</v>
      </c>
      <c r="O349" s="849">
        <v>0</v>
      </c>
      <c r="P349" s="837"/>
      <c r="Q349" s="850">
        <v>0</v>
      </c>
    </row>
    <row r="350" spans="1:17" ht="14.4" customHeight="1" x14ac:dyDescent="0.3">
      <c r="A350" s="831" t="s">
        <v>599</v>
      </c>
      <c r="B350" s="832" t="s">
        <v>5993</v>
      </c>
      <c r="C350" s="832" t="s">
        <v>5627</v>
      </c>
      <c r="D350" s="832" t="s">
        <v>6341</v>
      </c>
      <c r="E350" s="832" t="s">
        <v>6330</v>
      </c>
      <c r="F350" s="849">
        <v>87</v>
      </c>
      <c r="G350" s="849">
        <v>0</v>
      </c>
      <c r="H350" s="849"/>
      <c r="I350" s="849">
        <v>0</v>
      </c>
      <c r="J350" s="849">
        <v>110</v>
      </c>
      <c r="K350" s="849">
        <v>0</v>
      </c>
      <c r="L350" s="849"/>
      <c r="M350" s="849">
        <v>0</v>
      </c>
      <c r="N350" s="849">
        <v>83</v>
      </c>
      <c r="O350" s="849">
        <v>0</v>
      </c>
      <c r="P350" s="837"/>
      <c r="Q350" s="850">
        <v>0</v>
      </c>
    </row>
    <row r="351" spans="1:17" ht="14.4" customHeight="1" x14ac:dyDescent="0.3">
      <c r="A351" s="831" t="s">
        <v>599</v>
      </c>
      <c r="B351" s="832" t="s">
        <v>5993</v>
      </c>
      <c r="C351" s="832" t="s">
        <v>5627</v>
      </c>
      <c r="D351" s="832" t="s">
        <v>6342</v>
      </c>
      <c r="E351" s="832" t="s">
        <v>6343</v>
      </c>
      <c r="F351" s="849">
        <v>11</v>
      </c>
      <c r="G351" s="849">
        <v>0</v>
      </c>
      <c r="H351" s="849"/>
      <c r="I351" s="849">
        <v>0</v>
      </c>
      <c r="J351" s="849">
        <v>10</v>
      </c>
      <c r="K351" s="849">
        <v>0</v>
      </c>
      <c r="L351" s="849"/>
      <c r="M351" s="849">
        <v>0</v>
      </c>
      <c r="N351" s="849">
        <v>4</v>
      </c>
      <c r="O351" s="849">
        <v>0</v>
      </c>
      <c r="P351" s="837"/>
      <c r="Q351" s="850">
        <v>0</v>
      </c>
    </row>
    <row r="352" spans="1:17" ht="14.4" customHeight="1" x14ac:dyDescent="0.3">
      <c r="A352" s="831" t="s">
        <v>599</v>
      </c>
      <c r="B352" s="832" t="s">
        <v>5993</v>
      </c>
      <c r="C352" s="832" t="s">
        <v>5627</v>
      </c>
      <c r="D352" s="832" t="s">
        <v>6344</v>
      </c>
      <c r="E352" s="832" t="s">
        <v>6345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0</v>
      </c>
      <c r="P352" s="837"/>
      <c r="Q352" s="850">
        <v>0</v>
      </c>
    </row>
    <row r="353" spans="1:17" ht="14.4" customHeight="1" x14ac:dyDescent="0.3">
      <c r="A353" s="831" t="s">
        <v>599</v>
      </c>
      <c r="B353" s="832" t="s">
        <v>5993</v>
      </c>
      <c r="C353" s="832" t="s">
        <v>5627</v>
      </c>
      <c r="D353" s="832" t="s">
        <v>6346</v>
      </c>
      <c r="E353" s="832" t="s">
        <v>6347</v>
      </c>
      <c r="F353" s="849"/>
      <c r="G353" s="849"/>
      <c r="H353" s="849"/>
      <c r="I353" s="849"/>
      <c r="J353" s="849">
        <v>1</v>
      </c>
      <c r="K353" s="849">
        <v>0</v>
      </c>
      <c r="L353" s="849"/>
      <c r="M353" s="849">
        <v>0</v>
      </c>
      <c r="N353" s="849">
        <v>1</v>
      </c>
      <c r="O353" s="849">
        <v>0</v>
      </c>
      <c r="P353" s="837"/>
      <c r="Q353" s="850">
        <v>0</v>
      </c>
    </row>
    <row r="354" spans="1:17" ht="14.4" customHeight="1" x14ac:dyDescent="0.3">
      <c r="A354" s="831" t="s">
        <v>599</v>
      </c>
      <c r="B354" s="832" t="s">
        <v>5993</v>
      </c>
      <c r="C354" s="832" t="s">
        <v>5627</v>
      </c>
      <c r="D354" s="832" t="s">
        <v>6348</v>
      </c>
      <c r="E354" s="832" t="s">
        <v>6349</v>
      </c>
      <c r="F354" s="849">
        <v>2</v>
      </c>
      <c r="G354" s="849">
        <v>0</v>
      </c>
      <c r="H354" s="849"/>
      <c r="I354" s="849">
        <v>0</v>
      </c>
      <c r="J354" s="849">
        <v>2</v>
      </c>
      <c r="K354" s="849">
        <v>0</v>
      </c>
      <c r="L354" s="849"/>
      <c r="M354" s="849">
        <v>0</v>
      </c>
      <c r="N354" s="849">
        <v>2</v>
      </c>
      <c r="O354" s="849">
        <v>0</v>
      </c>
      <c r="P354" s="837"/>
      <c r="Q354" s="850">
        <v>0</v>
      </c>
    </row>
    <row r="355" spans="1:17" ht="14.4" customHeight="1" x14ac:dyDescent="0.3">
      <c r="A355" s="831" t="s">
        <v>599</v>
      </c>
      <c r="B355" s="832" t="s">
        <v>5993</v>
      </c>
      <c r="C355" s="832" t="s">
        <v>5627</v>
      </c>
      <c r="D355" s="832" t="s">
        <v>6350</v>
      </c>
      <c r="E355" s="832" t="s">
        <v>6351</v>
      </c>
      <c r="F355" s="849">
        <v>1</v>
      </c>
      <c r="G355" s="849">
        <v>0</v>
      </c>
      <c r="H355" s="849"/>
      <c r="I355" s="849">
        <v>0</v>
      </c>
      <c r="J355" s="849"/>
      <c r="K355" s="849"/>
      <c r="L355" s="849"/>
      <c r="M355" s="849"/>
      <c r="N355" s="849">
        <v>2</v>
      </c>
      <c r="O355" s="849">
        <v>0</v>
      </c>
      <c r="P355" s="837"/>
      <c r="Q355" s="850">
        <v>0</v>
      </c>
    </row>
    <row r="356" spans="1:17" ht="14.4" customHeight="1" x14ac:dyDescent="0.3">
      <c r="A356" s="831" t="s">
        <v>599</v>
      </c>
      <c r="B356" s="832" t="s">
        <v>5993</v>
      </c>
      <c r="C356" s="832" t="s">
        <v>5627</v>
      </c>
      <c r="D356" s="832" t="s">
        <v>6352</v>
      </c>
      <c r="E356" s="832" t="s">
        <v>6353</v>
      </c>
      <c r="F356" s="849">
        <v>1</v>
      </c>
      <c r="G356" s="849">
        <v>0</v>
      </c>
      <c r="H356" s="849"/>
      <c r="I356" s="849">
        <v>0</v>
      </c>
      <c r="J356" s="849">
        <v>1</v>
      </c>
      <c r="K356" s="849">
        <v>0</v>
      </c>
      <c r="L356" s="849"/>
      <c r="M356" s="849">
        <v>0</v>
      </c>
      <c r="N356" s="849">
        <v>4</v>
      </c>
      <c r="O356" s="849">
        <v>0</v>
      </c>
      <c r="P356" s="837"/>
      <c r="Q356" s="850">
        <v>0</v>
      </c>
    </row>
    <row r="357" spans="1:17" ht="14.4" customHeight="1" x14ac:dyDescent="0.3">
      <c r="A357" s="831" t="s">
        <v>599</v>
      </c>
      <c r="B357" s="832" t="s">
        <v>5993</v>
      </c>
      <c r="C357" s="832" t="s">
        <v>5627</v>
      </c>
      <c r="D357" s="832" t="s">
        <v>6354</v>
      </c>
      <c r="E357" s="832" t="s">
        <v>6355</v>
      </c>
      <c r="F357" s="849">
        <v>2</v>
      </c>
      <c r="G357" s="849">
        <v>0</v>
      </c>
      <c r="H357" s="849"/>
      <c r="I357" s="849">
        <v>0</v>
      </c>
      <c r="J357" s="849">
        <v>3</v>
      </c>
      <c r="K357" s="849">
        <v>0</v>
      </c>
      <c r="L357" s="849"/>
      <c r="M357" s="849">
        <v>0</v>
      </c>
      <c r="N357" s="849"/>
      <c r="O357" s="849"/>
      <c r="P357" s="837"/>
      <c r="Q357" s="850"/>
    </row>
    <row r="358" spans="1:17" ht="14.4" customHeight="1" x14ac:dyDescent="0.3">
      <c r="A358" s="831" t="s">
        <v>599</v>
      </c>
      <c r="B358" s="832" t="s">
        <v>5993</v>
      </c>
      <c r="C358" s="832" t="s">
        <v>5627</v>
      </c>
      <c r="D358" s="832" t="s">
        <v>6356</v>
      </c>
      <c r="E358" s="832" t="s">
        <v>6357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0</v>
      </c>
      <c r="P358" s="837"/>
      <c r="Q358" s="850">
        <v>0</v>
      </c>
    </row>
    <row r="359" spans="1:17" ht="14.4" customHeight="1" x14ac:dyDescent="0.3">
      <c r="A359" s="831" t="s">
        <v>599</v>
      </c>
      <c r="B359" s="832" t="s">
        <v>5993</v>
      </c>
      <c r="C359" s="832" t="s">
        <v>5627</v>
      </c>
      <c r="D359" s="832" t="s">
        <v>6358</v>
      </c>
      <c r="E359" s="832" t="s">
        <v>6359</v>
      </c>
      <c r="F359" s="849">
        <v>1</v>
      </c>
      <c r="G359" s="849">
        <v>0</v>
      </c>
      <c r="H359" s="849"/>
      <c r="I359" s="849">
        <v>0</v>
      </c>
      <c r="J359" s="849"/>
      <c r="K359" s="849"/>
      <c r="L359" s="849"/>
      <c r="M359" s="849"/>
      <c r="N359" s="849">
        <v>2</v>
      </c>
      <c r="O359" s="849">
        <v>0</v>
      </c>
      <c r="P359" s="837"/>
      <c r="Q359" s="850">
        <v>0</v>
      </c>
    </row>
    <row r="360" spans="1:17" ht="14.4" customHeight="1" x14ac:dyDescent="0.3">
      <c r="A360" s="831" t="s">
        <v>599</v>
      </c>
      <c r="B360" s="832" t="s">
        <v>5993</v>
      </c>
      <c r="C360" s="832" t="s">
        <v>5627</v>
      </c>
      <c r="D360" s="832" t="s">
        <v>5723</v>
      </c>
      <c r="E360" s="832" t="s">
        <v>5724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0</v>
      </c>
      <c r="P360" s="837"/>
      <c r="Q360" s="850">
        <v>0</v>
      </c>
    </row>
    <row r="361" spans="1:17" ht="14.4" customHeight="1" x14ac:dyDescent="0.3">
      <c r="A361" s="831" t="s">
        <v>599</v>
      </c>
      <c r="B361" s="832" t="s">
        <v>5993</v>
      </c>
      <c r="C361" s="832" t="s">
        <v>5627</v>
      </c>
      <c r="D361" s="832" t="s">
        <v>5727</v>
      </c>
      <c r="E361" s="832" t="s">
        <v>5728</v>
      </c>
      <c r="F361" s="849">
        <v>1080</v>
      </c>
      <c r="G361" s="849">
        <v>88560</v>
      </c>
      <c r="H361" s="849">
        <v>0.8949612951472401</v>
      </c>
      <c r="I361" s="849">
        <v>82</v>
      </c>
      <c r="J361" s="849">
        <v>1151</v>
      </c>
      <c r="K361" s="849">
        <v>98954</v>
      </c>
      <c r="L361" s="849">
        <v>1</v>
      </c>
      <c r="M361" s="849">
        <v>85.972198088618597</v>
      </c>
      <c r="N361" s="849">
        <v>1312</v>
      </c>
      <c r="O361" s="849">
        <v>112832</v>
      </c>
      <c r="P361" s="837">
        <v>1.140246983446854</v>
      </c>
      <c r="Q361" s="850">
        <v>86</v>
      </c>
    </row>
    <row r="362" spans="1:17" ht="14.4" customHeight="1" x14ac:dyDescent="0.3">
      <c r="A362" s="831" t="s">
        <v>599</v>
      </c>
      <c r="B362" s="832" t="s">
        <v>5993</v>
      </c>
      <c r="C362" s="832" t="s">
        <v>5627</v>
      </c>
      <c r="D362" s="832" t="s">
        <v>5731</v>
      </c>
      <c r="E362" s="832" t="s">
        <v>5732</v>
      </c>
      <c r="F362" s="849">
        <v>23</v>
      </c>
      <c r="G362" s="849">
        <v>14904</v>
      </c>
      <c r="H362" s="849">
        <v>5.5529061102831596</v>
      </c>
      <c r="I362" s="849">
        <v>648</v>
      </c>
      <c r="J362" s="849">
        <v>4</v>
      </c>
      <c r="K362" s="849">
        <v>2684</v>
      </c>
      <c r="L362" s="849">
        <v>1</v>
      </c>
      <c r="M362" s="849">
        <v>671</v>
      </c>
      <c r="N362" s="849">
        <v>5</v>
      </c>
      <c r="O362" s="849">
        <v>3360</v>
      </c>
      <c r="P362" s="837">
        <v>1.2518628912071534</v>
      </c>
      <c r="Q362" s="850">
        <v>672</v>
      </c>
    </row>
    <row r="363" spans="1:17" ht="14.4" customHeight="1" x14ac:dyDescent="0.3">
      <c r="A363" s="831" t="s">
        <v>599</v>
      </c>
      <c r="B363" s="832" t="s">
        <v>5993</v>
      </c>
      <c r="C363" s="832" t="s">
        <v>5627</v>
      </c>
      <c r="D363" s="832" t="s">
        <v>5786</v>
      </c>
      <c r="E363" s="832" t="s">
        <v>5787</v>
      </c>
      <c r="F363" s="849">
        <v>1</v>
      </c>
      <c r="G363" s="849">
        <v>593</v>
      </c>
      <c r="H363" s="849">
        <v>0.31425543190249072</v>
      </c>
      <c r="I363" s="849">
        <v>593</v>
      </c>
      <c r="J363" s="849">
        <v>3</v>
      </c>
      <c r="K363" s="849">
        <v>1887</v>
      </c>
      <c r="L363" s="849">
        <v>1</v>
      </c>
      <c r="M363" s="849">
        <v>629</v>
      </c>
      <c r="N363" s="849"/>
      <c r="O363" s="849"/>
      <c r="P363" s="837"/>
      <c r="Q363" s="850"/>
    </row>
    <row r="364" spans="1:17" ht="14.4" customHeight="1" x14ac:dyDescent="0.3">
      <c r="A364" s="831" t="s">
        <v>599</v>
      </c>
      <c r="B364" s="832" t="s">
        <v>5993</v>
      </c>
      <c r="C364" s="832" t="s">
        <v>5627</v>
      </c>
      <c r="D364" s="832" t="s">
        <v>6360</v>
      </c>
      <c r="E364" s="832" t="s">
        <v>6361</v>
      </c>
      <c r="F364" s="849">
        <v>16193</v>
      </c>
      <c r="G364" s="849">
        <v>20297832</v>
      </c>
      <c r="H364" s="849">
        <v>0.98828845602532778</v>
      </c>
      <c r="I364" s="849">
        <v>1253.4942259000802</v>
      </c>
      <c r="J364" s="849">
        <v>16303</v>
      </c>
      <c r="K364" s="849">
        <v>20538368</v>
      </c>
      <c r="L364" s="849">
        <v>1</v>
      </c>
      <c r="M364" s="849">
        <v>1259.7907133656383</v>
      </c>
      <c r="N364" s="849">
        <v>16355</v>
      </c>
      <c r="O364" s="849">
        <v>20735340</v>
      </c>
      <c r="P364" s="837">
        <v>1.0095904406815575</v>
      </c>
      <c r="Q364" s="850">
        <v>1267.8287985325589</v>
      </c>
    </row>
    <row r="365" spans="1:17" ht="14.4" customHeight="1" x14ac:dyDescent="0.3">
      <c r="A365" s="831" t="s">
        <v>599</v>
      </c>
      <c r="B365" s="832" t="s">
        <v>5993</v>
      </c>
      <c r="C365" s="832" t="s">
        <v>5627</v>
      </c>
      <c r="D365" s="832" t="s">
        <v>5811</v>
      </c>
      <c r="E365" s="832" t="s">
        <v>5812</v>
      </c>
      <c r="F365" s="849">
        <v>26</v>
      </c>
      <c r="G365" s="849">
        <v>0</v>
      </c>
      <c r="H365" s="849"/>
      <c r="I365" s="849">
        <v>0</v>
      </c>
      <c r="J365" s="849">
        <v>31</v>
      </c>
      <c r="K365" s="849">
        <v>0</v>
      </c>
      <c r="L365" s="849"/>
      <c r="M365" s="849">
        <v>0</v>
      </c>
      <c r="N365" s="849">
        <v>32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599</v>
      </c>
      <c r="B366" s="832" t="s">
        <v>5993</v>
      </c>
      <c r="C366" s="832" t="s">
        <v>5627</v>
      </c>
      <c r="D366" s="832" t="s">
        <v>5739</v>
      </c>
      <c r="E366" s="832" t="s">
        <v>5740</v>
      </c>
      <c r="F366" s="849">
        <v>6</v>
      </c>
      <c r="G366" s="849">
        <v>3498</v>
      </c>
      <c r="H366" s="849">
        <v>0.59187817258883246</v>
      </c>
      <c r="I366" s="849">
        <v>583</v>
      </c>
      <c r="J366" s="849">
        <v>10</v>
      </c>
      <c r="K366" s="849">
        <v>5910</v>
      </c>
      <c r="L366" s="849">
        <v>1</v>
      </c>
      <c r="M366" s="849">
        <v>591</v>
      </c>
      <c r="N366" s="849">
        <v>9</v>
      </c>
      <c r="O366" s="849">
        <v>5328</v>
      </c>
      <c r="P366" s="837">
        <v>0.90152284263959392</v>
      </c>
      <c r="Q366" s="850">
        <v>592</v>
      </c>
    </row>
    <row r="367" spans="1:17" ht="14.4" customHeight="1" x14ac:dyDescent="0.3">
      <c r="A367" s="831" t="s">
        <v>599</v>
      </c>
      <c r="B367" s="832" t="s">
        <v>5993</v>
      </c>
      <c r="C367" s="832" t="s">
        <v>5627</v>
      </c>
      <c r="D367" s="832" t="s">
        <v>6362</v>
      </c>
      <c r="E367" s="832" t="s">
        <v>6363</v>
      </c>
      <c r="F367" s="849">
        <v>38</v>
      </c>
      <c r="G367" s="849">
        <v>16568</v>
      </c>
      <c r="H367" s="849">
        <v>1.2037198488811391</v>
      </c>
      <c r="I367" s="849">
        <v>436</v>
      </c>
      <c r="J367" s="849">
        <v>31</v>
      </c>
      <c r="K367" s="849">
        <v>13764</v>
      </c>
      <c r="L367" s="849">
        <v>1</v>
      </c>
      <c r="M367" s="849">
        <v>444</v>
      </c>
      <c r="N367" s="849">
        <v>43</v>
      </c>
      <c r="O367" s="849">
        <v>19135</v>
      </c>
      <c r="P367" s="837">
        <v>1.3902208660273176</v>
      </c>
      <c r="Q367" s="850">
        <v>445</v>
      </c>
    </row>
    <row r="368" spans="1:17" ht="14.4" customHeight="1" x14ac:dyDescent="0.3">
      <c r="A368" s="831" t="s">
        <v>599</v>
      </c>
      <c r="B368" s="832" t="s">
        <v>5993</v>
      </c>
      <c r="C368" s="832" t="s">
        <v>5627</v>
      </c>
      <c r="D368" s="832" t="s">
        <v>6364</v>
      </c>
      <c r="E368" s="832" t="s">
        <v>6365</v>
      </c>
      <c r="F368" s="849"/>
      <c r="G368" s="849"/>
      <c r="H368" s="849"/>
      <c r="I368" s="849"/>
      <c r="J368" s="849">
        <v>9</v>
      </c>
      <c r="K368" s="849">
        <v>7785</v>
      </c>
      <c r="L368" s="849">
        <v>1</v>
      </c>
      <c r="M368" s="849">
        <v>865</v>
      </c>
      <c r="N368" s="849">
        <v>13</v>
      </c>
      <c r="O368" s="849">
        <v>11245</v>
      </c>
      <c r="P368" s="837">
        <v>1.4444444444444444</v>
      </c>
      <c r="Q368" s="850">
        <v>865</v>
      </c>
    </row>
    <row r="369" spans="1:17" ht="14.4" customHeight="1" x14ac:dyDescent="0.3">
      <c r="A369" s="831" t="s">
        <v>599</v>
      </c>
      <c r="B369" s="832" t="s">
        <v>5993</v>
      </c>
      <c r="C369" s="832" t="s">
        <v>5627</v>
      </c>
      <c r="D369" s="832" t="s">
        <v>5745</v>
      </c>
      <c r="E369" s="832" t="s">
        <v>5746</v>
      </c>
      <c r="F369" s="849">
        <v>255</v>
      </c>
      <c r="G369" s="849">
        <v>183345</v>
      </c>
      <c r="H369" s="849">
        <v>0.86374707326150557</v>
      </c>
      <c r="I369" s="849">
        <v>719</v>
      </c>
      <c r="J369" s="849">
        <v>290</v>
      </c>
      <c r="K369" s="849">
        <v>212267</v>
      </c>
      <c r="L369" s="849">
        <v>1</v>
      </c>
      <c r="M369" s="849">
        <v>731.95517241379309</v>
      </c>
      <c r="N369" s="849">
        <v>257</v>
      </c>
      <c r="O369" s="849">
        <v>188124</v>
      </c>
      <c r="P369" s="837">
        <v>0.88626117107228164</v>
      </c>
      <c r="Q369" s="850">
        <v>732</v>
      </c>
    </row>
    <row r="370" spans="1:17" ht="14.4" customHeight="1" x14ac:dyDescent="0.3">
      <c r="A370" s="831" t="s">
        <v>599</v>
      </c>
      <c r="B370" s="832" t="s">
        <v>5993</v>
      </c>
      <c r="C370" s="832" t="s">
        <v>5627</v>
      </c>
      <c r="D370" s="832" t="s">
        <v>5749</v>
      </c>
      <c r="E370" s="832" t="s">
        <v>5750</v>
      </c>
      <c r="F370" s="849">
        <v>6</v>
      </c>
      <c r="G370" s="849">
        <v>1890</v>
      </c>
      <c r="H370" s="849">
        <v>1.1775700934579438</v>
      </c>
      <c r="I370" s="849">
        <v>315</v>
      </c>
      <c r="J370" s="849">
        <v>5</v>
      </c>
      <c r="K370" s="849">
        <v>1605</v>
      </c>
      <c r="L370" s="849">
        <v>1</v>
      </c>
      <c r="M370" s="849">
        <v>321</v>
      </c>
      <c r="N370" s="849">
        <v>2</v>
      </c>
      <c r="O370" s="849">
        <v>644</v>
      </c>
      <c r="P370" s="837">
        <v>0.40124610591900312</v>
      </c>
      <c r="Q370" s="850">
        <v>322</v>
      </c>
    </row>
    <row r="371" spans="1:17" ht="14.4" customHeight="1" x14ac:dyDescent="0.3">
      <c r="A371" s="831" t="s">
        <v>599</v>
      </c>
      <c r="B371" s="832" t="s">
        <v>5993</v>
      </c>
      <c r="C371" s="832" t="s">
        <v>5627</v>
      </c>
      <c r="D371" s="832" t="s">
        <v>6366</v>
      </c>
      <c r="E371" s="832" t="s">
        <v>6367</v>
      </c>
      <c r="F371" s="849">
        <v>772</v>
      </c>
      <c r="G371" s="849">
        <v>418421</v>
      </c>
      <c r="H371" s="849">
        <v>0.98316901011316216</v>
      </c>
      <c r="I371" s="849">
        <v>541.99611398963725</v>
      </c>
      <c r="J371" s="849">
        <v>752</v>
      </c>
      <c r="K371" s="849">
        <v>425584</v>
      </c>
      <c r="L371" s="849">
        <v>1</v>
      </c>
      <c r="M371" s="849">
        <v>565.936170212766</v>
      </c>
      <c r="N371" s="849">
        <v>706</v>
      </c>
      <c r="O371" s="849">
        <v>399596</v>
      </c>
      <c r="P371" s="837">
        <v>0.93893567427346891</v>
      </c>
      <c r="Q371" s="850">
        <v>566</v>
      </c>
    </row>
    <row r="372" spans="1:17" ht="14.4" customHeight="1" x14ac:dyDescent="0.3">
      <c r="A372" s="831" t="s">
        <v>599</v>
      </c>
      <c r="B372" s="832" t="s">
        <v>5993</v>
      </c>
      <c r="C372" s="832" t="s">
        <v>5627</v>
      </c>
      <c r="D372" s="832" t="s">
        <v>6368</v>
      </c>
      <c r="E372" s="832" t="s">
        <v>6369</v>
      </c>
      <c r="F372" s="849">
        <v>10</v>
      </c>
      <c r="G372" s="849">
        <v>43650</v>
      </c>
      <c r="H372" s="849">
        <v>0.35862170955338657</v>
      </c>
      <c r="I372" s="849">
        <v>4365</v>
      </c>
      <c r="J372" s="849">
        <v>27</v>
      </c>
      <c r="K372" s="849">
        <v>121716</v>
      </c>
      <c r="L372" s="849">
        <v>1</v>
      </c>
      <c r="M372" s="849">
        <v>4508</v>
      </c>
      <c r="N372" s="849">
        <v>18</v>
      </c>
      <c r="O372" s="849">
        <v>81270</v>
      </c>
      <c r="P372" s="837">
        <v>0.66770186335403725</v>
      </c>
      <c r="Q372" s="850">
        <v>4515</v>
      </c>
    </row>
    <row r="373" spans="1:17" ht="14.4" customHeight="1" x14ac:dyDescent="0.3">
      <c r="A373" s="831" t="s">
        <v>599</v>
      </c>
      <c r="B373" s="832" t="s">
        <v>5993</v>
      </c>
      <c r="C373" s="832" t="s">
        <v>5627</v>
      </c>
      <c r="D373" s="832" t="s">
        <v>6370</v>
      </c>
      <c r="E373" s="832" t="s">
        <v>6371</v>
      </c>
      <c r="F373" s="849">
        <v>1311</v>
      </c>
      <c r="G373" s="849">
        <v>1349019</v>
      </c>
      <c r="H373" s="849">
        <v>0.82901868676440227</v>
      </c>
      <c r="I373" s="849">
        <v>1029</v>
      </c>
      <c r="J373" s="849">
        <v>1528</v>
      </c>
      <c r="K373" s="849">
        <v>1627248</v>
      </c>
      <c r="L373" s="849">
        <v>1</v>
      </c>
      <c r="M373" s="849">
        <v>1064.9528795811518</v>
      </c>
      <c r="N373" s="849">
        <v>1503</v>
      </c>
      <c r="O373" s="849">
        <v>1600695</v>
      </c>
      <c r="P373" s="837">
        <v>0.9836822660098522</v>
      </c>
      <c r="Q373" s="850">
        <v>1065</v>
      </c>
    </row>
    <row r="374" spans="1:17" ht="14.4" customHeight="1" x14ac:dyDescent="0.3">
      <c r="A374" s="831" t="s">
        <v>599</v>
      </c>
      <c r="B374" s="832" t="s">
        <v>5993</v>
      </c>
      <c r="C374" s="832" t="s">
        <v>5627</v>
      </c>
      <c r="D374" s="832" t="s">
        <v>5751</v>
      </c>
      <c r="E374" s="832" t="s">
        <v>5752</v>
      </c>
      <c r="F374" s="849">
        <v>153</v>
      </c>
      <c r="G374" s="849">
        <v>36718</v>
      </c>
      <c r="H374" s="849">
        <v>1.194469746258946</v>
      </c>
      <c r="I374" s="849">
        <v>239.98692810457516</v>
      </c>
      <c r="J374" s="849">
        <v>126</v>
      </c>
      <c r="K374" s="849">
        <v>30740</v>
      </c>
      <c r="L374" s="849">
        <v>1</v>
      </c>
      <c r="M374" s="849">
        <v>243.96825396825398</v>
      </c>
      <c r="N374" s="849">
        <v>103</v>
      </c>
      <c r="O374" s="849">
        <v>25232</v>
      </c>
      <c r="P374" s="837">
        <v>0.82081977878985035</v>
      </c>
      <c r="Q374" s="850">
        <v>244.97087378640776</v>
      </c>
    </row>
    <row r="375" spans="1:17" ht="14.4" customHeight="1" x14ac:dyDescent="0.3">
      <c r="A375" s="831" t="s">
        <v>599</v>
      </c>
      <c r="B375" s="832" t="s">
        <v>5993</v>
      </c>
      <c r="C375" s="832" t="s">
        <v>5627</v>
      </c>
      <c r="D375" s="832" t="s">
        <v>5954</v>
      </c>
      <c r="E375" s="832" t="s">
        <v>5955</v>
      </c>
      <c r="F375" s="849">
        <v>13</v>
      </c>
      <c r="G375" s="849">
        <v>24856</v>
      </c>
      <c r="H375" s="849">
        <v>2.5056451612903228</v>
      </c>
      <c r="I375" s="849">
        <v>1912</v>
      </c>
      <c r="J375" s="849">
        <v>5</v>
      </c>
      <c r="K375" s="849">
        <v>9920</v>
      </c>
      <c r="L375" s="849">
        <v>1</v>
      </c>
      <c r="M375" s="849">
        <v>1984</v>
      </c>
      <c r="N375" s="849">
        <v>6</v>
      </c>
      <c r="O375" s="849">
        <v>11910</v>
      </c>
      <c r="P375" s="837">
        <v>1.2006048387096775</v>
      </c>
      <c r="Q375" s="850">
        <v>1985</v>
      </c>
    </row>
    <row r="376" spans="1:17" ht="14.4" customHeight="1" x14ac:dyDescent="0.3">
      <c r="A376" s="831" t="s">
        <v>599</v>
      </c>
      <c r="B376" s="832" t="s">
        <v>5993</v>
      </c>
      <c r="C376" s="832" t="s">
        <v>5627</v>
      </c>
      <c r="D376" s="832" t="s">
        <v>6372</v>
      </c>
      <c r="E376" s="832" t="s">
        <v>6373</v>
      </c>
      <c r="F376" s="849">
        <v>26</v>
      </c>
      <c r="G376" s="849">
        <v>133926</v>
      </c>
      <c r="H376" s="849">
        <v>0.89705015539599187</v>
      </c>
      <c r="I376" s="849">
        <v>5151</v>
      </c>
      <c r="J376" s="849">
        <v>28</v>
      </c>
      <c r="K376" s="849">
        <v>149296</v>
      </c>
      <c r="L376" s="849">
        <v>1</v>
      </c>
      <c r="M376" s="849">
        <v>5332</v>
      </c>
      <c r="N376" s="849">
        <v>22</v>
      </c>
      <c r="O376" s="849">
        <v>117370</v>
      </c>
      <c r="P376" s="837">
        <v>0.78615636051870108</v>
      </c>
      <c r="Q376" s="850">
        <v>5335</v>
      </c>
    </row>
    <row r="377" spans="1:17" ht="14.4" customHeight="1" x14ac:dyDescent="0.3">
      <c r="A377" s="831" t="s">
        <v>599</v>
      </c>
      <c r="B377" s="832" t="s">
        <v>5993</v>
      </c>
      <c r="C377" s="832" t="s">
        <v>5627</v>
      </c>
      <c r="D377" s="832" t="s">
        <v>5753</v>
      </c>
      <c r="E377" s="832" t="s">
        <v>5754</v>
      </c>
      <c r="F377" s="849">
        <v>443</v>
      </c>
      <c r="G377" s="849">
        <v>48730</v>
      </c>
      <c r="H377" s="849">
        <v>0.91735692771084343</v>
      </c>
      <c r="I377" s="849">
        <v>110</v>
      </c>
      <c r="J377" s="849">
        <v>466</v>
      </c>
      <c r="K377" s="849">
        <v>53120</v>
      </c>
      <c r="L377" s="849">
        <v>1</v>
      </c>
      <c r="M377" s="849">
        <v>113.99141630901288</v>
      </c>
      <c r="N377" s="849">
        <v>384</v>
      </c>
      <c r="O377" s="849">
        <v>43776</v>
      </c>
      <c r="P377" s="837">
        <v>0.82409638554216869</v>
      </c>
      <c r="Q377" s="850">
        <v>114</v>
      </c>
    </row>
    <row r="378" spans="1:17" ht="14.4" customHeight="1" x14ac:dyDescent="0.3">
      <c r="A378" s="831" t="s">
        <v>599</v>
      </c>
      <c r="B378" s="832" t="s">
        <v>5993</v>
      </c>
      <c r="C378" s="832" t="s">
        <v>5627</v>
      </c>
      <c r="D378" s="832" t="s">
        <v>6374</v>
      </c>
      <c r="E378" s="832" t="s">
        <v>6375</v>
      </c>
      <c r="F378" s="849">
        <v>5</v>
      </c>
      <c r="G378" s="849">
        <v>1540</v>
      </c>
      <c r="H378" s="849">
        <v>1.6244725738396624</v>
      </c>
      <c r="I378" s="849">
        <v>308</v>
      </c>
      <c r="J378" s="849">
        <v>3</v>
      </c>
      <c r="K378" s="849">
        <v>948</v>
      </c>
      <c r="L378" s="849">
        <v>1</v>
      </c>
      <c r="M378" s="849">
        <v>316</v>
      </c>
      <c r="N378" s="849">
        <v>3</v>
      </c>
      <c r="O378" s="849">
        <v>951</v>
      </c>
      <c r="P378" s="837">
        <v>1.0031645569620253</v>
      </c>
      <c r="Q378" s="850">
        <v>317</v>
      </c>
    </row>
    <row r="379" spans="1:17" ht="14.4" customHeight="1" x14ac:dyDescent="0.3">
      <c r="A379" s="831" t="s">
        <v>599</v>
      </c>
      <c r="B379" s="832" t="s">
        <v>5993</v>
      </c>
      <c r="C379" s="832" t="s">
        <v>5627</v>
      </c>
      <c r="D379" s="832" t="s">
        <v>6376</v>
      </c>
      <c r="E379" s="832" t="s">
        <v>6377</v>
      </c>
      <c r="F379" s="849">
        <v>1</v>
      </c>
      <c r="G379" s="849">
        <v>209</v>
      </c>
      <c r="H379" s="849">
        <v>0.12039170506912443</v>
      </c>
      <c r="I379" s="849">
        <v>209</v>
      </c>
      <c r="J379" s="849">
        <v>8</v>
      </c>
      <c r="K379" s="849">
        <v>1736</v>
      </c>
      <c r="L379" s="849">
        <v>1</v>
      </c>
      <c r="M379" s="849">
        <v>217</v>
      </c>
      <c r="N379" s="849">
        <v>8</v>
      </c>
      <c r="O379" s="849">
        <v>1744</v>
      </c>
      <c r="P379" s="837">
        <v>1.0046082949308757</v>
      </c>
      <c r="Q379" s="850">
        <v>218</v>
      </c>
    </row>
    <row r="380" spans="1:17" ht="14.4" customHeight="1" x14ac:dyDescent="0.3">
      <c r="A380" s="831" t="s">
        <v>599</v>
      </c>
      <c r="B380" s="832" t="s">
        <v>5993</v>
      </c>
      <c r="C380" s="832" t="s">
        <v>5627</v>
      </c>
      <c r="D380" s="832" t="s">
        <v>6378</v>
      </c>
      <c r="E380" s="832" t="s">
        <v>6379</v>
      </c>
      <c r="F380" s="849">
        <v>150</v>
      </c>
      <c r="G380" s="849">
        <v>1015950</v>
      </c>
      <c r="H380" s="849">
        <v>1.0904237621041921</v>
      </c>
      <c r="I380" s="849">
        <v>6773</v>
      </c>
      <c r="J380" s="849">
        <v>134</v>
      </c>
      <c r="K380" s="849">
        <v>931702</v>
      </c>
      <c r="L380" s="849">
        <v>1</v>
      </c>
      <c r="M380" s="849">
        <v>6953</v>
      </c>
      <c r="N380" s="849">
        <v>133</v>
      </c>
      <c r="O380" s="849">
        <v>926079</v>
      </c>
      <c r="P380" s="837">
        <v>0.99396480849026836</v>
      </c>
      <c r="Q380" s="850">
        <v>6963</v>
      </c>
    </row>
    <row r="381" spans="1:17" ht="14.4" customHeight="1" x14ac:dyDescent="0.3">
      <c r="A381" s="831" t="s">
        <v>599</v>
      </c>
      <c r="B381" s="832" t="s">
        <v>5993</v>
      </c>
      <c r="C381" s="832" t="s">
        <v>5627</v>
      </c>
      <c r="D381" s="832" t="s">
        <v>6380</v>
      </c>
      <c r="E381" s="832" t="s">
        <v>6381</v>
      </c>
      <c r="F381" s="849">
        <v>7</v>
      </c>
      <c r="G381" s="849">
        <v>0</v>
      </c>
      <c r="H381" s="849"/>
      <c r="I381" s="849">
        <v>0</v>
      </c>
      <c r="J381" s="849">
        <v>5</v>
      </c>
      <c r="K381" s="849">
        <v>0</v>
      </c>
      <c r="L381" s="849"/>
      <c r="M381" s="849">
        <v>0</v>
      </c>
      <c r="N381" s="849">
        <v>4</v>
      </c>
      <c r="O381" s="849">
        <v>0</v>
      </c>
      <c r="P381" s="837"/>
      <c r="Q381" s="850">
        <v>0</v>
      </c>
    </row>
    <row r="382" spans="1:17" ht="14.4" customHeight="1" x14ac:dyDescent="0.3">
      <c r="A382" s="831" t="s">
        <v>599</v>
      </c>
      <c r="B382" s="832" t="s">
        <v>5993</v>
      </c>
      <c r="C382" s="832" t="s">
        <v>5627</v>
      </c>
      <c r="D382" s="832" t="s">
        <v>6382</v>
      </c>
      <c r="E382" s="832" t="s">
        <v>6383</v>
      </c>
      <c r="F382" s="849">
        <v>113</v>
      </c>
      <c r="G382" s="849">
        <v>0</v>
      </c>
      <c r="H382" s="849"/>
      <c r="I382" s="849">
        <v>0</v>
      </c>
      <c r="J382" s="849">
        <v>124</v>
      </c>
      <c r="K382" s="849">
        <v>0</v>
      </c>
      <c r="L382" s="849"/>
      <c r="M382" s="849">
        <v>0</v>
      </c>
      <c r="N382" s="849">
        <v>121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599</v>
      </c>
      <c r="B383" s="832" t="s">
        <v>5993</v>
      </c>
      <c r="C383" s="832" t="s">
        <v>5627</v>
      </c>
      <c r="D383" s="832" t="s">
        <v>5759</v>
      </c>
      <c r="E383" s="832" t="s">
        <v>5760</v>
      </c>
      <c r="F383" s="849">
        <v>3758</v>
      </c>
      <c r="G383" s="849">
        <v>1311528</v>
      </c>
      <c r="H383" s="849">
        <v>0.90336320831393246</v>
      </c>
      <c r="I383" s="849">
        <v>348.99627461415645</v>
      </c>
      <c r="J383" s="849">
        <v>3904</v>
      </c>
      <c r="K383" s="849">
        <v>1451828</v>
      </c>
      <c r="L383" s="849">
        <v>1</v>
      </c>
      <c r="M383" s="849">
        <v>371.88217213114751</v>
      </c>
      <c r="N383" s="849">
        <v>3754</v>
      </c>
      <c r="O383" s="849">
        <v>1400217</v>
      </c>
      <c r="P383" s="837">
        <v>0.96445102312395137</v>
      </c>
      <c r="Q383" s="850">
        <v>372.99334043686736</v>
      </c>
    </row>
    <row r="384" spans="1:17" ht="14.4" customHeight="1" x14ac:dyDescent="0.3">
      <c r="A384" s="831" t="s">
        <v>599</v>
      </c>
      <c r="B384" s="832" t="s">
        <v>5993</v>
      </c>
      <c r="C384" s="832" t="s">
        <v>5627</v>
      </c>
      <c r="D384" s="832" t="s">
        <v>6384</v>
      </c>
      <c r="E384" s="832" t="s">
        <v>6385</v>
      </c>
      <c r="F384" s="849">
        <v>78</v>
      </c>
      <c r="G384" s="849">
        <v>94302</v>
      </c>
      <c r="H384" s="849">
        <v>1.3657455683003128</v>
      </c>
      <c r="I384" s="849">
        <v>1209</v>
      </c>
      <c r="J384" s="849">
        <v>56</v>
      </c>
      <c r="K384" s="849">
        <v>69048</v>
      </c>
      <c r="L384" s="849">
        <v>1</v>
      </c>
      <c r="M384" s="849">
        <v>1233</v>
      </c>
      <c r="N384" s="849">
        <v>56</v>
      </c>
      <c r="O384" s="849">
        <v>69048</v>
      </c>
      <c r="P384" s="837">
        <v>1</v>
      </c>
      <c r="Q384" s="850">
        <v>1233</v>
      </c>
    </row>
    <row r="385" spans="1:17" ht="14.4" customHeight="1" x14ac:dyDescent="0.3">
      <c r="A385" s="831" t="s">
        <v>599</v>
      </c>
      <c r="B385" s="832" t="s">
        <v>5993</v>
      </c>
      <c r="C385" s="832" t="s">
        <v>5627</v>
      </c>
      <c r="D385" s="832" t="s">
        <v>6386</v>
      </c>
      <c r="E385" s="832" t="s">
        <v>6387</v>
      </c>
      <c r="F385" s="849">
        <v>22</v>
      </c>
      <c r="G385" s="849">
        <v>249172</v>
      </c>
      <c r="H385" s="849">
        <v>1.9268458659407961</v>
      </c>
      <c r="I385" s="849">
        <v>11326</v>
      </c>
      <c r="J385" s="849">
        <v>11</v>
      </c>
      <c r="K385" s="849">
        <v>129316</v>
      </c>
      <c r="L385" s="849">
        <v>1</v>
      </c>
      <c r="M385" s="849">
        <v>11756</v>
      </c>
      <c r="N385" s="849">
        <v>5</v>
      </c>
      <c r="O385" s="849">
        <v>58820</v>
      </c>
      <c r="P385" s="837">
        <v>0.4548547743512017</v>
      </c>
      <c r="Q385" s="850">
        <v>11764</v>
      </c>
    </row>
    <row r="386" spans="1:17" ht="14.4" customHeight="1" x14ac:dyDescent="0.3">
      <c r="A386" s="831" t="s">
        <v>599</v>
      </c>
      <c r="B386" s="832" t="s">
        <v>5993</v>
      </c>
      <c r="C386" s="832" t="s">
        <v>5627</v>
      </c>
      <c r="D386" s="832" t="s">
        <v>6388</v>
      </c>
      <c r="E386" s="832" t="s">
        <v>6389</v>
      </c>
      <c r="F386" s="849">
        <v>10</v>
      </c>
      <c r="G386" s="849">
        <v>0</v>
      </c>
      <c r="H386" s="849"/>
      <c r="I386" s="849">
        <v>0</v>
      </c>
      <c r="J386" s="849">
        <v>15</v>
      </c>
      <c r="K386" s="849">
        <v>0</v>
      </c>
      <c r="L386" s="849"/>
      <c r="M386" s="849">
        <v>0</v>
      </c>
      <c r="N386" s="849">
        <v>8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599</v>
      </c>
      <c r="B387" s="832" t="s">
        <v>5993</v>
      </c>
      <c r="C387" s="832" t="s">
        <v>5627</v>
      </c>
      <c r="D387" s="832" t="s">
        <v>6390</v>
      </c>
      <c r="E387" s="832" t="s">
        <v>6391</v>
      </c>
      <c r="F387" s="849">
        <v>85</v>
      </c>
      <c r="G387" s="849">
        <v>0</v>
      </c>
      <c r="H387" s="849"/>
      <c r="I387" s="849">
        <v>0</v>
      </c>
      <c r="J387" s="849">
        <v>99</v>
      </c>
      <c r="K387" s="849">
        <v>0</v>
      </c>
      <c r="L387" s="849"/>
      <c r="M387" s="849">
        <v>0</v>
      </c>
      <c r="N387" s="849">
        <v>97</v>
      </c>
      <c r="O387" s="849">
        <v>0</v>
      </c>
      <c r="P387" s="837"/>
      <c r="Q387" s="850">
        <v>0</v>
      </c>
    </row>
    <row r="388" spans="1:17" ht="14.4" customHeight="1" x14ac:dyDescent="0.3">
      <c r="A388" s="831" t="s">
        <v>599</v>
      </c>
      <c r="B388" s="832" t="s">
        <v>5993</v>
      </c>
      <c r="C388" s="832" t="s">
        <v>5627</v>
      </c>
      <c r="D388" s="832" t="s">
        <v>5761</v>
      </c>
      <c r="E388" s="832" t="s">
        <v>5762</v>
      </c>
      <c r="F388" s="849">
        <v>13</v>
      </c>
      <c r="G388" s="849">
        <v>3757</v>
      </c>
      <c r="H388" s="849">
        <v>0.97306397306397308</v>
      </c>
      <c r="I388" s="849">
        <v>289</v>
      </c>
      <c r="J388" s="849">
        <v>13</v>
      </c>
      <c r="K388" s="849">
        <v>3861</v>
      </c>
      <c r="L388" s="849">
        <v>1</v>
      </c>
      <c r="M388" s="849">
        <v>297</v>
      </c>
      <c r="N388" s="849">
        <v>8</v>
      </c>
      <c r="O388" s="849">
        <v>2384</v>
      </c>
      <c r="P388" s="837">
        <v>0.61745661745661751</v>
      </c>
      <c r="Q388" s="850">
        <v>298</v>
      </c>
    </row>
    <row r="389" spans="1:17" ht="14.4" customHeight="1" x14ac:dyDescent="0.3">
      <c r="A389" s="831" t="s">
        <v>599</v>
      </c>
      <c r="B389" s="832" t="s">
        <v>5993</v>
      </c>
      <c r="C389" s="832" t="s">
        <v>5627</v>
      </c>
      <c r="D389" s="832" t="s">
        <v>6392</v>
      </c>
      <c r="E389" s="832" t="s">
        <v>6393</v>
      </c>
      <c r="F389" s="849">
        <v>6</v>
      </c>
      <c r="G389" s="849">
        <v>26220</v>
      </c>
      <c r="H389" s="849">
        <v>1.9357696566998892</v>
      </c>
      <c r="I389" s="849">
        <v>4370</v>
      </c>
      <c r="J389" s="849">
        <v>3</v>
      </c>
      <c r="K389" s="849">
        <v>13545</v>
      </c>
      <c r="L389" s="849">
        <v>1</v>
      </c>
      <c r="M389" s="849">
        <v>4515</v>
      </c>
      <c r="N389" s="849">
        <v>4</v>
      </c>
      <c r="O389" s="849">
        <v>18068</v>
      </c>
      <c r="P389" s="837">
        <v>1.3339239571797712</v>
      </c>
      <c r="Q389" s="850">
        <v>4517</v>
      </c>
    </row>
    <row r="390" spans="1:17" ht="14.4" customHeight="1" x14ac:dyDescent="0.3">
      <c r="A390" s="831" t="s">
        <v>599</v>
      </c>
      <c r="B390" s="832" t="s">
        <v>5993</v>
      </c>
      <c r="C390" s="832" t="s">
        <v>5627</v>
      </c>
      <c r="D390" s="832" t="s">
        <v>5763</v>
      </c>
      <c r="E390" s="832" t="s">
        <v>5764</v>
      </c>
      <c r="F390" s="849">
        <v>9</v>
      </c>
      <c r="G390" s="849">
        <v>765</v>
      </c>
      <c r="H390" s="849">
        <v>1.074438202247191</v>
      </c>
      <c r="I390" s="849">
        <v>85</v>
      </c>
      <c r="J390" s="849">
        <v>8</v>
      </c>
      <c r="K390" s="849">
        <v>712</v>
      </c>
      <c r="L390" s="849">
        <v>1</v>
      </c>
      <c r="M390" s="849">
        <v>89</v>
      </c>
      <c r="N390" s="849">
        <v>5</v>
      </c>
      <c r="O390" s="849">
        <v>445</v>
      </c>
      <c r="P390" s="837">
        <v>0.625</v>
      </c>
      <c r="Q390" s="850">
        <v>89</v>
      </c>
    </row>
    <row r="391" spans="1:17" ht="14.4" customHeight="1" x14ac:dyDescent="0.3">
      <c r="A391" s="831" t="s">
        <v>599</v>
      </c>
      <c r="B391" s="832" t="s">
        <v>5993</v>
      </c>
      <c r="C391" s="832" t="s">
        <v>5627</v>
      </c>
      <c r="D391" s="832" t="s">
        <v>5767</v>
      </c>
      <c r="E391" s="832" t="s">
        <v>5768</v>
      </c>
      <c r="F391" s="849">
        <v>9</v>
      </c>
      <c r="G391" s="849">
        <v>6732</v>
      </c>
      <c r="H391" s="849"/>
      <c r="I391" s="849">
        <v>748</v>
      </c>
      <c r="J391" s="849"/>
      <c r="K391" s="849"/>
      <c r="L391" s="849"/>
      <c r="M391" s="849"/>
      <c r="N391" s="849">
        <v>9</v>
      </c>
      <c r="O391" s="849">
        <v>6975</v>
      </c>
      <c r="P391" s="837"/>
      <c r="Q391" s="850">
        <v>775</v>
      </c>
    </row>
    <row r="392" spans="1:17" ht="14.4" customHeight="1" x14ac:dyDescent="0.3">
      <c r="A392" s="831" t="s">
        <v>599</v>
      </c>
      <c r="B392" s="832" t="s">
        <v>5993</v>
      </c>
      <c r="C392" s="832" t="s">
        <v>5627</v>
      </c>
      <c r="D392" s="832" t="s">
        <v>6394</v>
      </c>
      <c r="E392" s="832" t="s">
        <v>6395</v>
      </c>
      <c r="F392" s="849">
        <v>16</v>
      </c>
      <c r="G392" s="849">
        <v>2448</v>
      </c>
      <c r="H392" s="849">
        <v>0.76981132075471703</v>
      </c>
      <c r="I392" s="849">
        <v>153</v>
      </c>
      <c r="J392" s="849">
        <v>20</v>
      </c>
      <c r="K392" s="849">
        <v>3180</v>
      </c>
      <c r="L392" s="849">
        <v>1</v>
      </c>
      <c r="M392" s="849">
        <v>159</v>
      </c>
      <c r="N392" s="849">
        <v>27</v>
      </c>
      <c r="O392" s="849">
        <v>4320</v>
      </c>
      <c r="P392" s="837">
        <v>1.3584905660377358</v>
      </c>
      <c r="Q392" s="850">
        <v>160</v>
      </c>
    </row>
    <row r="393" spans="1:17" ht="14.4" customHeight="1" x14ac:dyDescent="0.3">
      <c r="A393" s="831" t="s">
        <v>599</v>
      </c>
      <c r="B393" s="832" t="s">
        <v>5993</v>
      </c>
      <c r="C393" s="832" t="s">
        <v>5627</v>
      </c>
      <c r="D393" s="832" t="s">
        <v>6396</v>
      </c>
      <c r="E393" s="832" t="s">
        <v>6397</v>
      </c>
      <c r="F393" s="849">
        <v>10</v>
      </c>
      <c r="G393" s="849">
        <v>0</v>
      </c>
      <c r="H393" s="849"/>
      <c r="I393" s="849">
        <v>0</v>
      </c>
      <c r="J393" s="849">
        <v>7</v>
      </c>
      <c r="K393" s="849">
        <v>0</v>
      </c>
      <c r="L393" s="849"/>
      <c r="M393" s="849">
        <v>0</v>
      </c>
      <c r="N393" s="849">
        <v>5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599</v>
      </c>
      <c r="B394" s="832" t="s">
        <v>5993</v>
      </c>
      <c r="C394" s="832" t="s">
        <v>5627</v>
      </c>
      <c r="D394" s="832" t="s">
        <v>6398</v>
      </c>
      <c r="E394" s="832" t="s">
        <v>6399</v>
      </c>
      <c r="F394" s="849">
        <v>42</v>
      </c>
      <c r="G394" s="849">
        <v>0</v>
      </c>
      <c r="H394" s="849"/>
      <c r="I394" s="849">
        <v>0</v>
      </c>
      <c r="J394" s="849">
        <v>35</v>
      </c>
      <c r="K394" s="849">
        <v>0</v>
      </c>
      <c r="L394" s="849"/>
      <c r="M394" s="849">
        <v>0</v>
      </c>
      <c r="N394" s="849">
        <v>42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599</v>
      </c>
      <c r="B395" s="832" t="s">
        <v>5993</v>
      </c>
      <c r="C395" s="832" t="s">
        <v>5627</v>
      </c>
      <c r="D395" s="832" t="s">
        <v>6400</v>
      </c>
      <c r="E395" s="832" t="s">
        <v>6401</v>
      </c>
      <c r="F395" s="849">
        <v>4</v>
      </c>
      <c r="G395" s="849">
        <v>2184</v>
      </c>
      <c r="H395" s="849">
        <v>1.9293286219081272</v>
      </c>
      <c r="I395" s="849">
        <v>546</v>
      </c>
      <c r="J395" s="849">
        <v>2</v>
      </c>
      <c r="K395" s="849">
        <v>1132</v>
      </c>
      <c r="L395" s="849">
        <v>1</v>
      </c>
      <c r="M395" s="849">
        <v>566</v>
      </c>
      <c r="N395" s="849">
        <v>3</v>
      </c>
      <c r="O395" s="849">
        <v>1698</v>
      </c>
      <c r="P395" s="837">
        <v>1.5</v>
      </c>
      <c r="Q395" s="850">
        <v>566</v>
      </c>
    </row>
    <row r="396" spans="1:17" ht="14.4" customHeight="1" x14ac:dyDescent="0.3">
      <c r="A396" s="831" t="s">
        <v>599</v>
      </c>
      <c r="B396" s="832" t="s">
        <v>5993</v>
      </c>
      <c r="C396" s="832" t="s">
        <v>5627</v>
      </c>
      <c r="D396" s="832" t="s">
        <v>6402</v>
      </c>
      <c r="E396" s="832" t="s">
        <v>6403</v>
      </c>
      <c r="F396" s="849">
        <v>6</v>
      </c>
      <c r="G396" s="849">
        <v>0</v>
      </c>
      <c r="H396" s="849"/>
      <c r="I396" s="849">
        <v>0</v>
      </c>
      <c r="J396" s="849">
        <v>8</v>
      </c>
      <c r="K396" s="849">
        <v>0</v>
      </c>
      <c r="L396" s="849"/>
      <c r="M396" s="849">
        <v>0</v>
      </c>
      <c r="N396" s="849">
        <v>2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599</v>
      </c>
      <c r="B397" s="832" t="s">
        <v>5993</v>
      </c>
      <c r="C397" s="832" t="s">
        <v>5627</v>
      </c>
      <c r="D397" s="832" t="s">
        <v>6404</v>
      </c>
      <c r="E397" s="832" t="s">
        <v>6405</v>
      </c>
      <c r="F397" s="849">
        <v>2</v>
      </c>
      <c r="G397" s="849">
        <v>0</v>
      </c>
      <c r="H397" s="849"/>
      <c r="I397" s="849">
        <v>0</v>
      </c>
      <c r="J397" s="849">
        <v>6</v>
      </c>
      <c r="K397" s="849">
        <v>0</v>
      </c>
      <c r="L397" s="849"/>
      <c r="M397" s="849">
        <v>0</v>
      </c>
      <c r="N397" s="849">
        <v>4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599</v>
      </c>
      <c r="B398" s="832" t="s">
        <v>5993</v>
      </c>
      <c r="C398" s="832" t="s">
        <v>5627</v>
      </c>
      <c r="D398" s="832" t="s">
        <v>6406</v>
      </c>
      <c r="E398" s="832" t="s">
        <v>6407</v>
      </c>
      <c r="F398" s="849">
        <v>11</v>
      </c>
      <c r="G398" s="849">
        <v>14476</v>
      </c>
      <c r="H398" s="849">
        <v>1.7394857005527518</v>
      </c>
      <c r="I398" s="849">
        <v>1316</v>
      </c>
      <c r="J398" s="849">
        <v>6</v>
      </c>
      <c r="K398" s="849">
        <v>8322</v>
      </c>
      <c r="L398" s="849">
        <v>1</v>
      </c>
      <c r="M398" s="849">
        <v>1387</v>
      </c>
      <c r="N398" s="849">
        <v>10</v>
      </c>
      <c r="O398" s="849">
        <v>13880</v>
      </c>
      <c r="P398" s="837">
        <v>1.6678683008892092</v>
      </c>
      <c r="Q398" s="850">
        <v>1388</v>
      </c>
    </row>
    <row r="399" spans="1:17" ht="14.4" customHeight="1" x14ac:dyDescent="0.3">
      <c r="A399" s="831" t="s">
        <v>599</v>
      </c>
      <c r="B399" s="832" t="s">
        <v>5993</v>
      </c>
      <c r="C399" s="832" t="s">
        <v>5627</v>
      </c>
      <c r="D399" s="832" t="s">
        <v>6408</v>
      </c>
      <c r="E399" s="832" t="s">
        <v>6409</v>
      </c>
      <c r="F399" s="849">
        <v>10</v>
      </c>
      <c r="G399" s="849">
        <v>112750</v>
      </c>
      <c r="H399" s="849">
        <v>1.9188223281143635</v>
      </c>
      <c r="I399" s="849">
        <v>11275</v>
      </c>
      <c r="J399" s="849">
        <v>5</v>
      </c>
      <c r="K399" s="849">
        <v>58760</v>
      </c>
      <c r="L399" s="849">
        <v>1</v>
      </c>
      <c r="M399" s="849">
        <v>11752</v>
      </c>
      <c r="N399" s="849">
        <v>7</v>
      </c>
      <c r="O399" s="849">
        <v>82327</v>
      </c>
      <c r="P399" s="837">
        <v>1.4010721579305649</v>
      </c>
      <c r="Q399" s="850">
        <v>11761</v>
      </c>
    </row>
    <row r="400" spans="1:17" ht="14.4" customHeight="1" x14ac:dyDescent="0.3">
      <c r="A400" s="831" t="s">
        <v>599</v>
      </c>
      <c r="B400" s="832" t="s">
        <v>5993</v>
      </c>
      <c r="C400" s="832" t="s">
        <v>5627</v>
      </c>
      <c r="D400" s="832" t="s">
        <v>5831</v>
      </c>
      <c r="E400" s="832" t="s">
        <v>5832</v>
      </c>
      <c r="F400" s="849"/>
      <c r="G400" s="849"/>
      <c r="H400" s="849"/>
      <c r="I400" s="849"/>
      <c r="J400" s="849">
        <v>2</v>
      </c>
      <c r="K400" s="849">
        <v>2418</v>
      </c>
      <c r="L400" s="849">
        <v>1</v>
      </c>
      <c r="M400" s="849">
        <v>1209</v>
      </c>
      <c r="N400" s="849">
        <v>2</v>
      </c>
      <c r="O400" s="849">
        <v>2420</v>
      </c>
      <c r="P400" s="837">
        <v>1.0008271298593878</v>
      </c>
      <c r="Q400" s="850">
        <v>1210</v>
      </c>
    </row>
    <row r="401" spans="1:17" ht="14.4" customHeight="1" x14ac:dyDescent="0.3">
      <c r="A401" s="831" t="s">
        <v>599</v>
      </c>
      <c r="B401" s="832" t="s">
        <v>5993</v>
      </c>
      <c r="C401" s="832" t="s">
        <v>5627</v>
      </c>
      <c r="D401" s="832" t="s">
        <v>6410</v>
      </c>
      <c r="E401" s="832" t="s">
        <v>6411</v>
      </c>
      <c r="F401" s="849">
        <v>14</v>
      </c>
      <c r="G401" s="849">
        <v>0</v>
      </c>
      <c r="H401" s="849"/>
      <c r="I401" s="849">
        <v>0</v>
      </c>
      <c r="J401" s="849">
        <v>15</v>
      </c>
      <c r="K401" s="849">
        <v>0</v>
      </c>
      <c r="L401" s="849"/>
      <c r="M401" s="849">
        <v>0</v>
      </c>
      <c r="N401" s="849">
        <v>5</v>
      </c>
      <c r="O401" s="849">
        <v>0</v>
      </c>
      <c r="P401" s="837"/>
      <c r="Q401" s="850">
        <v>0</v>
      </c>
    </row>
    <row r="402" spans="1:17" ht="14.4" customHeight="1" x14ac:dyDescent="0.3">
      <c r="A402" s="831" t="s">
        <v>599</v>
      </c>
      <c r="B402" s="832" t="s">
        <v>5993</v>
      </c>
      <c r="C402" s="832" t="s">
        <v>5627</v>
      </c>
      <c r="D402" s="832" t="s">
        <v>6412</v>
      </c>
      <c r="E402" s="832" t="s">
        <v>6413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599</v>
      </c>
      <c r="B403" s="832" t="s">
        <v>5993</v>
      </c>
      <c r="C403" s="832" t="s">
        <v>5627</v>
      </c>
      <c r="D403" s="832" t="s">
        <v>6414</v>
      </c>
      <c r="E403" s="832" t="s">
        <v>6415</v>
      </c>
      <c r="F403" s="849">
        <v>7</v>
      </c>
      <c r="G403" s="849">
        <v>0</v>
      </c>
      <c r="H403" s="849"/>
      <c r="I403" s="849">
        <v>0</v>
      </c>
      <c r="J403" s="849">
        <v>6</v>
      </c>
      <c r="K403" s="849">
        <v>0</v>
      </c>
      <c r="L403" s="849"/>
      <c r="M403" s="849">
        <v>0</v>
      </c>
      <c r="N403" s="849">
        <v>24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599</v>
      </c>
      <c r="B404" s="832" t="s">
        <v>5993</v>
      </c>
      <c r="C404" s="832" t="s">
        <v>5627</v>
      </c>
      <c r="D404" s="832" t="s">
        <v>6416</v>
      </c>
      <c r="E404" s="832" t="s">
        <v>6417</v>
      </c>
      <c r="F404" s="849"/>
      <c r="G404" s="849"/>
      <c r="H404" s="849"/>
      <c r="I404" s="849"/>
      <c r="J404" s="849">
        <v>1</v>
      </c>
      <c r="K404" s="849">
        <v>0</v>
      </c>
      <c r="L404" s="849"/>
      <c r="M404" s="849">
        <v>0</v>
      </c>
      <c r="N404" s="849"/>
      <c r="O404" s="849"/>
      <c r="P404" s="837"/>
      <c r="Q404" s="850"/>
    </row>
    <row r="405" spans="1:17" ht="14.4" customHeight="1" x14ac:dyDescent="0.3">
      <c r="A405" s="831" t="s">
        <v>599</v>
      </c>
      <c r="B405" s="832" t="s">
        <v>5993</v>
      </c>
      <c r="C405" s="832" t="s">
        <v>5627</v>
      </c>
      <c r="D405" s="832" t="s">
        <v>6418</v>
      </c>
      <c r="E405" s="832" t="s">
        <v>6419</v>
      </c>
      <c r="F405" s="849">
        <v>2</v>
      </c>
      <c r="G405" s="849">
        <v>12490</v>
      </c>
      <c r="H405" s="849">
        <v>0.27607700979200284</v>
      </c>
      <c r="I405" s="849">
        <v>6245</v>
      </c>
      <c r="J405" s="849">
        <v>7</v>
      </c>
      <c r="K405" s="849">
        <v>45241</v>
      </c>
      <c r="L405" s="849">
        <v>1</v>
      </c>
      <c r="M405" s="849">
        <v>6463</v>
      </c>
      <c r="N405" s="849">
        <v>3</v>
      </c>
      <c r="O405" s="849">
        <v>19404</v>
      </c>
      <c r="P405" s="837">
        <v>0.42890298622930528</v>
      </c>
      <c r="Q405" s="850">
        <v>6468</v>
      </c>
    </row>
    <row r="406" spans="1:17" ht="14.4" customHeight="1" x14ac:dyDescent="0.3">
      <c r="A406" s="831" t="s">
        <v>599</v>
      </c>
      <c r="B406" s="832" t="s">
        <v>5993</v>
      </c>
      <c r="C406" s="832" t="s">
        <v>5627</v>
      </c>
      <c r="D406" s="832" t="s">
        <v>6420</v>
      </c>
      <c r="E406" s="832" t="s">
        <v>6330</v>
      </c>
      <c r="F406" s="849">
        <v>1</v>
      </c>
      <c r="G406" s="849">
        <v>0</v>
      </c>
      <c r="H406" s="849"/>
      <c r="I406" s="849">
        <v>0</v>
      </c>
      <c r="J406" s="849">
        <v>9</v>
      </c>
      <c r="K406" s="849">
        <v>0</v>
      </c>
      <c r="L406" s="849"/>
      <c r="M406" s="849">
        <v>0</v>
      </c>
      <c r="N406" s="849">
        <v>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599</v>
      </c>
      <c r="B407" s="832" t="s">
        <v>5993</v>
      </c>
      <c r="C407" s="832" t="s">
        <v>5627</v>
      </c>
      <c r="D407" s="832" t="s">
        <v>6421</v>
      </c>
      <c r="E407" s="832" t="s">
        <v>6422</v>
      </c>
      <c r="F407" s="849"/>
      <c r="G407" s="849"/>
      <c r="H407" s="849"/>
      <c r="I407" s="849"/>
      <c r="J407" s="849">
        <v>1</v>
      </c>
      <c r="K407" s="849">
        <v>4396</v>
      </c>
      <c r="L407" s="849">
        <v>1</v>
      </c>
      <c r="M407" s="849">
        <v>4396</v>
      </c>
      <c r="N407" s="849">
        <v>3</v>
      </c>
      <c r="O407" s="849">
        <v>13194</v>
      </c>
      <c r="P407" s="837">
        <v>3.0013648771610555</v>
      </c>
      <c r="Q407" s="850">
        <v>4398</v>
      </c>
    </row>
    <row r="408" spans="1:17" ht="14.4" customHeight="1" x14ac:dyDescent="0.3">
      <c r="A408" s="831" t="s">
        <v>599</v>
      </c>
      <c r="B408" s="832" t="s">
        <v>5993</v>
      </c>
      <c r="C408" s="832" t="s">
        <v>5627</v>
      </c>
      <c r="D408" s="832" t="s">
        <v>6423</v>
      </c>
      <c r="E408" s="832" t="s">
        <v>6424</v>
      </c>
      <c r="F408" s="849">
        <v>2</v>
      </c>
      <c r="G408" s="849">
        <v>5426</v>
      </c>
      <c r="H408" s="849">
        <v>1.9227498228206945</v>
      </c>
      <c r="I408" s="849">
        <v>2713</v>
      </c>
      <c r="J408" s="849">
        <v>1</v>
      </c>
      <c r="K408" s="849">
        <v>2822</v>
      </c>
      <c r="L408" s="849">
        <v>1</v>
      </c>
      <c r="M408" s="849">
        <v>2822</v>
      </c>
      <c r="N408" s="849">
        <v>1</v>
      </c>
      <c r="O408" s="849">
        <v>2823</v>
      </c>
      <c r="P408" s="837">
        <v>1.0003543586109143</v>
      </c>
      <c r="Q408" s="850">
        <v>2823</v>
      </c>
    </row>
    <row r="409" spans="1:17" ht="14.4" customHeight="1" x14ac:dyDescent="0.3">
      <c r="A409" s="831" t="s">
        <v>599</v>
      </c>
      <c r="B409" s="832" t="s">
        <v>5993</v>
      </c>
      <c r="C409" s="832" t="s">
        <v>5627</v>
      </c>
      <c r="D409" s="832" t="s">
        <v>6425</v>
      </c>
      <c r="E409" s="832" t="s">
        <v>6426</v>
      </c>
      <c r="F409" s="849">
        <v>1</v>
      </c>
      <c r="G409" s="849">
        <v>0</v>
      </c>
      <c r="H409" s="849"/>
      <c r="I409" s="849">
        <v>0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599</v>
      </c>
      <c r="B410" s="832" t="s">
        <v>5993</v>
      </c>
      <c r="C410" s="832" t="s">
        <v>5627</v>
      </c>
      <c r="D410" s="832" t="s">
        <v>6427</v>
      </c>
      <c r="E410" s="832" t="s">
        <v>6428</v>
      </c>
      <c r="F410" s="849">
        <v>3</v>
      </c>
      <c r="G410" s="849">
        <v>3180</v>
      </c>
      <c r="H410" s="849">
        <v>1.454711802378774</v>
      </c>
      <c r="I410" s="849">
        <v>1060</v>
      </c>
      <c r="J410" s="849">
        <v>2</v>
      </c>
      <c r="K410" s="849">
        <v>2186</v>
      </c>
      <c r="L410" s="849">
        <v>1</v>
      </c>
      <c r="M410" s="849">
        <v>1093</v>
      </c>
      <c r="N410" s="849"/>
      <c r="O410" s="849"/>
      <c r="P410" s="837"/>
      <c r="Q410" s="850"/>
    </row>
    <row r="411" spans="1:17" ht="14.4" customHeight="1" x14ac:dyDescent="0.3">
      <c r="A411" s="831" t="s">
        <v>599</v>
      </c>
      <c r="B411" s="832" t="s">
        <v>5993</v>
      </c>
      <c r="C411" s="832" t="s">
        <v>5627</v>
      </c>
      <c r="D411" s="832" t="s">
        <v>6429</v>
      </c>
      <c r="E411" s="832" t="s">
        <v>6430</v>
      </c>
      <c r="F411" s="849">
        <v>2</v>
      </c>
      <c r="G411" s="849">
        <v>0</v>
      </c>
      <c r="H411" s="849"/>
      <c r="I411" s="849">
        <v>0</v>
      </c>
      <c r="J411" s="849">
        <v>5</v>
      </c>
      <c r="K411" s="849">
        <v>0</v>
      </c>
      <c r="L411" s="849"/>
      <c r="M411" s="849">
        <v>0</v>
      </c>
      <c r="N411" s="849">
        <v>11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599</v>
      </c>
      <c r="B412" s="832" t="s">
        <v>5993</v>
      </c>
      <c r="C412" s="832" t="s">
        <v>5627</v>
      </c>
      <c r="D412" s="832" t="s">
        <v>6431</v>
      </c>
      <c r="E412" s="832" t="s">
        <v>6432</v>
      </c>
      <c r="F412" s="849">
        <v>2</v>
      </c>
      <c r="G412" s="849">
        <v>13434</v>
      </c>
      <c r="H412" s="849">
        <v>1.9376893119861531</v>
      </c>
      <c r="I412" s="849">
        <v>6717</v>
      </c>
      <c r="J412" s="849">
        <v>1</v>
      </c>
      <c r="K412" s="849">
        <v>6933</v>
      </c>
      <c r="L412" s="849">
        <v>1</v>
      </c>
      <c r="M412" s="849">
        <v>6933</v>
      </c>
      <c r="N412" s="849">
        <v>2</v>
      </c>
      <c r="O412" s="849">
        <v>13874</v>
      </c>
      <c r="P412" s="837">
        <v>2.0011539016298863</v>
      </c>
      <c r="Q412" s="850">
        <v>6937</v>
      </c>
    </row>
    <row r="413" spans="1:17" ht="14.4" customHeight="1" x14ac:dyDescent="0.3">
      <c r="A413" s="831" t="s">
        <v>599</v>
      </c>
      <c r="B413" s="832" t="s">
        <v>5993</v>
      </c>
      <c r="C413" s="832" t="s">
        <v>5627</v>
      </c>
      <c r="D413" s="832" t="s">
        <v>6433</v>
      </c>
      <c r="E413" s="832" t="s">
        <v>6434</v>
      </c>
      <c r="F413" s="849"/>
      <c r="G413" s="849"/>
      <c r="H413" s="849"/>
      <c r="I413" s="849"/>
      <c r="J413" s="849">
        <v>1</v>
      </c>
      <c r="K413" s="849">
        <v>8012</v>
      </c>
      <c r="L413" s="849">
        <v>1</v>
      </c>
      <c r="M413" s="849">
        <v>8012</v>
      </c>
      <c r="N413" s="849">
        <v>1</v>
      </c>
      <c r="O413" s="849">
        <v>8017</v>
      </c>
      <c r="P413" s="837">
        <v>1.0006240639041437</v>
      </c>
      <c r="Q413" s="850">
        <v>8017</v>
      </c>
    </row>
    <row r="414" spans="1:17" ht="14.4" customHeight="1" x14ac:dyDescent="0.3">
      <c r="A414" s="831" t="s">
        <v>599</v>
      </c>
      <c r="B414" s="832" t="s">
        <v>5993</v>
      </c>
      <c r="C414" s="832" t="s">
        <v>5627</v>
      </c>
      <c r="D414" s="832" t="s">
        <v>6435</v>
      </c>
      <c r="E414" s="832" t="s">
        <v>6436</v>
      </c>
      <c r="F414" s="849">
        <v>1</v>
      </c>
      <c r="G414" s="849">
        <v>10293</v>
      </c>
      <c r="H414" s="849"/>
      <c r="I414" s="849">
        <v>10293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599</v>
      </c>
      <c r="B415" s="832" t="s">
        <v>5993</v>
      </c>
      <c r="C415" s="832" t="s">
        <v>5627</v>
      </c>
      <c r="D415" s="832" t="s">
        <v>6437</v>
      </c>
      <c r="E415" s="832" t="s">
        <v>6438</v>
      </c>
      <c r="F415" s="849">
        <v>4</v>
      </c>
      <c r="G415" s="849">
        <v>0</v>
      </c>
      <c r="H415" s="849"/>
      <c r="I415" s="849">
        <v>0</v>
      </c>
      <c r="J415" s="849">
        <v>12</v>
      </c>
      <c r="K415" s="849">
        <v>0</v>
      </c>
      <c r="L415" s="849"/>
      <c r="M415" s="849">
        <v>0</v>
      </c>
      <c r="N415" s="849">
        <v>4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599</v>
      </c>
      <c r="B416" s="832" t="s">
        <v>5993</v>
      </c>
      <c r="C416" s="832" t="s">
        <v>5627</v>
      </c>
      <c r="D416" s="832" t="s">
        <v>6439</v>
      </c>
      <c r="E416" s="832" t="s">
        <v>6440</v>
      </c>
      <c r="F416" s="849">
        <v>1</v>
      </c>
      <c r="G416" s="849">
        <v>2277</v>
      </c>
      <c r="H416" s="849"/>
      <c r="I416" s="849">
        <v>2277</v>
      </c>
      <c r="J416" s="849"/>
      <c r="K416" s="849"/>
      <c r="L416" s="849"/>
      <c r="M416" s="849"/>
      <c r="N416" s="849">
        <v>1</v>
      </c>
      <c r="O416" s="849">
        <v>2328</v>
      </c>
      <c r="P416" s="837"/>
      <c r="Q416" s="850">
        <v>2328</v>
      </c>
    </row>
    <row r="417" spans="1:17" ht="14.4" customHeight="1" x14ac:dyDescent="0.3">
      <c r="A417" s="831" t="s">
        <v>599</v>
      </c>
      <c r="B417" s="832" t="s">
        <v>5993</v>
      </c>
      <c r="C417" s="832" t="s">
        <v>5627</v>
      </c>
      <c r="D417" s="832" t="s">
        <v>6441</v>
      </c>
      <c r="E417" s="832" t="s">
        <v>6442</v>
      </c>
      <c r="F417" s="849">
        <v>1</v>
      </c>
      <c r="G417" s="849">
        <v>814</v>
      </c>
      <c r="H417" s="849"/>
      <c r="I417" s="849">
        <v>814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599</v>
      </c>
      <c r="B418" s="832" t="s">
        <v>5993</v>
      </c>
      <c r="C418" s="832" t="s">
        <v>5627</v>
      </c>
      <c r="D418" s="832" t="s">
        <v>6443</v>
      </c>
      <c r="E418" s="832" t="s">
        <v>6444</v>
      </c>
      <c r="F418" s="849">
        <v>1</v>
      </c>
      <c r="G418" s="849">
        <v>0</v>
      </c>
      <c r="H418" s="849"/>
      <c r="I418" s="849">
        <v>0</v>
      </c>
      <c r="J418" s="849">
        <v>3</v>
      </c>
      <c r="K418" s="849">
        <v>0</v>
      </c>
      <c r="L418" s="849"/>
      <c r="M418" s="849">
        <v>0</v>
      </c>
      <c r="N418" s="849"/>
      <c r="O418" s="849"/>
      <c r="P418" s="837"/>
      <c r="Q418" s="850"/>
    </row>
    <row r="419" spans="1:17" ht="14.4" customHeight="1" x14ac:dyDescent="0.3">
      <c r="A419" s="831" t="s">
        <v>599</v>
      </c>
      <c r="B419" s="832" t="s">
        <v>5993</v>
      </c>
      <c r="C419" s="832" t="s">
        <v>5627</v>
      </c>
      <c r="D419" s="832" t="s">
        <v>6445</v>
      </c>
      <c r="E419" s="832" t="s">
        <v>6446</v>
      </c>
      <c r="F419" s="849">
        <v>2</v>
      </c>
      <c r="G419" s="849">
        <v>0</v>
      </c>
      <c r="H419" s="849"/>
      <c r="I419" s="849">
        <v>0</v>
      </c>
      <c r="J419" s="849">
        <v>1</v>
      </c>
      <c r="K419" s="849">
        <v>0</v>
      </c>
      <c r="L419" s="849"/>
      <c r="M419" s="849">
        <v>0</v>
      </c>
      <c r="N419" s="849">
        <v>2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599</v>
      </c>
      <c r="B420" s="832" t="s">
        <v>5993</v>
      </c>
      <c r="C420" s="832" t="s">
        <v>5627</v>
      </c>
      <c r="D420" s="832" t="s">
        <v>6447</v>
      </c>
      <c r="E420" s="832" t="s">
        <v>6448</v>
      </c>
      <c r="F420" s="849"/>
      <c r="G420" s="849"/>
      <c r="H420" s="849"/>
      <c r="I420" s="849"/>
      <c r="J420" s="849">
        <v>1</v>
      </c>
      <c r="K420" s="849">
        <v>0</v>
      </c>
      <c r="L420" s="849"/>
      <c r="M420" s="849">
        <v>0</v>
      </c>
      <c r="N420" s="849"/>
      <c r="O420" s="849"/>
      <c r="P420" s="837"/>
      <c r="Q420" s="850"/>
    </row>
    <row r="421" spans="1:17" ht="14.4" customHeight="1" x14ac:dyDescent="0.3">
      <c r="A421" s="831" t="s">
        <v>599</v>
      </c>
      <c r="B421" s="832" t="s">
        <v>5993</v>
      </c>
      <c r="C421" s="832" t="s">
        <v>5627</v>
      </c>
      <c r="D421" s="832" t="s">
        <v>6449</v>
      </c>
      <c r="E421" s="832" t="s">
        <v>6438</v>
      </c>
      <c r="F421" s="849"/>
      <c r="G421" s="849"/>
      <c r="H421" s="849"/>
      <c r="I421" s="849"/>
      <c r="J421" s="849">
        <v>3</v>
      </c>
      <c r="K421" s="849">
        <v>0</v>
      </c>
      <c r="L421" s="849"/>
      <c r="M421" s="849">
        <v>0</v>
      </c>
      <c r="N421" s="849">
        <v>1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599</v>
      </c>
      <c r="B422" s="832" t="s">
        <v>5993</v>
      </c>
      <c r="C422" s="832" t="s">
        <v>5627</v>
      </c>
      <c r="D422" s="832" t="s">
        <v>5825</v>
      </c>
      <c r="E422" s="832" t="s">
        <v>5826</v>
      </c>
      <c r="F422" s="849">
        <v>1</v>
      </c>
      <c r="G422" s="849">
        <v>263</v>
      </c>
      <c r="H422" s="849"/>
      <c r="I422" s="849">
        <v>263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599</v>
      </c>
      <c r="B423" s="832" t="s">
        <v>5993</v>
      </c>
      <c r="C423" s="832" t="s">
        <v>5627</v>
      </c>
      <c r="D423" s="832" t="s">
        <v>6450</v>
      </c>
      <c r="E423" s="832" t="s">
        <v>6451</v>
      </c>
      <c r="F423" s="849">
        <v>5</v>
      </c>
      <c r="G423" s="849">
        <v>5685</v>
      </c>
      <c r="H423" s="849"/>
      <c r="I423" s="849">
        <v>1137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599</v>
      </c>
      <c r="B424" s="832" t="s">
        <v>5993</v>
      </c>
      <c r="C424" s="832" t="s">
        <v>5627</v>
      </c>
      <c r="D424" s="832" t="s">
        <v>6452</v>
      </c>
      <c r="E424" s="832" t="s">
        <v>6453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3225</v>
      </c>
      <c r="P424" s="837"/>
      <c r="Q424" s="850">
        <v>3225</v>
      </c>
    </row>
    <row r="425" spans="1:17" ht="14.4" customHeight="1" x14ac:dyDescent="0.3">
      <c r="A425" s="831" t="s">
        <v>599</v>
      </c>
      <c r="B425" s="832" t="s">
        <v>5993</v>
      </c>
      <c r="C425" s="832" t="s">
        <v>5627</v>
      </c>
      <c r="D425" s="832" t="s">
        <v>6454</v>
      </c>
      <c r="E425" s="832" t="s">
        <v>6455</v>
      </c>
      <c r="F425" s="849">
        <v>1</v>
      </c>
      <c r="G425" s="849">
        <v>68444.44</v>
      </c>
      <c r="H425" s="849">
        <v>1</v>
      </c>
      <c r="I425" s="849">
        <v>68444.44</v>
      </c>
      <c r="J425" s="849">
        <v>1</v>
      </c>
      <c r="K425" s="849">
        <v>68444.44</v>
      </c>
      <c r="L425" s="849">
        <v>1</v>
      </c>
      <c r="M425" s="849">
        <v>68444.44</v>
      </c>
      <c r="N425" s="849">
        <v>2</v>
      </c>
      <c r="O425" s="849">
        <v>136888.88</v>
      </c>
      <c r="P425" s="837">
        <v>2</v>
      </c>
      <c r="Q425" s="850">
        <v>68444.44</v>
      </c>
    </row>
    <row r="426" spans="1:17" ht="14.4" customHeight="1" x14ac:dyDescent="0.3">
      <c r="A426" s="831" t="s">
        <v>599</v>
      </c>
      <c r="B426" s="832" t="s">
        <v>5993</v>
      </c>
      <c r="C426" s="832" t="s">
        <v>5627</v>
      </c>
      <c r="D426" s="832" t="s">
        <v>6456</v>
      </c>
      <c r="E426" s="832" t="s">
        <v>6457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1219</v>
      </c>
      <c r="P426" s="837"/>
      <c r="Q426" s="850">
        <v>1219</v>
      </c>
    </row>
    <row r="427" spans="1:17" ht="14.4" customHeight="1" x14ac:dyDescent="0.3">
      <c r="A427" s="831" t="s">
        <v>599</v>
      </c>
      <c r="B427" s="832" t="s">
        <v>5993</v>
      </c>
      <c r="C427" s="832" t="s">
        <v>5627</v>
      </c>
      <c r="D427" s="832" t="s">
        <v>6458</v>
      </c>
      <c r="E427" s="832" t="s">
        <v>6459</v>
      </c>
      <c r="F427" s="849">
        <v>1</v>
      </c>
      <c r="G427" s="849">
        <v>750</v>
      </c>
      <c r="H427" s="849"/>
      <c r="I427" s="849">
        <v>750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599</v>
      </c>
      <c r="B428" s="832" t="s">
        <v>5993</v>
      </c>
      <c r="C428" s="832" t="s">
        <v>5627</v>
      </c>
      <c r="D428" s="832" t="s">
        <v>6460</v>
      </c>
      <c r="E428" s="832" t="s">
        <v>6461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3080</v>
      </c>
      <c r="P428" s="837"/>
      <c r="Q428" s="850">
        <v>3080</v>
      </c>
    </row>
    <row r="429" spans="1:17" ht="14.4" customHeight="1" x14ac:dyDescent="0.3">
      <c r="A429" s="831" t="s">
        <v>599</v>
      </c>
      <c r="B429" s="832" t="s">
        <v>6462</v>
      </c>
      <c r="C429" s="832" t="s">
        <v>5632</v>
      </c>
      <c r="D429" s="832" t="s">
        <v>6002</v>
      </c>
      <c r="E429" s="832" t="s">
        <v>1277</v>
      </c>
      <c r="F429" s="849"/>
      <c r="G429" s="849"/>
      <c r="H429" s="849"/>
      <c r="I429" s="849"/>
      <c r="J429" s="849">
        <v>1</v>
      </c>
      <c r="K429" s="849">
        <v>11420.87</v>
      </c>
      <c r="L429" s="849">
        <v>1</v>
      </c>
      <c r="M429" s="849">
        <v>11420.87</v>
      </c>
      <c r="N429" s="849"/>
      <c r="O429" s="849"/>
      <c r="P429" s="837"/>
      <c r="Q429" s="850"/>
    </row>
    <row r="430" spans="1:17" ht="14.4" customHeight="1" x14ac:dyDescent="0.3">
      <c r="A430" s="831" t="s">
        <v>599</v>
      </c>
      <c r="B430" s="832" t="s">
        <v>6462</v>
      </c>
      <c r="C430" s="832" t="s">
        <v>6085</v>
      </c>
      <c r="D430" s="832" t="s">
        <v>6088</v>
      </c>
      <c r="E430" s="832" t="s">
        <v>6089</v>
      </c>
      <c r="F430" s="849">
        <v>10</v>
      </c>
      <c r="G430" s="849">
        <v>18655.8</v>
      </c>
      <c r="H430" s="849"/>
      <c r="I430" s="849">
        <v>1865.58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599</v>
      </c>
      <c r="B431" s="832" t="s">
        <v>6462</v>
      </c>
      <c r="C431" s="832" t="s">
        <v>6085</v>
      </c>
      <c r="D431" s="832" t="s">
        <v>6090</v>
      </c>
      <c r="E431" s="832" t="s">
        <v>6091</v>
      </c>
      <c r="F431" s="849"/>
      <c r="G431" s="849"/>
      <c r="H431" s="849"/>
      <c r="I431" s="849"/>
      <c r="J431" s="849"/>
      <c r="K431" s="849"/>
      <c r="L431" s="849"/>
      <c r="M431" s="849"/>
      <c r="N431" s="849">
        <v>4</v>
      </c>
      <c r="O431" s="849">
        <v>10564.6</v>
      </c>
      <c r="P431" s="837"/>
      <c r="Q431" s="850">
        <v>2641.15</v>
      </c>
    </row>
    <row r="432" spans="1:17" ht="14.4" customHeight="1" x14ac:dyDescent="0.3">
      <c r="A432" s="831" t="s">
        <v>599</v>
      </c>
      <c r="B432" s="832" t="s">
        <v>6462</v>
      </c>
      <c r="C432" s="832" t="s">
        <v>6085</v>
      </c>
      <c r="D432" s="832" t="s">
        <v>6098</v>
      </c>
      <c r="E432" s="832" t="s">
        <v>6099</v>
      </c>
      <c r="F432" s="849">
        <v>2</v>
      </c>
      <c r="G432" s="849">
        <v>1851.14</v>
      </c>
      <c r="H432" s="849"/>
      <c r="I432" s="849">
        <v>925.57</v>
      </c>
      <c r="J432" s="849"/>
      <c r="K432" s="849"/>
      <c r="L432" s="849"/>
      <c r="M432" s="849"/>
      <c r="N432" s="849">
        <v>1</v>
      </c>
      <c r="O432" s="849">
        <v>1211.6099999999999</v>
      </c>
      <c r="P432" s="837"/>
      <c r="Q432" s="850">
        <v>1211.6099999999999</v>
      </c>
    </row>
    <row r="433" spans="1:17" ht="14.4" customHeight="1" x14ac:dyDescent="0.3">
      <c r="A433" s="831" t="s">
        <v>599</v>
      </c>
      <c r="B433" s="832" t="s">
        <v>6462</v>
      </c>
      <c r="C433" s="832" t="s">
        <v>5627</v>
      </c>
      <c r="D433" s="832" t="s">
        <v>6463</v>
      </c>
      <c r="E433" s="832" t="s">
        <v>6464</v>
      </c>
      <c r="F433" s="849">
        <v>227</v>
      </c>
      <c r="G433" s="849">
        <v>1491390</v>
      </c>
      <c r="H433" s="849">
        <v>1.3352941176470587</v>
      </c>
      <c r="I433" s="849">
        <v>6570</v>
      </c>
      <c r="J433" s="849">
        <v>170</v>
      </c>
      <c r="K433" s="849">
        <v>1116900</v>
      </c>
      <c r="L433" s="849">
        <v>1</v>
      </c>
      <c r="M433" s="849">
        <v>6570</v>
      </c>
      <c r="N433" s="849">
        <v>186</v>
      </c>
      <c r="O433" s="849">
        <v>1222020</v>
      </c>
      <c r="P433" s="837">
        <v>1.0941176470588236</v>
      </c>
      <c r="Q433" s="850">
        <v>6570</v>
      </c>
    </row>
    <row r="434" spans="1:17" ht="14.4" customHeight="1" x14ac:dyDescent="0.3">
      <c r="A434" s="831" t="s">
        <v>599</v>
      </c>
      <c r="B434" s="832" t="s">
        <v>6462</v>
      </c>
      <c r="C434" s="832" t="s">
        <v>5627</v>
      </c>
      <c r="D434" s="832" t="s">
        <v>6311</v>
      </c>
      <c r="E434" s="832" t="s">
        <v>6312</v>
      </c>
      <c r="F434" s="849">
        <v>0</v>
      </c>
      <c r="G434" s="849">
        <v>0</v>
      </c>
      <c r="H434" s="849"/>
      <c r="I434" s="849"/>
      <c r="J434" s="849">
        <v>0</v>
      </c>
      <c r="K434" s="849">
        <v>0</v>
      </c>
      <c r="L434" s="849"/>
      <c r="M434" s="849"/>
      <c r="N434" s="849">
        <v>0</v>
      </c>
      <c r="O434" s="849">
        <v>0</v>
      </c>
      <c r="P434" s="837"/>
      <c r="Q434" s="850"/>
    </row>
    <row r="435" spans="1:17" ht="14.4" customHeight="1" x14ac:dyDescent="0.3">
      <c r="A435" s="831" t="s">
        <v>599</v>
      </c>
      <c r="B435" s="832" t="s">
        <v>6462</v>
      </c>
      <c r="C435" s="832" t="s">
        <v>5627</v>
      </c>
      <c r="D435" s="832" t="s">
        <v>6313</v>
      </c>
      <c r="E435" s="832" t="s">
        <v>6314</v>
      </c>
      <c r="F435" s="849">
        <v>214</v>
      </c>
      <c r="G435" s="849">
        <v>0</v>
      </c>
      <c r="H435" s="849"/>
      <c r="I435" s="849">
        <v>0</v>
      </c>
      <c r="J435" s="849">
        <v>102</v>
      </c>
      <c r="K435" s="849">
        <v>0</v>
      </c>
      <c r="L435" s="849"/>
      <c r="M435" s="849">
        <v>0</v>
      </c>
      <c r="N435" s="849">
        <v>77</v>
      </c>
      <c r="O435" s="849">
        <v>0</v>
      </c>
      <c r="P435" s="837"/>
      <c r="Q435" s="850">
        <v>0</v>
      </c>
    </row>
    <row r="436" spans="1:17" ht="14.4" customHeight="1" x14ac:dyDescent="0.3">
      <c r="A436" s="831" t="s">
        <v>599</v>
      </c>
      <c r="B436" s="832" t="s">
        <v>6462</v>
      </c>
      <c r="C436" s="832" t="s">
        <v>5627</v>
      </c>
      <c r="D436" s="832" t="s">
        <v>6465</v>
      </c>
      <c r="E436" s="832" t="s">
        <v>6466</v>
      </c>
      <c r="F436" s="849"/>
      <c r="G436" s="849"/>
      <c r="H436" s="849"/>
      <c r="I436" s="849"/>
      <c r="J436" s="849">
        <v>2</v>
      </c>
      <c r="K436" s="849">
        <v>12162</v>
      </c>
      <c r="L436" s="849">
        <v>1</v>
      </c>
      <c r="M436" s="849">
        <v>6081</v>
      </c>
      <c r="N436" s="849"/>
      <c r="O436" s="849"/>
      <c r="P436" s="837"/>
      <c r="Q436" s="850"/>
    </row>
    <row r="437" spans="1:17" ht="14.4" customHeight="1" x14ac:dyDescent="0.3">
      <c r="A437" s="831" t="s">
        <v>599</v>
      </c>
      <c r="B437" s="832" t="s">
        <v>6467</v>
      </c>
      <c r="C437" s="832" t="s">
        <v>5627</v>
      </c>
      <c r="D437" s="832" t="s">
        <v>6468</v>
      </c>
      <c r="E437" s="832" t="s">
        <v>6469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4299</v>
      </c>
      <c r="P437" s="837"/>
      <c r="Q437" s="850">
        <v>4299</v>
      </c>
    </row>
    <row r="438" spans="1:17" ht="14.4" customHeight="1" x14ac:dyDescent="0.3">
      <c r="A438" s="831" t="s">
        <v>599</v>
      </c>
      <c r="B438" s="832" t="s">
        <v>6467</v>
      </c>
      <c r="C438" s="832" t="s">
        <v>5627</v>
      </c>
      <c r="D438" s="832" t="s">
        <v>6470</v>
      </c>
      <c r="E438" s="832" t="s">
        <v>6471</v>
      </c>
      <c r="F438" s="849">
        <v>1</v>
      </c>
      <c r="G438" s="849">
        <v>5272</v>
      </c>
      <c r="H438" s="849"/>
      <c r="I438" s="849">
        <v>5272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599</v>
      </c>
      <c r="B439" s="832" t="s">
        <v>6467</v>
      </c>
      <c r="C439" s="832" t="s">
        <v>5627</v>
      </c>
      <c r="D439" s="832" t="s">
        <v>6472</v>
      </c>
      <c r="E439" s="832" t="s">
        <v>6473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1126</v>
      </c>
      <c r="P439" s="837"/>
      <c r="Q439" s="850">
        <v>1126</v>
      </c>
    </row>
    <row r="440" spans="1:17" ht="14.4" customHeight="1" x14ac:dyDescent="0.3">
      <c r="A440" s="831" t="s">
        <v>599</v>
      </c>
      <c r="B440" s="832" t="s">
        <v>6467</v>
      </c>
      <c r="C440" s="832" t="s">
        <v>5627</v>
      </c>
      <c r="D440" s="832" t="s">
        <v>6474</v>
      </c>
      <c r="E440" s="832" t="s">
        <v>6475</v>
      </c>
      <c r="F440" s="849">
        <v>1</v>
      </c>
      <c r="G440" s="849">
        <v>2942</v>
      </c>
      <c r="H440" s="849">
        <v>0.96427400852179612</v>
      </c>
      <c r="I440" s="849">
        <v>2942</v>
      </c>
      <c r="J440" s="849">
        <v>1</v>
      </c>
      <c r="K440" s="849">
        <v>3051</v>
      </c>
      <c r="L440" s="849">
        <v>1</v>
      </c>
      <c r="M440" s="849">
        <v>3051</v>
      </c>
      <c r="N440" s="849"/>
      <c r="O440" s="849"/>
      <c r="P440" s="837"/>
      <c r="Q440" s="850"/>
    </row>
    <row r="441" spans="1:17" ht="14.4" customHeight="1" x14ac:dyDescent="0.3">
      <c r="A441" s="831" t="s">
        <v>599</v>
      </c>
      <c r="B441" s="832" t="s">
        <v>6467</v>
      </c>
      <c r="C441" s="832" t="s">
        <v>5627</v>
      </c>
      <c r="D441" s="832" t="s">
        <v>6476</v>
      </c>
      <c r="E441" s="832" t="s">
        <v>6477</v>
      </c>
      <c r="F441" s="849">
        <v>3</v>
      </c>
      <c r="G441" s="849">
        <v>5718</v>
      </c>
      <c r="H441" s="849">
        <v>0.58346938775510204</v>
      </c>
      <c r="I441" s="849">
        <v>1906</v>
      </c>
      <c r="J441" s="849">
        <v>5</v>
      </c>
      <c r="K441" s="849">
        <v>9800</v>
      </c>
      <c r="L441" s="849">
        <v>1</v>
      </c>
      <c r="M441" s="849">
        <v>1960</v>
      </c>
      <c r="N441" s="849">
        <v>6</v>
      </c>
      <c r="O441" s="849">
        <v>11766</v>
      </c>
      <c r="P441" s="837">
        <v>1.2006122448979593</v>
      </c>
      <c r="Q441" s="850">
        <v>1961</v>
      </c>
    </row>
    <row r="442" spans="1:17" ht="14.4" customHeight="1" x14ac:dyDescent="0.3">
      <c r="A442" s="831" t="s">
        <v>599</v>
      </c>
      <c r="B442" s="832" t="s">
        <v>6467</v>
      </c>
      <c r="C442" s="832" t="s">
        <v>5627</v>
      </c>
      <c r="D442" s="832" t="s">
        <v>6478</v>
      </c>
      <c r="E442" s="832" t="s">
        <v>6479</v>
      </c>
      <c r="F442" s="849">
        <v>1</v>
      </c>
      <c r="G442" s="849">
        <v>247</v>
      </c>
      <c r="H442" s="849"/>
      <c r="I442" s="849">
        <v>247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599</v>
      </c>
      <c r="B443" s="832" t="s">
        <v>6467</v>
      </c>
      <c r="C443" s="832" t="s">
        <v>5627</v>
      </c>
      <c r="D443" s="832" t="s">
        <v>5739</v>
      </c>
      <c r="E443" s="832" t="s">
        <v>5740</v>
      </c>
      <c r="F443" s="849">
        <v>2</v>
      </c>
      <c r="G443" s="849">
        <v>1166</v>
      </c>
      <c r="H443" s="849"/>
      <c r="I443" s="849">
        <v>583</v>
      </c>
      <c r="J443" s="849"/>
      <c r="K443" s="849"/>
      <c r="L443" s="849"/>
      <c r="M443" s="849"/>
      <c r="N443" s="849">
        <v>1</v>
      </c>
      <c r="O443" s="849">
        <v>592</v>
      </c>
      <c r="P443" s="837"/>
      <c r="Q443" s="850">
        <v>592</v>
      </c>
    </row>
    <row r="444" spans="1:17" ht="14.4" customHeight="1" x14ac:dyDescent="0.3">
      <c r="A444" s="831" t="s">
        <v>599</v>
      </c>
      <c r="B444" s="832" t="s">
        <v>6467</v>
      </c>
      <c r="C444" s="832" t="s">
        <v>5627</v>
      </c>
      <c r="D444" s="832" t="s">
        <v>6480</v>
      </c>
      <c r="E444" s="832" t="s">
        <v>6481</v>
      </c>
      <c r="F444" s="849">
        <v>1</v>
      </c>
      <c r="G444" s="849">
        <v>759</v>
      </c>
      <c r="H444" s="849"/>
      <c r="I444" s="849">
        <v>759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599</v>
      </c>
      <c r="B445" s="832" t="s">
        <v>6467</v>
      </c>
      <c r="C445" s="832" t="s">
        <v>5627</v>
      </c>
      <c r="D445" s="832" t="s">
        <v>6482</v>
      </c>
      <c r="E445" s="832" t="s">
        <v>6483</v>
      </c>
      <c r="F445" s="849"/>
      <c r="G445" s="849"/>
      <c r="H445" s="849"/>
      <c r="I445" s="849"/>
      <c r="J445" s="849">
        <v>5</v>
      </c>
      <c r="K445" s="849">
        <v>22285</v>
      </c>
      <c r="L445" s="849">
        <v>1</v>
      </c>
      <c r="M445" s="849">
        <v>4457</v>
      </c>
      <c r="N445" s="849">
        <v>1</v>
      </c>
      <c r="O445" s="849">
        <v>4460</v>
      </c>
      <c r="P445" s="837">
        <v>0.20013461969934934</v>
      </c>
      <c r="Q445" s="850">
        <v>4460</v>
      </c>
    </row>
    <row r="446" spans="1:17" ht="14.4" customHeight="1" x14ac:dyDescent="0.3">
      <c r="A446" s="831" t="s">
        <v>599</v>
      </c>
      <c r="B446" s="832" t="s">
        <v>6467</v>
      </c>
      <c r="C446" s="832" t="s">
        <v>5627</v>
      </c>
      <c r="D446" s="832" t="s">
        <v>6484</v>
      </c>
      <c r="E446" s="832" t="s">
        <v>6485</v>
      </c>
      <c r="F446" s="849">
        <v>1</v>
      </c>
      <c r="G446" s="849">
        <v>447</v>
      </c>
      <c r="H446" s="849"/>
      <c r="I446" s="849">
        <v>447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599</v>
      </c>
      <c r="B447" s="832" t="s">
        <v>6467</v>
      </c>
      <c r="C447" s="832" t="s">
        <v>5627</v>
      </c>
      <c r="D447" s="832" t="s">
        <v>6486</v>
      </c>
      <c r="E447" s="832" t="s">
        <v>6487</v>
      </c>
      <c r="F447" s="849">
        <v>1</v>
      </c>
      <c r="G447" s="849">
        <v>3032</v>
      </c>
      <c r="H447" s="849"/>
      <c r="I447" s="849">
        <v>3032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599</v>
      </c>
      <c r="B448" s="832" t="s">
        <v>6467</v>
      </c>
      <c r="C448" s="832" t="s">
        <v>5627</v>
      </c>
      <c r="D448" s="832" t="s">
        <v>6488</v>
      </c>
      <c r="E448" s="832" t="s">
        <v>6489</v>
      </c>
      <c r="F448" s="849"/>
      <c r="G448" s="849"/>
      <c r="H448" s="849"/>
      <c r="I448" s="849"/>
      <c r="J448" s="849">
        <v>1</v>
      </c>
      <c r="K448" s="849">
        <v>2752</v>
      </c>
      <c r="L448" s="849">
        <v>1</v>
      </c>
      <c r="M448" s="849">
        <v>2752</v>
      </c>
      <c r="N448" s="849"/>
      <c r="O448" s="849"/>
      <c r="P448" s="837"/>
      <c r="Q448" s="850"/>
    </row>
    <row r="449" spans="1:17" ht="14.4" customHeight="1" x14ac:dyDescent="0.3">
      <c r="A449" s="831" t="s">
        <v>599</v>
      </c>
      <c r="B449" s="832" t="s">
        <v>5873</v>
      </c>
      <c r="C449" s="832" t="s">
        <v>5627</v>
      </c>
      <c r="D449" s="832" t="s">
        <v>6490</v>
      </c>
      <c r="E449" s="832" t="s">
        <v>6491</v>
      </c>
      <c r="F449" s="849">
        <v>1</v>
      </c>
      <c r="G449" s="849">
        <v>1121</v>
      </c>
      <c r="H449" s="849"/>
      <c r="I449" s="849">
        <v>1121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599</v>
      </c>
      <c r="B450" s="832" t="s">
        <v>5873</v>
      </c>
      <c r="C450" s="832" t="s">
        <v>5627</v>
      </c>
      <c r="D450" s="832" t="s">
        <v>6492</v>
      </c>
      <c r="E450" s="832" t="s">
        <v>6493</v>
      </c>
      <c r="F450" s="849">
        <v>1</v>
      </c>
      <c r="G450" s="849">
        <v>5580</v>
      </c>
      <c r="H450" s="849">
        <v>0.49848132928354477</v>
      </c>
      <c r="I450" s="849">
        <v>5580</v>
      </c>
      <c r="J450" s="849">
        <v>2</v>
      </c>
      <c r="K450" s="849">
        <v>11194</v>
      </c>
      <c r="L450" s="849">
        <v>1</v>
      </c>
      <c r="M450" s="849">
        <v>5597</v>
      </c>
      <c r="N450" s="849"/>
      <c r="O450" s="849"/>
      <c r="P450" s="837"/>
      <c r="Q450" s="850"/>
    </row>
    <row r="451" spans="1:17" ht="14.4" customHeight="1" x14ac:dyDescent="0.3">
      <c r="A451" s="831" t="s">
        <v>599</v>
      </c>
      <c r="B451" s="832" t="s">
        <v>5656</v>
      </c>
      <c r="C451" s="832" t="s">
        <v>5627</v>
      </c>
      <c r="D451" s="832" t="s">
        <v>5657</v>
      </c>
      <c r="E451" s="832" t="s">
        <v>5658</v>
      </c>
      <c r="F451" s="849">
        <v>4</v>
      </c>
      <c r="G451" s="849">
        <v>1292</v>
      </c>
      <c r="H451" s="849"/>
      <c r="I451" s="849">
        <v>323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5872</v>
      </c>
      <c r="B452" s="832" t="s">
        <v>5662</v>
      </c>
      <c r="C452" s="832" t="s">
        <v>5627</v>
      </c>
      <c r="D452" s="832" t="s">
        <v>5646</v>
      </c>
      <c r="E452" s="832" t="s">
        <v>5647</v>
      </c>
      <c r="F452" s="849">
        <v>3</v>
      </c>
      <c r="G452" s="849">
        <v>105</v>
      </c>
      <c r="H452" s="849">
        <v>1.4189189189189189</v>
      </c>
      <c r="I452" s="849">
        <v>35</v>
      </c>
      <c r="J452" s="849">
        <v>2</v>
      </c>
      <c r="K452" s="849">
        <v>74</v>
      </c>
      <c r="L452" s="849">
        <v>1</v>
      </c>
      <c r="M452" s="849">
        <v>37</v>
      </c>
      <c r="N452" s="849">
        <v>2</v>
      </c>
      <c r="O452" s="849">
        <v>74</v>
      </c>
      <c r="P452" s="837">
        <v>1</v>
      </c>
      <c r="Q452" s="850">
        <v>37</v>
      </c>
    </row>
    <row r="453" spans="1:17" ht="14.4" customHeight="1" x14ac:dyDescent="0.3">
      <c r="A453" s="831" t="s">
        <v>5872</v>
      </c>
      <c r="B453" s="832" t="s">
        <v>5662</v>
      </c>
      <c r="C453" s="832" t="s">
        <v>5627</v>
      </c>
      <c r="D453" s="832" t="s">
        <v>5689</v>
      </c>
      <c r="E453" s="832" t="s">
        <v>5690</v>
      </c>
      <c r="F453" s="849"/>
      <c r="G453" s="849"/>
      <c r="H453" s="849"/>
      <c r="I453" s="849"/>
      <c r="J453" s="849">
        <v>1</v>
      </c>
      <c r="K453" s="849">
        <v>5</v>
      </c>
      <c r="L453" s="849">
        <v>1</v>
      </c>
      <c r="M453" s="849">
        <v>5</v>
      </c>
      <c r="N453" s="849">
        <v>2</v>
      </c>
      <c r="O453" s="849">
        <v>10</v>
      </c>
      <c r="P453" s="837">
        <v>2</v>
      </c>
      <c r="Q453" s="850">
        <v>5</v>
      </c>
    </row>
    <row r="454" spans="1:17" ht="14.4" customHeight="1" x14ac:dyDescent="0.3">
      <c r="A454" s="831" t="s">
        <v>5872</v>
      </c>
      <c r="B454" s="832" t="s">
        <v>5662</v>
      </c>
      <c r="C454" s="832" t="s">
        <v>5627</v>
      </c>
      <c r="D454" s="832" t="s">
        <v>5693</v>
      </c>
      <c r="E454" s="832" t="s">
        <v>5694</v>
      </c>
      <c r="F454" s="849">
        <v>3</v>
      </c>
      <c r="G454" s="849">
        <v>705</v>
      </c>
      <c r="H454" s="849">
        <v>0.4012521343198634</v>
      </c>
      <c r="I454" s="849">
        <v>235</v>
      </c>
      <c r="J454" s="849">
        <v>7</v>
      </c>
      <c r="K454" s="849">
        <v>1757</v>
      </c>
      <c r="L454" s="849">
        <v>1</v>
      </c>
      <c r="M454" s="849">
        <v>251</v>
      </c>
      <c r="N454" s="849">
        <v>7</v>
      </c>
      <c r="O454" s="849">
        <v>1757</v>
      </c>
      <c r="P454" s="837">
        <v>1</v>
      </c>
      <c r="Q454" s="850">
        <v>251</v>
      </c>
    </row>
    <row r="455" spans="1:17" ht="14.4" customHeight="1" x14ac:dyDescent="0.3">
      <c r="A455" s="831" t="s">
        <v>5872</v>
      </c>
      <c r="B455" s="832" t="s">
        <v>5662</v>
      </c>
      <c r="C455" s="832" t="s">
        <v>5627</v>
      </c>
      <c r="D455" s="832" t="s">
        <v>5695</v>
      </c>
      <c r="E455" s="832" t="s">
        <v>5696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126</v>
      </c>
      <c r="P455" s="837"/>
      <c r="Q455" s="850">
        <v>126</v>
      </c>
    </row>
    <row r="456" spans="1:17" ht="14.4" customHeight="1" x14ac:dyDescent="0.3">
      <c r="A456" s="831" t="s">
        <v>5872</v>
      </c>
      <c r="B456" s="832" t="s">
        <v>5662</v>
      </c>
      <c r="C456" s="832" t="s">
        <v>5627</v>
      </c>
      <c r="D456" s="832" t="s">
        <v>5703</v>
      </c>
      <c r="E456" s="832" t="s">
        <v>5704</v>
      </c>
      <c r="F456" s="849"/>
      <c r="G456" s="849"/>
      <c r="H456" s="849"/>
      <c r="I456" s="849"/>
      <c r="J456" s="849">
        <v>3</v>
      </c>
      <c r="K456" s="849">
        <v>948</v>
      </c>
      <c r="L456" s="849">
        <v>1</v>
      </c>
      <c r="M456" s="849">
        <v>316</v>
      </c>
      <c r="N456" s="849">
        <v>1</v>
      </c>
      <c r="O456" s="849">
        <v>316</v>
      </c>
      <c r="P456" s="837">
        <v>0.33333333333333331</v>
      </c>
      <c r="Q456" s="850">
        <v>316</v>
      </c>
    </row>
    <row r="457" spans="1:17" ht="14.4" customHeight="1" x14ac:dyDescent="0.3">
      <c r="A457" s="831" t="s">
        <v>5872</v>
      </c>
      <c r="B457" s="832" t="s">
        <v>5662</v>
      </c>
      <c r="C457" s="832" t="s">
        <v>5627</v>
      </c>
      <c r="D457" s="832" t="s">
        <v>5639</v>
      </c>
      <c r="E457" s="832" t="s">
        <v>5640</v>
      </c>
      <c r="F457" s="849">
        <v>1</v>
      </c>
      <c r="G457" s="849">
        <v>33.33</v>
      </c>
      <c r="H457" s="849"/>
      <c r="I457" s="849">
        <v>33.33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5872</v>
      </c>
      <c r="B458" s="832" t="s">
        <v>5662</v>
      </c>
      <c r="C458" s="832" t="s">
        <v>5627</v>
      </c>
      <c r="D458" s="832" t="s">
        <v>5725</v>
      </c>
      <c r="E458" s="832" t="s">
        <v>5726</v>
      </c>
      <c r="F458" s="849">
        <v>0</v>
      </c>
      <c r="G458" s="849">
        <v>0</v>
      </c>
      <c r="H458" s="849"/>
      <c r="I458" s="849"/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5872</v>
      </c>
      <c r="B459" s="832" t="s">
        <v>5662</v>
      </c>
      <c r="C459" s="832" t="s">
        <v>5627</v>
      </c>
      <c r="D459" s="832" t="s">
        <v>5641</v>
      </c>
      <c r="E459" s="832" t="s">
        <v>5642</v>
      </c>
      <c r="F459" s="849">
        <v>0</v>
      </c>
      <c r="G459" s="849">
        <v>0</v>
      </c>
      <c r="H459" s="849"/>
      <c r="I459" s="849"/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5872</v>
      </c>
      <c r="B460" s="832" t="s">
        <v>5833</v>
      </c>
      <c r="C460" s="832" t="s">
        <v>5627</v>
      </c>
      <c r="D460" s="832" t="s">
        <v>5834</v>
      </c>
      <c r="E460" s="832" t="s">
        <v>5835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251</v>
      </c>
      <c r="P460" s="837"/>
      <c r="Q460" s="850">
        <v>251</v>
      </c>
    </row>
    <row r="461" spans="1:17" ht="14.4" customHeight="1" x14ac:dyDescent="0.3">
      <c r="A461" s="831" t="s">
        <v>6494</v>
      </c>
      <c r="B461" s="832" t="s">
        <v>5631</v>
      </c>
      <c r="C461" s="832" t="s">
        <v>5627</v>
      </c>
      <c r="D461" s="832" t="s">
        <v>5635</v>
      </c>
      <c r="E461" s="832" t="s">
        <v>5636</v>
      </c>
      <c r="F461" s="849">
        <v>1</v>
      </c>
      <c r="G461" s="849">
        <v>323</v>
      </c>
      <c r="H461" s="849"/>
      <c r="I461" s="849">
        <v>323</v>
      </c>
      <c r="J461" s="849"/>
      <c r="K461" s="849"/>
      <c r="L461" s="849"/>
      <c r="M461" s="849"/>
      <c r="N461" s="849">
        <v>2</v>
      </c>
      <c r="O461" s="849">
        <v>694</v>
      </c>
      <c r="P461" s="837"/>
      <c r="Q461" s="850">
        <v>347</v>
      </c>
    </row>
    <row r="462" spans="1:17" ht="14.4" customHeight="1" x14ac:dyDescent="0.3">
      <c r="A462" s="831" t="s">
        <v>6494</v>
      </c>
      <c r="B462" s="832" t="s">
        <v>5631</v>
      </c>
      <c r="C462" s="832" t="s">
        <v>5627</v>
      </c>
      <c r="D462" s="832" t="s">
        <v>5637</v>
      </c>
      <c r="E462" s="832" t="s">
        <v>5638</v>
      </c>
      <c r="F462" s="849">
        <v>1</v>
      </c>
      <c r="G462" s="849">
        <v>327</v>
      </c>
      <c r="H462" s="849"/>
      <c r="I462" s="849">
        <v>327</v>
      </c>
      <c r="J462" s="849"/>
      <c r="K462" s="849"/>
      <c r="L462" s="849"/>
      <c r="M462" s="849"/>
      <c r="N462" s="849">
        <v>3</v>
      </c>
      <c r="O462" s="849">
        <v>1053</v>
      </c>
      <c r="P462" s="837"/>
      <c r="Q462" s="850">
        <v>351</v>
      </c>
    </row>
    <row r="463" spans="1:17" ht="14.4" customHeight="1" x14ac:dyDescent="0.3">
      <c r="A463" s="831" t="s">
        <v>6494</v>
      </c>
      <c r="B463" s="832" t="s">
        <v>5645</v>
      </c>
      <c r="C463" s="832" t="s">
        <v>5627</v>
      </c>
      <c r="D463" s="832" t="s">
        <v>5650</v>
      </c>
      <c r="E463" s="832" t="s">
        <v>5651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844</v>
      </c>
      <c r="P463" s="837"/>
      <c r="Q463" s="850">
        <v>844</v>
      </c>
    </row>
    <row r="464" spans="1:17" ht="14.4" customHeight="1" x14ac:dyDescent="0.3">
      <c r="A464" s="831" t="s">
        <v>6494</v>
      </c>
      <c r="B464" s="832" t="s">
        <v>5662</v>
      </c>
      <c r="C464" s="832" t="s">
        <v>5627</v>
      </c>
      <c r="D464" s="832" t="s">
        <v>5646</v>
      </c>
      <c r="E464" s="832" t="s">
        <v>5647</v>
      </c>
      <c r="F464" s="849">
        <v>5</v>
      </c>
      <c r="G464" s="849">
        <v>175</v>
      </c>
      <c r="H464" s="849">
        <v>2.3648648648648649</v>
      </c>
      <c r="I464" s="849">
        <v>35</v>
      </c>
      <c r="J464" s="849">
        <v>2</v>
      </c>
      <c r="K464" s="849">
        <v>74</v>
      </c>
      <c r="L464" s="849">
        <v>1</v>
      </c>
      <c r="M464" s="849">
        <v>37</v>
      </c>
      <c r="N464" s="849">
        <v>2</v>
      </c>
      <c r="O464" s="849">
        <v>74</v>
      </c>
      <c r="P464" s="837">
        <v>1</v>
      </c>
      <c r="Q464" s="850">
        <v>37</v>
      </c>
    </row>
    <row r="465" spans="1:17" ht="14.4" customHeight="1" x14ac:dyDescent="0.3">
      <c r="A465" s="831" t="s">
        <v>6494</v>
      </c>
      <c r="B465" s="832" t="s">
        <v>5662</v>
      </c>
      <c r="C465" s="832" t="s">
        <v>5627</v>
      </c>
      <c r="D465" s="832" t="s">
        <v>5780</v>
      </c>
      <c r="E465" s="832" t="s">
        <v>5781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449</v>
      </c>
      <c r="P465" s="837"/>
      <c r="Q465" s="850">
        <v>449</v>
      </c>
    </row>
    <row r="466" spans="1:17" ht="14.4" customHeight="1" x14ac:dyDescent="0.3">
      <c r="A466" s="831" t="s">
        <v>6494</v>
      </c>
      <c r="B466" s="832" t="s">
        <v>5662</v>
      </c>
      <c r="C466" s="832" t="s">
        <v>5627</v>
      </c>
      <c r="D466" s="832" t="s">
        <v>5691</v>
      </c>
      <c r="E466" s="832" t="s">
        <v>5692</v>
      </c>
      <c r="F466" s="849">
        <v>2</v>
      </c>
      <c r="G466" s="849">
        <v>376</v>
      </c>
      <c r="H466" s="849"/>
      <c r="I466" s="849">
        <v>188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6494</v>
      </c>
      <c r="B467" s="832" t="s">
        <v>5662</v>
      </c>
      <c r="C467" s="832" t="s">
        <v>5627</v>
      </c>
      <c r="D467" s="832" t="s">
        <v>5693</v>
      </c>
      <c r="E467" s="832" t="s">
        <v>5694</v>
      </c>
      <c r="F467" s="849">
        <v>52</v>
      </c>
      <c r="G467" s="849">
        <v>12220</v>
      </c>
      <c r="H467" s="849">
        <v>1.431919381298336</v>
      </c>
      <c r="I467" s="849">
        <v>235</v>
      </c>
      <c r="J467" s="849">
        <v>34</v>
      </c>
      <c r="K467" s="849">
        <v>8534</v>
      </c>
      <c r="L467" s="849">
        <v>1</v>
      </c>
      <c r="M467" s="849">
        <v>251</v>
      </c>
      <c r="N467" s="849">
        <v>41</v>
      </c>
      <c r="O467" s="849">
        <v>10291</v>
      </c>
      <c r="P467" s="837">
        <v>1.2058823529411764</v>
      </c>
      <c r="Q467" s="850">
        <v>251</v>
      </c>
    </row>
    <row r="468" spans="1:17" ht="14.4" customHeight="1" x14ac:dyDescent="0.3">
      <c r="A468" s="831" t="s">
        <v>6494</v>
      </c>
      <c r="B468" s="832" t="s">
        <v>5662</v>
      </c>
      <c r="C468" s="832" t="s">
        <v>5627</v>
      </c>
      <c r="D468" s="832" t="s">
        <v>5695</v>
      </c>
      <c r="E468" s="832" t="s">
        <v>5696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252</v>
      </c>
      <c r="P468" s="837"/>
      <c r="Q468" s="850">
        <v>126</v>
      </c>
    </row>
    <row r="469" spans="1:17" ht="14.4" customHeight="1" x14ac:dyDescent="0.3">
      <c r="A469" s="831" t="s">
        <v>6494</v>
      </c>
      <c r="B469" s="832" t="s">
        <v>5662</v>
      </c>
      <c r="C469" s="832" t="s">
        <v>5627</v>
      </c>
      <c r="D469" s="832" t="s">
        <v>5805</v>
      </c>
      <c r="E469" s="832" t="s">
        <v>5806</v>
      </c>
      <c r="F469" s="849">
        <v>2</v>
      </c>
      <c r="G469" s="849">
        <v>2642</v>
      </c>
      <c r="H469" s="849"/>
      <c r="I469" s="849">
        <v>1321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6494</v>
      </c>
      <c r="B470" s="832" t="s">
        <v>5662</v>
      </c>
      <c r="C470" s="832" t="s">
        <v>5627</v>
      </c>
      <c r="D470" s="832" t="s">
        <v>5703</v>
      </c>
      <c r="E470" s="832" t="s">
        <v>5704</v>
      </c>
      <c r="F470" s="849">
        <v>40</v>
      </c>
      <c r="G470" s="849">
        <v>12320</v>
      </c>
      <c r="H470" s="849">
        <v>1.6951018161805174</v>
      </c>
      <c r="I470" s="849">
        <v>308</v>
      </c>
      <c r="J470" s="849">
        <v>23</v>
      </c>
      <c r="K470" s="849">
        <v>7268</v>
      </c>
      <c r="L470" s="849">
        <v>1</v>
      </c>
      <c r="M470" s="849">
        <v>316</v>
      </c>
      <c r="N470" s="849">
        <v>32</v>
      </c>
      <c r="O470" s="849">
        <v>10112</v>
      </c>
      <c r="P470" s="837">
        <v>1.3913043478260869</v>
      </c>
      <c r="Q470" s="850">
        <v>316</v>
      </c>
    </row>
    <row r="471" spans="1:17" ht="14.4" customHeight="1" x14ac:dyDescent="0.3">
      <c r="A471" s="831" t="s">
        <v>6494</v>
      </c>
      <c r="B471" s="832" t="s">
        <v>5662</v>
      </c>
      <c r="C471" s="832" t="s">
        <v>5627</v>
      </c>
      <c r="D471" s="832" t="s">
        <v>5827</v>
      </c>
      <c r="E471" s="832" t="s">
        <v>5828</v>
      </c>
      <c r="F471" s="849">
        <v>6</v>
      </c>
      <c r="G471" s="849">
        <v>390</v>
      </c>
      <c r="H471" s="849"/>
      <c r="I471" s="849">
        <v>65</v>
      </c>
      <c r="J471" s="849"/>
      <c r="K471" s="849"/>
      <c r="L471" s="849"/>
      <c r="M471" s="849"/>
      <c r="N471" s="849">
        <v>2</v>
      </c>
      <c r="O471" s="849">
        <v>244</v>
      </c>
      <c r="P471" s="837"/>
      <c r="Q471" s="850">
        <v>122</v>
      </c>
    </row>
    <row r="472" spans="1:17" ht="14.4" customHeight="1" x14ac:dyDescent="0.3">
      <c r="A472" s="831" t="s">
        <v>6494</v>
      </c>
      <c r="B472" s="832" t="s">
        <v>5662</v>
      </c>
      <c r="C472" s="832" t="s">
        <v>5627</v>
      </c>
      <c r="D472" s="832" t="s">
        <v>5639</v>
      </c>
      <c r="E472" s="832" t="s">
        <v>5640</v>
      </c>
      <c r="F472" s="849">
        <v>2</v>
      </c>
      <c r="G472" s="849">
        <v>0</v>
      </c>
      <c r="H472" s="849"/>
      <c r="I472" s="849">
        <v>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6494</v>
      </c>
      <c r="B473" s="832" t="s">
        <v>5662</v>
      </c>
      <c r="C473" s="832" t="s">
        <v>5627</v>
      </c>
      <c r="D473" s="832" t="s">
        <v>5729</v>
      </c>
      <c r="E473" s="832" t="s">
        <v>5730</v>
      </c>
      <c r="F473" s="849"/>
      <c r="G473" s="849"/>
      <c r="H473" s="849"/>
      <c r="I473" s="849"/>
      <c r="J473" s="849">
        <v>1</v>
      </c>
      <c r="K473" s="849">
        <v>0</v>
      </c>
      <c r="L473" s="849"/>
      <c r="M473" s="849">
        <v>0</v>
      </c>
      <c r="N473" s="849">
        <v>1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6494</v>
      </c>
      <c r="B474" s="832" t="s">
        <v>5662</v>
      </c>
      <c r="C474" s="832" t="s">
        <v>5627</v>
      </c>
      <c r="D474" s="832" t="s">
        <v>5731</v>
      </c>
      <c r="E474" s="832" t="s">
        <v>5732</v>
      </c>
      <c r="F474" s="849">
        <v>1</v>
      </c>
      <c r="G474" s="849">
        <v>648</v>
      </c>
      <c r="H474" s="849"/>
      <c r="I474" s="849">
        <v>648</v>
      </c>
      <c r="J474" s="849"/>
      <c r="K474" s="849"/>
      <c r="L474" s="849"/>
      <c r="M474" s="849"/>
      <c r="N474" s="849">
        <v>2</v>
      </c>
      <c r="O474" s="849">
        <v>1344</v>
      </c>
      <c r="P474" s="837"/>
      <c r="Q474" s="850">
        <v>672</v>
      </c>
    </row>
    <row r="475" spans="1:17" ht="14.4" customHeight="1" x14ac:dyDescent="0.3">
      <c r="A475" s="831" t="s">
        <v>6494</v>
      </c>
      <c r="B475" s="832" t="s">
        <v>5662</v>
      </c>
      <c r="C475" s="832" t="s">
        <v>5627</v>
      </c>
      <c r="D475" s="832" t="s">
        <v>5735</v>
      </c>
      <c r="E475" s="832" t="s">
        <v>5736</v>
      </c>
      <c r="F475" s="849">
        <v>0</v>
      </c>
      <c r="G475" s="849">
        <v>0</v>
      </c>
      <c r="H475" s="849"/>
      <c r="I475" s="849"/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6494</v>
      </c>
      <c r="B476" s="832" t="s">
        <v>5662</v>
      </c>
      <c r="C476" s="832" t="s">
        <v>5627</v>
      </c>
      <c r="D476" s="832" t="s">
        <v>5751</v>
      </c>
      <c r="E476" s="832" t="s">
        <v>5752</v>
      </c>
      <c r="F476" s="849">
        <v>3</v>
      </c>
      <c r="G476" s="849">
        <v>720</v>
      </c>
      <c r="H476" s="849">
        <v>0.98360655737704916</v>
      </c>
      <c r="I476" s="849">
        <v>240</v>
      </c>
      <c r="J476" s="849">
        <v>3</v>
      </c>
      <c r="K476" s="849">
        <v>732</v>
      </c>
      <c r="L476" s="849">
        <v>1</v>
      </c>
      <c r="M476" s="849">
        <v>244</v>
      </c>
      <c r="N476" s="849">
        <v>2</v>
      </c>
      <c r="O476" s="849">
        <v>490</v>
      </c>
      <c r="P476" s="837">
        <v>0.6693989071038251</v>
      </c>
      <c r="Q476" s="850">
        <v>245</v>
      </c>
    </row>
    <row r="477" spans="1:17" ht="14.4" customHeight="1" x14ac:dyDescent="0.3">
      <c r="A477" s="831" t="s">
        <v>6494</v>
      </c>
      <c r="B477" s="832" t="s">
        <v>5662</v>
      </c>
      <c r="C477" s="832" t="s">
        <v>5627</v>
      </c>
      <c r="D477" s="832" t="s">
        <v>5755</v>
      </c>
      <c r="E477" s="832" t="s">
        <v>5756</v>
      </c>
      <c r="F477" s="849">
        <v>1</v>
      </c>
      <c r="G477" s="849">
        <v>125</v>
      </c>
      <c r="H477" s="849"/>
      <c r="I477" s="849">
        <v>125</v>
      </c>
      <c r="J477" s="849"/>
      <c r="K477" s="849"/>
      <c r="L477" s="849"/>
      <c r="M477" s="849"/>
      <c r="N477" s="849">
        <v>1</v>
      </c>
      <c r="O477" s="849">
        <v>131</v>
      </c>
      <c r="P477" s="837"/>
      <c r="Q477" s="850">
        <v>131</v>
      </c>
    </row>
    <row r="478" spans="1:17" ht="14.4" customHeight="1" x14ac:dyDescent="0.3">
      <c r="A478" s="831" t="s">
        <v>6494</v>
      </c>
      <c r="B478" s="832" t="s">
        <v>5662</v>
      </c>
      <c r="C478" s="832" t="s">
        <v>5627</v>
      </c>
      <c r="D478" s="832" t="s">
        <v>5759</v>
      </c>
      <c r="E478" s="832" t="s">
        <v>5760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373</v>
      </c>
      <c r="P478" s="837"/>
      <c r="Q478" s="850">
        <v>373</v>
      </c>
    </row>
    <row r="479" spans="1:17" ht="14.4" customHeight="1" x14ac:dyDescent="0.3">
      <c r="A479" s="831" t="s">
        <v>6494</v>
      </c>
      <c r="B479" s="832" t="s">
        <v>5833</v>
      </c>
      <c r="C479" s="832" t="s">
        <v>5627</v>
      </c>
      <c r="D479" s="832" t="s">
        <v>5646</v>
      </c>
      <c r="E479" s="832" t="s">
        <v>5647</v>
      </c>
      <c r="F479" s="849"/>
      <c r="G479" s="849"/>
      <c r="H479" s="849"/>
      <c r="I479" s="849"/>
      <c r="J479" s="849">
        <v>1</v>
      </c>
      <c r="K479" s="849">
        <v>37</v>
      </c>
      <c r="L479" s="849">
        <v>1</v>
      </c>
      <c r="M479" s="849">
        <v>37</v>
      </c>
      <c r="N479" s="849"/>
      <c r="O479" s="849"/>
      <c r="P479" s="837"/>
      <c r="Q479" s="850"/>
    </row>
    <row r="480" spans="1:17" ht="14.4" customHeight="1" x14ac:dyDescent="0.3">
      <c r="A480" s="831" t="s">
        <v>6494</v>
      </c>
      <c r="B480" s="832" t="s">
        <v>5833</v>
      </c>
      <c r="C480" s="832" t="s">
        <v>5627</v>
      </c>
      <c r="D480" s="832" t="s">
        <v>5703</v>
      </c>
      <c r="E480" s="832" t="s">
        <v>5704</v>
      </c>
      <c r="F480" s="849">
        <v>3</v>
      </c>
      <c r="G480" s="849">
        <v>924</v>
      </c>
      <c r="H480" s="849">
        <v>0.41772151898734178</v>
      </c>
      <c r="I480" s="849">
        <v>308</v>
      </c>
      <c r="J480" s="849">
        <v>7</v>
      </c>
      <c r="K480" s="849">
        <v>2212</v>
      </c>
      <c r="L480" s="849">
        <v>1</v>
      </c>
      <c r="M480" s="849">
        <v>316</v>
      </c>
      <c r="N480" s="849">
        <v>6</v>
      </c>
      <c r="O480" s="849">
        <v>1896</v>
      </c>
      <c r="P480" s="837">
        <v>0.8571428571428571</v>
      </c>
      <c r="Q480" s="850">
        <v>316</v>
      </c>
    </row>
    <row r="481" spans="1:17" ht="14.4" customHeight="1" x14ac:dyDescent="0.3">
      <c r="A481" s="831" t="s">
        <v>6494</v>
      </c>
      <c r="B481" s="832" t="s">
        <v>5833</v>
      </c>
      <c r="C481" s="832" t="s">
        <v>5627</v>
      </c>
      <c r="D481" s="832" t="s">
        <v>5834</v>
      </c>
      <c r="E481" s="832" t="s">
        <v>5835</v>
      </c>
      <c r="F481" s="849">
        <v>15</v>
      </c>
      <c r="G481" s="849">
        <v>3525</v>
      </c>
      <c r="H481" s="849">
        <v>1.1703187250996017</v>
      </c>
      <c r="I481" s="849">
        <v>235</v>
      </c>
      <c r="J481" s="849">
        <v>12</v>
      </c>
      <c r="K481" s="849">
        <v>3012</v>
      </c>
      <c r="L481" s="849">
        <v>1</v>
      </c>
      <c r="M481" s="849">
        <v>251</v>
      </c>
      <c r="N481" s="849">
        <v>13</v>
      </c>
      <c r="O481" s="849">
        <v>3263</v>
      </c>
      <c r="P481" s="837">
        <v>1.0833333333333333</v>
      </c>
      <c r="Q481" s="850">
        <v>251</v>
      </c>
    </row>
    <row r="482" spans="1:17" ht="14.4" customHeight="1" x14ac:dyDescent="0.3">
      <c r="A482" s="831" t="s">
        <v>6494</v>
      </c>
      <c r="B482" s="832" t="s">
        <v>5833</v>
      </c>
      <c r="C482" s="832" t="s">
        <v>5627</v>
      </c>
      <c r="D482" s="832" t="s">
        <v>5755</v>
      </c>
      <c r="E482" s="832" t="s">
        <v>5756</v>
      </c>
      <c r="F482" s="849">
        <v>3</v>
      </c>
      <c r="G482" s="849">
        <v>375</v>
      </c>
      <c r="H482" s="849">
        <v>0.5725190839694656</v>
      </c>
      <c r="I482" s="849">
        <v>125</v>
      </c>
      <c r="J482" s="849">
        <v>5</v>
      </c>
      <c r="K482" s="849">
        <v>655</v>
      </c>
      <c r="L482" s="849">
        <v>1</v>
      </c>
      <c r="M482" s="849">
        <v>131</v>
      </c>
      <c r="N482" s="849">
        <v>1</v>
      </c>
      <c r="O482" s="849">
        <v>131</v>
      </c>
      <c r="P482" s="837">
        <v>0.2</v>
      </c>
      <c r="Q482" s="850">
        <v>131</v>
      </c>
    </row>
    <row r="483" spans="1:17" ht="14.4" customHeight="1" x14ac:dyDescent="0.3">
      <c r="A483" s="831" t="s">
        <v>6494</v>
      </c>
      <c r="B483" s="832" t="s">
        <v>5833</v>
      </c>
      <c r="C483" s="832" t="s">
        <v>5627</v>
      </c>
      <c r="D483" s="832" t="s">
        <v>5838</v>
      </c>
      <c r="E483" s="832" t="s">
        <v>5839</v>
      </c>
      <c r="F483" s="849"/>
      <c r="G483" s="849"/>
      <c r="H483" s="849"/>
      <c r="I483" s="849"/>
      <c r="J483" s="849">
        <v>1</v>
      </c>
      <c r="K483" s="849">
        <v>175</v>
      </c>
      <c r="L483" s="849">
        <v>1</v>
      </c>
      <c r="M483" s="849">
        <v>175</v>
      </c>
      <c r="N483" s="849">
        <v>1</v>
      </c>
      <c r="O483" s="849">
        <v>176</v>
      </c>
      <c r="P483" s="837">
        <v>1.0057142857142858</v>
      </c>
      <c r="Q483" s="850">
        <v>176</v>
      </c>
    </row>
    <row r="484" spans="1:17" ht="14.4" customHeight="1" x14ac:dyDescent="0.3">
      <c r="A484" s="831" t="s">
        <v>6495</v>
      </c>
      <c r="B484" s="832" t="s">
        <v>5662</v>
      </c>
      <c r="C484" s="832" t="s">
        <v>5627</v>
      </c>
      <c r="D484" s="832" t="s">
        <v>5691</v>
      </c>
      <c r="E484" s="832" t="s">
        <v>5692</v>
      </c>
      <c r="F484" s="849">
        <v>11</v>
      </c>
      <c r="G484" s="849">
        <v>2068</v>
      </c>
      <c r="H484" s="849">
        <v>1.515018315018315</v>
      </c>
      <c r="I484" s="849">
        <v>188</v>
      </c>
      <c r="J484" s="849">
        <v>7</v>
      </c>
      <c r="K484" s="849">
        <v>1365</v>
      </c>
      <c r="L484" s="849">
        <v>1</v>
      </c>
      <c r="M484" s="849">
        <v>195</v>
      </c>
      <c r="N484" s="849">
        <v>8</v>
      </c>
      <c r="O484" s="849">
        <v>1568</v>
      </c>
      <c r="P484" s="837">
        <v>1.1487179487179486</v>
      </c>
      <c r="Q484" s="850">
        <v>196</v>
      </c>
    </row>
    <row r="485" spans="1:17" ht="14.4" customHeight="1" x14ac:dyDescent="0.3">
      <c r="A485" s="831" t="s">
        <v>6495</v>
      </c>
      <c r="B485" s="832" t="s">
        <v>5662</v>
      </c>
      <c r="C485" s="832" t="s">
        <v>5627</v>
      </c>
      <c r="D485" s="832" t="s">
        <v>5693</v>
      </c>
      <c r="E485" s="832" t="s">
        <v>5694</v>
      </c>
      <c r="F485" s="849">
        <v>4</v>
      </c>
      <c r="G485" s="849">
        <v>940</v>
      </c>
      <c r="H485" s="849">
        <v>0.62416998671978752</v>
      </c>
      <c r="I485" s="849">
        <v>235</v>
      </c>
      <c r="J485" s="849">
        <v>6</v>
      </c>
      <c r="K485" s="849">
        <v>1506</v>
      </c>
      <c r="L485" s="849">
        <v>1</v>
      </c>
      <c r="M485" s="849">
        <v>251</v>
      </c>
      <c r="N485" s="849">
        <v>9</v>
      </c>
      <c r="O485" s="849">
        <v>2259</v>
      </c>
      <c r="P485" s="837">
        <v>1.5</v>
      </c>
      <c r="Q485" s="850">
        <v>251</v>
      </c>
    </row>
    <row r="486" spans="1:17" ht="14.4" customHeight="1" x14ac:dyDescent="0.3">
      <c r="A486" s="831" t="s">
        <v>6495</v>
      </c>
      <c r="B486" s="832" t="s">
        <v>5662</v>
      </c>
      <c r="C486" s="832" t="s">
        <v>5627</v>
      </c>
      <c r="D486" s="832" t="s">
        <v>5695</v>
      </c>
      <c r="E486" s="832" t="s">
        <v>5696</v>
      </c>
      <c r="F486" s="849"/>
      <c r="G486" s="849"/>
      <c r="H486" s="849"/>
      <c r="I486" s="849"/>
      <c r="J486" s="849">
        <v>1</v>
      </c>
      <c r="K486" s="849">
        <v>126</v>
      </c>
      <c r="L486" s="849">
        <v>1</v>
      </c>
      <c r="M486" s="849">
        <v>126</v>
      </c>
      <c r="N486" s="849"/>
      <c r="O486" s="849"/>
      <c r="P486" s="837"/>
      <c r="Q486" s="850"/>
    </row>
    <row r="487" spans="1:17" ht="14.4" customHeight="1" x14ac:dyDescent="0.3">
      <c r="A487" s="831" t="s">
        <v>6495</v>
      </c>
      <c r="B487" s="832" t="s">
        <v>5662</v>
      </c>
      <c r="C487" s="832" t="s">
        <v>5627</v>
      </c>
      <c r="D487" s="832" t="s">
        <v>5805</v>
      </c>
      <c r="E487" s="832" t="s">
        <v>5806</v>
      </c>
      <c r="F487" s="849">
        <v>7</v>
      </c>
      <c r="G487" s="849">
        <v>9247</v>
      </c>
      <c r="H487" s="849">
        <v>1.7023195876288659</v>
      </c>
      <c r="I487" s="849">
        <v>1321</v>
      </c>
      <c r="J487" s="849">
        <v>4</v>
      </c>
      <c r="K487" s="849">
        <v>5432</v>
      </c>
      <c r="L487" s="849">
        <v>1</v>
      </c>
      <c r="M487" s="849">
        <v>1358</v>
      </c>
      <c r="N487" s="849">
        <v>4</v>
      </c>
      <c r="O487" s="849">
        <v>5436</v>
      </c>
      <c r="P487" s="837">
        <v>1.0007363770250368</v>
      </c>
      <c r="Q487" s="850">
        <v>1359</v>
      </c>
    </row>
    <row r="488" spans="1:17" ht="14.4" customHeight="1" x14ac:dyDescent="0.3">
      <c r="A488" s="831" t="s">
        <v>6495</v>
      </c>
      <c r="B488" s="832" t="s">
        <v>5662</v>
      </c>
      <c r="C488" s="832" t="s">
        <v>5627</v>
      </c>
      <c r="D488" s="832" t="s">
        <v>5703</v>
      </c>
      <c r="E488" s="832" t="s">
        <v>5704</v>
      </c>
      <c r="F488" s="849">
        <v>4</v>
      </c>
      <c r="G488" s="849">
        <v>1232</v>
      </c>
      <c r="H488" s="849">
        <v>0.77974683544303802</v>
      </c>
      <c r="I488" s="849">
        <v>308</v>
      </c>
      <c r="J488" s="849">
        <v>5</v>
      </c>
      <c r="K488" s="849">
        <v>1580</v>
      </c>
      <c r="L488" s="849">
        <v>1</v>
      </c>
      <c r="M488" s="849">
        <v>316</v>
      </c>
      <c r="N488" s="849">
        <v>5</v>
      </c>
      <c r="O488" s="849">
        <v>1580</v>
      </c>
      <c r="P488" s="837">
        <v>1</v>
      </c>
      <c r="Q488" s="850">
        <v>316</v>
      </c>
    </row>
    <row r="489" spans="1:17" ht="14.4" customHeight="1" x14ac:dyDescent="0.3">
      <c r="A489" s="831" t="s">
        <v>6495</v>
      </c>
      <c r="B489" s="832" t="s">
        <v>5662</v>
      </c>
      <c r="C489" s="832" t="s">
        <v>5627</v>
      </c>
      <c r="D489" s="832" t="s">
        <v>5639</v>
      </c>
      <c r="E489" s="832" t="s">
        <v>5640</v>
      </c>
      <c r="F489" s="849">
        <v>1</v>
      </c>
      <c r="G489" s="849">
        <v>33.33</v>
      </c>
      <c r="H489" s="849"/>
      <c r="I489" s="849">
        <v>33.33</v>
      </c>
      <c r="J489" s="849"/>
      <c r="K489" s="849"/>
      <c r="L489" s="849"/>
      <c r="M489" s="849"/>
      <c r="N489" s="849">
        <v>1</v>
      </c>
      <c r="O489" s="849">
        <v>33.33</v>
      </c>
      <c r="P489" s="837"/>
      <c r="Q489" s="850">
        <v>33.33</v>
      </c>
    </row>
    <row r="490" spans="1:17" ht="14.4" customHeight="1" x14ac:dyDescent="0.3">
      <c r="A490" s="831" t="s">
        <v>6495</v>
      </c>
      <c r="B490" s="832" t="s">
        <v>5662</v>
      </c>
      <c r="C490" s="832" t="s">
        <v>5627</v>
      </c>
      <c r="D490" s="832" t="s">
        <v>5747</v>
      </c>
      <c r="E490" s="832" t="s">
        <v>5748</v>
      </c>
      <c r="F490" s="849">
        <v>1</v>
      </c>
      <c r="G490" s="849">
        <v>114</v>
      </c>
      <c r="H490" s="849"/>
      <c r="I490" s="849">
        <v>114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6496</v>
      </c>
      <c r="B491" s="832" t="s">
        <v>5645</v>
      </c>
      <c r="C491" s="832" t="s">
        <v>5627</v>
      </c>
      <c r="D491" s="832" t="s">
        <v>5650</v>
      </c>
      <c r="E491" s="832" t="s">
        <v>5651</v>
      </c>
      <c r="F491" s="849"/>
      <c r="G491" s="849"/>
      <c r="H491" s="849"/>
      <c r="I491" s="849"/>
      <c r="J491" s="849">
        <v>1</v>
      </c>
      <c r="K491" s="849">
        <v>843</v>
      </c>
      <c r="L491" s="849">
        <v>1</v>
      </c>
      <c r="M491" s="849">
        <v>843</v>
      </c>
      <c r="N491" s="849"/>
      <c r="O491" s="849"/>
      <c r="P491" s="837"/>
      <c r="Q491" s="850"/>
    </row>
    <row r="492" spans="1:17" ht="14.4" customHeight="1" x14ac:dyDescent="0.3">
      <c r="A492" s="831" t="s">
        <v>6496</v>
      </c>
      <c r="B492" s="832" t="s">
        <v>5662</v>
      </c>
      <c r="C492" s="832" t="s">
        <v>5627</v>
      </c>
      <c r="D492" s="832" t="s">
        <v>5646</v>
      </c>
      <c r="E492" s="832" t="s">
        <v>5647</v>
      </c>
      <c r="F492" s="849"/>
      <c r="G492" s="849"/>
      <c r="H492" s="849"/>
      <c r="I492" s="849"/>
      <c r="J492" s="849">
        <v>2</v>
      </c>
      <c r="K492" s="849">
        <v>74</v>
      </c>
      <c r="L492" s="849">
        <v>1</v>
      </c>
      <c r="M492" s="849">
        <v>37</v>
      </c>
      <c r="N492" s="849"/>
      <c r="O492" s="849"/>
      <c r="P492" s="837"/>
      <c r="Q492" s="850"/>
    </row>
    <row r="493" spans="1:17" ht="14.4" customHeight="1" x14ac:dyDescent="0.3">
      <c r="A493" s="831" t="s">
        <v>6496</v>
      </c>
      <c r="B493" s="832" t="s">
        <v>5662</v>
      </c>
      <c r="C493" s="832" t="s">
        <v>5627</v>
      </c>
      <c r="D493" s="832" t="s">
        <v>5693</v>
      </c>
      <c r="E493" s="832" t="s">
        <v>5694</v>
      </c>
      <c r="F493" s="849"/>
      <c r="G493" s="849"/>
      <c r="H493" s="849"/>
      <c r="I493" s="849"/>
      <c r="J493" s="849">
        <v>1</v>
      </c>
      <c r="K493" s="849">
        <v>251</v>
      </c>
      <c r="L493" s="849">
        <v>1</v>
      </c>
      <c r="M493" s="849">
        <v>251</v>
      </c>
      <c r="N493" s="849">
        <v>1</v>
      </c>
      <c r="O493" s="849">
        <v>251</v>
      </c>
      <c r="P493" s="837">
        <v>1</v>
      </c>
      <c r="Q493" s="850">
        <v>251</v>
      </c>
    </row>
    <row r="494" spans="1:17" ht="14.4" customHeight="1" x14ac:dyDescent="0.3">
      <c r="A494" s="831" t="s">
        <v>6496</v>
      </c>
      <c r="B494" s="832" t="s">
        <v>5662</v>
      </c>
      <c r="C494" s="832" t="s">
        <v>5627</v>
      </c>
      <c r="D494" s="832" t="s">
        <v>5695</v>
      </c>
      <c r="E494" s="832" t="s">
        <v>5696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126</v>
      </c>
      <c r="P494" s="837"/>
      <c r="Q494" s="850">
        <v>126</v>
      </c>
    </row>
    <row r="495" spans="1:17" ht="14.4" customHeight="1" x14ac:dyDescent="0.3">
      <c r="A495" s="831" t="s">
        <v>6496</v>
      </c>
      <c r="B495" s="832" t="s">
        <v>5662</v>
      </c>
      <c r="C495" s="832" t="s">
        <v>5627</v>
      </c>
      <c r="D495" s="832" t="s">
        <v>5703</v>
      </c>
      <c r="E495" s="832" t="s">
        <v>5704</v>
      </c>
      <c r="F495" s="849"/>
      <c r="G495" s="849"/>
      <c r="H495" s="849"/>
      <c r="I495" s="849"/>
      <c r="J495" s="849">
        <v>1</v>
      </c>
      <c r="K495" s="849">
        <v>316</v>
      </c>
      <c r="L495" s="849">
        <v>1</v>
      </c>
      <c r="M495" s="849">
        <v>316</v>
      </c>
      <c r="N495" s="849"/>
      <c r="O495" s="849"/>
      <c r="P495" s="837"/>
      <c r="Q495" s="850"/>
    </row>
    <row r="496" spans="1:17" ht="14.4" customHeight="1" x14ac:dyDescent="0.3">
      <c r="A496" s="831" t="s">
        <v>6497</v>
      </c>
      <c r="B496" s="832" t="s">
        <v>5662</v>
      </c>
      <c r="C496" s="832" t="s">
        <v>5627</v>
      </c>
      <c r="D496" s="832" t="s">
        <v>5693</v>
      </c>
      <c r="E496" s="832" t="s">
        <v>5694</v>
      </c>
      <c r="F496" s="849">
        <v>7</v>
      </c>
      <c r="G496" s="849">
        <v>1645</v>
      </c>
      <c r="H496" s="849">
        <v>0.72819831783975209</v>
      </c>
      <c r="I496" s="849">
        <v>235</v>
      </c>
      <c r="J496" s="849">
        <v>9</v>
      </c>
      <c r="K496" s="849">
        <v>2259</v>
      </c>
      <c r="L496" s="849">
        <v>1</v>
      </c>
      <c r="M496" s="849">
        <v>251</v>
      </c>
      <c r="N496" s="849">
        <v>2</v>
      </c>
      <c r="O496" s="849">
        <v>502</v>
      </c>
      <c r="P496" s="837">
        <v>0.22222222222222221</v>
      </c>
      <c r="Q496" s="850">
        <v>251</v>
      </c>
    </row>
    <row r="497" spans="1:17" ht="14.4" customHeight="1" x14ac:dyDescent="0.3">
      <c r="A497" s="831" t="s">
        <v>6497</v>
      </c>
      <c r="B497" s="832" t="s">
        <v>5662</v>
      </c>
      <c r="C497" s="832" t="s">
        <v>5627</v>
      </c>
      <c r="D497" s="832" t="s">
        <v>5695</v>
      </c>
      <c r="E497" s="832" t="s">
        <v>5696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126</v>
      </c>
      <c r="P497" s="837"/>
      <c r="Q497" s="850">
        <v>126</v>
      </c>
    </row>
    <row r="498" spans="1:17" ht="14.4" customHeight="1" x14ac:dyDescent="0.3">
      <c r="A498" s="831" t="s">
        <v>6497</v>
      </c>
      <c r="B498" s="832" t="s">
        <v>5662</v>
      </c>
      <c r="C498" s="832" t="s">
        <v>5627</v>
      </c>
      <c r="D498" s="832" t="s">
        <v>5703</v>
      </c>
      <c r="E498" s="832" t="s">
        <v>5704</v>
      </c>
      <c r="F498" s="849">
        <v>4</v>
      </c>
      <c r="G498" s="849">
        <v>1232</v>
      </c>
      <c r="H498" s="849">
        <v>1.2995780590717299</v>
      </c>
      <c r="I498" s="849">
        <v>308</v>
      </c>
      <c r="J498" s="849">
        <v>3</v>
      </c>
      <c r="K498" s="849">
        <v>948</v>
      </c>
      <c r="L498" s="849">
        <v>1</v>
      </c>
      <c r="M498" s="849">
        <v>316</v>
      </c>
      <c r="N498" s="849">
        <v>1</v>
      </c>
      <c r="O498" s="849">
        <v>316</v>
      </c>
      <c r="P498" s="837">
        <v>0.33333333333333331</v>
      </c>
      <c r="Q498" s="850">
        <v>316</v>
      </c>
    </row>
    <row r="499" spans="1:17" ht="14.4" customHeight="1" x14ac:dyDescent="0.3">
      <c r="A499" s="831" t="s">
        <v>6497</v>
      </c>
      <c r="B499" s="832" t="s">
        <v>5662</v>
      </c>
      <c r="C499" s="832" t="s">
        <v>5627</v>
      </c>
      <c r="D499" s="832" t="s">
        <v>5749</v>
      </c>
      <c r="E499" s="832" t="s">
        <v>5750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322</v>
      </c>
      <c r="P499" s="837"/>
      <c r="Q499" s="850">
        <v>322</v>
      </c>
    </row>
    <row r="500" spans="1:17" ht="14.4" customHeight="1" x14ac:dyDescent="0.3">
      <c r="A500" s="831" t="s">
        <v>6498</v>
      </c>
      <c r="B500" s="832" t="s">
        <v>5662</v>
      </c>
      <c r="C500" s="832" t="s">
        <v>5627</v>
      </c>
      <c r="D500" s="832" t="s">
        <v>5646</v>
      </c>
      <c r="E500" s="832" t="s">
        <v>5647</v>
      </c>
      <c r="F500" s="849">
        <v>3</v>
      </c>
      <c r="G500" s="849">
        <v>105</v>
      </c>
      <c r="H500" s="849"/>
      <c r="I500" s="849">
        <v>35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6498</v>
      </c>
      <c r="B501" s="832" t="s">
        <v>5662</v>
      </c>
      <c r="C501" s="832" t="s">
        <v>5627</v>
      </c>
      <c r="D501" s="832" t="s">
        <v>5780</v>
      </c>
      <c r="E501" s="832" t="s">
        <v>5781</v>
      </c>
      <c r="F501" s="849">
        <v>1</v>
      </c>
      <c r="G501" s="849">
        <v>441</v>
      </c>
      <c r="H501" s="849"/>
      <c r="I501" s="849">
        <v>441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6498</v>
      </c>
      <c r="B502" s="832" t="s">
        <v>5662</v>
      </c>
      <c r="C502" s="832" t="s">
        <v>5627</v>
      </c>
      <c r="D502" s="832" t="s">
        <v>5693</v>
      </c>
      <c r="E502" s="832" t="s">
        <v>5694</v>
      </c>
      <c r="F502" s="849">
        <v>8</v>
      </c>
      <c r="G502" s="849">
        <v>1880</v>
      </c>
      <c r="H502" s="849">
        <v>0.62416998671978752</v>
      </c>
      <c r="I502" s="849">
        <v>235</v>
      </c>
      <c r="J502" s="849">
        <v>12</v>
      </c>
      <c r="K502" s="849">
        <v>3012</v>
      </c>
      <c r="L502" s="849">
        <v>1</v>
      </c>
      <c r="M502" s="849">
        <v>251</v>
      </c>
      <c r="N502" s="849">
        <v>14</v>
      </c>
      <c r="O502" s="849">
        <v>3514</v>
      </c>
      <c r="P502" s="837">
        <v>1.1666666666666667</v>
      </c>
      <c r="Q502" s="850">
        <v>251</v>
      </c>
    </row>
    <row r="503" spans="1:17" ht="14.4" customHeight="1" x14ac:dyDescent="0.3">
      <c r="A503" s="831" t="s">
        <v>6498</v>
      </c>
      <c r="B503" s="832" t="s">
        <v>5662</v>
      </c>
      <c r="C503" s="832" t="s">
        <v>5627</v>
      </c>
      <c r="D503" s="832" t="s">
        <v>5695</v>
      </c>
      <c r="E503" s="832" t="s">
        <v>5696</v>
      </c>
      <c r="F503" s="849"/>
      <c r="G503" s="849"/>
      <c r="H503" s="849"/>
      <c r="I503" s="849"/>
      <c r="J503" s="849">
        <v>1</v>
      </c>
      <c r="K503" s="849">
        <v>126</v>
      </c>
      <c r="L503" s="849">
        <v>1</v>
      </c>
      <c r="M503" s="849">
        <v>126</v>
      </c>
      <c r="N503" s="849"/>
      <c r="O503" s="849"/>
      <c r="P503" s="837"/>
      <c r="Q503" s="850"/>
    </row>
    <row r="504" spans="1:17" ht="14.4" customHeight="1" x14ac:dyDescent="0.3">
      <c r="A504" s="831" t="s">
        <v>6498</v>
      </c>
      <c r="B504" s="832" t="s">
        <v>5662</v>
      </c>
      <c r="C504" s="832" t="s">
        <v>5627</v>
      </c>
      <c r="D504" s="832" t="s">
        <v>5703</v>
      </c>
      <c r="E504" s="832" t="s">
        <v>5704</v>
      </c>
      <c r="F504" s="849">
        <v>2</v>
      </c>
      <c r="G504" s="849">
        <v>616</v>
      </c>
      <c r="H504" s="849">
        <v>0.32489451476793246</v>
      </c>
      <c r="I504" s="849">
        <v>308</v>
      </c>
      <c r="J504" s="849">
        <v>6</v>
      </c>
      <c r="K504" s="849">
        <v>1896</v>
      </c>
      <c r="L504" s="849">
        <v>1</v>
      </c>
      <c r="M504" s="849">
        <v>316</v>
      </c>
      <c r="N504" s="849">
        <v>8</v>
      </c>
      <c r="O504" s="849">
        <v>2528</v>
      </c>
      <c r="P504" s="837">
        <v>1.3333333333333333</v>
      </c>
      <c r="Q504" s="850">
        <v>316</v>
      </c>
    </row>
    <row r="505" spans="1:17" ht="14.4" customHeight="1" x14ac:dyDescent="0.3">
      <c r="A505" s="831" t="s">
        <v>6498</v>
      </c>
      <c r="B505" s="832" t="s">
        <v>5662</v>
      </c>
      <c r="C505" s="832" t="s">
        <v>5627</v>
      </c>
      <c r="D505" s="832" t="s">
        <v>5639</v>
      </c>
      <c r="E505" s="832" t="s">
        <v>5640</v>
      </c>
      <c r="F505" s="849">
        <v>2</v>
      </c>
      <c r="G505" s="849">
        <v>66.66</v>
      </c>
      <c r="H505" s="849"/>
      <c r="I505" s="849">
        <v>33.33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6498</v>
      </c>
      <c r="B506" s="832" t="s">
        <v>5662</v>
      </c>
      <c r="C506" s="832" t="s">
        <v>5627</v>
      </c>
      <c r="D506" s="832" t="s">
        <v>5723</v>
      </c>
      <c r="E506" s="832" t="s">
        <v>5724</v>
      </c>
      <c r="F506" s="849">
        <v>1</v>
      </c>
      <c r="G506" s="849">
        <v>0</v>
      </c>
      <c r="H506" s="849"/>
      <c r="I506" s="849">
        <v>0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6498</v>
      </c>
      <c r="B507" s="832" t="s">
        <v>5662</v>
      </c>
      <c r="C507" s="832" t="s">
        <v>5627</v>
      </c>
      <c r="D507" s="832" t="s">
        <v>5731</v>
      </c>
      <c r="E507" s="832" t="s">
        <v>5732</v>
      </c>
      <c r="F507" s="849">
        <v>1</v>
      </c>
      <c r="G507" s="849">
        <v>648</v>
      </c>
      <c r="H507" s="849"/>
      <c r="I507" s="849">
        <v>648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6498</v>
      </c>
      <c r="B508" s="832" t="s">
        <v>5662</v>
      </c>
      <c r="C508" s="832" t="s">
        <v>5627</v>
      </c>
      <c r="D508" s="832" t="s">
        <v>5771</v>
      </c>
      <c r="E508" s="832" t="s">
        <v>5772</v>
      </c>
      <c r="F508" s="849">
        <v>0</v>
      </c>
      <c r="G508" s="849">
        <v>0</v>
      </c>
      <c r="H508" s="849"/>
      <c r="I508" s="849"/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6498</v>
      </c>
      <c r="B509" s="832" t="s">
        <v>5833</v>
      </c>
      <c r="C509" s="832" t="s">
        <v>5627</v>
      </c>
      <c r="D509" s="832" t="s">
        <v>5693</v>
      </c>
      <c r="E509" s="832" t="s">
        <v>5694</v>
      </c>
      <c r="F509" s="849">
        <v>2</v>
      </c>
      <c r="G509" s="849">
        <v>470</v>
      </c>
      <c r="H509" s="849"/>
      <c r="I509" s="849">
        <v>235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6498</v>
      </c>
      <c r="B510" s="832" t="s">
        <v>5833</v>
      </c>
      <c r="C510" s="832" t="s">
        <v>5627</v>
      </c>
      <c r="D510" s="832" t="s">
        <v>5703</v>
      </c>
      <c r="E510" s="832" t="s">
        <v>5704</v>
      </c>
      <c r="F510" s="849">
        <v>2</v>
      </c>
      <c r="G510" s="849">
        <v>616</v>
      </c>
      <c r="H510" s="849"/>
      <c r="I510" s="849">
        <v>308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6499</v>
      </c>
      <c r="B511" s="832" t="s">
        <v>5631</v>
      </c>
      <c r="C511" s="832" t="s">
        <v>5627</v>
      </c>
      <c r="D511" s="832" t="s">
        <v>5635</v>
      </c>
      <c r="E511" s="832" t="s">
        <v>5636</v>
      </c>
      <c r="F511" s="849"/>
      <c r="G511" s="849"/>
      <c r="H511" s="849"/>
      <c r="I511" s="849"/>
      <c r="J511" s="849"/>
      <c r="K511" s="849"/>
      <c r="L511" s="849"/>
      <c r="M511" s="849"/>
      <c r="N511" s="849">
        <v>2</v>
      </c>
      <c r="O511" s="849">
        <v>694</v>
      </c>
      <c r="P511" s="837"/>
      <c r="Q511" s="850">
        <v>347</v>
      </c>
    </row>
    <row r="512" spans="1:17" ht="14.4" customHeight="1" x14ac:dyDescent="0.3">
      <c r="A512" s="831" t="s">
        <v>6499</v>
      </c>
      <c r="B512" s="832" t="s">
        <v>5631</v>
      </c>
      <c r="C512" s="832" t="s">
        <v>5627</v>
      </c>
      <c r="D512" s="832" t="s">
        <v>5637</v>
      </c>
      <c r="E512" s="832" t="s">
        <v>5638</v>
      </c>
      <c r="F512" s="849"/>
      <c r="G512" s="849"/>
      <c r="H512" s="849"/>
      <c r="I512" s="849"/>
      <c r="J512" s="849"/>
      <c r="K512" s="849"/>
      <c r="L512" s="849"/>
      <c r="M512" s="849"/>
      <c r="N512" s="849">
        <v>2</v>
      </c>
      <c r="O512" s="849">
        <v>702</v>
      </c>
      <c r="P512" s="837"/>
      <c r="Q512" s="850">
        <v>351</v>
      </c>
    </row>
    <row r="513" spans="1:17" ht="14.4" customHeight="1" x14ac:dyDescent="0.3">
      <c r="A513" s="831" t="s">
        <v>6499</v>
      </c>
      <c r="B513" s="832" t="s">
        <v>5662</v>
      </c>
      <c r="C513" s="832" t="s">
        <v>5627</v>
      </c>
      <c r="D513" s="832" t="s">
        <v>5646</v>
      </c>
      <c r="E513" s="832" t="s">
        <v>5647</v>
      </c>
      <c r="F513" s="849">
        <v>4</v>
      </c>
      <c r="G513" s="849">
        <v>140</v>
      </c>
      <c r="H513" s="849"/>
      <c r="I513" s="849">
        <v>35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6499</v>
      </c>
      <c r="B514" s="832" t="s">
        <v>5662</v>
      </c>
      <c r="C514" s="832" t="s">
        <v>5627</v>
      </c>
      <c r="D514" s="832" t="s">
        <v>5693</v>
      </c>
      <c r="E514" s="832" t="s">
        <v>5694</v>
      </c>
      <c r="F514" s="849">
        <v>9</v>
      </c>
      <c r="G514" s="849">
        <v>2115</v>
      </c>
      <c r="H514" s="849">
        <v>1.404382470119522</v>
      </c>
      <c r="I514" s="849">
        <v>235</v>
      </c>
      <c r="J514" s="849">
        <v>6</v>
      </c>
      <c r="K514" s="849">
        <v>1506</v>
      </c>
      <c r="L514" s="849">
        <v>1</v>
      </c>
      <c r="M514" s="849">
        <v>251</v>
      </c>
      <c r="N514" s="849">
        <v>7</v>
      </c>
      <c r="O514" s="849">
        <v>1757</v>
      </c>
      <c r="P514" s="837">
        <v>1.1666666666666667</v>
      </c>
      <c r="Q514" s="850">
        <v>251</v>
      </c>
    </row>
    <row r="515" spans="1:17" ht="14.4" customHeight="1" x14ac:dyDescent="0.3">
      <c r="A515" s="831" t="s">
        <v>6499</v>
      </c>
      <c r="B515" s="832" t="s">
        <v>5662</v>
      </c>
      <c r="C515" s="832" t="s">
        <v>5627</v>
      </c>
      <c r="D515" s="832" t="s">
        <v>5703</v>
      </c>
      <c r="E515" s="832" t="s">
        <v>5704</v>
      </c>
      <c r="F515" s="849">
        <v>7</v>
      </c>
      <c r="G515" s="849">
        <v>2156</v>
      </c>
      <c r="H515" s="849">
        <v>2.2742616033755274</v>
      </c>
      <c r="I515" s="849">
        <v>308</v>
      </c>
      <c r="J515" s="849">
        <v>3</v>
      </c>
      <c r="K515" s="849">
        <v>948</v>
      </c>
      <c r="L515" s="849">
        <v>1</v>
      </c>
      <c r="M515" s="849">
        <v>316</v>
      </c>
      <c r="N515" s="849">
        <v>4</v>
      </c>
      <c r="O515" s="849">
        <v>1264</v>
      </c>
      <c r="P515" s="837">
        <v>1.3333333333333333</v>
      </c>
      <c r="Q515" s="850">
        <v>316</v>
      </c>
    </row>
    <row r="516" spans="1:17" ht="14.4" customHeight="1" x14ac:dyDescent="0.3">
      <c r="A516" s="831" t="s">
        <v>6499</v>
      </c>
      <c r="B516" s="832" t="s">
        <v>5662</v>
      </c>
      <c r="C516" s="832" t="s">
        <v>5627</v>
      </c>
      <c r="D516" s="832" t="s">
        <v>5639</v>
      </c>
      <c r="E516" s="832" t="s">
        <v>5640</v>
      </c>
      <c r="F516" s="849">
        <v>4</v>
      </c>
      <c r="G516" s="849">
        <v>66.66</v>
      </c>
      <c r="H516" s="849"/>
      <c r="I516" s="849">
        <v>16.664999999999999</v>
      </c>
      <c r="J516" s="849"/>
      <c r="K516" s="849"/>
      <c r="L516" s="849"/>
      <c r="M516" s="849"/>
      <c r="N516" s="849">
        <v>1</v>
      </c>
      <c r="O516" s="849">
        <v>33.33</v>
      </c>
      <c r="P516" s="837"/>
      <c r="Q516" s="850">
        <v>33.33</v>
      </c>
    </row>
    <row r="517" spans="1:17" ht="14.4" customHeight="1" x14ac:dyDescent="0.3">
      <c r="A517" s="831" t="s">
        <v>6499</v>
      </c>
      <c r="B517" s="832" t="s">
        <v>5662</v>
      </c>
      <c r="C517" s="832" t="s">
        <v>5627</v>
      </c>
      <c r="D517" s="832" t="s">
        <v>5731</v>
      </c>
      <c r="E517" s="832" t="s">
        <v>5732</v>
      </c>
      <c r="F517" s="849">
        <v>2</v>
      </c>
      <c r="G517" s="849">
        <v>1296</v>
      </c>
      <c r="H517" s="849">
        <v>1.9314456035767511</v>
      </c>
      <c r="I517" s="849">
        <v>648</v>
      </c>
      <c r="J517" s="849">
        <v>1</v>
      </c>
      <c r="K517" s="849">
        <v>671</v>
      </c>
      <c r="L517" s="849">
        <v>1</v>
      </c>
      <c r="M517" s="849">
        <v>671</v>
      </c>
      <c r="N517" s="849"/>
      <c r="O517" s="849"/>
      <c r="P517" s="837"/>
      <c r="Q517" s="850"/>
    </row>
    <row r="518" spans="1:17" ht="14.4" customHeight="1" x14ac:dyDescent="0.3">
      <c r="A518" s="831" t="s">
        <v>6499</v>
      </c>
      <c r="B518" s="832" t="s">
        <v>5662</v>
      </c>
      <c r="C518" s="832" t="s">
        <v>5627</v>
      </c>
      <c r="D518" s="832" t="s">
        <v>5751</v>
      </c>
      <c r="E518" s="832" t="s">
        <v>5752</v>
      </c>
      <c r="F518" s="849">
        <v>2</v>
      </c>
      <c r="G518" s="849">
        <v>480</v>
      </c>
      <c r="H518" s="849"/>
      <c r="I518" s="849">
        <v>240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6499</v>
      </c>
      <c r="B519" s="832" t="s">
        <v>5662</v>
      </c>
      <c r="C519" s="832" t="s">
        <v>5627</v>
      </c>
      <c r="D519" s="832" t="s">
        <v>5759</v>
      </c>
      <c r="E519" s="832" t="s">
        <v>5760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373</v>
      </c>
      <c r="P519" s="837"/>
      <c r="Q519" s="850">
        <v>373</v>
      </c>
    </row>
    <row r="520" spans="1:17" ht="14.4" customHeight="1" x14ac:dyDescent="0.3">
      <c r="A520" s="831" t="s">
        <v>6500</v>
      </c>
      <c r="B520" s="832" t="s">
        <v>5631</v>
      </c>
      <c r="C520" s="832" t="s">
        <v>5627</v>
      </c>
      <c r="D520" s="832" t="s">
        <v>5635</v>
      </c>
      <c r="E520" s="832" t="s">
        <v>5636</v>
      </c>
      <c r="F520" s="849"/>
      <c r="G520" s="849"/>
      <c r="H520" s="849"/>
      <c r="I520" s="849"/>
      <c r="J520" s="849"/>
      <c r="K520" s="849"/>
      <c r="L520" s="849"/>
      <c r="M520" s="849"/>
      <c r="N520" s="849">
        <v>0</v>
      </c>
      <c r="O520" s="849">
        <v>0</v>
      </c>
      <c r="P520" s="837"/>
      <c r="Q520" s="850"/>
    </row>
    <row r="521" spans="1:17" ht="14.4" customHeight="1" x14ac:dyDescent="0.3">
      <c r="A521" s="831" t="s">
        <v>6500</v>
      </c>
      <c r="B521" s="832" t="s">
        <v>5631</v>
      </c>
      <c r="C521" s="832" t="s">
        <v>5627</v>
      </c>
      <c r="D521" s="832" t="s">
        <v>5637</v>
      </c>
      <c r="E521" s="832" t="s">
        <v>5638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351</v>
      </c>
      <c r="P521" s="837"/>
      <c r="Q521" s="850">
        <v>351</v>
      </c>
    </row>
    <row r="522" spans="1:17" ht="14.4" customHeight="1" x14ac:dyDescent="0.3">
      <c r="A522" s="831" t="s">
        <v>6500</v>
      </c>
      <c r="B522" s="832" t="s">
        <v>5662</v>
      </c>
      <c r="C522" s="832" t="s">
        <v>5627</v>
      </c>
      <c r="D522" s="832" t="s">
        <v>5646</v>
      </c>
      <c r="E522" s="832" t="s">
        <v>5647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37</v>
      </c>
      <c r="P522" s="837"/>
      <c r="Q522" s="850">
        <v>37</v>
      </c>
    </row>
    <row r="523" spans="1:17" ht="14.4" customHeight="1" x14ac:dyDescent="0.3">
      <c r="A523" s="831" t="s">
        <v>6500</v>
      </c>
      <c r="B523" s="832" t="s">
        <v>5662</v>
      </c>
      <c r="C523" s="832" t="s">
        <v>5627</v>
      </c>
      <c r="D523" s="832" t="s">
        <v>5693</v>
      </c>
      <c r="E523" s="832" t="s">
        <v>5694</v>
      </c>
      <c r="F523" s="849">
        <v>5</v>
      </c>
      <c r="G523" s="849">
        <v>1175</v>
      </c>
      <c r="H523" s="849">
        <v>0.93625498007968122</v>
      </c>
      <c r="I523" s="849">
        <v>235</v>
      </c>
      <c r="J523" s="849">
        <v>5</v>
      </c>
      <c r="K523" s="849">
        <v>1255</v>
      </c>
      <c r="L523" s="849">
        <v>1</v>
      </c>
      <c r="M523" s="849">
        <v>251</v>
      </c>
      <c r="N523" s="849">
        <v>3</v>
      </c>
      <c r="O523" s="849">
        <v>753</v>
      </c>
      <c r="P523" s="837">
        <v>0.6</v>
      </c>
      <c r="Q523" s="850">
        <v>251</v>
      </c>
    </row>
    <row r="524" spans="1:17" ht="14.4" customHeight="1" x14ac:dyDescent="0.3">
      <c r="A524" s="831" t="s">
        <v>6500</v>
      </c>
      <c r="B524" s="832" t="s">
        <v>5662</v>
      </c>
      <c r="C524" s="832" t="s">
        <v>5627</v>
      </c>
      <c r="D524" s="832" t="s">
        <v>5699</v>
      </c>
      <c r="E524" s="832" t="s">
        <v>5700</v>
      </c>
      <c r="F524" s="849"/>
      <c r="G524" s="849"/>
      <c r="H524" s="849"/>
      <c r="I524" s="849"/>
      <c r="J524" s="849">
        <v>1</v>
      </c>
      <c r="K524" s="849">
        <v>470</v>
      </c>
      <c r="L524" s="849">
        <v>1</v>
      </c>
      <c r="M524" s="849">
        <v>470</v>
      </c>
      <c r="N524" s="849"/>
      <c r="O524" s="849"/>
      <c r="P524" s="837"/>
      <c r="Q524" s="850"/>
    </row>
    <row r="525" spans="1:17" ht="14.4" customHeight="1" x14ac:dyDescent="0.3">
      <c r="A525" s="831" t="s">
        <v>6500</v>
      </c>
      <c r="B525" s="832" t="s">
        <v>5662</v>
      </c>
      <c r="C525" s="832" t="s">
        <v>5627</v>
      </c>
      <c r="D525" s="832" t="s">
        <v>5703</v>
      </c>
      <c r="E525" s="832" t="s">
        <v>5704</v>
      </c>
      <c r="F525" s="849">
        <v>3</v>
      </c>
      <c r="G525" s="849">
        <v>924</v>
      </c>
      <c r="H525" s="849">
        <v>2.9240506329113924</v>
      </c>
      <c r="I525" s="849">
        <v>308</v>
      </c>
      <c r="J525" s="849">
        <v>1</v>
      </c>
      <c r="K525" s="849">
        <v>316</v>
      </c>
      <c r="L525" s="849">
        <v>1</v>
      </c>
      <c r="M525" s="849">
        <v>316</v>
      </c>
      <c r="N525" s="849">
        <v>2</v>
      </c>
      <c r="O525" s="849">
        <v>632</v>
      </c>
      <c r="P525" s="837">
        <v>2</v>
      </c>
      <c r="Q525" s="850">
        <v>316</v>
      </c>
    </row>
    <row r="526" spans="1:17" ht="14.4" customHeight="1" x14ac:dyDescent="0.3">
      <c r="A526" s="831" t="s">
        <v>6500</v>
      </c>
      <c r="B526" s="832" t="s">
        <v>5662</v>
      </c>
      <c r="C526" s="832" t="s">
        <v>5627</v>
      </c>
      <c r="D526" s="832" t="s">
        <v>5639</v>
      </c>
      <c r="E526" s="832" t="s">
        <v>5640</v>
      </c>
      <c r="F526" s="849">
        <v>2</v>
      </c>
      <c r="G526" s="849">
        <v>33.33</v>
      </c>
      <c r="H526" s="849"/>
      <c r="I526" s="849">
        <v>16.664999999999999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6500</v>
      </c>
      <c r="B527" s="832" t="s">
        <v>5662</v>
      </c>
      <c r="C527" s="832" t="s">
        <v>5627</v>
      </c>
      <c r="D527" s="832" t="s">
        <v>5731</v>
      </c>
      <c r="E527" s="832" t="s">
        <v>5732</v>
      </c>
      <c r="F527" s="849">
        <v>1</v>
      </c>
      <c r="G527" s="849">
        <v>648</v>
      </c>
      <c r="H527" s="849"/>
      <c r="I527" s="849">
        <v>648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6500</v>
      </c>
      <c r="B528" s="832" t="s">
        <v>5662</v>
      </c>
      <c r="C528" s="832" t="s">
        <v>5627</v>
      </c>
      <c r="D528" s="832" t="s">
        <v>5751</v>
      </c>
      <c r="E528" s="832" t="s">
        <v>5752</v>
      </c>
      <c r="F528" s="849"/>
      <c r="G528" s="849"/>
      <c r="H528" s="849"/>
      <c r="I528" s="849"/>
      <c r="J528" s="849">
        <v>2</v>
      </c>
      <c r="K528" s="849">
        <v>488</v>
      </c>
      <c r="L528" s="849">
        <v>1</v>
      </c>
      <c r="M528" s="849">
        <v>244</v>
      </c>
      <c r="N528" s="849"/>
      <c r="O528" s="849"/>
      <c r="P528" s="837"/>
      <c r="Q528" s="850"/>
    </row>
    <row r="529" spans="1:17" ht="14.4" customHeight="1" x14ac:dyDescent="0.3">
      <c r="A529" s="831" t="s">
        <v>6501</v>
      </c>
      <c r="B529" s="832" t="s">
        <v>5662</v>
      </c>
      <c r="C529" s="832" t="s">
        <v>5627</v>
      </c>
      <c r="D529" s="832" t="s">
        <v>5646</v>
      </c>
      <c r="E529" s="832" t="s">
        <v>5647</v>
      </c>
      <c r="F529" s="849">
        <v>3</v>
      </c>
      <c r="G529" s="849">
        <v>105</v>
      </c>
      <c r="H529" s="849">
        <v>2.8378378378378377</v>
      </c>
      <c r="I529" s="849">
        <v>35</v>
      </c>
      <c r="J529" s="849">
        <v>1</v>
      </c>
      <c r="K529" s="849">
        <v>37</v>
      </c>
      <c r="L529" s="849">
        <v>1</v>
      </c>
      <c r="M529" s="849">
        <v>37</v>
      </c>
      <c r="N529" s="849">
        <v>1</v>
      </c>
      <c r="O529" s="849">
        <v>37</v>
      </c>
      <c r="P529" s="837">
        <v>1</v>
      </c>
      <c r="Q529" s="850">
        <v>37</v>
      </c>
    </row>
    <row r="530" spans="1:17" ht="14.4" customHeight="1" x14ac:dyDescent="0.3">
      <c r="A530" s="831" t="s">
        <v>6501</v>
      </c>
      <c r="B530" s="832" t="s">
        <v>5662</v>
      </c>
      <c r="C530" s="832" t="s">
        <v>5627</v>
      </c>
      <c r="D530" s="832" t="s">
        <v>5691</v>
      </c>
      <c r="E530" s="832" t="s">
        <v>5692</v>
      </c>
      <c r="F530" s="849">
        <v>1</v>
      </c>
      <c r="G530" s="849">
        <v>188</v>
      </c>
      <c r="H530" s="849"/>
      <c r="I530" s="849">
        <v>188</v>
      </c>
      <c r="J530" s="849"/>
      <c r="K530" s="849"/>
      <c r="L530" s="849"/>
      <c r="M530" s="849"/>
      <c r="N530" s="849">
        <v>2</v>
      </c>
      <c r="O530" s="849">
        <v>392</v>
      </c>
      <c r="P530" s="837"/>
      <c r="Q530" s="850">
        <v>196</v>
      </c>
    </row>
    <row r="531" spans="1:17" ht="14.4" customHeight="1" x14ac:dyDescent="0.3">
      <c r="A531" s="831" t="s">
        <v>6501</v>
      </c>
      <c r="B531" s="832" t="s">
        <v>5662</v>
      </c>
      <c r="C531" s="832" t="s">
        <v>5627</v>
      </c>
      <c r="D531" s="832" t="s">
        <v>5693</v>
      </c>
      <c r="E531" s="832" t="s">
        <v>5694</v>
      </c>
      <c r="F531" s="849">
        <v>4</v>
      </c>
      <c r="G531" s="849">
        <v>940</v>
      </c>
      <c r="H531" s="849">
        <v>1.248339973439575</v>
      </c>
      <c r="I531" s="849">
        <v>235</v>
      </c>
      <c r="J531" s="849">
        <v>3</v>
      </c>
      <c r="K531" s="849">
        <v>753</v>
      </c>
      <c r="L531" s="849">
        <v>1</v>
      </c>
      <c r="M531" s="849">
        <v>251</v>
      </c>
      <c r="N531" s="849">
        <v>5</v>
      </c>
      <c r="O531" s="849">
        <v>1255</v>
      </c>
      <c r="P531" s="837">
        <v>1.6666666666666667</v>
      </c>
      <c r="Q531" s="850">
        <v>251</v>
      </c>
    </row>
    <row r="532" spans="1:17" ht="14.4" customHeight="1" x14ac:dyDescent="0.3">
      <c r="A532" s="831" t="s">
        <v>6501</v>
      </c>
      <c r="B532" s="832" t="s">
        <v>5662</v>
      </c>
      <c r="C532" s="832" t="s">
        <v>5627</v>
      </c>
      <c r="D532" s="832" t="s">
        <v>5695</v>
      </c>
      <c r="E532" s="832" t="s">
        <v>5696</v>
      </c>
      <c r="F532" s="849"/>
      <c r="G532" s="849"/>
      <c r="H532" s="849"/>
      <c r="I532" s="849"/>
      <c r="J532" s="849">
        <v>1</v>
      </c>
      <c r="K532" s="849">
        <v>126</v>
      </c>
      <c r="L532" s="849">
        <v>1</v>
      </c>
      <c r="M532" s="849">
        <v>126</v>
      </c>
      <c r="N532" s="849">
        <v>1</v>
      </c>
      <c r="O532" s="849">
        <v>126</v>
      </c>
      <c r="P532" s="837">
        <v>1</v>
      </c>
      <c r="Q532" s="850">
        <v>126</v>
      </c>
    </row>
    <row r="533" spans="1:17" ht="14.4" customHeight="1" x14ac:dyDescent="0.3">
      <c r="A533" s="831" t="s">
        <v>6501</v>
      </c>
      <c r="B533" s="832" t="s">
        <v>5662</v>
      </c>
      <c r="C533" s="832" t="s">
        <v>5627</v>
      </c>
      <c r="D533" s="832" t="s">
        <v>5699</v>
      </c>
      <c r="E533" s="832" t="s">
        <v>5700</v>
      </c>
      <c r="F533" s="849"/>
      <c r="G533" s="849"/>
      <c r="H533" s="849"/>
      <c r="I533" s="849"/>
      <c r="J533" s="849">
        <v>1</v>
      </c>
      <c r="K533" s="849">
        <v>470</v>
      </c>
      <c r="L533" s="849">
        <v>1</v>
      </c>
      <c r="M533" s="849">
        <v>470</v>
      </c>
      <c r="N533" s="849"/>
      <c r="O533" s="849"/>
      <c r="P533" s="837"/>
      <c r="Q533" s="850"/>
    </row>
    <row r="534" spans="1:17" ht="14.4" customHeight="1" x14ac:dyDescent="0.3">
      <c r="A534" s="831" t="s">
        <v>6501</v>
      </c>
      <c r="B534" s="832" t="s">
        <v>5662</v>
      </c>
      <c r="C534" s="832" t="s">
        <v>5627</v>
      </c>
      <c r="D534" s="832" t="s">
        <v>5805</v>
      </c>
      <c r="E534" s="832" t="s">
        <v>5806</v>
      </c>
      <c r="F534" s="849"/>
      <c r="G534" s="849"/>
      <c r="H534" s="849"/>
      <c r="I534" s="849"/>
      <c r="J534" s="849"/>
      <c r="K534" s="849"/>
      <c r="L534" s="849"/>
      <c r="M534" s="849"/>
      <c r="N534" s="849">
        <v>3</v>
      </c>
      <c r="O534" s="849">
        <v>4077</v>
      </c>
      <c r="P534" s="837"/>
      <c r="Q534" s="850">
        <v>1359</v>
      </c>
    </row>
    <row r="535" spans="1:17" ht="14.4" customHeight="1" x14ac:dyDescent="0.3">
      <c r="A535" s="831" t="s">
        <v>6501</v>
      </c>
      <c r="B535" s="832" t="s">
        <v>5662</v>
      </c>
      <c r="C535" s="832" t="s">
        <v>5627</v>
      </c>
      <c r="D535" s="832" t="s">
        <v>5703</v>
      </c>
      <c r="E535" s="832" t="s">
        <v>5704</v>
      </c>
      <c r="F535" s="849">
        <v>2</v>
      </c>
      <c r="G535" s="849">
        <v>616</v>
      </c>
      <c r="H535" s="849">
        <v>0.97468354430379744</v>
      </c>
      <c r="I535" s="849">
        <v>308</v>
      </c>
      <c r="J535" s="849">
        <v>2</v>
      </c>
      <c r="K535" s="849">
        <v>632</v>
      </c>
      <c r="L535" s="849">
        <v>1</v>
      </c>
      <c r="M535" s="849">
        <v>316</v>
      </c>
      <c r="N535" s="849">
        <v>2</v>
      </c>
      <c r="O535" s="849">
        <v>632</v>
      </c>
      <c r="P535" s="837">
        <v>1</v>
      </c>
      <c r="Q535" s="850">
        <v>316</v>
      </c>
    </row>
    <row r="536" spans="1:17" ht="14.4" customHeight="1" x14ac:dyDescent="0.3">
      <c r="A536" s="831" t="s">
        <v>6501</v>
      </c>
      <c r="B536" s="832" t="s">
        <v>5662</v>
      </c>
      <c r="C536" s="832" t="s">
        <v>5627</v>
      </c>
      <c r="D536" s="832" t="s">
        <v>5713</v>
      </c>
      <c r="E536" s="832" t="s">
        <v>5714</v>
      </c>
      <c r="F536" s="849"/>
      <c r="G536" s="849"/>
      <c r="H536" s="849"/>
      <c r="I536" s="849"/>
      <c r="J536" s="849">
        <v>1</v>
      </c>
      <c r="K536" s="849">
        <v>49</v>
      </c>
      <c r="L536" s="849">
        <v>1</v>
      </c>
      <c r="M536" s="849">
        <v>49</v>
      </c>
      <c r="N536" s="849"/>
      <c r="O536" s="849"/>
      <c r="P536" s="837"/>
      <c r="Q536" s="850"/>
    </row>
    <row r="537" spans="1:17" ht="14.4" customHeight="1" x14ac:dyDescent="0.3">
      <c r="A537" s="831" t="s">
        <v>6501</v>
      </c>
      <c r="B537" s="832" t="s">
        <v>5662</v>
      </c>
      <c r="C537" s="832" t="s">
        <v>5627</v>
      </c>
      <c r="D537" s="832" t="s">
        <v>5639</v>
      </c>
      <c r="E537" s="832" t="s">
        <v>5640</v>
      </c>
      <c r="F537" s="849">
        <v>2</v>
      </c>
      <c r="G537" s="849">
        <v>0</v>
      </c>
      <c r="H537" s="849">
        <v>0</v>
      </c>
      <c r="I537" s="849">
        <v>0</v>
      </c>
      <c r="J537" s="849">
        <v>1</v>
      </c>
      <c r="K537" s="849">
        <v>33.33</v>
      </c>
      <c r="L537" s="849">
        <v>1</v>
      </c>
      <c r="M537" s="849">
        <v>33.33</v>
      </c>
      <c r="N537" s="849"/>
      <c r="O537" s="849"/>
      <c r="P537" s="837"/>
      <c r="Q537" s="850"/>
    </row>
    <row r="538" spans="1:17" ht="14.4" customHeight="1" x14ac:dyDescent="0.3">
      <c r="A538" s="831" t="s">
        <v>6502</v>
      </c>
      <c r="B538" s="832" t="s">
        <v>5662</v>
      </c>
      <c r="C538" s="832" t="s">
        <v>5627</v>
      </c>
      <c r="D538" s="832" t="s">
        <v>5693</v>
      </c>
      <c r="E538" s="832" t="s">
        <v>5694</v>
      </c>
      <c r="F538" s="849">
        <v>6</v>
      </c>
      <c r="G538" s="849">
        <v>1410</v>
      </c>
      <c r="H538" s="849">
        <v>5.617529880478088</v>
      </c>
      <c r="I538" s="849">
        <v>235</v>
      </c>
      <c r="J538" s="849">
        <v>1</v>
      </c>
      <c r="K538" s="849">
        <v>251</v>
      </c>
      <c r="L538" s="849">
        <v>1</v>
      </c>
      <c r="M538" s="849">
        <v>251</v>
      </c>
      <c r="N538" s="849"/>
      <c r="O538" s="849"/>
      <c r="P538" s="837"/>
      <c r="Q538" s="850"/>
    </row>
    <row r="539" spans="1:17" ht="14.4" customHeight="1" x14ac:dyDescent="0.3">
      <c r="A539" s="831" t="s">
        <v>6502</v>
      </c>
      <c r="B539" s="832" t="s">
        <v>5662</v>
      </c>
      <c r="C539" s="832" t="s">
        <v>5627</v>
      </c>
      <c r="D539" s="832" t="s">
        <v>5703</v>
      </c>
      <c r="E539" s="832" t="s">
        <v>5704</v>
      </c>
      <c r="F539" s="849">
        <v>2</v>
      </c>
      <c r="G539" s="849">
        <v>616</v>
      </c>
      <c r="H539" s="849"/>
      <c r="I539" s="849">
        <v>308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6502</v>
      </c>
      <c r="B540" s="832" t="s">
        <v>5662</v>
      </c>
      <c r="C540" s="832" t="s">
        <v>5627</v>
      </c>
      <c r="D540" s="832" t="s">
        <v>5639</v>
      </c>
      <c r="E540" s="832" t="s">
        <v>5640</v>
      </c>
      <c r="F540" s="849">
        <v>4</v>
      </c>
      <c r="G540" s="849">
        <v>133.33000000000001</v>
      </c>
      <c r="H540" s="849"/>
      <c r="I540" s="849">
        <v>33.332500000000003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6503</v>
      </c>
      <c r="B541" s="832" t="s">
        <v>5662</v>
      </c>
      <c r="C541" s="832" t="s">
        <v>5627</v>
      </c>
      <c r="D541" s="832" t="s">
        <v>5693</v>
      </c>
      <c r="E541" s="832" t="s">
        <v>5694</v>
      </c>
      <c r="F541" s="849"/>
      <c r="G541" s="849"/>
      <c r="H541" s="849"/>
      <c r="I541" s="849"/>
      <c r="J541" s="849">
        <v>9</v>
      </c>
      <c r="K541" s="849">
        <v>2259</v>
      </c>
      <c r="L541" s="849">
        <v>1</v>
      </c>
      <c r="M541" s="849">
        <v>251</v>
      </c>
      <c r="N541" s="849">
        <v>6</v>
      </c>
      <c r="O541" s="849">
        <v>1506</v>
      </c>
      <c r="P541" s="837">
        <v>0.66666666666666663</v>
      </c>
      <c r="Q541" s="850">
        <v>251</v>
      </c>
    </row>
    <row r="542" spans="1:17" ht="14.4" customHeight="1" x14ac:dyDescent="0.3">
      <c r="A542" s="831" t="s">
        <v>6503</v>
      </c>
      <c r="B542" s="832" t="s">
        <v>5662</v>
      </c>
      <c r="C542" s="832" t="s">
        <v>5627</v>
      </c>
      <c r="D542" s="832" t="s">
        <v>5703</v>
      </c>
      <c r="E542" s="832" t="s">
        <v>5704</v>
      </c>
      <c r="F542" s="849"/>
      <c r="G542" s="849"/>
      <c r="H542" s="849"/>
      <c r="I542" s="849"/>
      <c r="J542" s="849">
        <v>2</v>
      </c>
      <c r="K542" s="849">
        <v>632</v>
      </c>
      <c r="L542" s="849">
        <v>1</v>
      </c>
      <c r="M542" s="849">
        <v>316</v>
      </c>
      <c r="N542" s="849">
        <v>6</v>
      </c>
      <c r="O542" s="849">
        <v>1896</v>
      </c>
      <c r="P542" s="837">
        <v>3</v>
      </c>
      <c r="Q542" s="850">
        <v>316</v>
      </c>
    </row>
    <row r="543" spans="1:17" ht="14.4" customHeight="1" x14ac:dyDescent="0.3">
      <c r="A543" s="831" t="s">
        <v>6503</v>
      </c>
      <c r="B543" s="832" t="s">
        <v>5662</v>
      </c>
      <c r="C543" s="832" t="s">
        <v>5627</v>
      </c>
      <c r="D543" s="832" t="s">
        <v>5628</v>
      </c>
      <c r="E543" s="832"/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131</v>
      </c>
      <c r="P543" s="837"/>
      <c r="Q543" s="850">
        <v>131</v>
      </c>
    </row>
    <row r="544" spans="1:17" ht="14.4" customHeight="1" x14ac:dyDescent="0.3">
      <c r="A544" s="831" t="s">
        <v>6503</v>
      </c>
      <c r="B544" s="832" t="s">
        <v>5662</v>
      </c>
      <c r="C544" s="832" t="s">
        <v>5627</v>
      </c>
      <c r="D544" s="832" t="s">
        <v>5629</v>
      </c>
      <c r="E544" s="832"/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236</v>
      </c>
      <c r="P544" s="837"/>
      <c r="Q544" s="850">
        <v>236</v>
      </c>
    </row>
    <row r="545" spans="1:17" ht="14.4" customHeight="1" x14ac:dyDescent="0.3">
      <c r="A545" s="831" t="s">
        <v>6504</v>
      </c>
      <c r="B545" s="832" t="s">
        <v>5662</v>
      </c>
      <c r="C545" s="832" t="s">
        <v>5627</v>
      </c>
      <c r="D545" s="832" t="s">
        <v>5646</v>
      </c>
      <c r="E545" s="832" t="s">
        <v>5647</v>
      </c>
      <c r="F545" s="849"/>
      <c r="G545" s="849"/>
      <c r="H545" s="849"/>
      <c r="I545" s="849"/>
      <c r="J545" s="849">
        <v>1</v>
      </c>
      <c r="K545" s="849">
        <v>37</v>
      </c>
      <c r="L545" s="849">
        <v>1</v>
      </c>
      <c r="M545" s="849">
        <v>37</v>
      </c>
      <c r="N545" s="849"/>
      <c r="O545" s="849"/>
      <c r="P545" s="837"/>
      <c r="Q545" s="850"/>
    </row>
    <row r="546" spans="1:17" ht="14.4" customHeight="1" x14ac:dyDescent="0.3">
      <c r="A546" s="831" t="s">
        <v>6504</v>
      </c>
      <c r="B546" s="832" t="s">
        <v>5662</v>
      </c>
      <c r="C546" s="832" t="s">
        <v>5627</v>
      </c>
      <c r="D546" s="832" t="s">
        <v>5693</v>
      </c>
      <c r="E546" s="832" t="s">
        <v>5694</v>
      </c>
      <c r="F546" s="849">
        <v>4</v>
      </c>
      <c r="G546" s="849">
        <v>940</v>
      </c>
      <c r="H546" s="849">
        <v>0.74900398406374502</v>
      </c>
      <c r="I546" s="849">
        <v>235</v>
      </c>
      <c r="J546" s="849">
        <v>5</v>
      </c>
      <c r="K546" s="849">
        <v>1255</v>
      </c>
      <c r="L546" s="849">
        <v>1</v>
      </c>
      <c r="M546" s="849">
        <v>251</v>
      </c>
      <c r="N546" s="849">
        <v>4</v>
      </c>
      <c r="O546" s="849">
        <v>1004</v>
      </c>
      <c r="P546" s="837">
        <v>0.8</v>
      </c>
      <c r="Q546" s="850">
        <v>251</v>
      </c>
    </row>
    <row r="547" spans="1:17" ht="14.4" customHeight="1" x14ac:dyDescent="0.3">
      <c r="A547" s="831" t="s">
        <v>6504</v>
      </c>
      <c r="B547" s="832" t="s">
        <v>5662</v>
      </c>
      <c r="C547" s="832" t="s">
        <v>5627</v>
      </c>
      <c r="D547" s="832" t="s">
        <v>5703</v>
      </c>
      <c r="E547" s="832" t="s">
        <v>5704</v>
      </c>
      <c r="F547" s="849">
        <v>3</v>
      </c>
      <c r="G547" s="849">
        <v>924</v>
      </c>
      <c r="H547" s="849">
        <v>0.97468354430379744</v>
      </c>
      <c r="I547" s="849">
        <v>308</v>
      </c>
      <c r="J547" s="849">
        <v>3</v>
      </c>
      <c r="K547" s="849">
        <v>948</v>
      </c>
      <c r="L547" s="849">
        <v>1</v>
      </c>
      <c r="M547" s="849">
        <v>316</v>
      </c>
      <c r="N547" s="849">
        <v>4</v>
      </c>
      <c r="O547" s="849">
        <v>1264</v>
      </c>
      <c r="P547" s="837">
        <v>1.3333333333333333</v>
      </c>
      <c r="Q547" s="850">
        <v>316</v>
      </c>
    </row>
    <row r="548" spans="1:17" ht="14.4" customHeight="1" x14ac:dyDescent="0.3">
      <c r="A548" s="831" t="s">
        <v>6504</v>
      </c>
      <c r="B548" s="832" t="s">
        <v>5662</v>
      </c>
      <c r="C548" s="832" t="s">
        <v>5627</v>
      </c>
      <c r="D548" s="832" t="s">
        <v>5751</v>
      </c>
      <c r="E548" s="832" t="s">
        <v>5752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245</v>
      </c>
      <c r="P548" s="837"/>
      <c r="Q548" s="850">
        <v>245</v>
      </c>
    </row>
    <row r="549" spans="1:17" ht="14.4" customHeight="1" x14ac:dyDescent="0.3">
      <c r="A549" s="831" t="s">
        <v>6505</v>
      </c>
      <c r="B549" s="832" t="s">
        <v>5662</v>
      </c>
      <c r="C549" s="832" t="s">
        <v>5627</v>
      </c>
      <c r="D549" s="832" t="s">
        <v>5646</v>
      </c>
      <c r="E549" s="832" t="s">
        <v>5647</v>
      </c>
      <c r="F549" s="849"/>
      <c r="G549" s="849"/>
      <c r="H549" s="849"/>
      <c r="I549" s="849"/>
      <c r="J549" s="849">
        <v>2</v>
      </c>
      <c r="K549" s="849">
        <v>74</v>
      </c>
      <c r="L549" s="849">
        <v>1</v>
      </c>
      <c r="M549" s="849">
        <v>37</v>
      </c>
      <c r="N549" s="849">
        <v>1</v>
      </c>
      <c r="O549" s="849">
        <v>37</v>
      </c>
      <c r="P549" s="837">
        <v>0.5</v>
      </c>
      <c r="Q549" s="850">
        <v>37</v>
      </c>
    </row>
    <row r="550" spans="1:17" ht="14.4" customHeight="1" x14ac:dyDescent="0.3">
      <c r="A550" s="831" t="s">
        <v>6505</v>
      </c>
      <c r="B550" s="832" t="s">
        <v>5662</v>
      </c>
      <c r="C550" s="832" t="s">
        <v>5627</v>
      </c>
      <c r="D550" s="832" t="s">
        <v>5691</v>
      </c>
      <c r="E550" s="832" t="s">
        <v>5692</v>
      </c>
      <c r="F550" s="849">
        <v>11</v>
      </c>
      <c r="G550" s="849">
        <v>2068</v>
      </c>
      <c r="H550" s="849">
        <v>1.3256410256410256</v>
      </c>
      <c r="I550" s="849">
        <v>188</v>
      </c>
      <c r="J550" s="849">
        <v>8</v>
      </c>
      <c r="K550" s="849">
        <v>1560</v>
      </c>
      <c r="L550" s="849">
        <v>1</v>
      </c>
      <c r="M550" s="849">
        <v>195</v>
      </c>
      <c r="N550" s="849">
        <v>4</v>
      </c>
      <c r="O550" s="849">
        <v>784</v>
      </c>
      <c r="P550" s="837">
        <v>0.50256410256410255</v>
      </c>
      <c r="Q550" s="850">
        <v>196</v>
      </c>
    </row>
    <row r="551" spans="1:17" ht="14.4" customHeight="1" x14ac:dyDescent="0.3">
      <c r="A551" s="831" t="s">
        <v>6505</v>
      </c>
      <c r="B551" s="832" t="s">
        <v>5662</v>
      </c>
      <c r="C551" s="832" t="s">
        <v>5627</v>
      </c>
      <c r="D551" s="832" t="s">
        <v>5693</v>
      </c>
      <c r="E551" s="832" t="s">
        <v>5694</v>
      </c>
      <c r="F551" s="849">
        <v>4</v>
      </c>
      <c r="G551" s="849">
        <v>940</v>
      </c>
      <c r="H551" s="849">
        <v>0.74900398406374502</v>
      </c>
      <c r="I551" s="849">
        <v>235</v>
      </c>
      <c r="J551" s="849">
        <v>5</v>
      </c>
      <c r="K551" s="849">
        <v>1255</v>
      </c>
      <c r="L551" s="849">
        <v>1</v>
      </c>
      <c r="M551" s="849">
        <v>251</v>
      </c>
      <c r="N551" s="849">
        <v>7</v>
      </c>
      <c r="O551" s="849">
        <v>1757</v>
      </c>
      <c r="P551" s="837">
        <v>1.4</v>
      </c>
      <c r="Q551" s="850">
        <v>251</v>
      </c>
    </row>
    <row r="552" spans="1:17" ht="14.4" customHeight="1" x14ac:dyDescent="0.3">
      <c r="A552" s="831" t="s">
        <v>6505</v>
      </c>
      <c r="B552" s="832" t="s">
        <v>5662</v>
      </c>
      <c r="C552" s="832" t="s">
        <v>5627</v>
      </c>
      <c r="D552" s="832" t="s">
        <v>5695</v>
      </c>
      <c r="E552" s="832" t="s">
        <v>5696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126</v>
      </c>
      <c r="P552" s="837"/>
      <c r="Q552" s="850">
        <v>126</v>
      </c>
    </row>
    <row r="553" spans="1:17" ht="14.4" customHeight="1" x14ac:dyDescent="0.3">
      <c r="A553" s="831" t="s">
        <v>6505</v>
      </c>
      <c r="B553" s="832" t="s">
        <v>5662</v>
      </c>
      <c r="C553" s="832" t="s">
        <v>5627</v>
      </c>
      <c r="D553" s="832" t="s">
        <v>5805</v>
      </c>
      <c r="E553" s="832" t="s">
        <v>5806</v>
      </c>
      <c r="F553" s="849">
        <v>9</v>
      </c>
      <c r="G553" s="849">
        <v>11889</v>
      </c>
      <c r="H553" s="849">
        <v>1.0943483063328425</v>
      </c>
      <c r="I553" s="849">
        <v>1321</v>
      </c>
      <c r="J553" s="849">
        <v>8</v>
      </c>
      <c r="K553" s="849">
        <v>10864</v>
      </c>
      <c r="L553" s="849">
        <v>1</v>
      </c>
      <c r="M553" s="849">
        <v>1358</v>
      </c>
      <c r="N553" s="849">
        <v>4</v>
      </c>
      <c r="O553" s="849">
        <v>5436</v>
      </c>
      <c r="P553" s="837">
        <v>0.50036818851251841</v>
      </c>
      <c r="Q553" s="850">
        <v>1359</v>
      </c>
    </row>
    <row r="554" spans="1:17" ht="14.4" customHeight="1" x14ac:dyDescent="0.3">
      <c r="A554" s="831" t="s">
        <v>6505</v>
      </c>
      <c r="B554" s="832" t="s">
        <v>5662</v>
      </c>
      <c r="C554" s="832" t="s">
        <v>5627</v>
      </c>
      <c r="D554" s="832" t="s">
        <v>5703</v>
      </c>
      <c r="E554" s="832" t="s">
        <v>5704</v>
      </c>
      <c r="F554" s="849">
        <v>3</v>
      </c>
      <c r="G554" s="849">
        <v>924</v>
      </c>
      <c r="H554" s="849">
        <v>0.97468354430379744</v>
      </c>
      <c r="I554" s="849">
        <v>308</v>
      </c>
      <c r="J554" s="849">
        <v>3</v>
      </c>
      <c r="K554" s="849">
        <v>948</v>
      </c>
      <c r="L554" s="849">
        <v>1</v>
      </c>
      <c r="M554" s="849">
        <v>316</v>
      </c>
      <c r="N554" s="849">
        <v>3</v>
      </c>
      <c r="O554" s="849">
        <v>948</v>
      </c>
      <c r="P554" s="837">
        <v>1</v>
      </c>
      <c r="Q554" s="850">
        <v>316</v>
      </c>
    </row>
    <row r="555" spans="1:17" ht="14.4" customHeight="1" x14ac:dyDescent="0.3">
      <c r="A555" s="831" t="s">
        <v>6505</v>
      </c>
      <c r="B555" s="832" t="s">
        <v>5662</v>
      </c>
      <c r="C555" s="832" t="s">
        <v>5627</v>
      </c>
      <c r="D555" s="832" t="s">
        <v>5639</v>
      </c>
      <c r="E555" s="832" t="s">
        <v>5640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33.33</v>
      </c>
      <c r="P555" s="837"/>
      <c r="Q555" s="850">
        <v>33.33</v>
      </c>
    </row>
    <row r="556" spans="1:17" ht="14.4" customHeight="1" x14ac:dyDescent="0.3">
      <c r="A556" s="831" t="s">
        <v>6505</v>
      </c>
      <c r="B556" s="832" t="s">
        <v>5833</v>
      </c>
      <c r="C556" s="832" t="s">
        <v>5627</v>
      </c>
      <c r="D556" s="832" t="s">
        <v>5834</v>
      </c>
      <c r="E556" s="832" t="s">
        <v>5835</v>
      </c>
      <c r="F556" s="849">
        <v>0</v>
      </c>
      <c r="G556" s="849">
        <v>0</v>
      </c>
      <c r="H556" s="849"/>
      <c r="I556" s="849"/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6506</v>
      </c>
      <c r="B557" s="832" t="s">
        <v>5662</v>
      </c>
      <c r="C557" s="832" t="s">
        <v>5627</v>
      </c>
      <c r="D557" s="832" t="s">
        <v>5689</v>
      </c>
      <c r="E557" s="832" t="s">
        <v>5690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5</v>
      </c>
      <c r="P557" s="837"/>
      <c r="Q557" s="850">
        <v>5</v>
      </c>
    </row>
    <row r="558" spans="1:17" ht="14.4" customHeight="1" x14ac:dyDescent="0.3">
      <c r="A558" s="831" t="s">
        <v>6506</v>
      </c>
      <c r="B558" s="832" t="s">
        <v>5662</v>
      </c>
      <c r="C558" s="832" t="s">
        <v>5627</v>
      </c>
      <c r="D558" s="832" t="s">
        <v>5693</v>
      </c>
      <c r="E558" s="832" t="s">
        <v>5694</v>
      </c>
      <c r="F558" s="849">
        <v>3</v>
      </c>
      <c r="G558" s="849">
        <v>705</v>
      </c>
      <c r="H558" s="849">
        <v>2.808764940239044</v>
      </c>
      <c r="I558" s="849">
        <v>235</v>
      </c>
      <c r="J558" s="849">
        <v>1</v>
      </c>
      <c r="K558" s="849">
        <v>251</v>
      </c>
      <c r="L558" s="849">
        <v>1</v>
      </c>
      <c r="M558" s="849">
        <v>251</v>
      </c>
      <c r="N558" s="849">
        <v>3</v>
      </c>
      <c r="O558" s="849">
        <v>753</v>
      </c>
      <c r="P558" s="837">
        <v>3</v>
      </c>
      <c r="Q558" s="850">
        <v>251</v>
      </c>
    </row>
    <row r="559" spans="1:17" ht="14.4" customHeight="1" x14ac:dyDescent="0.3">
      <c r="A559" s="831" t="s">
        <v>6506</v>
      </c>
      <c r="B559" s="832" t="s">
        <v>5662</v>
      </c>
      <c r="C559" s="832" t="s">
        <v>5627</v>
      </c>
      <c r="D559" s="832" t="s">
        <v>5703</v>
      </c>
      <c r="E559" s="832" t="s">
        <v>5704</v>
      </c>
      <c r="F559" s="849">
        <v>3</v>
      </c>
      <c r="G559" s="849">
        <v>924</v>
      </c>
      <c r="H559" s="849"/>
      <c r="I559" s="849">
        <v>308</v>
      </c>
      <c r="J559" s="849"/>
      <c r="K559" s="849"/>
      <c r="L559" s="849"/>
      <c r="M559" s="849"/>
      <c r="N559" s="849">
        <v>2</v>
      </c>
      <c r="O559" s="849">
        <v>632</v>
      </c>
      <c r="P559" s="837"/>
      <c r="Q559" s="850">
        <v>316</v>
      </c>
    </row>
    <row r="560" spans="1:17" ht="14.4" customHeight="1" x14ac:dyDescent="0.3">
      <c r="A560" s="831" t="s">
        <v>6506</v>
      </c>
      <c r="B560" s="832" t="s">
        <v>5662</v>
      </c>
      <c r="C560" s="832" t="s">
        <v>5627</v>
      </c>
      <c r="D560" s="832" t="s">
        <v>5827</v>
      </c>
      <c r="E560" s="832" t="s">
        <v>5828</v>
      </c>
      <c r="F560" s="849">
        <v>2</v>
      </c>
      <c r="G560" s="849">
        <v>130</v>
      </c>
      <c r="H560" s="849"/>
      <c r="I560" s="849">
        <v>65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6506</v>
      </c>
      <c r="B561" s="832" t="s">
        <v>5662</v>
      </c>
      <c r="C561" s="832" t="s">
        <v>5627</v>
      </c>
      <c r="D561" s="832" t="s">
        <v>5639</v>
      </c>
      <c r="E561" s="832" t="s">
        <v>5640</v>
      </c>
      <c r="F561" s="849">
        <v>1</v>
      </c>
      <c r="G561" s="849">
        <v>0</v>
      </c>
      <c r="H561" s="849"/>
      <c r="I561" s="849">
        <v>0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" customHeight="1" x14ac:dyDescent="0.3">
      <c r="A562" s="831" t="s">
        <v>6507</v>
      </c>
      <c r="B562" s="832" t="s">
        <v>5662</v>
      </c>
      <c r="C562" s="832" t="s">
        <v>5627</v>
      </c>
      <c r="D562" s="832" t="s">
        <v>5646</v>
      </c>
      <c r="E562" s="832" t="s">
        <v>5647</v>
      </c>
      <c r="F562" s="849">
        <v>4</v>
      </c>
      <c r="G562" s="849">
        <v>140</v>
      </c>
      <c r="H562" s="849">
        <v>3.7837837837837838</v>
      </c>
      <c r="I562" s="849">
        <v>35</v>
      </c>
      <c r="J562" s="849">
        <v>1</v>
      </c>
      <c r="K562" s="849">
        <v>37</v>
      </c>
      <c r="L562" s="849">
        <v>1</v>
      </c>
      <c r="M562" s="849">
        <v>37</v>
      </c>
      <c r="N562" s="849">
        <v>2</v>
      </c>
      <c r="O562" s="849">
        <v>74</v>
      </c>
      <c r="P562" s="837">
        <v>2</v>
      </c>
      <c r="Q562" s="850">
        <v>37</v>
      </c>
    </row>
    <row r="563" spans="1:17" ht="14.4" customHeight="1" x14ac:dyDescent="0.3">
      <c r="A563" s="831" t="s">
        <v>6507</v>
      </c>
      <c r="B563" s="832" t="s">
        <v>5662</v>
      </c>
      <c r="C563" s="832" t="s">
        <v>5627</v>
      </c>
      <c r="D563" s="832" t="s">
        <v>5687</v>
      </c>
      <c r="E563" s="832" t="s">
        <v>5688</v>
      </c>
      <c r="F563" s="849">
        <v>2</v>
      </c>
      <c r="G563" s="849">
        <v>10</v>
      </c>
      <c r="H563" s="849">
        <v>2</v>
      </c>
      <c r="I563" s="849">
        <v>5</v>
      </c>
      <c r="J563" s="849">
        <v>1</v>
      </c>
      <c r="K563" s="849">
        <v>5</v>
      </c>
      <c r="L563" s="849">
        <v>1</v>
      </c>
      <c r="M563" s="849">
        <v>5</v>
      </c>
      <c r="N563" s="849"/>
      <c r="O563" s="849"/>
      <c r="P563" s="837"/>
      <c r="Q563" s="850"/>
    </row>
    <row r="564" spans="1:17" ht="14.4" customHeight="1" x14ac:dyDescent="0.3">
      <c r="A564" s="831" t="s">
        <v>6507</v>
      </c>
      <c r="B564" s="832" t="s">
        <v>5662</v>
      </c>
      <c r="C564" s="832" t="s">
        <v>5627</v>
      </c>
      <c r="D564" s="832" t="s">
        <v>5693</v>
      </c>
      <c r="E564" s="832" t="s">
        <v>5694</v>
      </c>
      <c r="F564" s="849">
        <v>5</v>
      </c>
      <c r="G564" s="849">
        <v>1175</v>
      </c>
      <c r="H564" s="849">
        <v>4.6812749003984067</v>
      </c>
      <c r="I564" s="849">
        <v>235</v>
      </c>
      <c r="J564" s="849">
        <v>1</v>
      </c>
      <c r="K564" s="849">
        <v>251</v>
      </c>
      <c r="L564" s="849">
        <v>1</v>
      </c>
      <c r="M564" s="849">
        <v>251</v>
      </c>
      <c r="N564" s="849">
        <v>1</v>
      </c>
      <c r="O564" s="849">
        <v>251</v>
      </c>
      <c r="P564" s="837">
        <v>1</v>
      </c>
      <c r="Q564" s="850">
        <v>251</v>
      </c>
    </row>
    <row r="565" spans="1:17" ht="14.4" customHeight="1" x14ac:dyDescent="0.3">
      <c r="A565" s="831" t="s">
        <v>6507</v>
      </c>
      <c r="B565" s="832" t="s">
        <v>5662</v>
      </c>
      <c r="C565" s="832" t="s">
        <v>5627</v>
      </c>
      <c r="D565" s="832" t="s">
        <v>5703</v>
      </c>
      <c r="E565" s="832" t="s">
        <v>5704</v>
      </c>
      <c r="F565" s="849">
        <v>5</v>
      </c>
      <c r="G565" s="849">
        <v>1540</v>
      </c>
      <c r="H565" s="849">
        <v>4.8734177215189876</v>
      </c>
      <c r="I565" s="849">
        <v>308</v>
      </c>
      <c r="J565" s="849">
        <v>1</v>
      </c>
      <c r="K565" s="849">
        <v>316</v>
      </c>
      <c r="L565" s="849">
        <v>1</v>
      </c>
      <c r="M565" s="849">
        <v>316</v>
      </c>
      <c r="N565" s="849"/>
      <c r="O565" s="849"/>
      <c r="P565" s="837"/>
      <c r="Q565" s="850"/>
    </row>
    <row r="566" spans="1:17" ht="14.4" customHeight="1" x14ac:dyDescent="0.3">
      <c r="A566" s="831" t="s">
        <v>6507</v>
      </c>
      <c r="B566" s="832" t="s">
        <v>5662</v>
      </c>
      <c r="C566" s="832" t="s">
        <v>5627</v>
      </c>
      <c r="D566" s="832" t="s">
        <v>5639</v>
      </c>
      <c r="E566" s="832" t="s">
        <v>5640</v>
      </c>
      <c r="F566" s="849">
        <v>3</v>
      </c>
      <c r="G566" s="849">
        <v>66.66</v>
      </c>
      <c r="H566" s="849"/>
      <c r="I566" s="849">
        <v>22.22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6507</v>
      </c>
      <c r="B567" s="832" t="s">
        <v>5662</v>
      </c>
      <c r="C567" s="832" t="s">
        <v>5627</v>
      </c>
      <c r="D567" s="832" t="s">
        <v>5731</v>
      </c>
      <c r="E567" s="832" t="s">
        <v>5732</v>
      </c>
      <c r="F567" s="849"/>
      <c r="G567" s="849"/>
      <c r="H567" s="849"/>
      <c r="I567" s="849"/>
      <c r="J567" s="849">
        <v>1</v>
      </c>
      <c r="K567" s="849">
        <v>671</v>
      </c>
      <c r="L567" s="849">
        <v>1</v>
      </c>
      <c r="M567" s="849">
        <v>671</v>
      </c>
      <c r="N567" s="849"/>
      <c r="O567" s="849"/>
      <c r="P567" s="837"/>
      <c r="Q567" s="850"/>
    </row>
    <row r="568" spans="1:17" ht="14.4" customHeight="1" thickBot="1" x14ac:dyDescent="0.35">
      <c r="A568" s="839" t="s">
        <v>6507</v>
      </c>
      <c r="B568" s="840" t="s">
        <v>5993</v>
      </c>
      <c r="C568" s="840" t="s">
        <v>5627</v>
      </c>
      <c r="D568" s="840" t="s">
        <v>6356</v>
      </c>
      <c r="E568" s="840" t="s">
        <v>6357</v>
      </c>
      <c r="F568" s="851">
        <v>3</v>
      </c>
      <c r="G568" s="851">
        <v>191333.34</v>
      </c>
      <c r="H568" s="851">
        <v>3</v>
      </c>
      <c r="I568" s="851">
        <v>63777.78</v>
      </c>
      <c r="J568" s="851">
        <v>1</v>
      </c>
      <c r="K568" s="851">
        <v>63777.78</v>
      </c>
      <c r="L568" s="851">
        <v>1</v>
      </c>
      <c r="M568" s="851">
        <v>63777.78</v>
      </c>
      <c r="N568" s="851"/>
      <c r="O568" s="851"/>
      <c r="P568" s="845"/>
      <c r="Q56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1084.1289999999999</v>
      </c>
      <c r="C5" s="114">
        <v>1177.771</v>
      </c>
      <c r="D5" s="114">
        <v>1150.3430000000001</v>
      </c>
      <c r="E5" s="424">
        <f>IF(OR(D5=0,B5=0),"",D5/B5)</f>
        <v>1.0610757575897334</v>
      </c>
      <c r="F5" s="129">
        <f>IF(OR(D5=0,C5=0),"",D5/C5)</f>
        <v>0.97671194145551221</v>
      </c>
      <c r="G5" s="130">
        <v>1063</v>
      </c>
      <c r="H5" s="114">
        <v>1124</v>
      </c>
      <c r="I5" s="114">
        <v>1127</v>
      </c>
      <c r="J5" s="424">
        <f>IF(OR(I5=0,G5=0),"",I5/G5)</f>
        <v>1.0602069614299154</v>
      </c>
      <c r="K5" s="131">
        <f>IF(OR(I5=0,H5=0),"",I5/H5)</f>
        <v>1.0026690391459074</v>
      </c>
      <c r="L5" s="121"/>
      <c r="M5" s="121"/>
      <c r="N5" s="7">
        <f>D5-C5</f>
        <v>-27.427999999999884</v>
      </c>
      <c r="O5" s="8">
        <f>I5-H5</f>
        <v>3</v>
      </c>
      <c r="P5" s="7">
        <f>D5-B5</f>
        <v>66.214000000000169</v>
      </c>
      <c r="Q5" s="8">
        <f>I5-G5</f>
        <v>64</v>
      </c>
    </row>
    <row r="6" spans="1:17" ht="14.4" hidden="1" customHeight="1" outlineLevel="1" x14ac:dyDescent="0.3">
      <c r="A6" s="441" t="s">
        <v>168</v>
      </c>
      <c r="B6" s="120">
        <v>478.73200000000003</v>
      </c>
      <c r="C6" s="113">
        <v>469.53699999999998</v>
      </c>
      <c r="D6" s="113">
        <v>512.27599999999995</v>
      </c>
      <c r="E6" s="424">
        <f t="shared" ref="E6:E12" si="0">IF(OR(D6=0,B6=0),"",D6/B6)</f>
        <v>1.0700684307712873</v>
      </c>
      <c r="F6" s="129">
        <f t="shared" ref="F6:F12" si="1">IF(OR(D6=0,C6=0),"",D6/C6)</f>
        <v>1.0910237105914975</v>
      </c>
      <c r="G6" s="133">
        <v>503</v>
      </c>
      <c r="H6" s="113">
        <v>504</v>
      </c>
      <c r="I6" s="113">
        <v>520</v>
      </c>
      <c r="J6" s="425">
        <f t="shared" ref="J6:J12" si="2">IF(OR(I6=0,G6=0),"",I6/G6)</f>
        <v>1.0337972166998013</v>
      </c>
      <c r="K6" s="134">
        <f t="shared" ref="K6:K12" si="3">IF(OR(I6=0,H6=0),"",I6/H6)</f>
        <v>1.0317460317460319</v>
      </c>
      <c r="L6" s="121"/>
      <c r="M6" s="121"/>
      <c r="N6" s="5">
        <f t="shared" ref="N6:N13" si="4">D6-C6</f>
        <v>42.738999999999976</v>
      </c>
      <c r="O6" s="6">
        <f t="shared" ref="O6:O13" si="5">I6-H6</f>
        <v>16</v>
      </c>
      <c r="P6" s="5">
        <f t="shared" ref="P6:P13" si="6">D6-B6</f>
        <v>33.543999999999926</v>
      </c>
      <c r="Q6" s="6">
        <f t="shared" ref="Q6:Q13" si="7">I6-G6</f>
        <v>17</v>
      </c>
    </row>
    <row r="7" spans="1:17" ht="14.4" hidden="1" customHeight="1" outlineLevel="1" x14ac:dyDescent="0.3">
      <c r="A7" s="441" t="s">
        <v>169</v>
      </c>
      <c r="B7" s="120">
        <v>1585.538</v>
      </c>
      <c r="C7" s="113">
        <v>1650.202</v>
      </c>
      <c r="D7" s="113">
        <v>1565.9960000000001</v>
      </c>
      <c r="E7" s="424">
        <f t="shared" si="0"/>
        <v>0.9876748460144128</v>
      </c>
      <c r="F7" s="129">
        <f t="shared" si="1"/>
        <v>0.9489723076326414</v>
      </c>
      <c r="G7" s="133">
        <v>1627</v>
      </c>
      <c r="H7" s="113">
        <v>1703</v>
      </c>
      <c r="I7" s="113">
        <v>1635</v>
      </c>
      <c r="J7" s="425">
        <f t="shared" si="2"/>
        <v>1.0049170251997541</v>
      </c>
      <c r="K7" s="134">
        <f t="shared" si="3"/>
        <v>0.96007046388725781</v>
      </c>
      <c r="L7" s="121"/>
      <c r="M7" s="121"/>
      <c r="N7" s="5">
        <f t="shared" si="4"/>
        <v>-84.205999999999904</v>
      </c>
      <c r="O7" s="6">
        <f t="shared" si="5"/>
        <v>-68</v>
      </c>
      <c r="P7" s="5">
        <f t="shared" si="6"/>
        <v>-19.541999999999916</v>
      </c>
      <c r="Q7" s="6">
        <f t="shared" si="7"/>
        <v>8</v>
      </c>
    </row>
    <row r="8" spans="1:17" ht="14.4" hidden="1" customHeight="1" outlineLevel="1" x14ac:dyDescent="0.3">
      <c r="A8" s="441" t="s">
        <v>170</v>
      </c>
      <c r="B8" s="120">
        <v>169.03100000000001</v>
      </c>
      <c r="C8" s="113">
        <v>143.619</v>
      </c>
      <c r="D8" s="113">
        <v>139.488</v>
      </c>
      <c r="E8" s="424">
        <f t="shared" si="0"/>
        <v>0.82522140909064012</v>
      </c>
      <c r="F8" s="129">
        <f t="shared" si="1"/>
        <v>0.97123639629853986</v>
      </c>
      <c r="G8" s="133">
        <v>175</v>
      </c>
      <c r="H8" s="113">
        <v>154</v>
      </c>
      <c r="I8" s="113">
        <v>148</v>
      </c>
      <c r="J8" s="425">
        <f t="shared" si="2"/>
        <v>0.84571428571428575</v>
      </c>
      <c r="K8" s="134">
        <f t="shared" si="3"/>
        <v>0.96103896103896103</v>
      </c>
      <c r="L8" s="121"/>
      <c r="M8" s="121"/>
      <c r="N8" s="5">
        <f t="shared" si="4"/>
        <v>-4.1310000000000002</v>
      </c>
      <c r="O8" s="6">
        <f t="shared" si="5"/>
        <v>-6</v>
      </c>
      <c r="P8" s="5">
        <f t="shared" si="6"/>
        <v>-29.543000000000006</v>
      </c>
      <c r="Q8" s="6">
        <f t="shared" si="7"/>
        <v>-27</v>
      </c>
    </row>
    <row r="9" spans="1:17" ht="14.4" hidden="1" customHeight="1" outlineLevel="1" x14ac:dyDescent="0.3">
      <c r="A9" s="441" t="s">
        <v>171</v>
      </c>
      <c r="B9" s="120">
        <v>1.329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-1.329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545.53399999999999</v>
      </c>
      <c r="C10" s="113">
        <v>518.18899999999996</v>
      </c>
      <c r="D10" s="113">
        <v>587.95799999999997</v>
      </c>
      <c r="E10" s="424">
        <f t="shared" si="0"/>
        <v>1.0777660054185441</v>
      </c>
      <c r="F10" s="129">
        <f t="shared" si="1"/>
        <v>1.1346400637605198</v>
      </c>
      <c r="G10" s="133">
        <v>568</v>
      </c>
      <c r="H10" s="113">
        <v>575</v>
      </c>
      <c r="I10" s="113">
        <v>591</v>
      </c>
      <c r="J10" s="425">
        <f t="shared" si="2"/>
        <v>1.0404929577464788</v>
      </c>
      <c r="K10" s="134">
        <f t="shared" si="3"/>
        <v>1.0278260869565217</v>
      </c>
      <c r="L10" s="121"/>
      <c r="M10" s="121"/>
      <c r="N10" s="5">
        <f t="shared" si="4"/>
        <v>69.769000000000005</v>
      </c>
      <c r="O10" s="6">
        <f t="shared" si="5"/>
        <v>16</v>
      </c>
      <c r="P10" s="5">
        <f t="shared" si="6"/>
        <v>42.423999999999978</v>
      </c>
      <c r="Q10" s="6">
        <f t="shared" si="7"/>
        <v>23</v>
      </c>
    </row>
    <row r="11" spans="1:17" ht="14.4" hidden="1" customHeight="1" outlineLevel="1" x14ac:dyDescent="0.3">
      <c r="A11" s="441" t="s">
        <v>173</v>
      </c>
      <c r="B11" s="120">
        <v>80.281000000000006</v>
      </c>
      <c r="C11" s="113">
        <v>81.984999999999999</v>
      </c>
      <c r="D11" s="113">
        <v>104.554</v>
      </c>
      <c r="E11" s="424">
        <f t="shared" si="0"/>
        <v>1.3023504938902106</v>
      </c>
      <c r="F11" s="129">
        <f t="shared" si="1"/>
        <v>1.2752820637921571</v>
      </c>
      <c r="G11" s="133">
        <v>85</v>
      </c>
      <c r="H11" s="113">
        <v>86</v>
      </c>
      <c r="I11" s="113">
        <v>115</v>
      </c>
      <c r="J11" s="425">
        <f t="shared" si="2"/>
        <v>1.3529411764705883</v>
      </c>
      <c r="K11" s="134">
        <f t="shared" si="3"/>
        <v>1.3372093023255813</v>
      </c>
      <c r="L11" s="121"/>
      <c r="M11" s="121"/>
      <c r="N11" s="5">
        <f t="shared" si="4"/>
        <v>22.569000000000003</v>
      </c>
      <c r="O11" s="6">
        <f t="shared" si="5"/>
        <v>29</v>
      </c>
      <c r="P11" s="5">
        <f t="shared" si="6"/>
        <v>24.272999999999996</v>
      </c>
      <c r="Q11" s="6">
        <f t="shared" si="7"/>
        <v>30</v>
      </c>
    </row>
    <row r="12" spans="1:17" ht="14.4" hidden="1" customHeight="1" outlineLevel="1" thickBot="1" x14ac:dyDescent="0.35">
      <c r="A12" s="442" t="s">
        <v>208</v>
      </c>
      <c r="B12" s="238">
        <v>45.238</v>
      </c>
      <c r="C12" s="239">
        <v>37.15</v>
      </c>
      <c r="D12" s="239">
        <v>39.914000000000001</v>
      </c>
      <c r="E12" s="424">
        <f t="shared" si="0"/>
        <v>0.88231133118174987</v>
      </c>
      <c r="F12" s="129">
        <f t="shared" si="1"/>
        <v>1.0744010767160161</v>
      </c>
      <c r="G12" s="241">
        <v>48</v>
      </c>
      <c r="H12" s="239">
        <v>44</v>
      </c>
      <c r="I12" s="239">
        <v>50</v>
      </c>
      <c r="J12" s="426">
        <f t="shared" si="2"/>
        <v>1.0416666666666667</v>
      </c>
      <c r="K12" s="242">
        <f t="shared" si="3"/>
        <v>1.1363636363636365</v>
      </c>
      <c r="L12" s="121"/>
      <c r="M12" s="121"/>
      <c r="N12" s="243">
        <f t="shared" si="4"/>
        <v>2.7640000000000029</v>
      </c>
      <c r="O12" s="244">
        <f t="shared" si="5"/>
        <v>6</v>
      </c>
      <c r="P12" s="243">
        <f t="shared" si="6"/>
        <v>-5.3239999999999981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3989.8119999999999</v>
      </c>
      <c r="C13" s="116">
        <f>SUM(C5:C12)</f>
        <v>4078.4530000000004</v>
      </c>
      <c r="D13" s="116">
        <f>SUM(D5:D12)</f>
        <v>4100.5290000000005</v>
      </c>
      <c r="E13" s="420">
        <f>IF(OR(D13=0,B13=0),0,D13/B13)</f>
        <v>1.0277499290693397</v>
      </c>
      <c r="F13" s="135">
        <f>IF(OR(D13=0,C13=0),0,D13/C13)</f>
        <v>1.0054128366809669</v>
      </c>
      <c r="G13" s="136">
        <f>SUM(G5:G12)</f>
        <v>4070</v>
      </c>
      <c r="H13" s="116">
        <f>SUM(H5:H12)</f>
        <v>4190</v>
      </c>
      <c r="I13" s="116">
        <f>SUM(I5:I12)</f>
        <v>4186</v>
      </c>
      <c r="J13" s="420">
        <f>IF(OR(I13=0,G13=0),0,I13/G13)</f>
        <v>1.0285012285012285</v>
      </c>
      <c r="K13" s="137">
        <f>IF(OR(I13=0,H13=0),0,I13/H13)</f>
        <v>0.99904534606205253</v>
      </c>
      <c r="L13" s="121"/>
      <c r="M13" s="121"/>
      <c r="N13" s="127">
        <f t="shared" si="4"/>
        <v>22.076000000000022</v>
      </c>
      <c r="O13" s="138">
        <f t="shared" si="5"/>
        <v>-4</v>
      </c>
      <c r="P13" s="127">
        <f t="shared" si="6"/>
        <v>110.71700000000055</v>
      </c>
      <c r="Q13" s="138">
        <f t="shared" si="7"/>
        <v>116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457.95299999999997</v>
      </c>
      <c r="C18" s="114">
        <v>537.59299999999996</v>
      </c>
      <c r="D18" s="114">
        <v>483.11799999999999</v>
      </c>
      <c r="E18" s="424">
        <f>IF(OR(D18=0,B18=0),"",D18/B18)</f>
        <v>1.0549510539291151</v>
      </c>
      <c r="F18" s="129">
        <f>IF(OR(D18=0,C18=0),"",D18/C18)</f>
        <v>0.8986686954629246</v>
      </c>
      <c r="G18" s="119">
        <v>490</v>
      </c>
      <c r="H18" s="114">
        <v>520</v>
      </c>
      <c r="I18" s="114">
        <v>489</v>
      </c>
      <c r="J18" s="424">
        <f>IF(OR(I18=0,G18=0),"",I18/G18)</f>
        <v>0.99795918367346936</v>
      </c>
      <c r="K18" s="131">
        <f>IF(OR(I18=0,H18=0),"",I18/H18)</f>
        <v>0.94038461538461537</v>
      </c>
      <c r="L18" s="659">
        <v>0.91871999999999998</v>
      </c>
      <c r="M18" s="660"/>
      <c r="N18" s="145">
        <f t="shared" ref="N18:N26" si="8">D18-C18</f>
        <v>-54.474999999999966</v>
      </c>
      <c r="O18" s="146">
        <f t="shared" ref="O18:O26" si="9">I18-H18</f>
        <v>-31</v>
      </c>
      <c r="P18" s="145">
        <f t="shared" ref="P18:P26" si="10">D18-B18</f>
        <v>25.16500000000002</v>
      </c>
      <c r="Q18" s="146">
        <f t="shared" ref="Q18:Q26" si="11">I18-G18</f>
        <v>-1</v>
      </c>
    </row>
    <row r="19" spans="1:17" ht="14.4" hidden="1" customHeight="1" outlineLevel="1" x14ac:dyDescent="0.3">
      <c r="A19" s="441" t="s">
        <v>168</v>
      </c>
      <c r="B19" s="120">
        <v>196.82300000000001</v>
      </c>
      <c r="C19" s="113">
        <v>198.78700000000001</v>
      </c>
      <c r="D19" s="113">
        <v>228.791</v>
      </c>
      <c r="E19" s="425">
        <f t="shared" ref="E19:E25" si="12">IF(OR(D19=0,B19=0),"",D19/B19)</f>
        <v>1.1624200423730966</v>
      </c>
      <c r="F19" s="132">
        <f t="shared" ref="F19:F25" si="13">IF(OR(D19=0,C19=0),"",D19/C19)</f>
        <v>1.1509354233425726</v>
      </c>
      <c r="G19" s="120">
        <v>236</v>
      </c>
      <c r="H19" s="113">
        <v>246</v>
      </c>
      <c r="I19" s="113">
        <v>236</v>
      </c>
      <c r="J19" s="425">
        <f t="shared" ref="J19:J25" si="14">IF(OR(I19=0,G19=0),"",I19/G19)</f>
        <v>1</v>
      </c>
      <c r="K19" s="134">
        <f t="shared" ref="K19:K25" si="15">IF(OR(I19=0,H19=0),"",I19/H19)</f>
        <v>0.95934959349593496</v>
      </c>
      <c r="L19" s="659">
        <v>0.99456</v>
      </c>
      <c r="M19" s="660"/>
      <c r="N19" s="147">
        <f t="shared" si="8"/>
        <v>30.003999999999991</v>
      </c>
      <c r="O19" s="148">
        <f t="shared" si="9"/>
        <v>-10</v>
      </c>
      <c r="P19" s="147">
        <f t="shared" si="10"/>
        <v>31.967999999999989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613.68399999999997</v>
      </c>
      <c r="C20" s="113">
        <v>586.09299999999996</v>
      </c>
      <c r="D20" s="113">
        <v>549.67100000000005</v>
      </c>
      <c r="E20" s="425">
        <f t="shared" si="12"/>
        <v>0.89569061601736411</v>
      </c>
      <c r="F20" s="132">
        <f t="shared" si="13"/>
        <v>0.9378562787816952</v>
      </c>
      <c r="G20" s="120">
        <v>718</v>
      </c>
      <c r="H20" s="113">
        <v>694</v>
      </c>
      <c r="I20" s="113">
        <v>652</v>
      </c>
      <c r="J20" s="425">
        <f t="shared" si="14"/>
        <v>0.9080779944289693</v>
      </c>
      <c r="K20" s="134">
        <f t="shared" si="15"/>
        <v>0.93948126801152743</v>
      </c>
      <c r="L20" s="659">
        <v>0.96671999999999991</v>
      </c>
      <c r="M20" s="660"/>
      <c r="N20" s="147">
        <f t="shared" si="8"/>
        <v>-36.421999999999912</v>
      </c>
      <c r="O20" s="148">
        <f t="shared" si="9"/>
        <v>-42</v>
      </c>
      <c r="P20" s="147">
        <f t="shared" si="10"/>
        <v>-64.01299999999992</v>
      </c>
      <c r="Q20" s="148">
        <f t="shared" si="11"/>
        <v>-66</v>
      </c>
    </row>
    <row r="21" spans="1:17" ht="14.4" hidden="1" customHeight="1" outlineLevel="1" x14ac:dyDescent="0.3">
      <c r="A21" s="441" t="s">
        <v>170</v>
      </c>
      <c r="B21" s="120">
        <v>65.126999999999995</v>
      </c>
      <c r="C21" s="113">
        <v>57.643999999999998</v>
      </c>
      <c r="D21" s="113">
        <v>49.927999999999997</v>
      </c>
      <c r="E21" s="425">
        <f t="shared" si="12"/>
        <v>0.76662520920662702</v>
      </c>
      <c r="F21" s="132">
        <f t="shared" si="13"/>
        <v>0.86614391784053846</v>
      </c>
      <c r="G21" s="120">
        <v>81</v>
      </c>
      <c r="H21" s="113">
        <v>72</v>
      </c>
      <c r="I21" s="113">
        <v>66</v>
      </c>
      <c r="J21" s="425">
        <f t="shared" si="14"/>
        <v>0.81481481481481477</v>
      </c>
      <c r="K21" s="134">
        <f t="shared" si="15"/>
        <v>0.91666666666666663</v>
      </c>
      <c r="L21" s="659">
        <v>1.11744</v>
      </c>
      <c r="M21" s="660"/>
      <c r="N21" s="147">
        <f t="shared" si="8"/>
        <v>-7.7160000000000011</v>
      </c>
      <c r="O21" s="148">
        <f t="shared" si="9"/>
        <v>-6</v>
      </c>
      <c r="P21" s="147">
        <f t="shared" si="10"/>
        <v>-15.198999999999998</v>
      </c>
      <c r="Q21" s="148">
        <f t="shared" si="11"/>
        <v>-15</v>
      </c>
    </row>
    <row r="22" spans="1:17" ht="14.4" hidden="1" customHeight="1" outlineLevel="1" x14ac:dyDescent="0.3">
      <c r="A22" s="441" t="s">
        <v>171</v>
      </c>
      <c r="B22" s="120">
        <v>1.329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-1.329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214.994</v>
      </c>
      <c r="C23" s="113">
        <v>181.34399999999999</v>
      </c>
      <c r="D23" s="113">
        <v>206.828</v>
      </c>
      <c r="E23" s="425">
        <f t="shared" si="12"/>
        <v>0.96201754467566536</v>
      </c>
      <c r="F23" s="132">
        <f t="shared" si="13"/>
        <v>1.1405284983236281</v>
      </c>
      <c r="G23" s="120">
        <v>267</v>
      </c>
      <c r="H23" s="113">
        <v>249</v>
      </c>
      <c r="I23" s="113">
        <v>221</v>
      </c>
      <c r="J23" s="425">
        <f t="shared" si="14"/>
        <v>0.82771535580524347</v>
      </c>
      <c r="K23" s="134">
        <f t="shared" si="15"/>
        <v>0.8875502008032129</v>
      </c>
      <c r="L23" s="659">
        <v>0.98495999999999995</v>
      </c>
      <c r="M23" s="660"/>
      <c r="N23" s="147">
        <f t="shared" si="8"/>
        <v>25.484000000000009</v>
      </c>
      <c r="O23" s="148">
        <f t="shared" si="9"/>
        <v>-28</v>
      </c>
      <c r="P23" s="147">
        <f t="shared" si="10"/>
        <v>-8.1659999999999968</v>
      </c>
      <c r="Q23" s="148">
        <f t="shared" si="11"/>
        <v>-46</v>
      </c>
    </row>
    <row r="24" spans="1:17" ht="14.4" hidden="1" customHeight="1" outlineLevel="1" x14ac:dyDescent="0.3">
      <c r="A24" s="441" t="s">
        <v>173</v>
      </c>
      <c r="B24" s="120">
        <v>22.756</v>
      </c>
      <c r="C24" s="113">
        <v>20.506</v>
      </c>
      <c r="D24" s="113">
        <v>35.115000000000002</v>
      </c>
      <c r="E24" s="425">
        <f t="shared" si="12"/>
        <v>1.543109509579891</v>
      </c>
      <c r="F24" s="132">
        <f t="shared" si="13"/>
        <v>1.7124256315224813</v>
      </c>
      <c r="G24" s="120">
        <v>31</v>
      </c>
      <c r="H24" s="113">
        <v>27</v>
      </c>
      <c r="I24" s="113">
        <v>48</v>
      </c>
      <c r="J24" s="425">
        <f t="shared" si="14"/>
        <v>1.5483870967741935</v>
      </c>
      <c r="K24" s="134">
        <f t="shared" si="15"/>
        <v>1.7777777777777777</v>
      </c>
      <c r="L24" s="659">
        <v>1.0147199999999998</v>
      </c>
      <c r="M24" s="660"/>
      <c r="N24" s="147">
        <f t="shared" si="8"/>
        <v>14.609000000000002</v>
      </c>
      <c r="O24" s="148">
        <f t="shared" si="9"/>
        <v>21</v>
      </c>
      <c r="P24" s="147">
        <f t="shared" si="10"/>
        <v>12.359000000000002</v>
      </c>
      <c r="Q24" s="148">
        <f t="shared" si="11"/>
        <v>17</v>
      </c>
    </row>
    <row r="25" spans="1:17" ht="14.4" hidden="1" customHeight="1" outlineLevel="1" thickBot="1" x14ac:dyDescent="0.35">
      <c r="A25" s="442" t="s">
        <v>208</v>
      </c>
      <c r="B25" s="238">
        <v>12.125</v>
      </c>
      <c r="C25" s="239">
        <v>7.07</v>
      </c>
      <c r="D25" s="239">
        <v>10.6</v>
      </c>
      <c r="E25" s="426">
        <f t="shared" si="12"/>
        <v>0.87422680412371134</v>
      </c>
      <c r="F25" s="240">
        <f t="shared" si="13"/>
        <v>1.4992927864214991</v>
      </c>
      <c r="G25" s="238">
        <v>17</v>
      </c>
      <c r="H25" s="239">
        <v>13</v>
      </c>
      <c r="I25" s="239">
        <v>22</v>
      </c>
      <c r="J25" s="426">
        <f t="shared" si="14"/>
        <v>1.2941176470588236</v>
      </c>
      <c r="K25" s="242">
        <f t="shared" si="15"/>
        <v>1.6923076923076923</v>
      </c>
      <c r="L25" s="356"/>
      <c r="M25" s="357"/>
      <c r="N25" s="245">
        <f t="shared" si="8"/>
        <v>3.5299999999999994</v>
      </c>
      <c r="O25" s="246">
        <f t="shared" si="9"/>
        <v>9</v>
      </c>
      <c r="P25" s="245">
        <f t="shared" si="10"/>
        <v>-1.5250000000000004</v>
      </c>
      <c r="Q25" s="246">
        <f t="shared" si="11"/>
        <v>5</v>
      </c>
    </row>
    <row r="26" spans="1:17" ht="14.4" customHeight="1" collapsed="1" thickBot="1" x14ac:dyDescent="0.35">
      <c r="A26" s="445" t="s">
        <v>3</v>
      </c>
      <c r="B26" s="149">
        <f>SUM(B18:B25)</f>
        <v>1584.7909999999999</v>
      </c>
      <c r="C26" s="150">
        <f>SUM(C18:C25)</f>
        <v>1589.037</v>
      </c>
      <c r="D26" s="150">
        <f>SUM(D18:D25)</f>
        <v>1564.0509999999997</v>
      </c>
      <c r="E26" s="421">
        <f>IF(OR(D26=0,B26=0),0,D26/B26)</f>
        <v>0.98691310084421213</v>
      </c>
      <c r="F26" s="151">
        <f>IF(OR(D26=0,C26=0),0,D26/C26)</f>
        <v>0.98427601119420105</v>
      </c>
      <c r="G26" s="149">
        <f>SUM(G18:G25)</f>
        <v>1841</v>
      </c>
      <c r="H26" s="150">
        <f>SUM(H18:H25)</f>
        <v>1821</v>
      </c>
      <c r="I26" s="150">
        <f>SUM(I18:I25)</f>
        <v>1734</v>
      </c>
      <c r="J26" s="421">
        <f>IF(OR(I26=0,G26=0),0,I26/G26)</f>
        <v>0.94187941336230308</v>
      </c>
      <c r="K26" s="152">
        <f>IF(OR(I26=0,H26=0),0,I26/H26)</f>
        <v>0.9522240527182867</v>
      </c>
      <c r="L26" s="121"/>
      <c r="M26" s="121"/>
      <c r="N26" s="143">
        <f t="shared" si="8"/>
        <v>-24.986000000000331</v>
      </c>
      <c r="O26" s="153">
        <f t="shared" si="9"/>
        <v>-87</v>
      </c>
      <c r="P26" s="143">
        <f t="shared" si="10"/>
        <v>-20.740000000000236</v>
      </c>
      <c r="Q26" s="153">
        <f t="shared" si="11"/>
        <v>-107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626.17600000000004</v>
      </c>
      <c r="C44" s="114">
        <v>640.178</v>
      </c>
      <c r="D44" s="114">
        <v>667.22500000000002</v>
      </c>
      <c r="E44" s="424">
        <f>IF(OR(D44=0,B44=0),"",D44/B44)</f>
        <v>1.0655550516148815</v>
      </c>
      <c r="F44" s="129">
        <f>IF(OR(D44=0,C44=0),"",D44/C44)</f>
        <v>1.0422491869448809</v>
      </c>
      <c r="G44" s="130">
        <v>573</v>
      </c>
      <c r="H44" s="114">
        <v>604</v>
      </c>
      <c r="I44" s="114">
        <v>638</v>
      </c>
      <c r="J44" s="424">
        <f>IF(OR(I44=0,G44=0),"",I44/G44)</f>
        <v>1.1134380453752182</v>
      </c>
      <c r="K44" s="131">
        <f>IF(OR(I44=0,H44=0),"",I44/H44)</f>
        <v>1.0562913907284768</v>
      </c>
      <c r="L44" s="155"/>
      <c r="M44" s="155"/>
      <c r="N44" s="145">
        <f t="shared" ref="N44:N52" si="24">D44-C44</f>
        <v>27.047000000000025</v>
      </c>
      <c r="O44" s="146">
        <f t="shared" ref="O44:O52" si="25">I44-H44</f>
        <v>34</v>
      </c>
      <c r="P44" s="145">
        <f t="shared" ref="P44:P52" si="26">D44-B44</f>
        <v>41.048999999999978</v>
      </c>
      <c r="Q44" s="146">
        <f t="shared" ref="Q44:Q52" si="27">I44-G44</f>
        <v>65</v>
      </c>
    </row>
    <row r="45" spans="1:17" ht="14.4" hidden="1" customHeight="1" outlineLevel="1" x14ac:dyDescent="0.3">
      <c r="A45" s="441" t="s">
        <v>168</v>
      </c>
      <c r="B45" s="120">
        <v>281.90899999999999</v>
      </c>
      <c r="C45" s="113">
        <v>270.75</v>
      </c>
      <c r="D45" s="113">
        <v>283.48500000000001</v>
      </c>
      <c r="E45" s="425">
        <f t="shared" ref="E45:E51" si="28">IF(OR(D45=0,B45=0),"",D45/B45)</f>
        <v>1.0055904564948264</v>
      </c>
      <c r="F45" s="132">
        <f t="shared" ref="F45:F51" si="29">IF(OR(D45=0,C45=0),"",D45/C45)</f>
        <v>1.0470360110803325</v>
      </c>
      <c r="G45" s="133">
        <v>267</v>
      </c>
      <c r="H45" s="113">
        <v>258</v>
      </c>
      <c r="I45" s="113">
        <v>284</v>
      </c>
      <c r="J45" s="425">
        <f t="shared" ref="J45:J51" si="30">IF(OR(I45=0,G45=0),"",I45/G45)</f>
        <v>1.0636704119850187</v>
      </c>
      <c r="K45" s="134">
        <f t="shared" ref="K45:K51" si="31">IF(OR(I45=0,H45=0),"",I45/H45)</f>
        <v>1.1007751937984496</v>
      </c>
      <c r="L45" s="155"/>
      <c r="M45" s="155"/>
      <c r="N45" s="147">
        <f t="shared" si="24"/>
        <v>12.735000000000014</v>
      </c>
      <c r="O45" s="148">
        <f t="shared" si="25"/>
        <v>26</v>
      </c>
      <c r="P45" s="147">
        <f t="shared" si="26"/>
        <v>1.5760000000000218</v>
      </c>
      <c r="Q45" s="148">
        <f t="shared" si="27"/>
        <v>17</v>
      </c>
    </row>
    <row r="46" spans="1:17" ht="14.4" hidden="1" customHeight="1" outlineLevel="1" x14ac:dyDescent="0.3">
      <c r="A46" s="441" t="s">
        <v>169</v>
      </c>
      <c r="B46" s="120">
        <v>971.85400000000004</v>
      </c>
      <c r="C46" s="113">
        <v>1064.1089999999999</v>
      </c>
      <c r="D46" s="113">
        <v>1016.325</v>
      </c>
      <c r="E46" s="425">
        <f t="shared" si="28"/>
        <v>1.0457589308682169</v>
      </c>
      <c r="F46" s="132">
        <f t="shared" si="29"/>
        <v>0.95509482581201743</v>
      </c>
      <c r="G46" s="133">
        <v>909</v>
      </c>
      <c r="H46" s="113">
        <v>1009</v>
      </c>
      <c r="I46" s="113">
        <v>983</v>
      </c>
      <c r="J46" s="425">
        <f t="shared" si="30"/>
        <v>1.0814081408140814</v>
      </c>
      <c r="K46" s="134">
        <f t="shared" si="31"/>
        <v>0.97423191278493559</v>
      </c>
      <c r="L46" s="155"/>
      <c r="M46" s="155"/>
      <c r="N46" s="147">
        <f t="shared" si="24"/>
        <v>-47.783999999999878</v>
      </c>
      <c r="O46" s="148">
        <f t="shared" si="25"/>
        <v>-26</v>
      </c>
      <c r="P46" s="147">
        <f t="shared" si="26"/>
        <v>44.471000000000004</v>
      </c>
      <c r="Q46" s="148">
        <f t="shared" si="27"/>
        <v>74</v>
      </c>
    </row>
    <row r="47" spans="1:17" ht="14.4" hidden="1" customHeight="1" outlineLevel="1" x14ac:dyDescent="0.3">
      <c r="A47" s="441" t="s">
        <v>170</v>
      </c>
      <c r="B47" s="120">
        <v>103.904</v>
      </c>
      <c r="C47" s="113">
        <v>85.974999999999994</v>
      </c>
      <c r="D47" s="113">
        <v>89.56</v>
      </c>
      <c r="E47" s="425">
        <f t="shared" si="28"/>
        <v>0.86194949183862035</v>
      </c>
      <c r="F47" s="132">
        <f t="shared" si="29"/>
        <v>1.041698168072114</v>
      </c>
      <c r="G47" s="133">
        <v>94</v>
      </c>
      <c r="H47" s="113">
        <v>82</v>
      </c>
      <c r="I47" s="113">
        <v>82</v>
      </c>
      <c r="J47" s="425">
        <f t="shared" si="30"/>
        <v>0.87234042553191493</v>
      </c>
      <c r="K47" s="134">
        <f t="shared" si="31"/>
        <v>1</v>
      </c>
      <c r="L47" s="155"/>
      <c r="M47" s="155"/>
      <c r="N47" s="147">
        <f t="shared" si="24"/>
        <v>3.585000000000008</v>
      </c>
      <c r="O47" s="148">
        <f t="shared" si="25"/>
        <v>0</v>
      </c>
      <c r="P47" s="147">
        <f t="shared" si="26"/>
        <v>-14.343999999999994</v>
      </c>
      <c r="Q47" s="148">
        <f t="shared" si="27"/>
        <v>-12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330.54</v>
      </c>
      <c r="C49" s="113">
        <v>336.84500000000003</v>
      </c>
      <c r="D49" s="113">
        <v>381.13</v>
      </c>
      <c r="E49" s="425">
        <f t="shared" si="28"/>
        <v>1.1530525806256429</v>
      </c>
      <c r="F49" s="132">
        <f t="shared" si="29"/>
        <v>1.1314699639299974</v>
      </c>
      <c r="G49" s="133">
        <v>301</v>
      </c>
      <c r="H49" s="113">
        <v>326</v>
      </c>
      <c r="I49" s="113">
        <v>370</v>
      </c>
      <c r="J49" s="425">
        <f t="shared" si="30"/>
        <v>1.2292358803986712</v>
      </c>
      <c r="K49" s="134">
        <f t="shared" si="31"/>
        <v>1.1349693251533743</v>
      </c>
      <c r="L49" s="155"/>
      <c r="M49" s="155"/>
      <c r="N49" s="147">
        <f t="shared" si="24"/>
        <v>44.284999999999968</v>
      </c>
      <c r="O49" s="148">
        <f t="shared" si="25"/>
        <v>44</v>
      </c>
      <c r="P49" s="147">
        <f t="shared" si="26"/>
        <v>50.589999999999975</v>
      </c>
      <c r="Q49" s="148">
        <f t="shared" si="27"/>
        <v>69</v>
      </c>
    </row>
    <row r="50" spans="1:17" ht="14.4" hidden="1" customHeight="1" outlineLevel="1" x14ac:dyDescent="0.3">
      <c r="A50" s="441" t="s">
        <v>173</v>
      </c>
      <c r="B50" s="120">
        <v>57.524999999999999</v>
      </c>
      <c r="C50" s="113">
        <v>61.478999999999999</v>
      </c>
      <c r="D50" s="113">
        <v>69.438999999999993</v>
      </c>
      <c r="E50" s="425">
        <f t="shared" si="28"/>
        <v>1.207109952194698</v>
      </c>
      <c r="F50" s="132">
        <f t="shared" si="29"/>
        <v>1.1294751053205159</v>
      </c>
      <c r="G50" s="133">
        <v>54</v>
      </c>
      <c r="H50" s="113">
        <v>59</v>
      </c>
      <c r="I50" s="113">
        <v>67</v>
      </c>
      <c r="J50" s="425">
        <f t="shared" si="30"/>
        <v>1.2407407407407407</v>
      </c>
      <c r="K50" s="134">
        <f t="shared" si="31"/>
        <v>1.1355932203389831</v>
      </c>
      <c r="L50" s="155"/>
      <c r="M50" s="155"/>
      <c r="N50" s="147">
        <f t="shared" si="24"/>
        <v>7.9599999999999937</v>
      </c>
      <c r="O50" s="148">
        <f t="shared" si="25"/>
        <v>8</v>
      </c>
      <c r="P50" s="147">
        <f t="shared" si="26"/>
        <v>11.913999999999994</v>
      </c>
      <c r="Q50" s="148">
        <f t="shared" si="27"/>
        <v>13</v>
      </c>
    </row>
    <row r="51" spans="1:17" ht="14.4" hidden="1" customHeight="1" outlineLevel="1" thickBot="1" x14ac:dyDescent="0.35">
      <c r="A51" s="442" t="s">
        <v>208</v>
      </c>
      <c r="B51" s="238">
        <v>33.113</v>
      </c>
      <c r="C51" s="239">
        <v>30.08</v>
      </c>
      <c r="D51" s="239">
        <v>29.314</v>
      </c>
      <c r="E51" s="426">
        <f t="shared" si="28"/>
        <v>0.88527164557726579</v>
      </c>
      <c r="F51" s="240">
        <f t="shared" si="29"/>
        <v>0.97453457446808511</v>
      </c>
      <c r="G51" s="241">
        <v>31</v>
      </c>
      <c r="H51" s="239">
        <v>31</v>
      </c>
      <c r="I51" s="239">
        <v>28</v>
      </c>
      <c r="J51" s="426">
        <f t="shared" si="30"/>
        <v>0.90322580645161288</v>
      </c>
      <c r="K51" s="242">
        <f t="shared" si="31"/>
        <v>0.90322580645161288</v>
      </c>
      <c r="L51" s="155"/>
      <c r="M51" s="155"/>
      <c r="N51" s="245">
        <f t="shared" si="24"/>
        <v>-0.76599999999999824</v>
      </c>
      <c r="O51" s="246">
        <f t="shared" si="25"/>
        <v>-3</v>
      </c>
      <c r="P51" s="245">
        <f t="shared" si="26"/>
        <v>-3.7989999999999995</v>
      </c>
      <c r="Q51" s="246">
        <f t="shared" si="27"/>
        <v>-3</v>
      </c>
    </row>
    <row r="52" spans="1:17" ht="14.4" customHeight="1" collapsed="1" thickBot="1" x14ac:dyDescent="0.35">
      <c r="A52" s="443" t="s">
        <v>3</v>
      </c>
      <c r="B52" s="410">
        <f>SUM(B44:B51)</f>
        <v>2405.0210000000002</v>
      </c>
      <c r="C52" s="411">
        <f>SUM(C44:C51)</f>
        <v>2489.4159999999997</v>
      </c>
      <c r="D52" s="411">
        <f>SUM(D44:D51)</f>
        <v>2536.4780000000001</v>
      </c>
      <c r="E52" s="423">
        <f>IF(OR(D52=0,B52=0),0,D52/B52)</f>
        <v>1.0546593979844665</v>
      </c>
      <c r="F52" s="412">
        <f>IF(OR(D52=0,C52=0),0,D52/C52)</f>
        <v>1.0189048355116221</v>
      </c>
      <c r="G52" s="413">
        <f>SUM(G44:G51)</f>
        <v>2229</v>
      </c>
      <c r="H52" s="411">
        <f>SUM(H44:H51)</f>
        <v>2369</v>
      </c>
      <c r="I52" s="411">
        <f>SUM(I44:I51)</f>
        <v>2452</v>
      </c>
      <c r="J52" s="423">
        <f>IF(OR(I52=0,G52=0),0,I52/G52)</f>
        <v>1.1000448631673396</v>
      </c>
      <c r="K52" s="414">
        <f>IF(OR(I52=0,H52=0),0,I52/H52)</f>
        <v>1.0350358801181934</v>
      </c>
      <c r="L52" s="155"/>
      <c r="M52" s="155"/>
      <c r="N52" s="415">
        <f t="shared" si="24"/>
        <v>47.062000000000353</v>
      </c>
      <c r="O52" s="416">
        <f t="shared" si="25"/>
        <v>83</v>
      </c>
      <c r="P52" s="415">
        <f t="shared" si="26"/>
        <v>131.45699999999988</v>
      </c>
      <c r="Q52" s="416">
        <f t="shared" si="27"/>
        <v>223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1600</v>
      </c>
      <c r="C33" s="199">
        <v>1538</v>
      </c>
      <c r="D33" s="84">
        <f>IF(C33="","",C33-B33)</f>
        <v>-62</v>
      </c>
      <c r="E33" s="85">
        <f>IF(C33="","",C33/B33)</f>
        <v>0.96125000000000005</v>
      </c>
      <c r="F33" s="86">
        <v>218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3324</v>
      </c>
      <c r="C34" s="200">
        <v>3134</v>
      </c>
      <c r="D34" s="87">
        <f t="shared" ref="D34:D45" si="0">IF(C34="","",C34-B34)</f>
        <v>-190</v>
      </c>
      <c r="E34" s="88">
        <f t="shared" ref="E34:E45" si="1">IF(C34="","",C34/B34)</f>
        <v>0.94283995186522263</v>
      </c>
      <c r="F34" s="89">
        <v>398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5181</v>
      </c>
      <c r="C35" s="200">
        <v>4988</v>
      </c>
      <c r="D35" s="87">
        <f t="shared" si="0"/>
        <v>-193</v>
      </c>
      <c r="E35" s="88">
        <f t="shared" si="1"/>
        <v>0.96274850414977808</v>
      </c>
      <c r="F35" s="89">
        <v>714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7108</v>
      </c>
      <c r="C36" s="200">
        <v>6805</v>
      </c>
      <c r="D36" s="87">
        <f t="shared" si="0"/>
        <v>-303</v>
      </c>
      <c r="E36" s="88">
        <f t="shared" si="1"/>
        <v>0.95737197523916717</v>
      </c>
      <c r="F36" s="89">
        <v>937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8699</v>
      </c>
      <c r="C37" s="200">
        <v>8329</v>
      </c>
      <c r="D37" s="87">
        <f t="shared" si="0"/>
        <v>-370</v>
      </c>
      <c r="E37" s="88">
        <f t="shared" si="1"/>
        <v>0.95746637544545354</v>
      </c>
      <c r="F37" s="89">
        <v>1147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11035</v>
      </c>
      <c r="C38" s="200">
        <v>10437</v>
      </c>
      <c r="D38" s="87">
        <f t="shared" si="0"/>
        <v>-598</v>
      </c>
      <c r="E38" s="88">
        <f t="shared" si="1"/>
        <v>0.94580879021295872</v>
      </c>
      <c r="F38" s="89">
        <v>1350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12847</v>
      </c>
      <c r="C39" s="200">
        <v>12068</v>
      </c>
      <c r="D39" s="87">
        <f t="shared" si="0"/>
        <v>-779</v>
      </c>
      <c r="E39" s="88">
        <f t="shared" si="1"/>
        <v>0.93936327547287302</v>
      </c>
      <c r="F39" s="89">
        <v>1518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14740</v>
      </c>
      <c r="C40" s="200">
        <v>13850</v>
      </c>
      <c r="D40" s="87">
        <f t="shared" si="0"/>
        <v>-890</v>
      </c>
      <c r="E40" s="88">
        <f t="shared" si="1"/>
        <v>0.93962008141112618</v>
      </c>
      <c r="F40" s="89">
        <v>1768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16833</v>
      </c>
      <c r="C41" s="200">
        <v>15746</v>
      </c>
      <c r="D41" s="87">
        <f t="shared" si="0"/>
        <v>-1087</v>
      </c>
      <c r="E41" s="88">
        <f t="shared" si="1"/>
        <v>0.93542446385076927</v>
      </c>
      <c r="F41" s="89">
        <v>1947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18715</v>
      </c>
      <c r="C42" s="200">
        <v>17541</v>
      </c>
      <c r="D42" s="87">
        <f t="shared" si="0"/>
        <v>-1174</v>
      </c>
      <c r="E42" s="88">
        <f t="shared" si="1"/>
        <v>0.93726956986374566</v>
      </c>
      <c r="F42" s="89">
        <v>2190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20604</v>
      </c>
      <c r="C43" s="200">
        <v>19243</v>
      </c>
      <c r="D43" s="87">
        <f t="shared" si="0"/>
        <v>-1361</v>
      </c>
      <c r="E43" s="88">
        <f t="shared" si="1"/>
        <v>0.93394486507474272</v>
      </c>
      <c r="F43" s="89">
        <v>2374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22345</v>
      </c>
      <c r="C44" s="200">
        <v>20862</v>
      </c>
      <c r="D44" s="87">
        <f t="shared" si="0"/>
        <v>-1483</v>
      </c>
      <c r="E44" s="88">
        <f t="shared" si="1"/>
        <v>0.93363168494070259</v>
      </c>
      <c r="F44" s="89">
        <v>2556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6743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1" t="s">
        <v>6509</v>
      </c>
      <c r="B5" s="932"/>
      <c r="C5" s="933"/>
      <c r="D5" s="934"/>
      <c r="E5" s="935">
        <v>1</v>
      </c>
      <c r="F5" s="936">
        <v>1.67</v>
      </c>
      <c r="G5" s="937">
        <v>23</v>
      </c>
      <c r="H5" s="938"/>
      <c r="I5" s="939"/>
      <c r="J5" s="940"/>
      <c r="K5" s="941">
        <v>1.67</v>
      </c>
      <c r="L5" s="938">
        <v>3</v>
      </c>
      <c r="M5" s="938">
        <v>27</v>
      </c>
      <c r="N5" s="942">
        <v>9</v>
      </c>
      <c r="O5" s="938" t="s">
        <v>6510</v>
      </c>
      <c r="P5" s="943" t="s">
        <v>6511</v>
      </c>
      <c r="Q5" s="944">
        <f>H5-B5</f>
        <v>0</v>
      </c>
      <c r="R5" s="971">
        <f>I5-C5</f>
        <v>0</v>
      </c>
      <c r="S5" s="944">
        <f>H5-E5</f>
        <v>-1</v>
      </c>
      <c r="T5" s="971">
        <f>I5-F5</f>
        <v>-1.67</v>
      </c>
      <c r="U5" s="1290" t="s">
        <v>601</v>
      </c>
      <c r="V5" s="932" t="s">
        <v>601</v>
      </c>
      <c r="W5" s="932" t="s">
        <v>601</v>
      </c>
      <c r="X5" s="1291" t="s">
        <v>601</v>
      </c>
      <c r="Y5" s="1292"/>
    </row>
    <row r="6" spans="1:25" ht="14.4" customHeight="1" x14ac:dyDescent="0.3">
      <c r="A6" s="945" t="s">
        <v>6512</v>
      </c>
      <c r="B6" s="954">
        <v>1</v>
      </c>
      <c r="C6" s="955">
        <v>0.43</v>
      </c>
      <c r="D6" s="956">
        <v>6</v>
      </c>
      <c r="E6" s="946"/>
      <c r="F6" s="947"/>
      <c r="G6" s="948"/>
      <c r="H6" s="950"/>
      <c r="I6" s="947"/>
      <c r="J6" s="948"/>
      <c r="K6" s="949">
        <v>0.43</v>
      </c>
      <c r="L6" s="950">
        <v>2</v>
      </c>
      <c r="M6" s="950">
        <v>21</v>
      </c>
      <c r="N6" s="951">
        <v>7</v>
      </c>
      <c r="O6" s="950" t="s">
        <v>6510</v>
      </c>
      <c r="P6" s="952" t="s">
        <v>6513</v>
      </c>
      <c r="Q6" s="953">
        <f t="shared" ref="Q6:R69" si="0">H6-B6</f>
        <v>-1</v>
      </c>
      <c r="R6" s="972">
        <f t="shared" si="0"/>
        <v>-0.43</v>
      </c>
      <c r="S6" s="953">
        <f t="shared" ref="S6:S69" si="1">H6-E6</f>
        <v>0</v>
      </c>
      <c r="T6" s="972">
        <f t="shared" ref="T6:T69" si="2">I6-F6</f>
        <v>0</v>
      </c>
      <c r="U6" s="1296" t="s">
        <v>601</v>
      </c>
      <c r="V6" s="1297" t="s">
        <v>601</v>
      </c>
      <c r="W6" s="1297" t="s">
        <v>601</v>
      </c>
      <c r="X6" s="1298" t="s">
        <v>601</v>
      </c>
      <c r="Y6" s="1299"/>
    </row>
    <row r="7" spans="1:25" ht="14.4" customHeight="1" x14ac:dyDescent="0.3">
      <c r="A7" s="945" t="s">
        <v>6514</v>
      </c>
      <c r="B7" s="954">
        <v>1</v>
      </c>
      <c r="C7" s="955">
        <v>0.54</v>
      </c>
      <c r="D7" s="956">
        <v>11</v>
      </c>
      <c r="E7" s="946"/>
      <c r="F7" s="947"/>
      <c r="G7" s="948"/>
      <c r="H7" s="950"/>
      <c r="I7" s="947"/>
      <c r="J7" s="948"/>
      <c r="K7" s="949">
        <v>0.54</v>
      </c>
      <c r="L7" s="950">
        <v>3</v>
      </c>
      <c r="M7" s="950">
        <v>24</v>
      </c>
      <c r="N7" s="951">
        <v>8</v>
      </c>
      <c r="O7" s="950" t="s">
        <v>6510</v>
      </c>
      <c r="P7" s="952" t="s">
        <v>6515</v>
      </c>
      <c r="Q7" s="953">
        <f t="shared" si="0"/>
        <v>-1</v>
      </c>
      <c r="R7" s="972">
        <f t="shared" si="0"/>
        <v>-0.54</v>
      </c>
      <c r="S7" s="953">
        <f t="shared" si="1"/>
        <v>0</v>
      </c>
      <c r="T7" s="972">
        <f t="shared" si="2"/>
        <v>0</v>
      </c>
      <c r="U7" s="1296" t="s">
        <v>601</v>
      </c>
      <c r="V7" s="1297" t="s">
        <v>601</v>
      </c>
      <c r="W7" s="1297" t="s">
        <v>601</v>
      </c>
      <c r="X7" s="1298" t="s">
        <v>601</v>
      </c>
      <c r="Y7" s="1299"/>
    </row>
    <row r="8" spans="1:25" ht="14.4" customHeight="1" x14ac:dyDescent="0.3">
      <c r="A8" s="957" t="s">
        <v>6516</v>
      </c>
      <c r="B8" s="965">
        <v>1</v>
      </c>
      <c r="C8" s="966">
        <v>0.3</v>
      </c>
      <c r="D8" s="967">
        <v>4</v>
      </c>
      <c r="E8" s="968"/>
      <c r="F8" s="969"/>
      <c r="G8" s="970"/>
      <c r="H8" s="960"/>
      <c r="I8" s="958"/>
      <c r="J8" s="959"/>
      <c r="K8" s="961">
        <v>0.3</v>
      </c>
      <c r="L8" s="960">
        <v>1</v>
      </c>
      <c r="M8" s="960">
        <v>12</v>
      </c>
      <c r="N8" s="962">
        <v>4</v>
      </c>
      <c r="O8" s="960" t="s">
        <v>6510</v>
      </c>
      <c r="P8" s="963" t="s">
        <v>6517</v>
      </c>
      <c r="Q8" s="964">
        <f t="shared" si="0"/>
        <v>-1</v>
      </c>
      <c r="R8" s="973">
        <f t="shared" si="0"/>
        <v>-0.3</v>
      </c>
      <c r="S8" s="964">
        <f t="shared" si="1"/>
        <v>0</v>
      </c>
      <c r="T8" s="973">
        <f t="shared" si="2"/>
        <v>0</v>
      </c>
      <c r="U8" s="1300" t="s">
        <v>601</v>
      </c>
      <c r="V8" s="1301" t="s">
        <v>601</v>
      </c>
      <c r="W8" s="1301" t="s">
        <v>601</v>
      </c>
      <c r="X8" s="1302" t="s">
        <v>601</v>
      </c>
      <c r="Y8" s="1303"/>
    </row>
    <row r="9" spans="1:25" ht="14.4" customHeight="1" x14ac:dyDescent="0.3">
      <c r="A9" s="930" t="s">
        <v>6518</v>
      </c>
      <c r="B9" s="917"/>
      <c r="C9" s="918"/>
      <c r="D9" s="916"/>
      <c r="E9" s="919">
        <v>1</v>
      </c>
      <c r="F9" s="920">
        <v>0.6</v>
      </c>
      <c r="G9" s="911">
        <v>20</v>
      </c>
      <c r="H9" s="921"/>
      <c r="I9" s="922"/>
      <c r="J9" s="912"/>
      <c r="K9" s="923">
        <v>0.37</v>
      </c>
      <c r="L9" s="921">
        <v>2</v>
      </c>
      <c r="M9" s="921">
        <v>15</v>
      </c>
      <c r="N9" s="924">
        <v>5</v>
      </c>
      <c r="O9" s="921" t="s">
        <v>6510</v>
      </c>
      <c r="P9" s="925" t="s">
        <v>6519</v>
      </c>
      <c r="Q9" s="926">
        <f t="shared" si="0"/>
        <v>0</v>
      </c>
      <c r="R9" s="974">
        <f t="shared" si="0"/>
        <v>0</v>
      </c>
      <c r="S9" s="926">
        <f t="shared" si="1"/>
        <v>-1</v>
      </c>
      <c r="T9" s="974">
        <f t="shared" si="2"/>
        <v>-0.6</v>
      </c>
      <c r="U9" s="1289" t="s">
        <v>601</v>
      </c>
      <c r="V9" s="917" t="s">
        <v>601</v>
      </c>
      <c r="W9" s="917" t="s">
        <v>601</v>
      </c>
      <c r="X9" s="1288" t="s">
        <v>601</v>
      </c>
      <c r="Y9" s="1287"/>
    </row>
    <row r="10" spans="1:25" ht="14.4" customHeight="1" x14ac:dyDescent="0.3">
      <c r="A10" s="975" t="s">
        <v>6520</v>
      </c>
      <c r="B10" s="976">
        <v>2</v>
      </c>
      <c r="C10" s="977">
        <v>1.0900000000000001</v>
      </c>
      <c r="D10" s="978">
        <v>4</v>
      </c>
      <c r="E10" s="979"/>
      <c r="F10" s="980"/>
      <c r="G10" s="981"/>
      <c r="H10" s="982">
        <v>1</v>
      </c>
      <c r="I10" s="980">
        <v>0.35</v>
      </c>
      <c r="J10" s="981">
        <v>2</v>
      </c>
      <c r="K10" s="983">
        <v>0.35</v>
      </c>
      <c r="L10" s="982">
        <v>1</v>
      </c>
      <c r="M10" s="982">
        <v>12</v>
      </c>
      <c r="N10" s="984">
        <v>4</v>
      </c>
      <c r="O10" s="982" t="s">
        <v>6510</v>
      </c>
      <c r="P10" s="985" t="s">
        <v>6521</v>
      </c>
      <c r="Q10" s="986">
        <f t="shared" si="0"/>
        <v>-1</v>
      </c>
      <c r="R10" s="987">
        <f t="shared" si="0"/>
        <v>-0.7400000000000001</v>
      </c>
      <c r="S10" s="986">
        <f t="shared" si="1"/>
        <v>1</v>
      </c>
      <c r="T10" s="987">
        <f t="shared" si="2"/>
        <v>0.35</v>
      </c>
      <c r="U10" s="1293">
        <v>4</v>
      </c>
      <c r="V10" s="915">
        <v>2</v>
      </c>
      <c r="W10" s="915">
        <v>-2</v>
      </c>
      <c r="X10" s="1294">
        <v>0.5</v>
      </c>
      <c r="Y10" s="1299"/>
    </row>
    <row r="11" spans="1:25" ht="14.4" customHeight="1" x14ac:dyDescent="0.3">
      <c r="A11" s="975" t="s">
        <v>6522</v>
      </c>
      <c r="B11" s="988">
        <v>1</v>
      </c>
      <c r="C11" s="989">
        <v>3.29</v>
      </c>
      <c r="D11" s="990">
        <v>17</v>
      </c>
      <c r="E11" s="991"/>
      <c r="F11" s="992"/>
      <c r="G11" s="993"/>
      <c r="H11" s="982"/>
      <c r="I11" s="980"/>
      <c r="J11" s="981"/>
      <c r="K11" s="983">
        <v>3.29</v>
      </c>
      <c r="L11" s="982">
        <v>4</v>
      </c>
      <c r="M11" s="982">
        <v>36</v>
      </c>
      <c r="N11" s="984">
        <v>12</v>
      </c>
      <c r="O11" s="982" t="s">
        <v>6510</v>
      </c>
      <c r="P11" s="985" t="s">
        <v>6523</v>
      </c>
      <c r="Q11" s="986">
        <f t="shared" si="0"/>
        <v>-1</v>
      </c>
      <c r="R11" s="987">
        <f t="shared" si="0"/>
        <v>-3.29</v>
      </c>
      <c r="S11" s="986">
        <f t="shared" si="1"/>
        <v>0</v>
      </c>
      <c r="T11" s="987">
        <f t="shared" si="2"/>
        <v>0</v>
      </c>
      <c r="U11" s="1293" t="s">
        <v>601</v>
      </c>
      <c r="V11" s="915" t="s">
        <v>601</v>
      </c>
      <c r="W11" s="915" t="s">
        <v>601</v>
      </c>
      <c r="X11" s="1294" t="s">
        <v>601</v>
      </c>
      <c r="Y11" s="1299"/>
    </row>
    <row r="12" spans="1:25" ht="14.4" customHeight="1" x14ac:dyDescent="0.3">
      <c r="A12" s="930" t="s">
        <v>6524</v>
      </c>
      <c r="B12" s="917"/>
      <c r="C12" s="918"/>
      <c r="D12" s="916"/>
      <c r="E12" s="919">
        <v>1</v>
      </c>
      <c r="F12" s="920">
        <v>4.09</v>
      </c>
      <c r="G12" s="911">
        <v>8</v>
      </c>
      <c r="H12" s="921"/>
      <c r="I12" s="922"/>
      <c r="J12" s="912"/>
      <c r="K12" s="923">
        <v>4.09</v>
      </c>
      <c r="L12" s="921">
        <v>5</v>
      </c>
      <c r="M12" s="921">
        <v>45</v>
      </c>
      <c r="N12" s="924">
        <v>15</v>
      </c>
      <c r="O12" s="921" t="s">
        <v>6510</v>
      </c>
      <c r="P12" s="925" t="s">
        <v>6525</v>
      </c>
      <c r="Q12" s="926">
        <f t="shared" si="0"/>
        <v>0</v>
      </c>
      <c r="R12" s="974">
        <f t="shared" si="0"/>
        <v>0</v>
      </c>
      <c r="S12" s="926">
        <f t="shared" si="1"/>
        <v>-1</v>
      </c>
      <c r="T12" s="974">
        <f t="shared" si="2"/>
        <v>-4.09</v>
      </c>
      <c r="U12" s="1289" t="s">
        <v>601</v>
      </c>
      <c r="V12" s="917" t="s">
        <v>601</v>
      </c>
      <c r="W12" s="917" t="s">
        <v>601</v>
      </c>
      <c r="X12" s="1288" t="s">
        <v>601</v>
      </c>
      <c r="Y12" s="1287"/>
    </row>
    <row r="13" spans="1:25" ht="14.4" customHeight="1" x14ac:dyDescent="0.3">
      <c r="A13" s="994" t="s">
        <v>6526</v>
      </c>
      <c r="B13" s="995"/>
      <c r="C13" s="996"/>
      <c r="D13" s="997"/>
      <c r="E13" s="998"/>
      <c r="F13" s="999"/>
      <c r="G13" s="1000"/>
      <c r="H13" s="1001">
        <v>1</v>
      </c>
      <c r="I13" s="1002">
        <v>2.62</v>
      </c>
      <c r="J13" s="1003">
        <v>17</v>
      </c>
      <c r="K13" s="1004">
        <v>2.5499999999999998</v>
      </c>
      <c r="L13" s="1005">
        <v>4</v>
      </c>
      <c r="M13" s="1005">
        <v>36</v>
      </c>
      <c r="N13" s="1006">
        <v>12</v>
      </c>
      <c r="O13" s="1005" t="s">
        <v>6510</v>
      </c>
      <c r="P13" s="1007" t="s">
        <v>6527</v>
      </c>
      <c r="Q13" s="1008">
        <f t="shared" si="0"/>
        <v>1</v>
      </c>
      <c r="R13" s="1009">
        <f t="shared" si="0"/>
        <v>2.62</v>
      </c>
      <c r="S13" s="1008">
        <f t="shared" si="1"/>
        <v>1</v>
      </c>
      <c r="T13" s="1009">
        <f t="shared" si="2"/>
        <v>2.62</v>
      </c>
      <c r="U13" s="1300">
        <v>12</v>
      </c>
      <c r="V13" s="1301">
        <v>17</v>
      </c>
      <c r="W13" s="1301">
        <v>5</v>
      </c>
      <c r="X13" s="1302">
        <v>1.4166666666666667</v>
      </c>
      <c r="Y13" s="1303">
        <v>5</v>
      </c>
    </row>
    <row r="14" spans="1:25" ht="14.4" customHeight="1" x14ac:dyDescent="0.3">
      <c r="A14" s="930" t="s">
        <v>6528</v>
      </c>
      <c r="B14" s="917"/>
      <c r="C14" s="918"/>
      <c r="D14" s="916"/>
      <c r="E14" s="927"/>
      <c r="F14" s="922"/>
      <c r="G14" s="912"/>
      <c r="H14" s="919">
        <v>1</v>
      </c>
      <c r="I14" s="920">
        <v>6.8</v>
      </c>
      <c r="J14" s="913">
        <v>58</v>
      </c>
      <c r="K14" s="923">
        <v>4.2</v>
      </c>
      <c r="L14" s="921">
        <v>5</v>
      </c>
      <c r="M14" s="921">
        <v>45</v>
      </c>
      <c r="N14" s="924">
        <v>15</v>
      </c>
      <c r="O14" s="921" t="s">
        <v>6510</v>
      </c>
      <c r="P14" s="925" t="s">
        <v>6529</v>
      </c>
      <c r="Q14" s="926">
        <f t="shared" si="0"/>
        <v>1</v>
      </c>
      <c r="R14" s="974">
        <f t="shared" si="0"/>
        <v>6.8</v>
      </c>
      <c r="S14" s="926">
        <f t="shared" si="1"/>
        <v>1</v>
      </c>
      <c r="T14" s="974">
        <f t="shared" si="2"/>
        <v>6.8</v>
      </c>
      <c r="U14" s="1289">
        <v>15</v>
      </c>
      <c r="V14" s="917">
        <v>58</v>
      </c>
      <c r="W14" s="917">
        <v>43</v>
      </c>
      <c r="X14" s="1288">
        <v>3.8666666666666667</v>
      </c>
      <c r="Y14" s="1287">
        <v>43</v>
      </c>
    </row>
    <row r="15" spans="1:25" ht="14.4" customHeight="1" x14ac:dyDescent="0.3">
      <c r="A15" s="1010" t="s">
        <v>6530</v>
      </c>
      <c r="B15" s="1011">
        <v>7</v>
      </c>
      <c r="C15" s="1012">
        <v>7.26</v>
      </c>
      <c r="D15" s="1013">
        <v>3.7</v>
      </c>
      <c r="E15" s="1014">
        <v>13</v>
      </c>
      <c r="F15" s="1015">
        <v>13.48</v>
      </c>
      <c r="G15" s="1016">
        <v>4.2</v>
      </c>
      <c r="H15" s="1017">
        <v>5</v>
      </c>
      <c r="I15" s="1018">
        <v>5.18</v>
      </c>
      <c r="J15" s="1019">
        <v>4.4000000000000004</v>
      </c>
      <c r="K15" s="1020">
        <v>1.04</v>
      </c>
      <c r="L15" s="1017">
        <v>2</v>
      </c>
      <c r="M15" s="1017">
        <v>15</v>
      </c>
      <c r="N15" s="1021">
        <v>5</v>
      </c>
      <c r="O15" s="1017" t="s">
        <v>6510</v>
      </c>
      <c r="P15" s="1022" t="s">
        <v>6531</v>
      </c>
      <c r="Q15" s="1023">
        <f t="shared" si="0"/>
        <v>-2</v>
      </c>
      <c r="R15" s="1024">
        <f t="shared" si="0"/>
        <v>-2.08</v>
      </c>
      <c r="S15" s="1023">
        <f t="shared" si="1"/>
        <v>-8</v>
      </c>
      <c r="T15" s="1024">
        <f t="shared" si="2"/>
        <v>-8.3000000000000007</v>
      </c>
      <c r="U15" s="1293">
        <v>25</v>
      </c>
      <c r="V15" s="915">
        <v>22</v>
      </c>
      <c r="W15" s="915">
        <v>-3</v>
      </c>
      <c r="X15" s="1294">
        <v>0.88</v>
      </c>
      <c r="Y15" s="1299"/>
    </row>
    <row r="16" spans="1:25" ht="14.4" customHeight="1" x14ac:dyDescent="0.3">
      <c r="A16" s="930" t="s">
        <v>6532</v>
      </c>
      <c r="B16" s="917"/>
      <c r="C16" s="918"/>
      <c r="D16" s="916"/>
      <c r="E16" s="919">
        <v>2</v>
      </c>
      <c r="F16" s="920">
        <v>2.38</v>
      </c>
      <c r="G16" s="911">
        <v>6</v>
      </c>
      <c r="H16" s="921"/>
      <c r="I16" s="922"/>
      <c r="J16" s="912"/>
      <c r="K16" s="923">
        <v>1.19</v>
      </c>
      <c r="L16" s="921">
        <v>2</v>
      </c>
      <c r="M16" s="921">
        <v>18</v>
      </c>
      <c r="N16" s="924">
        <v>6</v>
      </c>
      <c r="O16" s="921" t="s">
        <v>6510</v>
      </c>
      <c r="P16" s="925" t="s">
        <v>6533</v>
      </c>
      <c r="Q16" s="926">
        <f t="shared" si="0"/>
        <v>0</v>
      </c>
      <c r="R16" s="974">
        <f t="shared" si="0"/>
        <v>0</v>
      </c>
      <c r="S16" s="926">
        <f t="shared" si="1"/>
        <v>-2</v>
      </c>
      <c r="T16" s="974">
        <f t="shared" si="2"/>
        <v>-2.38</v>
      </c>
      <c r="U16" s="1289" t="s">
        <v>601</v>
      </c>
      <c r="V16" s="917" t="s">
        <v>601</v>
      </c>
      <c r="W16" s="917" t="s">
        <v>601</v>
      </c>
      <c r="X16" s="1288" t="s">
        <v>601</v>
      </c>
      <c r="Y16" s="1287"/>
    </row>
    <row r="17" spans="1:25" ht="14.4" customHeight="1" x14ac:dyDescent="0.3">
      <c r="A17" s="1025" t="s">
        <v>6534</v>
      </c>
      <c r="B17" s="1026">
        <v>1</v>
      </c>
      <c r="C17" s="1027">
        <v>1.27</v>
      </c>
      <c r="D17" s="1028">
        <v>8</v>
      </c>
      <c r="E17" s="1029"/>
      <c r="F17" s="1030"/>
      <c r="G17" s="1031"/>
      <c r="H17" s="1032">
        <v>1</v>
      </c>
      <c r="I17" s="1033">
        <v>1.27</v>
      </c>
      <c r="J17" s="1034">
        <v>14</v>
      </c>
      <c r="K17" s="1035">
        <v>1.27</v>
      </c>
      <c r="L17" s="1036">
        <v>2</v>
      </c>
      <c r="M17" s="1036">
        <v>21</v>
      </c>
      <c r="N17" s="1037">
        <v>7</v>
      </c>
      <c r="O17" s="1036" t="s">
        <v>6510</v>
      </c>
      <c r="P17" s="1038" t="s">
        <v>6535</v>
      </c>
      <c r="Q17" s="1039">
        <f t="shared" si="0"/>
        <v>0</v>
      </c>
      <c r="R17" s="1040">
        <f t="shared" si="0"/>
        <v>0</v>
      </c>
      <c r="S17" s="1039">
        <f t="shared" si="1"/>
        <v>1</v>
      </c>
      <c r="T17" s="1040">
        <f t="shared" si="2"/>
        <v>1.27</v>
      </c>
      <c r="U17" s="1300">
        <v>7</v>
      </c>
      <c r="V17" s="1301">
        <v>14</v>
      </c>
      <c r="W17" s="1301">
        <v>7</v>
      </c>
      <c r="X17" s="1302">
        <v>2</v>
      </c>
      <c r="Y17" s="1303">
        <v>7</v>
      </c>
    </row>
    <row r="18" spans="1:25" ht="14.4" customHeight="1" x14ac:dyDescent="0.3">
      <c r="A18" s="1041" t="s">
        <v>6536</v>
      </c>
      <c r="B18" s="1042">
        <v>1</v>
      </c>
      <c r="C18" s="1043">
        <v>1</v>
      </c>
      <c r="D18" s="1044">
        <v>6</v>
      </c>
      <c r="E18" s="1045"/>
      <c r="F18" s="1046"/>
      <c r="G18" s="1047"/>
      <c r="H18" s="1048"/>
      <c r="I18" s="1046"/>
      <c r="J18" s="1047"/>
      <c r="K18" s="1049">
        <v>1</v>
      </c>
      <c r="L18" s="1048">
        <v>2</v>
      </c>
      <c r="M18" s="1048">
        <v>18</v>
      </c>
      <c r="N18" s="1050">
        <v>6</v>
      </c>
      <c r="O18" s="1048" t="s">
        <v>6510</v>
      </c>
      <c r="P18" s="1051" t="s">
        <v>6537</v>
      </c>
      <c r="Q18" s="1052">
        <f t="shared" si="0"/>
        <v>-1</v>
      </c>
      <c r="R18" s="1053">
        <f t="shared" si="0"/>
        <v>-1</v>
      </c>
      <c r="S18" s="1052">
        <f t="shared" si="1"/>
        <v>0</v>
      </c>
      <c r="T18" s="1053">
        <f t="shared" si="2"/>
        <v>0</v>
      </c>
      <c r="U18" s="1293" t="s">
        <v>601</v>
      </c>
      <c r="V18" s="915" t="s">
        <v>601</v>
      </c>
      <c r="W18" s="915" t="s">
        <v>601</v>
      </c>
      <c r="X18" s="1294" t="s">
        <v>601</v>
      </c>
      <c r="Y18" s="1299"/>
    </row>
    <row r="19" spans="1:25" ht="14.4" customHeight="1" x14ac:dyDescent="0.3">
      <c r="A19" s="930" t="s">
        <v>6538</v>
      </c>
      <c r="B19" s="928"/>
      <c r="C19" s="929"/>
      <c r="D19" s="914"/>
      <c r="E19" s="927">
        <v>1</v>
      </c>
      <c r="F19" s="922">
        <v>1.72</v>
      </c>
      <c r="G19" s="912">
        <v>8</v>
      </c>
      <c r="H19" s="921"/>
      <c r="I19" s="922"/>
      <c r="J19" s="912"/>
      <c r="K19" s="923">
        <v>1.72</v>
      </c>
      <c r="L19" s="921">
        <v>3</v>
      </c>
      <c r="M19" s="921">
        <v>27</v>
      </c>
      <c r="N19" s="924">
        <v>9</v>
      </c>
      <c r="O19" s="921" t="s">
        <v>6510</v>
      </c>
      <c r="P19" s="925" t="s">
        <v>6539</v>
      </c>
      <c r="Q19" s="926">
        <f t="shared" si="0"/>
        <v>0</v>
      </c>
      <c r="R19" s="974">
        <f t="shared" si="0"/>
        <v>0</v>
      </c>
      <c r="S19" s="926">
        <f t="shared" si="1"/>
        <v>-1</v>
      </c>
      <c r="T19" s="974">
        <f t="shared" si="2"/>
        <v>-1.72</v>
      </c>
      <c r="U19" s="1289" t="s">
        <v>601</v>
      </c>
      <c r="V19" s="917" t="s">
        <v>601</v>
      </c>
      <c r="W19" s="917" t="s">
        <v>601</v>
      </c>
      <c r="X19" s="1288" t="s">
        <v>601</v>
      </c>
      <c r="Y19" s="1287"/>
    </row>
    <row r="20" spans="1:25" ht="14.4" customHeight="1" x14ac:dyDescent="0.3">
      <c r="A20" s="930" t="s">
        <v>6540</v>
      </c>
      <c r="B20" s="928">
        <v>1</v>
      </c>
      <c r="C20" s="929">
        <v>3.18</v>
      </c>
      <c r="D20" s="914">
        <v>13</v>
      </c>
      <c r="E20" s="927"/>
      <c r="F20" s="922"/>
      <c r="G20" s="912"/>
      <c r="H20" s="921"/>
      <c r="I20" s="922"/>
      <c r="J20" s="912"/>
      <c r="K20" s="923">
        <v>3.18</v>
      </c>
      <c r="L20" s="921">
        <v>4</v>
      </c>
      <c r="M20" s="921">
        <v>39</v>
      </c>
      <c r="N20" s="924">
        <v>13</v>
      </c>
      <c r="O20" s="921" t="s">
        <v>6510</v>
      </c>
      <c r="P20" s="925" t="s">
        <v>6539</v>
      </c>
      <c r="Q20" s="926">
        <f t="shared" si="0"/>
        <v>-1</v>
      </c>
      <c r="R20" s="974">
        <f t="shared" si="0"/>
        <v>-3.18</v>
      </c>
      <c r="S20" s="926">
        <f t="shared" si="1"/>
        <v>0</v>
      </c>
      <c r="T20" s="974">
        <f t="shared" si="2"/>
        <v>0</v>
      </c>
      <c r="U20" s="1289" t="s">
        <v>601</v>
      </c>
      <c r="V20" s="917" t="s">
        <v>601</v>
      </c>
      <c r="W20" s="917" t="s">
        <v>601</v>
      </c>
      <c r="X20" s="1288" t="s">
        <v>601</v>
      </c>
      <c r="Y20" s="1287"/>
    </row>
    <row r="21" spans="1:25" ht="14.4" customHeight="1" x14ac:dyDescent="0.3">
      <c r="A21" s="1054" t="s">
        <v>6541</v>
      </c>
      <c r="B21" s="1055"/>
      <c r="C21" s="1056"/>
      <c r="D21" s="1057"/>
      <c r="E21" s="1058">
        <v>1</v>
      </c>
      <c r="F21" s="1059">
        <v>1.1499999999999999</v>
      </c>
      <c r="G21" s="1060">
        <v>8</v>
      </c>
      <c r="H21" s="1061"/>
      <c r="I21" s="1062"/>
      <c r="J21" s="1063"/>
      <c r="K21" s="1064">
        <v>1.1499999999999999</v>
      </c>
      <c r="L21" s="1061">
        <v>2</v>
      </c>
      <c r="M21" s="1061">
        <v>18</v>
      </c>
      <c r="N21" s="1065">
        <v>6</v>
      </c>
      <c r="O21" s="1061" t="s">
        <v>6510</v>
      </c>
      <c r="P21" s="1066" t="s">
        <v>6542</v>
      </c>
      <c r="Q21" s="1067">
        <f t="shared" si="0"/>
        <v>0</v>
      </c>
      <c r="R21" s="1068">
        <f t="shared" si="0"/>
        <v>0</v>
      </c>
      <c r="S21" s="1067">
        <f t="shared" si="1"/>
        <v>-1</v>
      </c>
      <c r="T21" s="1068">
        <f t="shared" si="2"/>
        <v>-1.1499999999999999</v>
      </c>
      <c r="U21" s="1300" t="s">
        <v>601</v>
      </c>
      <c r="V21" s="1301" t="s">
        <v>601</v>
      </c>
      <c r="W21" s="1301" t="s">
        <v>601</v>
      </c>
      <c r="X21" s="1302" t="s">
        <v>601</v>
      </c>
      <c r="Y21" s="1303"/>
    </row>
    <row r="22" spans="1:25" ht="14.4" customHeight="1" x14ac:dyDescent="0.3">
      <c r="A22" s="1069" t="s">
        <v>6543</v>
      </c>
      <c r="B22" s="1070"/>
      <c r="C22" s="1071"/>
      <c r="D22" s="1072"/>
      <c r="E22" s="1073">
        <v>2</v>
      </c>
      <c r="F22" s="1074">
        <v>0.87</v>
      </c>
      <c r="G22" s="1075">
        <v>3.5</v>
      </c>
      <c r="H22" s="1076">
        <v>2</v>
      </c>
      <c r="I22" s="1077">
        <v>0.96</v>
      </c>
      <c r="J22" s="1078">
        <v>3</v>
      </c>
      <c r="K22" s="1079">
        <v>0.44</v>
      </c>
      <c r="L22" s="1080">
        <v>2</v>
      </c>
      <c r="M22" s="1080">
        <v>18</v>
      </c>
      <c r="N22" s="1081">
        <v>6</v>
      </c>
      <c r="O22" s="1080" t="s">
        <v>6510</v>
      </c>
      <c r="P22" s="1082" t="s">
        <v>6544</v>
      </c>
      <c r="Q22" s="1083">
        <f t="shared" si="0"/>
        <v>2</v>
      </c>
      <c r="R22" s="1084">
        <f t="shared" si="0"/>
        <v>0.96</v>
      </c>
      <c r="S22" s="1083">
        <f t="shared" si="1"/>
        <v>0</v>
      </c>
      <c r="T22" s="1084">
        <f t="shared" si="2"/>
        <v>8.9999999999999969E-2</v>
      </c>
      <c r="U22" s="1293">
        <v>12</v>
      </c>
      <c r="V22" s="915">
        <v>6</v>
      </c>
      <c r="W22" s="915">
        <v>-6</v>
      </c>
      <c r="X22" s="1294">
        <v>0.5</v>
      </c>
      <c r="Y22" s="1299"/>
    </row>
    <row r="23" spans="1:25" ht="14.4" customHeight="1" x14ac:dyDescent="0.3">
      <c r="A23" s="1085" t="s">
        <v>6545</v>
      </c>
      <c r="B23" s="1086">
        <v>2</v>
      </c>
      <c r="C23" s="1087">
        <v>0.9</v>
      </c>
      <c r="D23" s="1088">
        <v>2</v>
      </c>
      <c r="E23" s="1089"/>
      <c r="F23" s="1090"/>
      <c r="G23" s="1091"/>
      <c r="H23" s="1092">
        <v>1</v>
      </c>
      <c r="I23" s="1090">
        <v>0.46</v>
      </c>
      <c r="J23" s="1093">
        <v>6</v>
      </c>
      <c r="K23" s="1094">
        <v>0.45</v>
      </c>
      <c r="L23" s="1092">
        <v>1</v>
      </c>
      <c r="M23" s="1092">
        <v>12</v>
      </c>
      <c r="N23" s="1095">
        <v>4</v>
      </c>
      <c r="O23" s="1092" t="s">
        <v>6510</v>
      </c>
      <c r="P23" s="1096" t="s">
        <v>6546</v>
      </c>
      <c r="Q23" s="1097">
        <f t="shared" si="0"/>
        <v>-1</v>
      </c>
      <c r="R23" s="1098">
        <f t="shared" si="0"/>
        <v>-0.44</v>
      </c>
      <c r="S23" s="1097">
        <f t="shared" si="1"/>
        <v>1</v>
      </c>
      <c r="T23" s="1098">
        <f t="shared" si="2"/>
        <v>0.46</v>
      </c>
      <c r="U23" s="1300">
        <v>4</v>
      </c>
      <c r="V23" s="1301">
        <v>6</v>
      </c>
      <c r="W23" s="1301">
        <v>2</v>
      </c>
      <c r="X23" s="1302">
        <v>1.5</v>
      </c>
      <c r="Y23" s="1303">
        <v>2</v>
      </c>
    </row>
    <row r="24" spans="1:25" ht="14.4" customHeight="1" x14ac:dyDescent="0.3">
      <c r="A24" s="1099" t="s">
        <v>6547</v>
      </c>
      <c r="B24" s="1100">
        <v>3</v>
      </c>
      <c r="C24" s="1101">
        <v>1.03</v>
      </c>
      <c r="D24" s="1102">
        <v>2.2999999999999998</v>
      </c>
      <c r="E24" s="1103">
        <v>6</v>
      </c>
      <c r="F24" s="1104">
        <v>1.89</v>
      </c>
      <c r="G24" s="1105">
        <v>2.7</v>
      </c>
      <c r="H24" s="1106">
        <v>3</v>
      </c>
      <c r="I24" s="1107">
        <v>1.03</v>
      </c>
      <c r="J24" s="1108">
        <v>2.2999999999999998</v>
      </c>
      <c r="K24" s="1109">
        <v>0.34</v>
      </c>
      <c r="L24" s="1106">
        <v>2</v>
      </c>
      <c r="M24" s="1106">
        <v>15</v>
      </c>
      <c r="N24" s="1110">
        <v>5</v>
      </c>
      <c r="O24" s="1106" t="s">
        <v>6510</v>
      </c>
      <c r="P24" s="1111" t="s">
        <v>6548</v>
      </c>
      <c r="Q24" s="1112">
        <f t="shared" si="0"/>
        <v>0</v>
      </c>
      <c r="R24" s="1113">
        <f t="shared" si="0"/>
        <v>0</v>
      </c>
      <c r="S24" s="1112">
        <f t="shared" si="1"/>
        <v>-3</v>
      </c>
      <c r="T24" s="1113">
        <f t="shared" si="2"/>
        <v>-0.85999999999999988</v>
      </c>
      <c r="U24" s="1293">
        <v>15</v>
      </c>
      <c r="V24" s="915">
        <v>6.8999999999999995</v>
      </c>
      <c r="W24" s="915">
        <v>-8.1000000000000014</v>
      </c>
      <c r="X24" s="1294">
        <v>0.45999999999999996</v>
      </c>
      <c r="Y24" s="1299"/>
    </row>
    <row r="25" spans="1:25" ht="14.4" customHeight="1" x14ac:dyDescent="0.3">
      <c r="A25" s="1114" t="s">
        <v>6549</v>
      </c>
      <c r="B25" s="1115"/>
      <c r="C25" s="1116"/>
      <c r="D25" s="1117"/>
      <c r="E25" s="1118"/>
      <c r="F25" s="1119"/>
      <c r="G25" s="1120"/>
      <c r="H25" s="1121">
        <v>1</v>
      </c>
      <c r="I25" s="1122">
        <v>0.38</v>
      </c>
      <c r="J25" s="1123">
        <v>3</v>
      </c>
      <c r="K25" s="1124">
        <v>0.38</v>
      </c>
      <c r="L25" s="1125">
        <v>2</v>
      </c>
      <c r="M25" s="1125">
        <v>15</v>
      </c>
      <c r="N25" s="1126">
        <v>5</v>
      </c>
      <c r="O25" s="1125" t="s">
        <v>6510</v>
      </c>
      <c r="P25" s="1127" t="s">
        <v>6550</v>
      </c>
      <c r="Q25" s="1128">
        <f t="shared" si="0"/>
        <v>1</v>
      </c>
      <c r="R25" s="1129">
        <f t="shared" si="0"/>
        <v>0.38</v>
      </c>
      <c r="S25" s="1128">
        <f t="shared" si="1"/>
        <v>1</v>
      </c>
      <c r="T25" s="1129">
        <f t="shared" si="2"/>
        <v>0.38</v>
      </c>
      <c r="U25" s="1300">
        <v>5</v>
      </c>
      <c r="V25" s="1301">
        <v>3</v>
      </c>
      <c r="W25" s="1301">
        <v>-2</v>
      </c>
      <c r="X25" s="1302">
        <v>0.6</v>
      </c>
      <c r="Y25" s="1303"/>
    </row>
    <row r="26" spans="1:25" ht="14.4" customHeight="1" x14ac:dyDescent="0.3">
      <c r="A26" s="1114" t="s">
        <v>6551</v>
      </c>
      <c r="B26" s="1130">
        <v>71</v>
      </c>
      <c r="C26" s="1131">
        <v>70.540000000000006</v>
      </c>
      <c r="D26" s="1132">
        <v>3.4</v>
      </c>
      <c r="E26" s="1118">
        <v>49</v>
      </c>
      <c r="F26" s="1119">
        <v>48.76</v>
      </c>
      <c r="G26" s="1120">
        <v>3.1</v>
      </c>
      <c r="H26" s="1125">
        <v>41</v>
      </c>
      <c r="I26" s="1119">
        <v>40.5</v>
      </c>
      <c r="J26" s="1120">
        <v>3</v>
      </c>
      <c r="K26" s="1124">
        <v>0.99</v>
      </c>
      <c r="L26" s="1125">
        <v>1</v>
      </c>
      <c r="M26" s="1125">
        <v>12</v>
      </c>
      <c r="N26" s="1126">
        <v>4</v>
      </c>
      <c r="O26" s="1125" t="s">
        <v>6510</v>
      </c>
      <c r="P26" s="1127" t="s">
        <v>6552</v>
      </c>
      <c r="Q26" s="1128">
        <f t="shared" si="0"/>
        <v>-30</v>
      </c>
      <c r="R26" s="1129">
        <f t="shared" si="0"/>
        <v>-30.040000000000006</v>
      </c>
      <c r="S26" s="1128">
        <f t="shared" si="1"/>
        <v>-8</v>
      </c>
      <c r="T26" s="1129">
        <f t="shared" si="2"/>
        <v>-8.259999999999998</v>
      </c>
      <c r="U26" s="1300">
        <v>164</v>
      </c>
      <c r="V26" s="1301">
        <v>123</v>
      </c>
      <c r="W26" s="1301">
        <v>-41</v>
      </c>
      <c r="X26" s="1302">
        <v>0.75</v>
      </c>
      <c r="Y26" s="1303">
        <v>13</v>
      </c>
    </row>
    <row r="27" spans="1:25" ht="14.4" customHeight="1" x14ac:dyDescent="0.3">
      <c r="A27" s="930" t="s">
        <v>6553</v>
      </c>
      <c r="B27" s="928">
        <v>3</v>
      </c>
      <c r="C27" s="929">
        <v>3.59</v>
      </c>
      <c r="D27" s="914">
        <v>10</v>
      </c>
      <c r="E27" s="927">
        <v>2</v>
      </c>
      <c r="F27" s="922">
        <v>2.58</v>
      </c>
      <c r="G27" s="912">
        <v>3.5</v>
      </c>
      <c r="H27" s="921">
        <v>4</v>
      </c>
      <c r="I27" s="922">
        <v>4.9800000000000004</v>
      </c>
      <c r="J27" s="912">
        <v>6</v>
      </c>
      <c r="K27" s="923">
        <v>1.2</v>
      </c>
      <c r="L27" s="921">
        <v>2</v>
      </c>
      <c r="M27" s="921">
        <v>18</v>
      </c>
      <c r="N27" s="924">
        <v>6</v>
      </c>
      <c r="O27" s="921" t="s">
        <v>6510</v>
      </c>
      <c r="P27" s="925" t="s">
        <v>6552</v>
      </c>
      <c r="Q27" s="926">
        <f t="shared" si="0"/>
        <v>1</v>
      </c>
      <c r="R27" s="974">
        <f t="shared" si="0"/>
        <v>1.3900000000000006</v>
      </c>
      <c r="S27" s="926">
        <f t="shared" si="1"/>
        <v>2</v>
      </c>
      <c r="T27" s="974">
        <f t="shared" si="2"/>
        <v>2.4000000000000004</v>
      </c>
      <c r="U27" s="1289">
        <v>24</v>
      </c>
      <c r="V27" s="917">
        <v>24</v>
      </c>
      <c r="W27" s="917">
        <v>0</v>
      </c>
      <c r="X27" s="1288">
        <v>1</v>
      </c>
      <c r="Y27" s="1287">
        <v>6</v>
      </c>
    </row>
    <row r="28" spans="1:25" ht="14.4" customHeight="1" x14ac:dyDescent="0.3">
      <c r="A28" s="930" t="s">
        <v>6554</v>
      </c>
      <c r="B28" s="928"/>
      <c r="C28" s="929"/>
      <c r="D28" s="914"/>
      <c r="E28" s="927"/>
      <c r="F28" s="922"/>
      <c r="G28" s="912"/>
      <c r="H28" s="921">
        <v>1</v>
      </c>
      <c r="I28" s="922">
        <v>1.88</v>
      </c>
      <c r="J28" s="912">
        <v>4</v>
      </c>
      <c r="K28" s="923">
        <v>1.88</v>
      </c>
      <c r="L28" s="921">
        <v>4</v>
      </c>
      <c r="M28" s="921">
        <v>33</v>
      </c>
      <c r="N28" s="924">
        <v>11</v>
      </c>
      <c r="O28" s="921" t="s">
        <v>6510</v>
      </c>
      <c r="P28" s="925" t="s">
        <v>6552</v>
      </c>
      <c r="Q28" s="926">
        <f t="shared" si="0"/>
        <v>1</v>
      </c>
      <c r="R28" s="974">
        <f t="shared" si="0"/>
        <v>1.88</v>
      </c>
      <c r="S28" s="926">
        <f t="shared" si="1"/>
        <v>1</v>
      </c>
      <c r="T28" s="974">
        <f t="shared" si="2"/>
        <v>1.88</v>
      </c>
      <c r="U28" s="1289">
        <v>11</v>
      </c>
      <c r="V28" s="917">
        <v>4</v>
      </c>
      <c r="W28" s="917">
        <v>-7</v>
      </c>
      <c r="X28" s="1288">
        <v>0.36363636363636365</v>
      </c>
      <c r="Y28" s="1287"/>
    </row>
    <row r="29" spans="1:25" ht="14.4" customHeight="1" x14ac:dyDescent="0.3">
      <c r="A29" s="1133" t="s">
        <v>6555</v>
      </c>
      <c r="B29" s="1134">
        <v>1</v>
      </c>
      <c r="C29" s="1135">
        <v>0.42</v>
      </c>
      <c r="D29" s="1136">
        <v>2</v>
      </c>
      <c r="E29" s="1137"/>
      <c r="F29" s="1138"/>
      <c r="G29" s="1139"/>
      <c r="H29" s="1140">
        <v>3</v>
      </c>
      <c r="I29" s="1141">
        <v>1.28</v>
      </c>
      <c r="J29" s="1142">
        <v>6</v>
      </c>
      <c r="K29" s="1143">
        <v>0.42</v>
      </c>
      <c r="L29" s="1144">
        <v>2</v>
      </c>
      <c r="M29" s="1144">
        <v>18</v>
      </c>
      <c r="N29" s="1145">
        <v>6</v>
      </c>
      <c r="O29" s="1144" t="s">
        <v>6510</v>
      </c>
      <c r="P29" s="1146" t="s">
        <v>6556</v>
      </c>
      <c r="Q29" s="1147">
        <f t="shared" si="0"/>
        <v>2</v>
      </c>
      <c r="R29" s="1148">
        <f t="shared" si="0"/>
        <v>0.8600000000000001</v>
      </c>
      <c r="S29" s="1147">
        <f t="shared" si="1"/>
        <v>3</v>
      </c>
      <c r="T29" s="1148">
        <f t="shared" si="2"/>
        <v>1.28</v>
      </c>
      <c r="U29" s="1293">
        <v>18</v>
      </c>
      <c r="V29" s="915">
        <v>18</v>
      </c>
      <c r="W29" s="915">
        <v>0</v>
      </c>
      <c r="X29" s="1294">
        <v>1</v>
      </c>
      <c r="Y29" s="1299">
        <v>5</v>
      </c>
    </row>
    <row r="30" spans="1:25" ht="14.4" customHeight="1" x14ac:dyDescent="0.3">
      <c r="A30" s="1133" t="s">
        <v>6557</v>
      </c>
      <c r="B30" s="1134"/>
      <c r="C30" s="1135"/>
      <c r="D30" s="1136"/>
      <c r="E30" s="1140">
        <v>10</v>
      </c>
      <c r="F30" s="1141">
        <v>2.97</v>
      </c>
      <c r="G30" s="1142">
        <v>4.9000000000000004</v>
      </c>
      <c r="H30" s="1144">
        <v>8</v>
      </c>
      <c r="I30" s="1138">
        <v>2.2400000000000002</v>
      </c>
      <c r="J30" s="1149">
        <v>4.0999999999999996</v>
      </c>
      <c r="K30" s="1143">
        <v>0.28000000000000003</v>
      </c>
      <c r="L30" s="1144">
        <v>1</v>
      </c>
      <c r="M30" s="1144">
        <v>12</v>
      </c>
      <c r="N30" s="1145">
        <v>4</v>
      </c>
      <c r="O30" s="1144" t="s">
        <v>6510</v>
      </c>
      <c r="P30" s="1146" t="s">
        <v>6558</v>
      </c>
      <c r="Q30" s="1147">
        <f t="shared" si="0"/>
        <v>8</v>
      </c>
      <c r="R30" s="1148">
        <f t="shared" si="0"/>
        <v>2.2400000000000002</v>
      </c>
      <c r="S30" s="1147">
        <f t="shared" si="1"/>
        <v>-2</v>
      </c>
      <c r="T30" s="1148">
        <f t="shared" si="2"/>
        <v>-0.73</v>
      </c>
      <c r="U30" s="1293">
        <v>32</v>
      </c>
      <c r="V30" s="915">
        <v>32.799999999999997</v>
      </c>
      <c r="W30" s="915">
        <v>0.79999999999999716</v>
      </c>
      <c r="X30" s="1294">
        <v>1.0249999999999999</v>
      </c>
      <c r="Y30" s="1299">
        <v>7</v>
      </c>
    </row>
    <row r="31" spans="1:25" ht="14.4" customHeight="1" x14ac:dyDescent="0.3">
      <c r="A31" s="930" t="s">
        <v>6559</v>
      </c>
      <c r="B31" s="917"/>
      <c r="C31" s="918"/>
      <c r="D31" s="916"/>
      <c r="E31" s="919"/>
      <c r="F31" s="920"/>
      <c r="G31" s="911"/>
      <c r="H31" s="921">
        <v>1</v>
      </c>
      <c r="I31" s="922">
        <v>0.46</v>
      </c>
      <c r="J31" s="913">
        <v>11</v>
      </c>
      <c r="K31" s="923">
        <v>0.44</v>
      </c>
      <c r="L31" s="921">
        <v>2</v>
      </c>
      <c r="M31" s="921">
        <v>15</v>
      </c>
      <c r="N31" s="924">
        <v>5</v>
      </c>
      <c r="O31" s="921" t="s">
        <v>6510</v>
      </c>
      <c r="P31" s="925" t="s">
        <v>6558</v>
      </c>
      <c r="Q31" s="926">
        <f t="shared" si="0"/>
        <v>1</v>
      </c>
      <c r="R31" s="974">
        <f t="shared" si="0"/>
        <v>0.46</v>
      </c>
      <c r="S31" s="926">
        <f t="shared" si="1"/>
        <v>1</v>
      </c>
      <c r="T31" s="974">
        <f t="shared" si="2"/>
        <v>0.46</v>
      </c>
      <c r="U31" s="1289">
        <v>5</v>
      </c>
      <c r="V31" s="917">
        <v>11</v>
      </c>
      <c r="W31" s="917">
        <v>6</v>
      </c>
      <c r="X31" s="1288">
        <v>2.2000000000000002</v>
      </c>
      <c r="Y31" s="1287">
        <v>6</v>
      </c>
    </row>
    <row r="32" spans="1:25" ht="14.4" customHeight="1" x14ac:dyDescent="0.3">
      <c r="A32" s="1133" t="s">
        <v>6560</v>
      </c>
      <c r="B32" s="1134"/>
      <c r="C32" s="1135"/>
      <c r="D32" s="1136"/>
      <c r="E32" s="1140">
        <v>3</v>
      </c>
      <c r="F32" s="1141">
        <v>1.41</v>
      </c>
      <c r="G32" s="1142">
        <v>2.2999999999999998</v>
      </c>
      <c r="H32" s="1144">
        <v>2</v>
      </c>
      <c r="I32" s="1138">
        <v>1.08</v>
      </c>
      <c r="J32" s="1139">
        <v>2.5</v>
      </c>
      <c r="K32" s="1143">
        <v>0.32</v>
      </c>
      <c r="L32" s="1144">
        <v>1</v>
      </c>
      <c r="M32" s="1144">
        <v>12</v>
      </c>
      <c r="N32" s="1145">
        <v>4</v>
      </c>
      <c r="O32" s="1144" t="s">
        <v>6510</v>
      </c>
      <c r="P32" s="1146" t="s">
        <v>6561</v>
      </c>
      <c r="Q32" s="1147">
        <f t="shared" si="0"/>
        <v>2</v>
      </c>
      <c r="R32" s="1148">
        <f t="shared" si="0"/>
        <v>1.08</v>
      </c>
      <c r="S32" s="1147">
        <f t="shared" si="1"/>
        <v>-1</v>
      </c>
      <c r="T32" s="1148">
        <f t="shared" si="2"/>
        <v>-0.32999999999999985</v>
      </c>
      <c r="U32" s="1293">
        <v>8</v>
      </c>
      <c r="V32" s="915">
        <v>5</v>
      </c>
      <c r="W32" s="915">
        <v>-3</v>
      </c>
      <c r="X32" s="1294">
        <v>0.625</v>
      </c>
      <c r="Y32" s="1299"/>
    </row>
    <row r="33" spans="1:25" ht="14.4" customHeight="1" x14ac:dyDescent="0.3">
      <c r="A33" s="930" t="s">
        <v>6562</v>
      </c>
      <c r="B33" s="917">
        <v>1</v>
      </c>
      <c r="C33" s="918">
        <v>0.4</v>
      </c>
      <c r="D33" s="916">
        <v>2</v>
      </c>
      <c r="E33" s="919"/>
      <c r="F33" s="920"/>
      <c r="G33" s="911"/>
      <c r="H33" s="921"/>
      <c r="I33" s="922"/>
      <c r="J33" s="912"/>
      <c r="K33" s="923">
        <v>0.4</v>
      </c>
      <c r="L33" s="921">
        <v>2</v>
      </c>
      <c r="M33" s="921">
        <v>15</v>
      </c>
      <c r="N33" s="924">
        <v>5</v>
      </c>
      <c r="O33" s="921" t="s">
        <v>6510</v>
      </c>
      <c r="P33" s="925" t="s">
        <v>6563</v>
      </c>
      <c r="Q33" s="926">
        <f t="shared" si="0"/>
        <v>-1</v>
      </c>
      <c r="R33" s="974">
        <f t="shared" si="0"/>
        <v>-0.4</v>
      </c>
      <c r="S33" s="926">
        <f t="shared" si="1"/>
        <v>0</v>
      </c>
      <c r="T33" s="974">
        <f t="shared" si="2"/>
        <v>0</v>
      </c>
      <c r="U33" s="1289" t="s">
        <v>601</v>
      </c>
      <c r="V33" s="917" t="s">
        <v>601</v>
      </c>
      <c r="W33" s="917" t="s">
        <v>601</v>
      </c>
      <c r="X33" s="1288" t="s">
        <v>601</v>
      </c>
      <c r="Y33" s="1287"/>
    </row>
    <row r="34" spans="1:25" ht="14.4" customHeight="1" x14ac:dyDescent="0.3">
      <c r="A34" s="1133" t="s">
        <v>6564</v>
      </c>
      <c r="B34" s="1134"/>
      <c r="C34" s="1135"/>
      <c r="D34" s="1136"/>
      <c r="E34" s="1140">
        <v>2</v>
      </c>
      <c r="F34" s="1141">
        <v>0.86</v>
      </c>
      <c r="G34" s="1142">
        <v>3.5</v>
      </c>
      <c r="H34" s="1144"/>
      <c r="I34" s="1138"/>
      <c r="J34" s="1139"/>
      <c r="K34" s="1143">
        <v>0.31</v>
      </c>
      <c r="L34" s="1144">
        <v>1</v>
      </c>
      <c r="M34" s="1144">
        <v>9</v>
      </c>
      <c r="N34" s="1145">
        <v>3</v>
      </c>
      <c r="O34" s="1144" t="s">
        <v>6510</v>
      </c>
      <c r="P34" s="1146" t="s">
        <v>6565</v>
      </c>
      <c r="Q34" s="1147">
        <f t="shared" si="0"/>
        <v>0</v>
      </c>
      <c r="R34" s="1148">
        <f t="shared" si="0"/>
        <v>0</v>
      </c>
      <c r="S34" s="1147">
        <f t="shared" si="1"/>
        <v>-2</v>
      </c>
      <c r="T34" s="1148">
        <f t="shared" si="2"/>
        <v>-0.86</v>
      </c>
      <c r="U34" s="1293" t="s">
        <v>601</v>
      </c>
      <c r="V34" s="915" t="s">
        <v>601</v>
      </c>
      <c r="W34" s="915" t="s">
        <v>601</v>
      </c>
      <c r="X34" s="1294" t="s">
        <v>601</v>
      </c>
      <c r="Y34" s="1299"/>
    </row>
    <row r="35" spans="1:25" ht="14.4" customHeight="1" x14ac:dyDescent="0.3">
      <c r="A35" s="1150" t="s">
        <v>6566</v>
      </c>
      <c r="B35" s="1151">
        <v>81</v>
      </c>
      <c r="C35" s="1152">
        <v>281.45</v>
      </c>
      <c r="D35" s="1153">
        <v>7.3</v>
      </c>
      <c r="E35" s="1154">
        <v>61</v>
      </c>
      <c r="F35" s="1155">
        <v>215.91</v>
      </c>
      <c r="G35" s="1156">
        <v>7.9</v>
      </c>
      <c r="H35" s="1157">
        <v>62</v>
      </c>
      <c r="I35" s="1155">
        <v>227.35</v>
      </c>
      <c r="J35" s="1156">
        <v>7.9</v>
      </c>
      <c r="K35" s="1158">
        <v>3.04</v>
      </c>
      <c r="L35" s="1157">
        <v>3</v>
      </c>
      <c r="M35" s="1157">
        <v>30</v>
      </c>
      <c r="N35" s="1159">
        <v>10</v>
      </c>
      <c r="O35" s="1157" t="s">
        <v>6510</v>
      </c>
      <c r="P35" s="1160" t="s">
        <v>6567</v>
      </c>
      <c r="Q35" s="1161">
        <f t="shared" si="0"/>
        <v>-19</v>
      </c>
      <c r="R35" s="1162">
        <f t="shared" si="0"/>
        <v>-54.099999999999994</v>
      </c>
      <c r="S35" s="1161">
        <f t="shared" si="1"/>
        <v>1</v>
      </c>
      <c r="T35" s="1162">
        <f t="shared" si="2"/>
        <v>11.439999999999998</v>
      </c>
      <c r="U35" s="1300">
        <v>620</v>
      </c>
      <c r="V35" s="1301">
        <v>489.8</v>
      </c>
      <c r="W35" s="1301">
        <v>-130.19999999999999</v>
      </c>
      <c r="X35" s="1302">
        <v>0.79</v>
      </c>
      <c r="Y35" s="1303">
        <v>41</v>
      </c>
    </row>
    <row r="36" spans="1:25" ht="14.4" customHeight="1" x14ac:dyDescent="0.3">
      <c r="A36" s="930" t="s">
        <v>6568</v>
      </c>
      <c r="B36" s="928">
        <v>19</v>
      </c>
      <c r="C36" s="929">
        <v>82.97</v>
      </c>
      <c r="D36" s="914">
        <v>9.5</v>
      </c>
      <c r="E36" s="927">
        <v>26</v>
      </c>
      <c r="F36" s="922">
        <v>124.98</v>
      </c>
      <c r="G36" s="912">
        <v>10.6</v>
      </c>
      <c r="H36" s="921">
        <v>23</v>
      </c>
      <c r="I36" s="922">
        <v>105.49</v>
      </c>
      <c r="J36" s="912">
        <v>9.1999999999999993</v>
      </c>
      <c r="K36" s="923">
        <v>3.83</v>
      </c>
      <c r="L36" s="921">
        <v>4</v>
      </c>
      <c r="M36" s="921">
        <v>39</v>
      </c>
      <c r="N36" s="924">
        <v>13</v>
      </c>
      <c r="O36" s="921" t="s">
        <v>6510</v>
      </c>
      <c r="P36" s="925" t="s">
        <v>6567</v>
      </c>
      <c r="Q36" s="926">
        <f t="shared" si="0"/>
        <v>4</v>
      </c>
      <c r="R36" s="974">
        <f t="shared" si="0"/>
        <v>22.519999999999996</v>
      </c>
      <c r="S36" s="926">
        <f t="shared" si="1"/>
        <v>-3</v>
      </c>
      <c r="T36" s="974">
        <f t="shared" si="2"/>
        <v>-19.490000000000009</v>
      </c>
      <c r="U36" s="1289">
        <v>299</v>
      </c>
      <c r="V36" s="917">
        <v>211.6</v>
      </c>
      <c r="W36" s="917">
        <v>-87.4</v>
      </c>
      <c r="X36" s="1288">
        <v>0.70769230769230762</v>
      </c>
      <c r="Y36" s="1287">
        <v>19</v>
      </c>
    </row>
    <row r="37" spans="1:25" ht="14.4" customHeight="1" x14ac:dyDescent="0.3">
      <c r="A37" s="930" t="s">
        <v>6569</v>
      </c>
      <c r="B37" s="928">
        <v>2</v>
      </c>
      <c r="C37" s="929">
        <v>12.11</v>
      </c>
      <c r="D37" s="914">
        <v>8.5</v>
      </c>
      <c r="E37" s="927">
        <v>4</v>
      </c>
      <c r="F37" s="922">
        <v>21.25</v>
      </c>
      <c r="G37" s="912">
        <v>19.3</v>
      </c>
      <c r="H37" s="921">
        <v>4</v>
      </c>
      <c r="I37" s="922">
        <v>24.23</v>
      </c>
      <c r="J37" s="913">
        <v>22.8</v>
      </c>
      <c r="K37" s="923">
        <v>5.52</v>
      </c>
      <c r="L37" s="921">
        <v>6</v>
      </c>
      <c r="M37" s="921">
        <v>57</v>
      </c>
      <c r="N37" s="924">
        <v>19</v>
      </c>
      <c r="O37" s="921" t="s">
        <v>6510</v>
      </c>
      <c r="P37" s="925" t="s">
        <v>6567</v>
      </c>
      <c r="Q37" s="926">
        <f t="shared" si="0"/>
        <v>2</v>
      </c>
      <c r="R37" s="974">
        <f t="shared" si="0"/>
        <v>12.120000000000001</v>
      </c>
      <c r="S37" s="926">
        <f t="shared" si="1"/>
        <v>0</v>
      </c>
      <c r="T37" s="974">
        <f t="shared" si="2"/>
        <v>2.9800000000000004</v>
      </c>
      <c r="U37" s="1289">
        <v>76</v>
      </c>
      <c r="V37" s="917">
        <v>91.2</v>
      </c>
      <c r="W37" s="917">
        <v>15.200000000000003</v>
      </c>
      <c r="X37" s="1288">
        <v>1.2</v>
      </c>
      <c r="Y37" s="1287">
        <v>47</v>
      </c>
    </row>
    <row r="38" spans="1:25" ht="14.4" customHeight="1" x14ac:dyDescent="0.3">
      <c r="A38" s="1150" t="s">
        <v>6570</v>
      </c>
      <c r="B38" s="1151">
        <v>7</v>
      </c>
      <c r="C38" s="1152">
        <v>14.31</v>
      </c>
      <c r="D38" s="1153">
        <v>7.4</v>
      </c>
      <c r="E38" s="1154">
        <v>6</v>
      </c>
      <c r="F38" s="1155">
        <v>12.24</v>
      </c>
      <c r="G38" s="1156">
        <v>7.3</v>
      </c>
      <c r="H38" s="1157">
        <v>4</v>
      </c>
      <c r="I38" s="1155">
        <v>8.1999999999999993</v>
      </c>
      <c r="J38" s="1156">
        <v>8.5</v>
      </c>
      <c r="K38" s="1158">
        <v>2.04</v>
      </c>
      <c r="L38" s="1157">
        <v>3</v>
      </c>
      <c r="M38" s="1157">
        <v>27</v>
      </c>
      <c r="N38" s="1159">
        <v>9</v>
      </c>
      <c r="O38" s="1157" t="s">
        <v>6510</v>
      </c>
      <c r="P38" s="1160" t="s">
        <v>6571</v>
      </c>
      <c r="Q38" s="1161">
        <f t="shared" si="0"/>
        <v>-3</v>
      </c>
      <c r="R38" s="1162">
        <f t="shared" si="0"/>
        <v>-6.1100000000000012</v>
      </c>
      <c r="S38" s="1161">
        <f t="shared" si="1"/>
        <v>-2</v>
      </c>
      <c r="T38" s="1162">
        <f t="shared" si="2"/>
        <v>-4.0400000000000009</v>
      </c>
      <c r="U38" s="1300">
        <v>36</v>
      </c>
      <c r="V38" s="1301">
        <v>34</v>
      </c>
      <c r="W38" s="1301">
        <v>-2</v>
      </c>
      <c r="X38" s="1302">
        <v>0.94444444444444442</v>
      </c>
      <c r="Y38" s="1303">
        <v>7</v>
      </c>
    </row>
    <row r="39" spans="1:25" ht="14.4" customHeight="1" x14ac:dyDescent="0.3">
      <c r="A39" s="930" t="s">
        <v>6572</v>
      </c>
      <c r="B39" s="928">
        <v>5</v>
      </c>
      <c r="C39" s="929">
        <v>12.97</v>
      </c>
      <c r="D39" s="914">
        <v>9</v>
      </c>
      <c r="E39" s="927">
        <v>2</v>
      </c>
      <c r="F39" s="922">
        <v>5.14</v>
      </c>
      <c r="G39" s="912">
        <v>11.5</v>
      </c>
      <c r="H39" s="921">
        <v>4</v>
      </c>
      <c r="I39" s="922">
        <v>10.27</v>
      </c>
      <c r="J39" s="912">
        <v>8.8000000000000007</v>
      </c>
      <c r="K39" s="923">
        <v>2.57</v>
      </c>
      <c r="L39" s="921">
        <v>4</v>
      </c>
      <c r="M39" s="921">
        <v>33</v>
      </c>
      <c r="N39" s="924">
        <v>11</v>
      </c>
      <c r="O39" s="921" t="s">
        <v>6510</v>
      </c>
      <c r="P39" s="925" t="s">
        <v>6571</v>
      </c>
      <c r="Q39" s="926">
        <f t="shared" si="0"/>
        <v>-1</v>
      </c>
      <c r="R39" s="974">
        <f t="shared" si="0"/>
        <v>-2.7000000000000011</v>
      </c>
      <c r="S39" s="926">
        <f t="shared" si="1"/>
        <v>2</v>
      </c>
      <c r="T39" s="974">
        <f t="shared" si="2"/>
        <v>5.13</v>
      </c>
      <c r="U39" s="1289">
        <v>44</v>
      </c>
      <c r="V39" s="917">
        <v>35.200000000000003</v>
      </c>
      <c r="W39" s="917">
        <v>-8.7999999999999972</v>
      </c>
      <c r="X39" s="1288">
        <v>0.8</v>
      </c>
      <c r="Y39" s="1287"/>
    </row>
    <row r="40" spans="1:25" ht="14.4" customHeight="1" x14ac:dyDescent="0.3">
      <c r="A40" s="930" t="s">
        <v>6573</v>
      </c>
      <c r="B40" s="928"/>
      <c r="C40" s="929"/>
      <c r="D40" s="914"/>
      <c r="E40" s="927"/>
      <c r="F40" s="922"/>
      <c r="G40" s="912"/>
      <c r="H40" s="921">
        <v>1</v>
      </c>
      <c r="I40" s="922">
        <v>4.66</v>
      </c>
      <c r="J40" s="912">
        <v>7</v>
      </c>
      <c r="K40" s="923">
        <v>4.66</v>
      </c>
      <c r="L40" s="921">
        <v>7</v>
      </c>
      <c r="M40" s="921">
        <v>60</v>
      </c>
      <c r="N40" s="924">
        <v>20</v>
      </c>
      <c r="O40" s="921" t="s">
        <v>6510</v>
      </c>
      <c r="P40" s="925" t="s">
        <v>6571</v>
      </c>
      <c r="Q40" s="926">
        <f t="shared" si="0"/>
        <v>1</v>
      </c>
      <c r="R40" s="974">
        <f t="shared" si="0"/>
        <v>4.66</v>
      </c>
      <c r="S40" s="926">
        <f t="shared" si="1"/>
        <v>1</v>
      </c>
      <c r="T40" s="974">
        <f t="shared" si="2"/>
        <v>4.66</v>
      </c>
      <c r="U40" s="1289">
        <v>20</v>
      </c>
      <c r="V40" s="917">
        <v>7</v>
      </c>
      <c r="W40" s="917">
        <v>-13</v>
      </c>
      <c r="X40" s="1288">
        <v>0.35</v>
      </c>
      <c r="Y40" s="1287"/>
    </row>
    <row r="41" spans="1:25" ht="14.4" customHeight="1" x14ac:dyDescent="0.3">
      <c r="A41" s="1163" t="s">
        <v>6574</v>
      </c>
      <c r="B41" s="1164">
        <v>7</v>
      </c>
      <c r="C41" s="1165">
        <v>12.49</v>
      </c>
      <c r="D41" s="1166">
        <v>6.7</v>
      </c>
      <c r="E41" s="1167">
        <v>10</v>
      </c>
      <c r="F41" s="1168">
        <v>20.86</v>
      </c>
      <c r="G41" s="1169">
        <v>6.4</v>
      </c>
      <c r="H41" s="1170">
        <v>13</v>
      </c>
      <c r="I41" s="1171">
        <v>25.29</v>
      </c>
      <c r="J41" s="1172">
        <v>8.5</v>
      </c>
      <c r="K41" s="1173">
        <v>1.78</v>
      </c>
      <c r="L41" s="1174">
        <v>3</v>
      </c>
      <c r="M41" s="1174">
        <v>24</v>
      </c>
      <c r="N41" s="1175">
        <v>8</v>
      </c>
      <c r="O41" s="1174" t="s">
        <v>6510</v>
      </c>
      <c r="P41" s="1176" t="s">
        <v>6575</v>
      </c>
      <c r="Q41" s="1177">
        <f t="shared" si="0"/>
        <v>6</v>
      </c>
      <c r="R41" s="1178">
        <f t="shared" si="0"/>
        <v>12.799999999999999</v>
      </c>
      <c r="S41" s="1177">
        <f t="shared" si="1"/>
        <v>3</v>
      </c>
      <c r="T41" s="1178">
        <f t="shared" si="2"/>
        <v>4.43</v>
      </c>
      <c r="U41" s="1293">
        <v>104</v>
      </c>
      <c r="V41" s="915">
        <v>110.5</v>
      </c>
      <c r="W41" s="915">
        <v>6.5</v>
      </c>
      <c r="X41" s="1294">
        <v>1.0625</v>
      </c>
      <c r="Y41" s="1299">
        <v>25</v>
      </c>
    </row>
    <row r="42" spans="1:25" ht="14.4" customHeight="1" x14ac:dyDescent="0.3">
      <c r="A42" s="930" t="s">
        <v>6576</v>
      </c>
      <c r="B42" s="917">
        <v>3</v>
      </c>
      <c r="C42" s="918">
        <v>6.65</v>
      </c>
      <c r="D42" s="916">
        <v>6.7</v>
      </c>
      <c r="E42" s="927">
        <v>2</v>
      </c>
      <c r="F42" s="922">
        <v>5.91</v>
      </c>
      <c r="G42" s="912">
        <v>7</v>
      </c>
      <c r="H42" s="919">
        <v>3</v>
      </c>
      <c r="I42" s="920">
        <v>6.65</v>
      </c>
      <c r="J42" s="913">
        <v>10.7</v>
      </c>
      <c r="K42" s="923">
        <v>2.2200000000000002</v>
      </c>
      <c r="L42" s="921">
        <v>3</v>
      </c>
      <c r="M42" s="921">
        <v>30</v>
      </c>
      <c r="N42" s="924">
        <v>10</v>
      </c>
      <c r="O42" s="921" t="s">
        <v>6510</v>
      </c>
      <c r="P42" s="925" t="s">
        <v>6575</v>
      </c>
      <c r="Q42" s="926">
        <f t="shared" si="0"/>
        <v>0</v>
      </c>
      <c r="R42" s="974">
        <f t="shared" si="0"/>
        <v>0</v>
      </c>
      <c r="S42" s="926">
        <f t="shared" si="1"/>
        <v>1</v>
      </c>
      <c r="T42" s="974">
        <f t="shared" si="2"/>
        <v>0.74000000000000021</v>
      </c>
      <c r="U42" s="1289">
        <v>30</v>
      </c>
      <c r="V42" s="917">
        <v>32.099999999999994</v>
      </c>
      <c r="W42" s="917">
        <v>2.0999999999999943</v>
      </c>
      <c r="X42" s="1288">
        <v>1.0699999999999998</v>
      </c>
      <c r="Y42" s="1287">
        <v>7</v>
      </c>
    </row>
    <row r="43" spans="1:25" ht="14.4" customHeight="1" x14ac:dyDescent="0.3">
      <c r="A43" s="930" t="s">
        <v>6577</v>
      </c>
      <c r="B43" s="917"/>
      <c r="C43" s="918"/>
      <c r="D43" s="916"/>
      <c r="E43" s="927">
        <v>1</v>
      </c>
      <c r="F43" s="922">
        <v>3.05</v>
      </c>
      <c r="G43" s="912">
        <v>6</v>
      </c>
      <c r="H43" s="919"/>
      <c r="I43" s="920"/>
      <c r="J43" s="911"/>
      <c r="K43" s="923">
        <v>3.05</v>
      </c>
      <c r="L43" s="921">
        <v>5</v>
      </c>
      <c r="M43" s="921">
        <v>45</v>
      </c>
      <c r="N43" s="924">
        <v>15</v>
      </c>
      <c r="O43" s="921" t="s">
        <v>6510</v>
      </c>
      <c r="P43" s="925" t="s">
        <v>6575</v>
      </c>
      <c r="Q43" s="926">
        <f t="shared" si="0"/>
        <v>0</v>
      </c>
      <c r="R43" s="974">
        <f t="shared" si="0"/>
        <v>0</v>
      </c>
      <c r="S43" s="926">
        <f t="shared" si="1"/>
        <v>-1</v>
      </c>
      <c r="T43" s="974">
        <f t="shared" si="2"/>
        <v>-3.05</v>
      </c>
      <c r="U43" s="1289" t="s">
        <v>601</v>
      </c>
      <c r="V43" s="917" t="s">
        <v>601</v>
      </c>
      <c r="W43" s="917" t="s">
        <v>601</v>
      </c>
      <c r="X43" s="1288" t="s">
        <v>601</v>
      </c>
      <c r="Y43" s="1287"/>
    </row>
    <row r="44" spans="1:25" ht="14.4" customHeight="1" x14ac:dyDescent="0.3">
      <c r="A44" s="1163" t="s">
        <v>6578</v>
      </c>
      <c r="B44" s="1164">
        <v>368</v>
      </c>
      <c r="C44" s="1165">
        <v>491.01</v>
      </c>
      <c r="D44" s="1166">
        <v>5.2</v>
      </c>
      <c r="E44" s="1167">
        <v>361</v>
      </c>
      <c r="F44" s="1168">
        <v>485.64</v>
      </c>
      <c r="G44" s="1169">
        <v>4.9000000000000004</v>
      </c>
      <c r="H44" s="1170">
        <v>372</v>
      </c>
      <c r="I44" s="1171">
        <v>495.98</v>
      </c>
      <c r="J44" s="1179">
        <v>4.9000000000000004</v>
      </c>
      <c r="K44" s="1173">
        <v>1.33</v>
      </c>
      <c r="L44" s="1174">
        <v>2</v>
      </c>
      <c r="M44" s="1174">
        <v>18</v>
      </c>
      <c r="N44" s="1175">
        <v>6</v>
      </c>
      <c r="O44" s="1174" t="s">
        <v>6510</v>
      </c>
      <c r="P44" s="1176" t="s">
        <v>6579</v>
      </c>
      <c r="Q44" s="1177">
        <f t="shared" si="0"/>
        <v>4</v>
      </c>
      <c r="R44" s="1178">
        <f t="shared" si="0"/>
        <v>4.9700000000000273</v>
      </c>
      <c r="S44" s="1177">
        <f t="shared" si="1"/>
        <v>11</v>
      </c>
      <c r="T44" s="1178">
        <f t="shared" si="2"/>
        <v>10.340000000000032</v>
      </c>
      <c r="U44" s="1293">
        <v>2232</v>
      </c>
      <c r="V44" s="915">
        <v>1822.8000000000002</v>
      </c>
      <c r="W44" s="915">
        <v>-409.19999999999982</v>
      </c>
      <c r="X44" s="1294">
        <v>0.81666666666666676</v>
      </c>
      <c r="Y44" s="1299">
        <v>108</v>
      </c>
    </row>
    <row r="45" spans="1:25" ht="14.4" customHeight="1" x14ac:dyDescent="0.3">
      <c r="A45" s="930" t="s">
        <v>6580</v>
      </c>
      <c r="B45" s="917">
        <v>29</v>
      </c>
      <c r="C45" s="918">
        <v>42.4</v>
      </c>
      <c r="D45" s="916">
        <v>5.0999999999999996</v>
      </c>
      <c r="E45" s="927">
        <v>38</v>
      </c>
      <c r="F45" s="922">
        <v>58.98</v>
      </c>
      <c r="G45" s="912">
        <v>7.5</v>
      </c>
      <c r="H45" s="919">
        <v>30</v>
      </c>
      <c r="I45" s="920">
        <v>43.96</v>
      </c>
      <c r="J45" s="911">
        <v>6.6</v>
      </c>
      <c r="K45" s="923">
        <v>1.46</v>
      </c>
      <c r="L45" s="921">
        <v>2</v>
      </c>
      <c r="M45" s="921">
        <v>21</v>
      </c>
      <c r="N45" s="924">
        <v>7</v>
      </c>
      <c r="O45" s="921" t="s">
        <v>6510</v>
      </c>
      <c r="P45" s="925" t="s">
        <v>6579</v>
      </c>
      <c r="Q45" s="926">
        <f t="shared" si="0"/>
        <v>1</v>
      </c>
      <c r="R45" s="974">
        <f t="shared" si="0"/>
        <v>1.5600000000000023</v>
      </c>
      <c r="S45" s="926">
        <f t="shared" si="1"/>
        <v>-8</v>
      </c>
      <c r="T45" s="974">
        <f t="shared" si="2"/>
        <v>-15.019999999999996</v>
      </c>
      <c r="U45" s="1289">
        <v>210</v>
      </c>
      <c r="V45" s="917">
        <v>198</v>
      </c>
      <c r="W45" s="917">
        <v>-12</v>
      </c>
      <c r="X45" s="1288">
        <v>0.94285714285714284</v>
      </c>
      <c r="Y45" s="1287">
        <v>28</v>
      </c>
    </row>
    <row r="46" spans="1:25" ht="14.4" customHeight="1" x14ac:dyDescent="0.3">
      <c r="A46" s="930" t="s">
        <v>6581</v>
      </c>
      <c r="B46" s="917">
        <v>10</v>
      </c>
      <c r="C46" s="918">
        <v>15.64</v>
      </c>
      <c r="D46" s="916">
        <v>7.4</v>
      </c>
      <c r="E46" s="927">
        <v>4</v>
      </c>
      <c r="F46" s="922">
        <v>6.74</v>
      </c>
      <c r="G46" s="912">
        <v>7.3</v>
      </c>
      <c r="H46" s="919">
        <v>12</v>
      </c>
      <c r="I46" s="920">
        <v>23.21</v>
      </c>
      <c r="J46" s="913">
        <v>10.6</v>
      </c>
      <c r="K46" s="923">
        <v>1.56</v>
      </c>
      <c r="L46" s="921">
        <v>2</v>
      </c>
      <c r="M46" s="921">
        <v>21</v>
      </c>
      <c r="N46" s="924">
        <v>7</v>
      </c>
      <c r="O46" s="921" t="s">
        <v>6510</v>
      </c>
      <c r="P46" s="925" t="s">
        <v>6579</v>
      </c>
      <c r="Q46" s="926">
        <f t="shared" si="0"/>
        <v>2</v>
      </c>
      <c r="R46" s="974">
        <f t="shared" si="0"/>
        <v>7.57</v>
      </c>
      <c r="S46" s="926">
        <f t="shared" si="1"/>
        <v>8</v>
      </c>
      <c r="T46" s="974">
        <f t="shared" si="2"/>
        <v>16.47</v>
      </c>
      <c r="U46" s="1289">
        <v>84</v>
      </c>
      <c r="V46" s="917">
        <v>127.19999999999999</v>
      </c>
      <c r="W46" s="917">
        <v>43.199999999999989</v>
      </c>
      <c r="X46" s="1288">
        <v>1.5142857142857142</v>
      </c>
      <c r="Y46" s="1287">
        <v>64</v>
      </c>
    </row>
    <row r="47" spans="1:25" ht="14.4" customHeight="1" x14ac:dyDescent="0.3">
      <c r="A47" s="1163" t="s">
        <v>6582</v>
      </c>
      <c r="B47" s="1164">
        <v>10</v>
      </c>
      <c r="C47" s="1165">
        <v>8.25</v>
      </c>
      <c r="D47" s="1166">
        <v>3.6</v>
      </c>
      <c r="E47" s="1167">
        <v>10</v>
      </c>
      <c r="F47" s="1168">
        <v>8.82</v>
      </c>
      <c r="G47" s="1169">
        <v>5.9</v>
      </c>
      <c r="H47" s="1170">
        <v>11</v>
      </c>
      <c r="I47" s="1171">
        <v>9.08</v>
      </c>
      <c r="J47" s="1172">
        <v>4.5999999999999996</v>
      </c>
      <c r="K47" s="1173">
        <v>0.83</v>
      </c>
      <c r="L47" s="1174">
        <v>1</v>
      </c>
      <c r="M47" s="1174">
        <v>12</v>
      </c>
      <c r="N47" s="1175">
        <v>4</v>
      </c>
      <c r="O47" s="1174" t="s">
        <v>6510</v>
      </c>
      <c r="P47" s="1176" t="s">
        <v>6583</v>
      </c>
      <c r="Q47" s="1177">
        <f t="shared" si="0"/>
        <v>1</v>
      </c>
      <c r="R47" s="1178">
        <f t="shared" si="0"/>
        <v>0.83000000000000007</v>
      </c>
      <c r="S47" s="1177">
        <f t="shared" si="1"/>
        <v>1</v>
      </c>
      <c r="T47" s="1178">
        <f t="shared" si="2"/>
        <v>0.25999999999999979</v>
      </c>
      <c r="U47" s="1293">
        <v>44</v>
      </c>
      <c r="V47" s="915">
        <v>50.599999999999994</v>
      </c>
      <c r="W47" s="915">
        <v>6.5999999999999943</v>
      </c>
      <c r="X47" s="1294">
        <v>1.1499999999999999</v>
      </c>
      <c r="Y47" s="1299">
        <v>7</v>
      </c>
    </row>
    <row r="48" spans="1:25" ht="14.4" customHeight="1" x14ac:dyDescent="0.3">
      <c r="A48" s="930" t="s">
        <v>6584</v>
      </c>
      <c r="B48" s="917">
        <v>3</v>
      </c>
      <c r="C48" s="918">
        <v>3.21</v>
      </c>
      <c r="D48" s="916">
        <v>6.3</v>
      </c>
      <c r="E48" s="927">
        <v>3</v>
      </c>
      <c r="F48" s="922">
        <v>3.21</v>
      </c>
      <c r="G48" s="912">
        <v>6.7</v>
      </c>
      <c r="H48" s="919">
        <v>3</v>
      </c>
      <c r="I48" s="920">
        <v>3.21</v>
      </c>
      <c r="J48" s="911">
        <v>4.3</v>
      </c>
      <c r="K48" s="923">
        <v>1.07</v>
      </c>
      <c r="L48" s="921">
        <v>2</v>
      </c>
      <c r="M48" s="921">
        <v>15</v>
      </c>
      <c r="N48" s="924">
        <v>5</v>
      </c>
      <c r="O48" s="921" t="s">
        <v>6510</v>
      </c>
      <c r="P48" s="925" t="s">
        <v>6585</v>
      </c>
      <c r="Q48" s="926">
        <f t="shared" si="0"/>
        <v>0</v>
      </c>
      <c r="R48" s="974">
        <f t="shared" si="0"/>
        <v>0</v>
      </c>
      <c r="S48" s="926">
        <f t="shared" si="1"/>
        <v>0</v>
      </c>
      <c r="T48" s="974">
        <f t="shared" si="2"/>
        <v>0</v>
      </c>
      <c r="U48" s="1289">
        <v>15</v>
      </c>
      <c r="V48" s="917">
        <v>12.899999999999999</v>
      </c>
      <c r="W48" s="917">
        <v>-2.1000000000000014</v>
      </c>
      <c r="X48" s="1288">
        <v>0.85999999999999988</v>
      </c>
      <c r="Y48" s="1287"/>
    </row>
    <row r="49" spans="1:25" ht="14.4" customHeight="1" x14ac:dyDescent="0.3">
      <c r="A49" s="930" t="s">
        <v>6586</v>
      </c>
      <c r="B49" s="917"/>
      <c r="C49" s="918"/>
      <c r="D49" s="916"/>
      <c r="E49" s="927"/>
      <c r="F49" s="922"/>
      <c r="G49" s="912"/>
      <c r="H49" s="919">
        <v>3</v>
      </c>
      <c r="I49" s="920">
        <v>3.21</v>
      </c>
      <c r="J49" s="911">
        <v>3.3</v>
      </c>
      <c r="K49" s="923">
        <v>1.07</v>
      </c>
      <c r="L49" s="921">
        <v>2</v>
      </c>
      <c r="M49" s="921">
        <v>15</v>
      </c>
      <c r="N49" s="924">
        <v>5</v>
      </c>
      <c r="O49" s="921" t="s">
        <v>6510</v>
      </c>
      <c r="P49" s="925" t="s">
        <v>6587</v>
      </c>
      <c r="Q49" s="926">
        <f t="shared" si="0"/>
        <v>3</v>
      </c>
      <c r="R49" s="974">
        <f t="shared" si="0"/>
        <v>3.21</v>
      </c>
      <c r="S49" s="926">
        <f t="shared" si="1"/>
        <v>3</v>
      </c>
      <c r="T49" s="974">
        <f t="shared" si="2"/>
        <v>3.21</v>
      </c>
      <c r="U49" s="1289">
        <v>15</v>
      </c>
      <c r="V49" s="917">
        <v>9.8999999999999986</v>
      </c>
      <c r="W49" s="917">
        <v>-5.1000000000000014</v>
      </c>
      <c r="X49" s="1288">
        <v>0.65999999999999992</v>
      </c>
      <c r="Y49" s="1287"/>
    </row>
    <row r="50" spans="1:25" ht="14.4" customHeight="1" x14ac:dyDescent="0.3">
      <c r="A50" s="1163" t="s">
        <v>6588</v>
      </c>
      <c r="B50" s="1164">
        <v>47</v>
      </c>
      <c r="C50" s="1165">
        <v>45.01</v>
      </c>
      <c r="D50" s="1166">
        <v>4.9000000000000004</v>
      </c>
      <c r="E50" s="1167">
        <v>62</v>
      </c>
      <c r="F50" s="1168">
        <v>70.25</v>
      </c>
      <c r="G50" s="1169">
        <v>4.9000000000000004</v>
      </c>
      <c r="H50" s="1170">
        <v>69</v>
      </c>
      <c r="I50" s="1171">
        <v>71.459999999999994</v>
      </c>
      <c r="J50" s="1179">
        <v>5.2</v>
      </c>
      <c r="K50" s="1173">
        <v>0.94</v>
      </c>
      <c r="L50" s="1174">
        <v>2</v>
      </c>
      <c r="M50" s="1174">
        <v>18</v>
      </c>
      <c r="N50" s="1175">
        <v>6</v>
      </c>
      <c r="O50" s="1174" t="s">
        <v>6510</v>
      </c>
      <c r="P50" s="1176" t="s">
        <v>6589</v>
      </c>
      <c r="Q50" s="1177">
        <f t="shared" si="0"/>
        <v>22</v>
      </c>
      <c r="R50" s="1178">
        <f t="shared" si="0"/>
        <v>26.449999999999996</v>
      </c>
      <c r="S50" s="1177">
        <f t="shared" si="1"/>
        <v>7</v>
      </c>
      <c r="T50" s="1178">
        <f t="shared" si="2"/>
        <v>1.2099999999999937</v>
      </c>
      <c r="U50" s="1293">
        <v>414</v>
      </c>
      <c r="V50" s="915">
        <v>358.8</v>
      </c>
      <c r="W50" s="915">
        <v>-55.199999999999989</v>
      </c>
      <c r="X50" s="1294">
        <v>0.8666666666666667</v>
      </c>
      <c r="Y50" s="1299">
        <v>28</v>
      </c>
    </row>
    <row r="51" spans="1:25" ht="14.4" customHeight="1" x14ac:dyDescent="0.3">
      <c r="A51" s="930" t="s">
        <v>6590</v>
      </c>
      <c r="B51" s="917">
        <v>2</v>
      </c>
      <c r="C51" s="918">
        <v>2.46</v>
      </c>
      <c r="D51" s="916">
        <v>12</v>
      </c>
      <c r="E51" s="927">
        <v>6</v>
      </c>
      <c r="F51" s="922">
        <v>9.17</v>
      </c>
      <c r="G51" s="912">
        <v>5.7</v>
      </c>
      <c r="H51" s="919">
        <v>2</v>
      </c>
      <c r="I51" s="920">
        <v>2.93</v>
      </c>
      <c r="J51" s="913">
        <v>18.5</v>
      </c>
      <c r="K51" s="923">
        <v>1.23</v>
      </c>
      <c r="L51" s="921">
        <v>3</v>
      </c>
      <c r="M51" s="921">
        <v>24</v>
      </c>
      <c r="N51" s="924">
        <v>8</v>
      </c>
      <c r="O51" s="921" t="s">
        <v>6510</v>
      </c>
      <c r="P51" s="925" t="s">
        <v>6591</v>
      </c>
      <c r="Q51" s="926">
        <f t="shared" si="0"/>
        <v>0</v>
      </c>
      <c r="R51" s="974">
        <f t="shared" si="0"/>
        <v>0.4700000000000002</v>
      </c>
      <c r="S51" s="926">
        <f t="shared" si="1"/>
        <v>-4</v>
      </c>
      <c r="T51" s="974">
        <f t="shared" si="2"/>
        <v>-6.24</v>
      </c>
      <c r="U51" s="1289">
        <v>16</v>
      </c>
      <c r="V51" s="917">
        <v>37</v>
      </c>
      <c r="W51" s="917">
        <v>21</v>
      </c>
      <c r="X51" s="1288">
        <v>2.3125</v>
      </c>
      <c r="Y51" s="1287">
        <v>21</v>
      </c>
    </row>
    <row r="52" spans="1:25" ht="14.4" customHeight="1" x14ac:dyDescent="0.3">
      <c r="A52" s="930" t="s">
        <v>6592</v>
      </c>
      <c r="B52" s="917">
        <v>1</v>
      </c>
      <c r="C52" s="918">
        <v>1.25</v>
      </c>
      <c r="D52" s="916">
        <v>8</v>
      </c>
      <c r="E52" s="927"/>
      <c r="F52" s="922"/>
      <c r="G52" s="912"/>
      <c r="H52" s="919">
        <v>1</v>
      </c>
      <c r="I52" s="920">
        <v>1.23</v>
      </c>
      <c r="J52" s="913">
        <v>23</v>
      </c>
      <c r="K52" s="923">
        <v>1.23</v>
      </c>
      <c r="L52" s="921">
        <v>3</v>
      </c>
      <c r="M52" s="921">
        <v>24</v>
      </c>
      <c r="N52" s="924">
        <v>8</v>
      </c>
      <c r="O52" s="921" t="s">
        <v>6510</v>
      </c>
      <c r="P52" s="925" t="s">
        <v>6593</v>
      </c>
      <c r="Q52" s="926">
        <f t="shared" si="0"/>
        <v>0</v>
      </c>
      <c r="R52" s="974">
        <f t="shared" si="0"/>
        <v>-2.0000000000000018E-2</v>
      </c>
      <c r="S52" s="926">
        <f t="shared" si="1"/>
        <v>1</v>
      </c>
      <c r="T52" s="974">
        <f t="shared" si="2"/>
        <v>1.23</v>
      </c>
      <c r="U52" s="1289">
        <v>8</v>
      </c>
      <c r="V52" s="917">
        <v>23</v>
      </c>
      <c r="W52" s="917">
        <v>15</v>
      </c>
      <c r="X52" s="1288">
        <v>2.875</v>
      </c>
      <c r="Y52" s="1287">
        <v>15</v>
      </c>
    </row>
    <row r="53" spans="1:25" ht="14.4" customHeight="1" x14ac:dyDescent="0.3">
      <c r="A53" s="1163" t="s">
        <v>6594</v>
      </c>
      <c r="B53" s="1180">
        <v>37</v>
      </c>
      <c r="C53" s="1181">
        <v>11.61</v>
      </c>
      <c r="D53" s="1182">
        <v>3</v>
      </c>
      <c r="E53" s="1167">
        <v>32</v>
      </c>
      <c r="F53" s="1168">
        <v>11.68</v>
      </c>
      <c r="G53" s="1169">
        <v>3.8</v>
      </c>
      <c r="H53" s="1174">
        <v>36</v>
      </c>
      <c r="I53" s="1168">
        <v>12.65</v>
      </c>
      <c r="J53" s="1172">
        <v>3.8</v>
      </c>
      <c r="K53" s="1173">
        <v>0.31</v>
      </c>
      <c r="L53" s="1174">
        <v>1</v>
      </c>
      <c r="M53" s="1174">
        <v>6</v>
      </c>
      <c r="N53" s="1175">
        <v>2</v>
      </c>
      <c r="O53" s="1174" t="s">
        <v>6510</v>
      </c>
      <c r="P53" s="1176" t="s">
        <v>6595</v>
      </c>
      <c r="Q53" s="1177">
        <f t="shared" si="0"/>
        <v>-1</v>
      </c>
      <c r="R53" s="1178">
        <f t="shared" si="0"/>
        <v>1.0400000000000009</v>
      </c>
      <c r="S53" s="1177">
        <f t="shared" si="1"/>
        <v>4</v>
      </c>
      <c r="T53" s="1178">
        <f t="shared" si="2"/>
        <v>0.97000000000000064</v>
      </c>
      <c r="U53" s="1293">
        <v>72</v>
      </c>
      <c r="V53" s="915">
        <v>136.79999999999998</v>
      </c>
      <c r="W53" s="915">
        <v>64.799999999999983</v>
      </c>
      <c r="X53" s="1294">
        <v>1.8999999999999997</v>
      </c>
      <c r="Y53" s="1299">
        <v>64</v>
      </c>
    </row>
    <row r="54" spans="1:25" ht="14.4" customHeight="1" x14ac:dyDescent="0.3">
      <c r="A54" s="930" t="s">
        <v>6596</v>
      </c>
      <c r="B54" s="928"/>
      <c r="C54" s="929"/>
      <c r="D54" s="914"/>
      <c r="E54" s="927">
        <v>1</v>
      </c>
      <c r="F54" s="922">
        <v>1.1200000000000001</v>
      </c>
      <c r="G54" s="912">
        <v>22</v>
      </c>
      <c r="H54" s="921"/>
      <c r="I54" s="922"/>
      <c r="J54" s="912"/>
      <c r="K54" s="923">
        <v>0.43</v>
      </c>
      <c r="L54" s="921">
        <v>1</v>
      </c>
      <c r="M54" s="921">
        <v>12</v>
      </c>
      <c r="N54" s="924">
        <v>4</v>
      </c>
      <c r="O54" s="921" t="s">
        <v>6510</v>
      </c>
      <c r="P54" s="925" t="s">
        <v>6597</v>
      </c>
      <c r="Q54" s="926">
        <f t="shared" si="0"/>
        <v>0</v>
      </c>
      <c r="R54" s="974">
        <f t="shared" si="0"/>
        <v>0</v>
      </c>
      <c r="S54" s="926">
        <f t="shared" si="1"/>
        <v>-1</v>
      </c>
      <c r="T54" s="974">
        <f t="shared" si="2"/>
        <v>-1.1200000000000001</v>
      </c>
      <c r="U54" s="1289" t="s">
        <v>601</v>
      </c>
      <c r="V54" s="917" t="s">
        <v>601</v>
      </c>
      <c r="W54" s="917" t="s">
        <v>601</v>
      </c>
      <c r="X54" s="1288" t="s">
        <v>601</v>
      </c>
      <c r="Y54" s="1287"/>
    </row>
    <row r="55" spans="1:25" ht="14.4" customHeight="1" x14ac:dyDescent="0.3">
      <c r="A55" s="1183" t="s">
        <v>6598</v>
      </c>
      <c r="B55" s="1184">
        <v>2</v>
      </c>
      <c r="C55" s="1185">
        <v>1.3</v>
      </c>
      <c r="D55" s="1186">
        <v>3</v>
      </c>
      <c r="E55" s="1187"/>
      <c r="F55" s="1188"/>
      <c r="G55" s="1189"/>
      <c r="H55" s="1190"/>
      <c r="I55" s="1188"/>
      <c r="J55" s="1189"/>
      <c r="K55" s="1191">
        <v>0.65</v>
      </c>
      <c r="L55" s="1190">
        <v>1</v>
      </c>
      <c r="M55" s="1190">
        <v>9</v>
      </c>
      <c r="N55" s="1192">
        <v>3</v>
      </c>
      <c r="O55" s="1190" t="s">
        <v>6510</v>
      </c>
      <c r="P55" s="1193" t="s">
        <v>6599</v>
      </c>
      <c r="Q55" s="1194">
        <f t="shared" si="0"/>
        <v>-2</v>
      </c>
      <c r="R55" s="1195">
        <f t="shared" si="0"/>
        <v>-1.3</v>
      </c>
      <c r="S55" s="1194">
        <f t="shared" si="1"/>
        <v>0</v>
      </c>
      <c r="T55" s="1195">
        <f t="shared" si="2"/>
        <v>0</v>
      </c>
      <c r="U55" s="1300" t="s">
        <v>601</v>
      </c>
      <c r="V55" s="1301" t="s">
        <v>601</v>
      </c>
      <c r="W55" s="1301" t="s">
        <v>601</v>
      </c>
      <c r="X55" s="1302" t="s">
        <v>601</v>
      </c>
      <c r="Y55" s="1303"/>
    </row>
    <row r="56" spans="1:25" ht="14.4" customHeight="1" x14ac:dyDescent="0.3">
      <c r="A56" s="1196" t="s">
        <v>6600</v>
      </c>
      <c r="B56" s="1197">
        <v>305</v>
      </c>
      <c r="C56" s="1198">
        <v>107.46</v>
      </c>
      <c r="D56" s="1199">
        <v>2.4</v>
      </c>
      <c r="E56" s="1200">
        <v>351</v>
      </c>
      <c r="F56" s="1201">
        <v>121.89</v>
      </c>
      <c r="G56" s="1202">
        <v>2.2999999999999998</v>
      </c>
      <c r="H56" s="1203">
        <v>292</v>
      </c>
      <c r="I56" s="1204">
        <v>101.51</v>
      </c>
      <c r="J56" s="1205">
        <v>2.2999999999999998</v>
      </c>
      <c r="K56" s="1206">
        <v>0.34</v>
      </c>
      <c r="L56" s="1203">
        <v>1</v>
      </c>
      <c r="M56" s="1203">
        <v>6</v>
      </c>
      <c r="N56" s="1207">
        <v>2</v>
      </c>
      <c r="O56" s="1203" t="s">
        <v>6510</v>
      </c>
      <c r="P56" s="1208" t="s">
        <v>6601</v>
      </c>
      <c r="Q56" s="1209">
        <f t="shared" si="0"/>
        <v>-13</v>
      </c>
      <c r="R56" s="1210">
        <f t="shared" si="0"/>
        <v>-5.9499999999999886</v>
      </c>
      <c r="S56" s="1209">
        <f t="shared" si="1"/>
        <v>-59</v>
      </c>
      <c r="T56" s="1210">
        <f t="shared" si="2"/>
        <v>-20.379999999999995</v>
      </c>
      <c r="U56" s="1293">
        <v>584</v>
      </c>
      <c r="V56" s="915">
        <v>671.59999999999991</v>
      </c>
      <c r="W56" s="915">
        <v>87.599999999999909</v>
      </c>
      <c r="X56" s="1294">
        <v>1.1499999999999999</v>
      </c>
      <c r="Y56" s="1299">
        <v>105</v>
      </c>
    </row>
    <row r="57" spans="1:25" ht="14.4" customHeight="1" x14ac:dyDescent="0.3">
      <c r="A57" s="930" t="s">
        <v>6602</v>
      </c>
      <c r="B57" s="917">
        <v>3</v>
      </c>
      <c r="C57" s="918">
        <v>1.94</v>
      </c>
      <c r="D57" s="916">
        <v>6.7</v>
      </c>
      <c r="E57" s="919">
        <v>2</v>
      </c>
      <c r="F57" s="920">
        <v>0.9</v>
      </c>
      <c r="G57" s="911">
        <v>6</v>
      </c>
      <c r="H57" s="921">
        <v>2</v>
      </c>
      <c r="I57" s="922">
        <v>0.79</v>
      </c>
      <c r="J57" s="912">
        <v>2</v>
      </c>
      <c r="K57" s="923">
        <v>0.39</v>
      </c>
      <c r="L57" s="921">
        <v>1</v>
      </c>
      <c r="M57" s="921">
        <v>6</v>
      </c>
      <c r="N57" s="924">
        <v>2</v>
      </c>
      <c r="O57" s="921" t="s">
        <v>6510</v>
      </c>
      <c r="P57" s="925" t="s">
        <v>6603</v>
      </c>
      <c r="Q57" s="926">
        <f t="shared" si="0"/>
        <v>-1</v>
      </c>
      <c r="R57" s="974">
        <f t="shared" si="0"/>
        <v>-1.1499999999999999</v>
      </c>
      <c r="S57" s="926">
        <f t="shared" si="1"/>
        <v>0</v>
      </c>
      <c r="T57" s="974">
        <f t="shared" si="2"/>
        <v>-0.10999999999999999</v>
      </c>
      <c r="U57" s="1289">
        <v>4</v>
      </c>
      <c r="V57" s="917">
        <v>4</v>
      </c>
      <c r="W57" s="917">
        <v>0</v>
      </c>
      <c r="X57" s="1288">
        <v>1</v>
      </c>
      <c r="Y57" s="1287"/>
    </row>
    <row r="58" spans="1:25" ht="14.4" customHeight="1" x14ac:dyDescent="0.3">
      <c r="A58" s="930" t="s">
        <v>6604</v>
      </c>
      <c r="B58" s="917"/>
      <c r="C58" s="918"/>
      <c r="D58" s="916"/>
      <c r="E58" s="919">
        <v>1</v>
      </c>
      <c r="F58" s="920">
        <v>0.4</v>
      </c>
      <c r="G58" s="911">
        <v>4</v>
      </c>
      <c r="H58" s="921"/>
      <c r="I58" s="922"/>
      <c r="J58" s="912"/>
      <c r="K58" s="923">
        <v>0.39</v>
      </c>
      <c r="L58" s="921">
        <v>1</v>
      </c>
      <c r="M58" s="921">
        <v>6</v>
      </c>
      <c r="N58" s="924">
        <v>2</v>
      </c>
      <c r="O58" s="921" t="s">
        <v>6510</v>
      </c>
      <c r="P58" s="925" t="s">
        <v>6605</v>
      </c>
      <c r="Q58" s="926">
        <f t="shared" si="0"/>
        <v>0</v>
      </c>
      <c r="R58" s="974">
        <f t="shared" si="0"/>
        <v>0</v>
      </c>
      <c r="S58" s="926">
        <f t="shared" si="1"/>
        <v>-1</v>
      </c>
      <c r="T58" s="974">
        <f t="shared" si="2"/>
        <v>-0.4</v>
      </c>
      <c r="U58" s="1289" t="s">
        <v>601</v>
      </c>
      <c r="V58" s="917" t="s">
        <v>601</v>
      </c>
      <c r="W58" s="917" t="s">
        <v>601</v>
      </c>
      <c r="X58" s="1288" t="s">
        <v>601</v>
      </c>
      <c r="Y58" s="1287"/>
    </row>
    <row r="59" spans="1:25" ht="14.4" customHeight="1" x14ac:dyDescent="0.3">
      <c r="A59" s="1211" t="s">
        <v>6606</v>
      </c>
      <c r="B59" s="1212">
        <v>8</v>
      </c>
      <c r="C59" s="1213">
        <v>7.28</v>
      </c>
      <c r="D59" s="1214">
        <v>6.1</v>
      </c>
      <c r="E59" s="1215">
        <v>17</v>
      </c>
      <c r="F59" s="1216">
        <v>24.36</v>
      </c>
      <c r="G59" s="1217">
        <v>5.5</v>
      </c>
      <c r="H59" s="1218">
        <v>4</v>
      </c>
      <c r="I59" s="1219">
        <v>3.38</v>
      </c>
      <c r="J59" s="1220">
        <v>5.8</v>
      </c>
      <c r="K59" s="1221">
        <v>0.85</v>
      </c>
      <c r="L59" s="1218">
        <v>1</v>
      </c>
      <c r="M59" s="1218">
        <v>12</v>
      </c>
      <c r="N59" s="1222">
        <v>4</v>
      </c>
      <c r="O59" s="1218" t="s">
        <v>6510</v>
      </c>
      <c r="P59" s="1223" t="s">
        <v>6607</v>
      </c>
      <c r="Q59" s="1224">
        <f t="shared" si="0"/>
        <v>-4</v>
      </c>
      <c r="R59" s="1225">
        <f t="shared" si="0"/>
        <v>-3.9000000000000004</v>
      </c>
      <c r="S59" s="1224">
        <f t="shared" si="1"/>
        <v>-13</v>
      </c>
      <c r="T59" s="1225">
        <f t="shared" si="2"/>
        <v>-20.98</v>
      </c>
      <c r="U59" s="1300">
        <v>16</v>
      </c>
      <c r="V59" s="1301">
        <v>23.2</v>
      </c>
      <c r="W59" s="1301">
        <v>7.1999999999999993</v>
      </c>
      <c r="X59" s="1302">
        <v>1.45</v>
      </c>
      <c r="Y59" s="1303">
        <v>7</v>
      </c>
    </row>
    <row r="60" spans="1:25" ht="14.4" customHeight="1" x14ac:dyDescent="0.3">
      <c r="A60" s="930" t="s">
        <v>6608</v>
      </c>
      <c r="B60" s="917">
        <v>6</v>
      </c>
      <c r="C60" s="918">
        <v>7.1</v>
      </c>
      <c r="D60" s="916">
        <v>6.2</v>
      </c>
      <c r="E60" s="919">
        <v>1</v>
      </c>
      <c r="F60" s="920">
        <v>1.18</v>
      </c>
      <c r="G60" s="911">
        <v>8</v>
      </c>
      <c r="H60" s="921">
        <v>1</v>
      </c>
      <c r="I60" s="922">
        <v>1.18</v>
      </c>
      <c r="J60" s="913">
        <v>9</v>
      </c>
      <c r="K60" s="923">
        <v>1.18</v>
      </c>
      <c r="L60" s="921">
        <v>2</v>
      </c>
      <c r="M60" s="921">
        <v>18</v>
      </c>
      <c r="N60" s="924">
        <v>6</v>
      </c>
      <c r="O60" s="921" t="s">
        <v>6510</v>
      </c>
      <c r="P60" s="925" t="s">
        <v>6607</v>
      </c>
      <c r="Q60" s="926">
        <f t="shared" si="0"/>
        <v>-5</v>
      </c>
      <c r="R60" s="974">
        <f t="shared" si="0"/>
        <v>-5.92</v>
      </c>
      <c r="S60" s="926">
        <f t="shared" si="1"/>
        <v>0</v>
      </c>
      <c r="T60" s="974">
        <f t="shared" si="2"/>
        <v>0</v>
      </c>
      <c r="U60" s="1289">
        <v>6</v>
      </c>
      <c r="V60" s="917">
        <v>9</v>
      </c>
      <c r="W60" s="917">
        <v>3</v>
      </c>
      <c r="X60" s="1288">
        <v>1.5</v>
      </c>
      <c r="Y60" s="1287">
        <v>3</v>
      </c>
    </row>
    <row r="61" spans="1:25" ht="14.4" customHeight="1" x14ac:dyDescent="0.3">
      <c r="A61" s="930" t="s">
        <v>6609</v>
      </c>
      <c r="B61" s="917">
        <v>2</v>
      </c>
      <c r="C61" s="918">
        <v>4.25</v>
      </c>
      <c r="D61" s="916">
        <v>19.5</v>
      </c>
      <c r="E61" s="919"/>
      <c r="F61" s="920"/>
      <c r="G61" s="911"/>
      <c r="H61" s="921">
        <v>1</v>
      </c>
      <c r="I61" s="922">
        <v>1.69</v>
      </c>
      <c r="J61" s="912">
        <v>6</v>
      </c>
      <c r="K61" s="923">
        <v>1.69</v>
      </c>
      <c r="L61" s="921">
        <v>3</v>
      </c>
      <c r="M61" s="921">
        <v>27</v>
      </c>
      <c r="N61" s="924">
        <v>9</v>
      </c>
      <c r="O61" s="921" t="s">
        <v>6510</v>
      </c>
      <c r="P61" s="925" t="s">
        <v>6607</v>
      </c>
      <c r="Q61" s="926">
        <f t="shared" si="0"/>
        <v>-1</v>
      </c>
      <c r="R61" s="974">
        <f t="shared" si="0"/>
        <v>-2.56</v>
      </c>
      <c r="S61" s="926">
        <f t="shared" si="1"/>
        <v>1</v>
      </c>
      <c r="T61" s="974">
        <f t="shared" si="2"/>
        <v>1.69</v>
      </c>
      <c r="U61" s="1289">
        <v>9</v>
      </c>
      <c r="V61" s="917">
        <v>6</v>
      </c>
      <c r="W61" s="917">
        <v>-3</v>
      </c>
      <c r="X61" s="1288">
        <v>0.66666666666666663</v>
      </c>
      <c r="Y61" s="1287"/>
    </row>
    <row r="62" spans="1:25" ht="14.4" customHeight="1" x14ac:dyDescent="0.3">
      <c r="A62" s="1211" t="s">
        <v>6610</v>
      </c>
      <c r="B62" s="1212">
        <v>8</v>
      </c>
      <c r="C62" s="1213">
        <v>3.1</v>
      </c>
      <c r="D62" s="1214">
        <v>5.8</v>
      </c>
      <c r="E62" s="1226">
        <v>5</v>
      </c>
      <c r="F62" s="1219">
        <v>1.72</v>
      </c>
      <c r="G62" s="1227">
        <v>2.8</v>
      </c>
      <c r="H62" s="1215">
        <v>12</v>
      </c>
      <c r="I62" s="1216">
        <v>5.46</v>
      </c>
      <c r="J62" s="1220">
        <v>7.6</v>
      </c>
      <c r="K62" s="1221">
        <v>0.34</v>
      </c>
      <c r="L62" s="1218">
        <v>1</v>
      </c>
      <c r="M62" s="1218">
        <v>12</v>
      </c>
      <c r="N62" s="1222">
        <v>4</v>
      </c>
      <c r="O62" s="1218" t="s">
        <v>6510</v>
      </c>
      <c r="P62" s="1223" t="s">
        <v>6611</v>
      </c>
      <c r="Q62" s="1224">
        <f t="shared" si="0"/>
        <v>4</v>
      </c>
      <c r="R62" s="1225">
        <f t="shared" si="0"/>
        <v>2.36</v>
      </c>
      <c r="S62" s="1224">
        <f t="shared" si="1"/>
        <v>7</v>
      </c>
      <c r="T62" s="1225">
        <f t="shared" si="2"/>
        <v>3.74</v>
      </c>
      <c r="U62" s="1300">
        <v>48</v>
      </c>
      <c r="V62" s="1301">
        <v>91.199999999999989</v>
      </c>
      <c r="W62" s="1301">
        <v>43.199999999999989</v>
      </c>
      <c r="X62" s="1302">
        <v>1.8999999999999997</v>
      </c>
      <c r="Y62" s="1303">
        <v>50</v>
      </c>
    </row>
    <row r="63" spans="1:25" ht="14.4" customHeight="1" x14ac:dyDescent="0.3">
      <c r="A63" s="930" t="s">
        <v>6612</v>
      </c>
      <c r="B63" s="917">
        <v>3</v>
      </c>
      <c r="C63" s="918">
        <v>1.54</v>
      </c>
      <c r="D63" s="916">
        <v>6</v>
      </c>
      <c r="E63" s="927"/>
      <c r="F63" s="922"/>
      <c r="G63" s="912"/>
      <c r="H63" s="919">
        <v>2</v>
      </c>
      <c r="I63" s="920">
        <v>0.91</v>
      </c>
      <c r="J63" s="911">
        <v>4</v>
      </c>
      <c r="K63" s="923">
        <v>0.46</v>
      </c>
      <c r="L63" s="921">
        <v>2</v>
      </c>
      <c r="M63" s="921">
        <v>15</v>
      </c>
      <c r="N63" s="924">
        <v>5</v>
      </c>
      <c r="O63" s="921" t="s">
        <v>6510</v>
      </c>
      <c r="P63" s="925" t="s">
        <v>6613</v>
      </c>
      <c r="Q63" s="926">
        <f t="shared" si="0"/>
        <v>-1</v>
      </c>
      <c r="R63" s="974">
        <f t="shared" si="0"/>
        <v>-0.63</v>
      </c>
      <c r="S63" s="926">
        <f t="shared" si="1"/>
        <v>2</v>
      </c>
      <c r="T63" s="974">
        <f t="shared" si="2"/>
        <v>0.91</v>
      </c>
      <c r="U63" s="1289">
        <v>10</v>
      </c>
      <c r="V63" s="917">
        <v>8</v>
      </c>
      <c r="W63" s="917">
        <v>-2</v>
      </c>
      <c r="X63" s="1288">
        <v>0.8</v>
      </c>
      <c r="Y63" s="1287">
        <v>1</v>
      </c>
    </row>
    <row r="64" spans="1:25" ht="14.4" customHeight="1" x14ac:dyDescent="0.3">
      <c r="A64" s="930" t="s">
        <v>6614</v>
      </c>
      <c r="B64" s="917"/>
      <c r="C64" s="918"/>
      <c r="D64" s="916"/>
      <c r="E64" s="927"/>
      <c r="F64" s="922"/>
      <c r="G64" s="912"/>
      <c r="H64" s="919">
        <v>1</v>
      </c>
      <c r="I64" s="920">
        <v>0.59</v>
      </c>
      <c r="J64" s="911">
        <v>5</v>
      </c>
      <c r="K64" s="923">
        <v>0.59</v>
      </c>
      <c r="L64" s="921">
        <v>2</v>
      </c>
      <c r="M64" s="921">
        <v>18</v>
      </c>
      <c r="N64" s="924">
        <v>6</v>
      </c>
      <c r="O64" s="921" t="s">
        <v>6510</v>
      </c>
      <c r="P64" s="925" t="s">
        <v>6615</v>
      </c>
      <c r="Q64" s="926">
        <f t="shared" si="0"/>
        <v>1</v>
      </c>
      <c r="R64" s="974">
        <f t="shared" si="0"/>
        <v>0.59</v>
      </c>
      <c r="S64" s="926">
        <f t="shared" si="1"/>
        <v>1</v>
      </c>
      <c r="T64" s="974">
        <f t="shared" si="2"/>
        <v>0.59</v>
      </c>
      <c r="U64" s="1289">
        <v>6</v>
      </c>
      <c r="V64" s="917">
        <v>5</v>
      </c>
      <c r="W64" s="917">
        <v>-1</v>
      </c>
      <c r="X64" s="1288">
        <v>0.83333333333333337</v>
      </c>
      <c r="Y64" s="1287"/>
    </row>
    <row r="65" spans="1:25" ht="14.4" customHeight="1" x14ac:dyDescent="0.3">
      <c r="A65" s="1211" t="s">
        <v>6616</v>
      </c>
      <c r="B65" s="1212">
        <v>4</v>
      </c>
      <c r="C65" s="1213">
        <v>1.3</v>
      </c>
      <c r="D65" s="1214">
        <v>5</v>
      </c>
      <c r="E65" s="1226">
        <v>3</v>
      </c>
      <c r="F65" s="1219">
        <v>0.84</v>
      </c>
      <c r="G65" s="1227">
        <v>4.3</v>
      </c>
      <c r="H65" s="1215">
        <v>6</v>
      </c>
      <c r="I65" s="1216">
        <v>1.96</v>
      </c>
      <c r="J65" s="1220">
        <v>7.2</v>
      </c>
      <c r="K65" s="1221">
        <v>0.32</v>
      </c>
      <c r="L65" s="1218">
        <v>2</v>
      </c>
      <c r="M65" s="1218">
        <v>15</v>
      </c>
      <c r="N65" s="1222">
        <v>5</v>
      </c>
      <c r="O65" s="1218" t="s">
        <v>6510</v>
      </c>
      <c r="P65" s="1223" t="s">
        <v>6617</v>
      </c>
      <c r="Q65" s="1224">
        <f t="shared" si="0"/>
        <v>2</v>
      </c>
      <c r="R65" s="1225">
        <f t="shared" si="0"/>
        <v>0.65999999999999992</v>
      </c>
      <c r="S65" s="1224">
        <f t="shared" si="1"/>
        <v>3</v>
      </c>
      <c r="T65" s="1225">
        <f t="shared" si="2"/>
        <v>1.1200000000000001</v>
      </c>
      <c r="U65" s="1300">
        <v>30</v>
      </c>
      <c r="V65" s="1301">
        <v>43.2</v>
      </c>
      <c r="W65" s="1301">
        <v>13.200000000000003</v>
      </c>
      <c r="X65" s="1302">
        <v>1.4400000000000002</v>
      </c>
      <c r="Y65" s="1303">
        <v>14</v>
      </c>
    </row>
    <row r="66" spans="1:25" ht="14.4" customHeight="1" x14ac:dyDescent="0.3">
      <c r="A66" s="1211" t="s">
        <v>6618</v>
      </c>
      <c r="B66" s="1212">
        <v>43</v>
      </c>
      <c r="C66" s="1213">
        <v>8.56</v>
      </c>
      <c r="D66" s="1214">
        <v>2.5</v>
      </c>
      <c r="E66" s="1226">
        <v>34</v>
      </c>
      <c r="F66" s="1219">
        <v>7.25</v>
      </c>
      <c r="G66" s="1227">
        <v>2.2000000000000002</v>
      </c>
      <c r="H66" s="1215">
        <v>44</v>
      </c>
      <c r="I66" s="1216">
        <v>9.1300000000000008</v>
      </c>
      <c r="J66" s="1217">
        <v>2.5</v>
      </c>
      <c r="K66" s="1221">
        <v>0.2</v>
      </c>
      <c r="L66" s="1218">
        <v>1</v>
      </c>
      <c r="M66" s="1218">
        <v>9</v>
      </c>
      <c r="N66" s="1222">
        <v>3</v>
      </c>
      <c r="O66" s="1218" t="s">
        <v>6510</v>
      </c>
      <c r="P66" s="1223" t="s">
        <v>6619</v>
      </c>
      <c r="Q66" s="1224">
        <f t="shared" si="0"/>
        <v>1</v>
      </c>
      <c r="R66" s="1225">
        <f t="shared" si="0"/>
        <v>0.57000000000000028</v>
      </c>
      <c r="S66" s="1224">
        <f t="shared" si="1"/>
        <v>10</v>
      </c>
      <c r="T66" s="1225">
        <f t="shared" si="2"/>
        <v>1.8800000000000008</v>
      </c>
      <c r="U66" s="1300">
        <v>132</v>
      </c>
      <c r="V66" s="1301">
        <v>110</v>
      </c>
      <c r="W66" s="1301">
        <v>-22</v>
      </c>
      <c r="X66" s="1302">
        <v>0.83333333333333337</v>
      </c>
      <c r="Y66" s="1303">
        <v>7</v>
      </c>
    </row>
    <row r="67" spans="1:25" ht="14.4" customHeight="1" x14ac:dyDescent="0.3">
      <c r="A67" s="930" t="s">
        <v>6620</v>
      </c>
      <c r="B67" s="917">
        <v>2</v>
      </c>
      <c r="C67" s="918">
        <v>0.59</v>
      </c>
      <c r="D67" s="916">
        <v>2.5</v>
      </c>
      <c r="E67" s="927">
        <v>1</v>
      </c>
      <c r="F67" s="922">
        <v>0.3</v>
      </c>
      <c r="G67" s="912">
        <v>4</v>
      </c>
      <c r="H67" s="919">
        <v>1</v>
      </c>
      <c r="I67" s="920">
        <v>0.32</v>
      </c>
      <c r="J67" s="911">
        <v>3</v>
      </c>
      <c r="K67" s="923">
        <v>0.3</v>
      </c>
      <c r="L67" s="921">
        <v>1</v>
      </c>
      <c r="M67" s="921">
        <v>12</v>
      </c>
      <c r="N67" s="924">
        <v>4</v>
      </c>
      <c r="O67" s="921" t="s">
        <v>6510</v>
      </c>
      <c r="P67" s="925" t="s">
        <v>6621</v>
      </c>
      <c r="Q67" s="926">
        <f t="shared" si="0"/>
        <v>-1</v>
      </c>
      <c r="R67" s="974">
        <f t="shared" si="0"/>
        <v>-0.26999999999999996</v>
      </c>
      <c r="S67" s="926">
        <f t="shared" si="1"/>
        <v>0</v>
      </c>
      <c r="T67" s="974">
        <f t="shared" si="2"/>
        <v>2.0000000000000018E-2</v>
      </c>
      <c r="U67" s="1289">
        <v>4</v>
      </c>
      <c r="V67" s="917">
        <v>3</v>
      </c>
      <c r="W67" s="917">
        <v>-1</v>
      </c>
      <c r="X67" s="1288">
        <v>0.75</v>
      </c>
      <c r="Y67" s="1287"/>
    </row>
    <row r="68" spans="1:25" ht="14.4" customHeight="1" x14ac:dyDescent="0.3">
      <c r="A68" s="1211" t="s">
        <v>6622</v>
      </c>
      <c r="B68" s="1228">
        <v>441</v>
      </c>
      <c r="C68" s="1229">
        <v>604.46</v>
      </c>
      <c r="D68" s="1230">
        <v>5.8</v>
      </c>
      <c r="E68" s="1226">
        <v>440</v>
      </c>
      <c r="F68" s="1219">
        <v>603.04</v>
      </c>
      <c r="G68" s="1227">
        <v>5.7</v>
      </c>
      <c r="H68" s="1218">
        <v>389</v>
      </c>
      <c r="I68" s="1219">
        <v>534.48</v>
      </c>
      <c r="J68" s="1227">
        <v>5.6</v>
      </c>
      <c r="K68" s="1221">
        <v>1.37</v>
      </c>
      <c r="L68" s="1218">
        <v>2</v>
      </c>
      <c r="M68" s="1218">
        <v>21</v>
      </c>
      <c r="N68" s="1222">
        <v>7</v>
      </c>
      <c r="O68" s="1218" t="s">
        <v>6623</v>
      </c>
      <c r="P68" s="1223" t="s">
        <v>6624</v>
      </c>
      <c r="Q68" s="1224">
        <f t="shared" si="0"/>
        <v>-52</v>
      </c>
      <c r="R68" s="1225">
        <f t="shared" si="0"/>
        <v>-69.980000000000018</v>
      </c>
      <c r="S68" s="1224">
        <f t="shared" si="1"/>
        <v>-51</v>
      </c>
      <c r="T68" s="1225">
        <f t="shared" si="2"/>
        <v>-68.559999999999945</v>
      </c>
      <c r="U68" s="1300">
        <v>2723</v>
      </c>
      <c r="V68" s="1301">
        <v>2178.3999999999996</v>
      </c>
      <c r="W68" s="1301">
        <v>-544.60000000000036</v>
      </c>
      <c r="X68" s="1302">
        <v>0.79999999999999982</v>
      </c>
      <c r="Y68" s="1303">
        <v>79</v>
      </c>
    </row>
    <row r="69" spans="1:25" ht="14.4" customHeight="1" x14ac:dyDescent="0.3">
      <c r="A69" s="930" t="s">
        <v>6625</v>
      </c>
      <c r="B69" s="928">
        <v>251</v>
      </c>
      <c r="C69" s="929">
        <v>410.75</v>
      </c>
      <c r="D69" s="914">
        <v>7.8</v>
      </c>
      <c r="E69" s="927">
        <v>203</v>
      </c>
      <c r="F69" s="922">
        <v>325.62</v>
      </c>
      <c r="G69" s="912">
        <v>7.7</v>
      </c>
      <c r="H69" s="921">
        <v>225</v>
      </c>
      <c r="I69" s="922">
        <v>369.72</v>
      </c>
      <c r="J69" s="912">
        <v>7.4</v>
      </c>
      <c r="K69" s="923">
        <v>1.58</v>
      </c>
      <c r="L69" s="921">
        <v>3</v>
      </c>
      <c r="M69" s="921">
        <v>24</v>
      </c>
      <c r="N69" s="924">
        <v>8</v>
      </c>
      <c r="O69" s="921" t="s">
        <v>6623</v>
      </c>
      <c r="P69" s="925" t="s">
        <v>6626</v>
      </c>
      <c r="Q69" s="926">
        <f t="shared" si="0"/>
        <v>-26</v>
      </c>
      <c r="R69" s="974">
        <f t="shared" si="0"/>
        <v>-41.029999999999973</v>
      </c>
      <c r="S69" s="926">
        <f t="shared" si="1"/>
        <v>22</v>
      </c>
      <c r="T69" s="974">
        <f t="shared" si="2"/>
        <v>44.100000000000023</v>
      </c>
      <c r="U69" s="1289">
        <v>1800</v>
      </c>
      <c r="V69" s="917">
        <v>1665</v>
      </c>
      <c r="W69" s="917">
        <v>-135</v>
      </c>
      <c r="X69" s="1288">
        <v>0.92500000000000004</v>
      </c>
      <c r="Y69" s="1287">
        <v>255</v>
      </c>
    </row>
    <row r="70" spans="1:25" ht="14.4" customHeight="1" x14ac:dyDescent="0.3">
      <c r="A70" s="930" t="s">
        <v>6627</v>
      </c>
      <c r="B70" s="928">
        <v>41</v>
      </c>
      <c r="C70" s="929">
        <v>90.01</v>
      </c>
      <c r="D70" s="914">
        <v>12.7</v>
      </c>
      <c r="E70" s="927">
        <v>41</v>
      </c>
      <c r="F70" s="922">
        <v>92.58</v>
      </c>
      <c r="G70" s="912">
        <v>14.1</v>
      </c>
      <c r="H70" s="921">
        <v>33</v>
      </c>
      <c r="I70" s="922">
        <v>70.39</v>
      </c>
      <c r="J70" s="912">
        <v>9.8000000000000007</v>
      </c>
      <c r="K70" s="923">
        <v>1.86</v>
      </c>
      <c r="L70" s="921">
        <v>3</v>
      </c>
      <c r="M70" s="921">
        <v>30</v>
      </c>
      <c r="N70" s="924">
        <v>10</v>
      </c>
      <c r="O70" s="921" t="s">
        <v>6623</v>
      </c>
      <c r="P70" s="925" t="s">
        <v>6628</v>
      </c>
      <c r="Q70" s="926">
        <f t="shared" ref="Q70:R131" si="3">H70-B70</f>
        <v>-8</v>
      </c>
      <c r="R70" s="974">
        <f t="shared" si="3"/>
        <v>-19.620000000000005</v>
      </c>
      <c r="S70" s="926">
        <f t="shared" ref="S70:S131" si="4">H70-E70</f>
        <v>-8</v>
      </c>
      <c r="T70" s="974">
        <f t="shared" ref="T70:T131" si="5">I70-F70</f>
        <v>-22.189999999999998</v>
      </c>
      <c r="U70" s="1289">
        <v>330</v>
      </c>
      <c r="V70" s="917">
        <v>323.40000000000003</v>
      </c>
      <c r="W70" s="917">
        <v>-6.5999999999999659</v>
      </c>
      <c r="X70" s="1288">
        <v>0.98000000000000009</v>
      </c>
      <c r="Y70" s="1287">
        <v>85</v>
      </c>
    </row>
    <row r="71" spans="1:25" ht="14.4" customHeight="1" x14ac:dyDescent="0.3">
      <c r="A71" s="1211" t="s">
        <v>6629</v>
      </c>
      <c r="B71" s="1212">
        <v>20</v>
      </c>
      <c r="C71" s="1213">
        <v>22.27</v>
      </c>
      <c r="D71" s="1214">
        <v>5.5</v>
      </c>
      <c r="E71" s="1215">
        <v>38</v>
      </c>
      <c r="F71" s="1216">
        <v>42.75</v>
      </c>
      <c r="G71" s="1217">
        <v>5.3</v>
      </c>
      <c r="H71" s="1218">
        <v>36</v>
      </c>
      <c r="I71" s="1219">
        <v>39.880000000000003</v>
      </c>
      <c r="J71" s="1227">
        <v>5.3</v>
      </c>
      <c r="K71" s="1221">
        <v>1.0900000000000001</v>
      </c>
      <c r="L71" s="1218">
        <v>2</v>
      </c>
      <c r="M71" s="1218">
        <v>18</v>
      </c>
      <c r="N71" s="1222">
        <v>6</v>
      </c>
      <c r="O71" s="1218" t="s">
        <v>6623</v>
      </c>
      <c r="P71" s="1223" t="s">
        <v>6630</v>
      </c>
      <c r="Q71" s="1224">
        <f t="shared" si="3"/>
        <v>16</v>
      </c>
      <c r="R71" s="1225">
        <f t="shared" si="3"/>
        <v>17.610000000000003</v>
      </c>
      <c r="S71" s="1224">
        <f t="shared" si="4"/>
        <v>-2</v>
      </c>
      <c r="T71" s="1225">
        <f t="shared" si="5"/>
        <v>-2.8699999999999974</v>
      </c>
      <c r="U71" s="1300">
        <v>216</v>
      </c>
      <c r="V71" s="1301">
        <v>190.79999999999998</v>
      </c>
      <c r="W71" s="1301">
        <v>-25.200000000000017</v>
      </c>
      <c r="X71" s="1302">
        <v>0.8833333333333333</v>
      </c>
      <c r="Y71" s="1303">
        <v>19</v>
      </c>
    </row>
    <row r="72" spans="1:25" ht="14.4" customHeight="1" x14ac:dyDescent="0.3">
      <c r="A72" s="930" t="s">
        <v>6631</v>
      </c>
      <c r="B72" s="917">
        <v>10</v>
      </c>
      <c r="C72" s="918">
        <v>13.14</v>
      </c>
      <c r="D72" s="916">
        <v>7.5</v>
      </c>
      <c r="E72" s="919">
        <v>12</v>
      </c>
      <c r="F72" s="920">
        <v>14.6</v>
      </c>
      <c r="G72" s="911">
        <v>5.5</v>
      </c>
      <c r="H72" s="921">
        <v>12</v>
      </c>
      <c r="I72" s="922">
        <v>14.6</v>
      </c>
      <c r="J72" s="912">
        <v>5.6</v>
      </c>
      <c r="K72" s="923">
        <v>1.22</v>
      </c>
      <c r="L72" s="921">
        <v>2</v>
      </c>
      <c r="M72" s="921">
        <v>18</v>
      </c>
      <c r="N72" s="924">
        <v>6</v>
      </c>
      <c r="O72" s="921" t="s">
        <v>6623</v>
      </c>
      <c r="P72" s="925" t="s">
        <v>6632</v>
      </c>
      <c r="Q72" s="926">
        <f t="shared" si="3"/>
        <v>2</v>
      </c>
      <c r="R72" s="974">
        <f t="shared" si="3"/>
        <v>1.4599999999999991</v>
      </c>
      <c r="S72" s="926">
        <f t="shared" si="4"/>
        <v>0</v>
      </c>
      <c r="T72" s="974">
        <f t="shared" si="5"/>
        <v>0</v>
      </c>
      <c r="U72" s="1289">
        <v>72</v>
      </c>
      <c r="V72" s="917">
        <v>67.199999999999989</v>
      </c>
      <c r="W72" s="917">
        <v>-4.8000000000000114</v>
      </c>
      <c r="X72" s="1288">
        <v>0.93333333333333313</v>
      </c>
      <c r="Y72" s="1287">
        <v>7</v>
      </c>
    </row>
    <row r="73" spans="1:25" ht="14.4" customHeight="1" x14ac:dyDescent="0.3">
      <c r="A73" s="930" t="s">
        <v>6633</v>
      </c>
      <c r="B73" s="917"/>
      <c r="C73" s="918"/>
      <c r="D73" s="916"/>
      <c r="E73" s="919">
        <v>1</v>
      </c>
      <c r="F73" s="920">
        <v>1.94</v>
      </c>
      <c r="G73" s="911">
        <v>5</v>
      </c>
      <c r="H73" s="921"/>
      <c r="I73" s="922"/>
      <c r="J73" s="912"/>
      <c r="K73" s="923">
        <v>1.45</v>
      </c>
      <c r="L73" s="921">
        <v>2</v>
      </c>
      <c r="M73" s="921">
        <v>21</v>
      </c>
      <c r="N73" s="924">
        <v>7</v>
      </c>
      <c r="O73" s="921" t="s">
        <v>6623</v>
      </c>
      <c r="P73" s="925" t="s">
        <v>6634</v>
      </c>
      <c r="Q73" s="926">
        <f t="shared" si="3"/>
        <v>0</v>
      </c>
      <c r="R73" s="974">
        <f t="shared" si="3"/>
        <v>0</v>
      </c>
      <c r="S73" s="926">
        <f t="shared" si="4"/>
        <v>-1</v>
      </c>
      <c r="T73" s="974">
        <f t="shared" si="5"/>
        <v>-1.94</v>
      </c>
      <c r="U73" s="1289" t="s">
        <v>601</v>
      </c>
      <c r="V73" s="917" t="s">
        <v>601</v>
      </c>
      <c r="W73" s="917" t="s">
        <v>601</v>
      </c>
      <c r="X73" s="1288" t="s">
        <v>601</v>
      </c>
      <c r="Y73" s="1287"/>
    </row>
    <row r="74" spans="1:25" ht="14.4" customHeight="1" x14ac:dyDescent="0.3">
      <c r="A74" s="1211" t="s">
        <v>6635</v>
      </c>
      <c r="B74" s="1228">
        <v>2</v>
      </c>
      <c r="C74" s="1229">
        <v>2</v>
      </c>
      <c r="D74" s="1230">
        <v>9.5</v>
      </c>
      <c r="E74" s="1226">
        <v>2</v>
      </c>
      <c r="F74" s="1219">
        <v>1.99</v>
      </c>
      <c r="G74" s="1227">
        <v>4.5</v>
      </c>
      <c r="H74" s="1218">
        <v>2</v>
      </c>
      <c r="I74" s="1219">
        <v>1.99</v>
      </c>
      <c r="J74" s="1227">
        <v>4.5</v>
      </c>
      <c r="K74" s="1221">
        <v>0.99</v>
      </c>
      <c r="L74" s="1218">
        <v>2</v>
      </c>
      <c r="M74" s="1218">
        <v>18</v>
      </c>
      <c r="N74" s="1222">
        <v>6</v>
      </c>
      <c r="O74" s="1218" t="s">
        <v>6623</v>
      </c>
      <c r="P74" s="1223" t="s">
        <v>6636</v>
      </c>
      <c r="Q74" s="1224">
        <f t="shared" si="3"/>
        <v>0</v>
      </c>
      <c r="R74" s="1225">
        <f t="shared" si="3"/>
        <v>-1.0000000000000009E-2</v>
      </c>
      <c r="S74" s="1224">
        <f t="shared" si="4"/>
        <v>0</v>
      </c>
      <c r="T74" s="1225">
        <f t="shared" si="5"/>
        <v>0</v>
      </c>
      <c r="U74" s="1300">
        <v>12</v>
      </c>
      <c r="V74" s="1301">
        <v>9</v>
      </c>
      <c r="W74" s="1301">
        <v>-3</v>
      </c>
      <c r="X74" s="1302">
        <v>0.75</v>
      </c>
      <c r="Y74" s="1303"/>
    </row>
    <row r="75" spans="1:25" ht="14.4" customHeight="1" x14ac:dyDescent="0.3">
      <c r="A75" s="930" t="s">
        <v>6637</v>
      </c>
      <c r="B75" s="928">
        <v>1</v>
      </c>
      <c r="C75" s="929">
        <v>1.46</v>
      </c>
      <c r="D75" s="914">
        <v>6</v>
      </c>
      <c r="E75" s="927"/>
      <c r="F75" s="922"/>
      <c r="G75" s="912"/>
      <c r="H75" s="921"/>
      <c r="I75" s="922"/>
      <c r="J75" s="912"/>
      <c r="K75" s="923">
        <v>1.41</v>
      </c>
      <c r="L75" s="921">
        <v>2</v>
      </c>
      <c r="M75" s="921">
        <v>18</v>
      </c>
      <c r="N75" s="924">
        <v>6</v>
      </c>
      <c r="O75" s="921" t="s">
        <v>6623</v>
      </c>
      <c r="P75" s="925" t="s">
        <v>6636</v>
      </c>
      <c r="Q75" s="926">
        <f t="shared" si="3"/>
        <v>-1</v>
      </c>
      <c r="R75" s="974">
        <f t="shared" si="3"/>
        <v>-1.46</v>
      </c>
      <c r="S75" s="926">
        <f t="shared" si="4"/>
        <v>0</v>
      </c>
      <c r="T75" s="974">
        <f t="shared" si="5"/>
        <v>0</v>
      </c>
      <c r="U75" s="1289" t="s">
        <v>601</v>
      </c>
      <c r="V75" s="917" t="s">
        <v>601</v>
      </c>
      <c r="W75" s="917" t="s">
        <v>601</v>
      </c>
      <c r="X75" s="1288" t="s">
        <v>601</v>
      </c>
      <c r="Y75" s="1287"/>
    </row>
    <row r="76" spans="1:25" ht="14.4" customHeight="1" x14ac:dyDescent="0.3">
      <c r="A76" s="930" t="s">
        <v>6638</v>
      </c>
      <c r="B76" s="928">
        <v>1</v>
      </c>
      <c r="C76" s="929">
        <v>3.23</v>
      </c>
      <c r="D76" s="914">
        <v>6</v>
      </c>
      <c r="E76" s="927"/>
      <c r="F76" s="922"/>
      <c r="G76" s="912"/>
      <c r="H76" s="921"/>
      <c r="I76" s="922"/>
      <c r="J76" s="912"/>
      <c r="K76" s="923">
        <v>3.23</v>
      </c>
      <c r="L76" s="921">
        <v>5</v>
      </c>
      <c r="M76" s="921">
        <v>45</v>
      </c>
      <c r="N76" s="924">
        <v>15</v>
      </c>
      <c r="O76" s="921" t="s">
        <v>6623</v>
      </c>
      <c r="P76" s="925" t="s">
        <v>6636</v>
      </c>
      <c r="Q76" s="926">
        <f t="shared" si="3"/>
        <v>-1</v>
      </c>
      <c r="R76" s="974">
        <f t="shared" si="3"/>
        <v>-3.23</v>
      </c>
      <c r="S76" s="926">
        <f t="shared" si="4"/>
        <v>0</v>
      </c>
      <c r="T76" s="974">
        <f t="shared" si="5"/>
        <v>0</v>
      </c>
      <c r="U76" s="1289" t="s">
        <v>601</v>
      </c>
      <c r="V76" s="917" t="s">
        <v>601</v>
      </c>
      <c r="W76" s="917" t="s">
        <v>601</v>
      </c>
      <c r="X76" s="1288" t="s">
        <v>601</v>
      </c>
      <c r="Y76" s="1287"/>
    </row>
    <row r="77" spans="1:25" ht="14.4" customHeight="1" x14ac:dyDescent="0.3">
      <c r="A77" s="1231" t="s">
        <v>6639</v>
      </c>
      <c r="B77" s="1232">
        <v>1154</v>
      </c>
      <c r="C77" s="1233">
        <v>970.64</v>
      </c>
      <c r="D77" s="1234">
        <v>4.8</v>
      </c>
      <c r="E77" s="1235">
        <v>1299</v>
      </c>
      <c r="F77" s="1236">
        <v>1094.33</v>
      </c>
      <c r="G77" s="1237">
        <v>4.7</v>
      </c>
      <c r="H77" s="1238">
        <v>1430</v>
      </c>
      <c r="I77" s="1239">
        <v>1201.53</v>
      </c>
      <c r="J77" s="1240">
        <v>4.5999999999999996</v>
      </c>
      <c r="K77" s="1241">
        <v>0.84</v>
      </c>
      <c r="L77" s="1242">
        <v>2</v>
      </c>
      <c r="M77" s="1242">
        <v>15</v>
      </c>
      <c r="N77" s="1243">
        <v>5</v>
      </c>
      <c r="O77" s="1242" t="s">
        <v>6623</v>
      </c>
      <c r="P77" s="1244" t="s">
        <v>6640</v>
      </c>
      <c r="Q77" s="1245">
        <f t="shared" si="3"/>
        <v>276</v>
      </c>
      <c r="R77" s="1246">
        <f t="shared" si="3"/>
        <v>230.89</v>
      </c>
      <c r="S77" s="1245">
        <f t="shared" si="4"/>
        <v>131</v>
      </c>
      <c r="T77" s="1246">
        <f t="shared" si="5"/>
        <v>107.20000000000005</v>
      </c>
      <c r="U77" s="1293">
        <v>7150</v>
      </c>
      <c r="V77" s="915">
        <v>6577.9999999999991</v>
      </c>
      <c r="W77" s="915">
        <v>-572.00000000000091</v>
      </c>
      <c r="X77" s="1294">
        <v>0.91999999999999982</v>
      </c>
      <c r="Y77" s="1299">
        <v>348</v>
      </c>
    </row>
    <row r="78" spans="1:25" ht="14.4" customHeight="1" x14ac:dyDescent="0.3">
      <c r="A78" s="930" t="s">
        <v>6641</v>
      </c>
      <c r="B78" s="917">
        <v>307</v>
      </c>
      <c r="C78" s="918">
        <v>285.57</v>
      </c>
      <c r="D78" s="916">
        <v>5.8</v>
      </c>
      <c r="E78" s="927">
        <v>327</v>
      </c>
      <c r="F78" s="922">
        <v>306.13</v>
      </c>
      <c r="G78" s="912">
        <v>5.7</v>
      </c>
      <c r="H78" s="919">
        <v>325</v>
      </c>
      <c r="I78" s="920">
        <v>303.18</v>
      </c>
      <c r="J78" s="911">
        <v>5.9</v>
      </c>
      <c r="K78" s="923">
        <v>0.92</v>
      </c>
      <c r="L78" s="921">
        <v>2</v>
      </c>
      <c r="M78" s="921">
        <v>18</v>
      </c>
      <c r="N78" s="924">
        <v>6</v>
      </c>
      <c r="O78" s="921" t="s">
        <v>6623</v>
      </c>
      <c r="P78" s="925" t="s">
        <v>6642</v>
      </c>
      <c r="Q78" s="926">
        <f t="shared" si="3"/>
        <v>18</v>
      </c>
      <c r="R78" s="974">
        <f t="shared" si="3"/>
        <v>17.610000000000014</v>
      </c>
      <c r="S78" s="926">
        <f t="shared" si="4"/>
        <v>-2</v>
      </c>
      <c r="T78" s="974">
        <f t="shared" si="5"/>
        <v>-2.9499999999999886</v>
      </c>
      <c r="U78" s="1289">
        <v>1950</v>
      </c>
      <c r="V78" s="917">
        <v>1917.5000000000002</v>
      </c>
      <c r="W78" s="917">
        <v>-32.499999999999773</v>
      </c>
      <c r="X78" s="1288">
        <v>0.9833333333333335</v>
      </c>
      <c r="Y78" s="1287">
        <v>277</v>
      </c>
    </row>
    <row r="79" spans="1:25" ht="14.4" customHeight="1" x14ac:dyDescent="0.3">
      <c r="A79" s="930" t="s">
        <v>6643</v>
      </c>
      <c r="B79" s="917">
        <v>1</v>
      </c>
      <c r="C79" s="918">
        <v>0.92</v>
      </c>
      <c r="D79" s="916">
        <v>6</v>
      </c>
      <c r="E79" s="927">
        <v>6</v>
      </c>
      <c r="F79" s="922">
        <v>5.8</v>
      </c>
      <c r="G79" s="912">
        <v>10</v>
      </c>
      <c r="H79" s="919"/>
      <c r="I79" s="920"/>
      <c r="J79" s="911"/>
      <c r="K79" s="923">
        <v>0.92</v>
      </c>
      <c r="L79" s="921">
        <v>2</v>
      </c>
      <c r="M79" s="921">
        <v>18</v>
      </c>
      <c r="N79" s="924">
        <v>6</v>
      </c>
      <c r="O79" s="921" t="s">
        <v>6623</v>
      </c>
      <c r="P79" s="925" t="s">
        <v>6644</v>
      </c>
      <c r="Q79" s="926">
        <f t="shared" si="3"/>
        <v>-1</v>
      </c>
      <c r="R79" s="974">
        <f t="shared" si="3"/>
        <v>-0.92</v>
      </c>
      <c r="S79" s="926">
        <f t="shared" si="4"/>
        <v>-6</v>
      </c>
      <c r="T79" s="974">
        <f t="shared" si="5"/>
        <v>-5.8</v>
      </c>
      <c r="U79" s="1289" t="s">
        <v>601</v>
      </c>
      <c r="V79" s="917" t="s">
        <v>601</v>
      </c>
      <c r="W79" s="917" t="s">
        <v>601</v>
      </c>
      <c r="X79" s="1288" t="s">
        <v>601</v>
      </c>
      <c r="Y79" s="1287"/>
    </row>
    <row r="80" spans="1:25" ht="14.4" customHeight="1" x14ac:dyDescent="0.3">
      <c r="A80" s="1231" t="s">
        <v>6645</v>
      </c>
      <c r="B80" s="1247">
        <v>208</v>
      </c>
      <c r="C80" s="1248">
        <v>54.92</v>
      </c>
      <c r="D80" s="1249">
        <v>2.2000000000000002</v>
      </c>
      <c r="E80" s="1235">
        <v>179</v>
      </c>
      <c r="F80" s="1236">
        <v>46.9</v>
      </c>
      <c r="G80" s="1237">
        <v>2</v>
      </c>
      <c r="H80" s="1242">
        <v>138</v>
      </c>
      <c r="I80" s="1236">
        <v>35.99</v>
      </c>
      <c r="J80" s="1237">
        <v>2</v>
      </c>
      <c r="K80" s="1241">
        <v>0.26</v>
      </c>
      <c r="L80" s="1242">
        <v>1</v>
      </c>
      <c r="M80" s="1242">
        <v>6</v>
      </c>
      <c r="N80" s="1243">
        <v>2</v>
      </c>
      <c r="O80" s="1242" t="s">
        <v>6510</v>
      </c>
      <c r="P80" s="1244" t="s">
        <v>6646</v>
      </c>
      <c r="Q80" s="1245">
        <f t="shared" si="3"/>
        <v>-70</v>
      </c>
      <c r="R80" s="1246">
        <f t="shared" si="3"/>
        <v>-18.93</v>
      </c>
      <c r="S80" s="1245">
        <f t="shared" si="4"/>
        <v>-41</v>
      </c>
      <c r="T80" s="1246">
        <f t="shared" si="5"/>
        <v>-10.909999999999997</v>
      </c>
      <c r="U80" s="1293">
        <v>276</v>
      </c>
      <c r="V80" s="915">
        <v>276</v>
      </c>
      <c r="W80" s="915">
        <v>0</v>
      </c>
      <c r="X80" s="1294">
        <v>1</v>
      </c>
      <c r="Y80" s="1299">
        <v>16</v>
      </c>
    </row>
    <row r="81" spans="1:25" ht="14.4" customHeight="1" x14ac:dyDescent="0.3">
      <c r="A81" s="930" t="s">
        <v>6647</v>
      </c>
      <c r="B81" s="928">
        <v>26</v>
      </c>
      <c r="C81" s="929">
        <v>8.0399999999999991</v>
      </c>
      <c r="D81" s="914">
        <v>2.1</v>
      </c>
      <c r="E81" s="927">
        <v>19</v>
      </c>
      <c r="F81" s="922">
        <v>6.46</v>
      </c>
      <c r="G81" s="912">
        <v>2.2999999999999998</v>
      </c>
      <c r="H81" s="921">
        <v>8</v>
      </c>
      <c r="I81" s="922">
        <v>2.63</v>
      </c>
      <c r="J81" s="913">
        <v>2.1</v>
      </c>
      <c r="K81" s="923">
        <v>0.31</v>
      </c>
      <c r="L81" s="921">
        <v>1</v>
      </c>
      <c r="M81" s="921">
        <v>6</v>
      </c>
      <c r="N81" s="924">
        <v>2</v>
      </c>
      <c r="O81" s="921" t="s">
        <v>6510</v>
      </c>
      <c r="P81" s="925" t="s">
        <v>6646</v>
      </c>
      <c r="Q81" s="926">
        <f t="shared" si="3"/>
        <v>-18</v>
      </c>
      <c r="R81" s="974">
        <f t="shared" si="3"/>
        <v>-5.4099999999999993</v>
      </c>
      <c r="S81" s="926">
        <f t="shared" si="4"/>
        <v>-11</v>
      </c>
      <c r="T81" s="974">
        <f t="shared" si="5"/>
        <v>-3.83</v>
      </c>
      <c r="U81" s="1289">
        <v>16</v>
      </c>
      <c r="V81" s="917">
        <v>16.8</v>
      </c>
      <c r="W81" s="917">
        <v>0.80000000000000071</v>
      </c>
      <c r="X81" s="1288">
        <v>1.05</v>
      </c>
      <c r="Y81" s="1287">
        <v>1</v>
      </c>
    </row>
    <row r="82" spans="1:25" ht="14.4" customHeight="1" x14ac:dyDescent="0.3">
      <c r="A82" s="930" t="s">
        <v>6648</v>
      </c>
      <c r="B82" s="928">
        <v>2</v>
      </c>
      <c r="C82" s="929">
        <v>2.4300000000000002</v>
      </c>
      <c r="D82" s="914">
        <v>7.5</v>
      </c>
      <c r="E82" s="927"/>
      <c r="F82" s="922"/>
      <c r="G82" s="912"/>
      <c r="H82" s="921"/>
      <c r="I82" s="922"/>
      <c r="J82" s="912"/>
      <c r="K82" s="923">
        <v>0.31</v>
      </c>
      <c r="L82" s="921">
        <v>1</v>
      </c>
      <c r="M82" s="921">
        <v>6</v>
      </c>
      <c r="N82" s="924">
        <v>2</v>
      </c>
      <c r="O82" s="921" t="s">
        <v>6510</v>
      </c>
      <c r="P82" s="925" t="s">
        <v>6646</v>
      </c>
      <c r="Q82" s="926">
        <f t="shared" si="3"/>
        <v>-2</v>
      </c>
      <c r="R82" s="974">
        <f t="shared" si="3"/>
        <v>-2.4300000000000002</v>
      </c>
      <c r="S82" s="926">
        <f t="shared" si="4"/>
        <v>0</v>
      </c>
      <c r="T82" s="974">
        <f t="shared" si="5"/>
        <v>0</v>
      </c>
      <c r="U82" s="1289" t="s">
        <v>601</v>
      </c>
      <c r="V82" s="917" t="s">
        <v>601</v>
      </c>
      <c r="W82" s="917" t="s">
        <v>601</v>
      </c>
      <c r="X82" s="1288" t="s">
        <v>601</v>
      </c>
      <c r="Y82" s="1287"/>
    </row>
    <row r="83" spans="1:25" ht="14.4" customHeight="1" x14ac:dyDescent="0.3">
      <c r="A83" s="1231" t="s">
        <v>6649</v>
      </c>
      <c r="B83" s="1232">
        <v>12</v>
      </c>
      <c r="C83" s="1233">
        <v>1.87</v>
      </c>
      <c r="D83" s="1234">
        <v>2.4</v>
      </c>
      <c r="E83" s="1238">
        <v>23</v>
      </c>
      <c r="F83" s="1239">
        <v>3.75</v>
      </c>
      <c r="G83" s="1240">
        <v>2.7</v>
      </c>
      <c r="H83" s="1242">
        <v>12</v>
      </c>
      <c r="I83" s="1236">
        <v>1.87</v>
      </c>
      <c r="J83" s="1250">
        <v>2.2999999999999998</v>
      </c>
      <c r="K83" s="1241">
        <v>0.16</v>
      </c>
      <c r="L83" s="1242">
        <v>1</v>
      </c>
      <c r="M83" s="1242">
        <v>6</v>
      </c>
      <c r="N83" s="1243">
        <v>2</v>
      </c>
      <c r="O83" s="1242" t="s">
        <v>6510</v>
      </c>
      <c r="P83" s="1244" t="s">
        <v>6650</v>
      </c>
      <c r="Q83" s="1245">
        <f t="shared" si="3"/>
        <v>0</v>
      </c>
      <c r="R83" s="1246">
        <f t="shared" si="3"/>
        <v>0</v>
      </c>
      <c r="S83" s="1245">
        <f t="shared" si="4"/>
        <v>-11</v>
      </c>
      <c r="T83" s="1246">
        <f t="shared" si="5"/>
        <v>-1.88</v>
      </c>
      <c r="U83" s="1293">
        <v>24</v>
      </c>
      <c r="V83" s="915">
        <v>27.599999999999998</v>
      </c>
      <c r="W83" s="915">
        <v>3.5999999999999979</v>
      </c>
      <c r="X83" s="1294">
        <v>1.1499999999999999</v>
      </c>
      <c r="Y83" s="1299">
        <v>3</v>
      </c>
    </row>
    <row r="84" spans="1:25" ht="14.4" customHeight="1" x14ac:dyDescent="0.3">
      <c r="A84" s="930" t="s">
        <v>6651</v>
      </c>
      <c r="B84" s="917"/>
      <c r="C84" s="918"/>
      <c r="D84" s="916"/>
      <c r="E84" s="919">
        <v>3</v>
      </c>
      <c r="F84" s="920">
        <v>0.82</v>
      </c>
      <c r="G84" s="911">
        <v>2.2999999999999998</v>
      </c>
      <c r="H84" s="921">
        <v>1</v>
      </c>
      <c r="I84" s="922">
        <v>1.2</v>
      </c>
      <c r="J84" s="913">
        <v>18</v>
      </c>
      <c r="K84" s="923">
        <v>0.27</v>
      </c>
      <c r="L84" s="921">
        <v>1</v>
      </c>
      <c r="M84" s="921">
        <v>6</v>
      </c>
      <c r="N84" s="924">
        <v>2</v>
      </c>
      <c r="O84" s="921" t="s">
        <v>6510</v>
      </c>
      <c r="P84" s="925" t="s">
        <v>6650</v>
      </c>
      <c r="Q84" s="926">
        <f t="shared" si="3"/>
        <v>1</v>
      </c>
      <c r="R84" s="974">
        <f t="shared" si="3"/>
        <v>1.2</v>
      </c>
      <c r="S84" s="926">
        <f t="shared" si="4"/>
        <v>-2</v>
      </c>
      <c r="T84" s="974">
        <f t="shared" si="5"/>
        <v>0.38</v>
      </c>
      <c r="U84" s="1289">
        <v>2</v>
      </c>
      <c r="V84" s="917">
        <v>18</v>
      </c>
      <c r="W84" s="917">
        <v>16</v>
      </c>
      <c r="X84" s="1288">
        <v>9</v>
      </c>
      <c r="Y84" s="1287">
        <v>16</v>
      </c>
    </row>
    <row r="85" spans="1:25" ht="14.4" customHeight="1" x14ac:dyDescent="0.3">
      <c r="A85" s="930" t="s">
        <v>6652</v>
      </c>
      <c r="B85" s="917"/>
      <c r="C85" s="918"/>
      <c r="D85" s="916"/>
      <c r="E85" s="919"/>
      <c r="F85" s="920"/>
      <c r="G85" s="911"/>
      <c r="H85" s="921">
        <v>1</v>
      </c>
      <c r="I85" s="922">
        <v>0.59</v>
      </c>
      <c r="J85" s="913">
        <v>10</v>
      </c>
      <c r="K85" s="923">
        <v>0.27</v>
      </c>
      <c r="L85" s="921">
        <v>1</v>
      </c>
      <c r="M85" s="921">
        <v>6</v>
      </c>
      <c r="N85" s="924">
        <v>2</v>
      </c>
      <c r="O85" s="921" t="s">
        <v>6510</v>
      </c>
      <c r="P85" s="925" t="s">
        <v>6650</v>
      </c>
      <c r="Q85" s="926">
        <f t="shared" si="3"/>
        <v>1</v>
      </c>
      <c r="R85" s="974">
        <f t="shared" si="3"/>
        <v>0.59</v>
      </c>
      <c r="S85" s="926">
        <f t="shared" si="4"/>
        <v>1</v>
      </c>
      <c r="T85" s="974">
        <f t="shared" si="5"/>
        <v>0.59</v>
      </c>
      <c r="U85" s="1289">
        <v>2</v>
      </c>
      <c r="V85" s="917">
        <v>10</v>
      </c>
      <c r="W85" s="917">
        <v>8</v>
      </c>
      <c r="X85" s="1288">
        <v>5</v>
      </c>
      <c r="Y85" s="1287">
        <v>8</v>
      </c>
    </row>
    <row r="86" spans="1:25" ht="14.4" customHeight="1" x14ac:dyDescent="0.3">
      <c r="A86" s="1251" t="s">
        <v>6653</v>
      </c>
      <c r="B86" s="1252">
        <v>12</v>
      </c>
      <c r="C86" s="1253">
        <v>3.36</v>
      </c>
      <c r="D86" s="1254">
        <v>2.2999999999999998</v>
      </c>
      <c r="E86" s="1255">
        <v>13</v>
      </c>
      <c r="F86" s="1256">
        <v>3.61</v>
      </c>
      <c r="G86" s="1257">
        <v>3.2</v>
      </c>
      <c r="H86" s="1258">
        <v>6</v>
      </c>
      <c r="I86" s="1256">
        <v>1.58</v>
      </c>
      <c r="J86" s="1257">
        <v>1.7</v>
      </c>
      <c r="K86" s="1259">
        <v>0.26</v>
      </c>
      <c r="L86" s="1258">
        <v>1</v>
      </c>
      <c r="M86" s="1258">
        <v>6</v>
      </c>
      <c r="N86" s="1260">
        <v>2</v>
      </c>
      <c r="O86" s="1258" t="s">
        <v>6510</v>
      </c>
      <c r="P86" s="1261" t="s">
        <v>6654</v>
      </c>
      <c r="Q86" s="1262">
        <f t="shared" si="3"/>
        <v>-6</v>
      </c>
      <c r="R86" s="1263">
        <f t="shared" si="3"/>
        <v>-1.7799999999999998</v>
      </c>
      <c r="S86" s="1262">
        <f t="shared" si="4"/>
        <v>-7</v>
      </c>
      <c r="T86" s="1263">
        <f t="shared" si="5"/>
        <v>-2.0299999999999998</v>
      </c>
      <c r="U86" s="1300">
        <v>12</v>
      </c>
      <c r="V86" s="1301">
        <v>10.199999999999999</v>
      </c>
      <c r="W86" s="1301">
        <v>-1.8000000000000007</v>
      </c>
      <c r="X86" s="1302">
        <v>0.85</v>
      </c>
      <c r="Y86" s="1303"/>
    </row>
    <row r="87" spans="1:25" ht="14.4" customHeight="1" x14ac:dyDescent="0.3">
      <c r="A87" s="930" t="s">
        <v>6655</v>
      </c>
      <c r="B87" s="928">
        <v>2</v>
      </c>
      <c r="C87" s="929">
        <v>1.01</v>
      </c>
      <c r="D87" s="914">
        <v>4</v>
      </c>
      <c r="E87" s="927"/>
      <c r="F87" s="922"/>
      <c r="G87" s="912"/>
      <c r="H87" s="921"/>
      <c r="I87" s="922"/>
      <c r="J87" s="912"/>
      <c r="K87" s="923">
        <v>0.36</v>
      </c>
      <c r="L87" s="921">
        <v>1</v>
      </c>
      <c r="M87" s="921">
        <v>9</v>
      </c>
      <c r="N87" s="924">
        <v>3</v>
      </c>
      <c r="O87" s="921" t="s">
        <v>6510</v>
      </c>
      <c r="P87" s="925" t="s">
        <v>6656</v>
      </c>
      <c r="Q87" s="926">
        <f t="shared" si="3"/>
        <v>-2</v>
      </c>
      <c r="R87" s="974">
        <f t="shared" si="3"/>
        <v>-1.01</v>
      </c>
      <c r="S87" s="926">
        <f t="shared" si="4"/>
        <v>0</v>
      </c>
      <c r="T87" s="974">
        <f t="shared" si="5"/>
        <v>0</v>
      </c>
      <c r="U87" s="1289" t="s">
        <v>601</v>
      </c>
      <c r="V87" s="917" t="s">
        <v>601</v>
      </c>
      <c r="W87" s="917" t="s">
        <v>601</v>
      </c>
      <c r="X87" s="1288" t="s">
        <v>601</v>
      </c>
      <c r="Y87" s="1287"/>
    </row>
    <row r="88" spans="1:25" ht="14.4" customHeight="1" x14ac:dyDescent="0.3">
      <c r="A88" s="1251" t="s">
        <v>6657</v>
      </c>
      <c r="B88" s="1264">
        <v>4</v>
      </c>
      <c r="C88" s="1265">
        <v>0.96</v>
      </c>
      <c r="D88" s="1266">
        <v>4.3</v>
      </c>
      <c r="E88" s="1267">
        <v>10</v>
      </c>
      <c r="F88" s="1268">
        <v>2.48</v>
      </c>
      <c r="G88" s="1269">
        <v>2.2999999999999998</v>
      </c>
      <c r="H88" s="1258">
        <v>7</v>
      </c>
      <c r="I88" s="1256">
        <v>1.67</v>
      </c>
      <c r="J88" s="1270">
        <v>4.0999999999999996</v>
      </c>
      <c r="K88" s="1259">
        <v>0.24</v>
      </c>
      <c r="L88" s="1258">
        <v>1</v>
      </c>
      <c r="M88" s="1258">
        <v>9</v>
      </c>
      <c r="N88" s="1260">
        <v>3</v>
      </c>
      <c r="O88" s="1258" t="s">
        <v>6510</v>
      </c>
      <c r="P88" s="1261" t="s">
        <v>6658</v>
      </c>
      <c r="Q88" s="1262">
        <f t="shared" si="3"/>
        <v>3</v>
      </c>
      <c r="R88" s="1263">
        <f t="shared" si="3"/>
        <v>0.71</v>
      </c>
      <c r="S88" s="1262">
        <f t="shared" si="4"/>
        <v>-3</v>
      </c>
      <c r="T88" s="1263">
        <f t="shared" si="5"/>
        <v>-0.81</v>
      </c>
      <c r="U88" s="1300">
        <v>21</v>
      </c>
      <c r="V88" s="1301">
        <v>28.699999999999996</v>
      </c>
      <c r="W88" s="1301">
        <v>7.6999999999999957</v>
      </c>
      <c r="X88" s="1302">
        <v>1.3666666666666665</v>
      </c>
      <c r="Y88" s="1303">
        <v>10</v>
      </c>
    </row>
    <row r="89" spans="1:25" ht="14.4" customHeight="1" x14ac:dyDescent="0.3">
      <c r="A89" s="1251" t="s">
        <v>6659</v>
      </c>
      <c r="B89" s="1252">
        <v>5</v>
      </c>
      <c r="C89" s="1253">
        <v>5.22</v>
      </c>
      <c r="D89" s="1254">
        <v>3</v>
      </c>
      <c r="E89" s="1255">
        <v>12</v>
      </c>
      <c r="F89" s="1256">
        <v>12.52</v>
      </c>
      <c r="G89" s="1257">
        <v>3.5</v>
      </c>
      <c r="H89" s="1258">
        <v>1</v>
      </c>
      <c r="I89" s="1256">
        <v>1.04</v>
      </c>
      <c r="J89" s="1257">
        <v>4</v>
      </c>
      <c r="K89" s="1259">
        <v>1.04</v>
      </c>
      <c r="L89" s="1258">
        <v>1</v>
      </c>
      <c r="M89" s="1258">
        <v>12</v>
      </c>
      <c r="N89" s="1260">
        <v>4</v>
      </c>
      <c r="O89" s="1258" t="s">
        <v>6510</v>
      </c>
      <c r="P89" s="1261" t="s">
        <v>6660</v>
      </c>
      <c r="Q89" s="1262">
        <f t="shared" si="3"/>
        <v>-4</v>
      </c>
      <c r="R89" s="1263">
        <f t="shared" si="3"/>
        <v>-4.18</v>
      </c>
      <c r="S89" s="1262">
        <f t="shared" si="4"/>
        <v>-11</v>
      </c>
      <c r="T89" s="1263">
        <f t="shared" si="5"/>
        <v>-11.48</v>
      </c>
      <c r="U89" s="1300">
        <v>4</v>
      </c>
      <c r="V89" s="1301">
        <v>4</v>
      </c>
      <c r="W89" s="1301">
        <v>0</v>
      </c>
      <c r="X89" s="1302">
        <v>1</v>
      </c>
      <c r="Y89" s="1303"/>
    </row>
    <row r="90" spans="1:25" ht="14.4" customHeight="1" x14ac:dyDescent="0.3">
      <c r="A90" s="930" t="s">
        <v>6661</v>
      </c>
      <c r="B90" s="928">
        <v>26</v>
      </c>
      <c r="C90" s="929">
        <v>28.65</v>
      </c>
      <c r="D90" s="914">
        <v>3.5</v>
      </c>
      <c r="E90" s="927">
        <v>18</v>
      </c>
      <c r="F90" s="922">
        <v>19.84</v>
      </c>
      <c r="G90" s="912">
        <v>3.4</v>
      </c>
      <c r="H90" s="921">
        <v>22</v>
      </c>
      <c r="I90" s="922">
        <v>24.24</v>
      </c>
      <c r="J90" s="912">
        <v>3.2</v>
      </c>
      <c r="K90" s="923">
        <v>1.1000000000000001</v>
      </c>
      <c r="L90" s="921">
        <v>1</v>
      </c>
      <c r="M90" s="921">
        <v>12</v>
      </c>
      <c r="N90" s="924">
        <v>4</v>
      </c>
      <c r="O90" s="921" t="s">
        <v>6510</v>
      </c>
      <c r="P90" s="925" t="s">
        <v>6662</v>
      </c>
      <c r="Q90" s="926">
        <f t="shared" si="3"/>
        <v>-4</v>
      </c>
      <c r="R90" s="974">
        <f t="shared" si="3"/>
        <v>-4.41</v>
      </c>
      <c r="S90" s="926">
        <f t="shared" si="4"/>
        <v>4</v>
      </c>
      <c r="T90" s="974">
        <f t="shared" si="5"/>
        <v>4.3999999999999986</v>
      </c>
      <c r="U90" s="1289">
        <v>88</v>
      </c>
      <c r="V90" s="917">
        <v>70.400000000000006</v>
      </c>
      <c r="W90" s="917">
        <v>-17.599999999999994</v>
      </c>
      <c r="X90" s="1288">
        <v>0.8</v>
      </c>
      <c r="Y90" s="1287">
        <v>1</v>
      </c>
    </row>
    <row r="91" spans="1:25" ht="14.4" customHeight="1" x14ac:dyDescent="0.3">
      <c r="A91" s="1251" t="s">
        <v>6663</v>
      </c>
      <c r="B91" s="1264"/>
      <c r="C91" s="1265"/>
      <c r="D91" s="1266"/>
      <c r="E91" s="1267">
        <v>1</v>
      </c>
      <c r="F91" s="1268">
        <v>1.18</v>
      </c>
      <c r="G91" s="1269">
        <v>6</v>
      </c>
      <c r="H91" s="1258"/>
      <c r="I91" s="1256"/>
      <c r="J91" s="1257"/>
      <c r="K91" s="1259">
        <v>1.18</v>
      </c>
      <c r="L91" s="1258">
        <v>2</v>
      </c>
      <c r="M91" s="1258">
        <v>18</v>
      </c>
      <c r="N91" s="1260">
        <v>6</v>
      </c>
      <c r="O91" s="1258" t="s">
        <v>6510</v>
      </c>
      <c r="P91" s="1261" t="s">
        <v>6664</v>
      </c>
      <c r="Q91" s="1262">
        <f t="shared" si="3"/>
        <v>0</v>
      </c>
      <c r="R91" s="1263">
        <f t="shared" si="3"/>
        <v>0</v>
      </c>
      <c r="S91" s="1262">
        <f t="shared" si="4"/>
        <v>-1</v>
      </c>
      <c r="T91" s="1263">
        <f t="shared" si="5"/>
        <v>-1.18</v>
      </c>
      <c r="U91" s="1300" t="s">
        <v>601</v>
      </c>
      <c r="V91" s="1301" t="s">
        <v>601</v>
      </c>
      <c r="W91" s="1301" t="s">
        <v>601</v>
      </c>
      <c r="X91" s="1302" t="s">
        <v>601</v>
      </c>
      <c r="Y91" s="1303"/>
    </row>
    <row r="92" spans="1:25" ht="14.4" customHeight="1" x14ac:dyDescent="0.3">
      <c r="A92" s="1251" t="s">
        <v>6665</v>
      </c>
      <c r="B92" s="1252">
        <v>124</v>
      </c>
      <c r="C92" s="1253">
        <v>42.79</v>
      </c>
      <c r="D92" s="1254">
        <v>6</v>
      </c>
      <c r="E92" s="1255">
        <v>116</v>
      </c>
      <c r="F92" s="1256">
        <v>36.340000000000003</v>
      </c>
      <c r="G92" s="1257">
        <v>5.5</v>
      </c>
      <c r="H92" s="1258">
        <v>113</v>
      </c>
      <c r="I92" s="1256">
        <v>36.520000000000003</v>
      </c>
      <c r="J92" s="1270">
        <v>5.0999999999999996</v>
      </c>
      <c r="K92" s="1259">
        <v>0.32</v>
      </c>
      <c r="L92" s="1258">
        <v>2</v>
      </c>
      <c r="M92" s="1258">
        <v>15</v>
      </c>
      <c r="N92" s="1260">
        <v>5</v>
      </c>
      <c r="O92" s="1258" t="s">
        <v>6510</v>
      </c>
      <c r="P92" s="1261" t="s">
        <v>6666</v>
      </c>
      <c r="Q92" s="1262">
        <f t="shared" si="3"/>
        <v>-11</v>
      </c>
      <c r="R92" s="1263">
        <f t="shared" si="3"/>
        <v>-6.269999999999996</v>
      </c>
      <c r="S92" s="1262">
        <f t="shared" si="4"/>
        <v>-3</v>
      </c>
      <c r="T92" s="1263">
        <f t="shared" si="5"/>
        <v>0.17999999999999972</v>
      </c>
      <c r="U92" s="1300">
        <v>565</v>
      </c>
      <c r="V92" s="1301">
        <v>576.29999999999995</v>
      </c>
      <c r="W92" s="1301">
        <v>11.299999999999955</v>
      </c>
      <c r="X92" s="1302">
        <v>1.02</v>
      </c>
      <c r="Y92" s="1303">
        <v>147</v>
      </c>
    </row>
    <row r="93" spans="1:25" ht="14.4" customHeight="1" x14ac:dyDescent="0.3">
      <c r="A93" s="930" t="s">
        <v>6667</v>
      </c>
      <c r="B93" s="928">
        <v>7</v>
      </c>
      <c r="C93" s="929">
        <v>3.12</v>
      </c>
      <c r="D93" s="914">
        <v>6.1</v>
      </c>
      <c r="E93" s="927">
        <v>8</v>
      </c>
      <c r="F93" s="922">
        <v>4.1100000000000003</v>
      </c>
      <c r="G93" s="912">
        <v>8.8000000000000007</v>
      </c>
      <c r="H93" s="921">
        <v>6</v>
      </c>
      <c r="I93" s="922">
        <v>2.66</v>
      </c>
      <c r="J93" s="913">
        <v>6.3</v>
      </c>
      <c r="K93" s="923">
        <v>0.44</v>
      </c>
      <c r="L93" s="921">
        <v>2</v>
      </c>
      <c r="M93" s="921">
        <v>18</v>
      </c>
      <c r="N93" s="924">
        <v>6</v>
      </c>
      <c r="O93" s="921" t="s">
        <v>6510</v>
      </c>
      <c r="P93" s="925" t="s">
        <v>6668</v>
      </c>
      <c r="Q93" s="926">
        <f t="shared" si="3"/>
        <v>-1</v>
      </c>
      <c r="R93" s="974">
        <f t="shared" si="3"/>
        <v>-0.45999999999999996</v>
      </c>
      <c r="S93" s="926">
        <f t="shared" si="4"/>
        <v>-2</v>
      </c>
      <c r="T93" s="974">
        <f t="shared" si="5"/>
        <v>-1.4500000000000002</v>
      </c>
      <c r="U93" s="1289">
        <v>36</v>
      </c>
      <c r="V93" s="917">
        <v>37.799999999999997</v>
      </c>
      <c r="W93" s="917">
        <v>1.7999999999999972</v>
      </c>
      <c r="X93" s="1288">
        <v>1.0499999999999998</v>
      </c>
      <c r="Y93" s="1287">
        <v>7</v>
      </c>
    </row>
    <row r="94" spans="1:25" ht="14.4" customHeight="1" x14ac:dyDescent="0.3">
      <c r="A94" s="930" t="s">
        <v>6669</v>
      </c>
      <c r="B94" s="928"/>
      <c r="C94" s="929"/>
      <c r="D94" s="914"/>
      <c r="E94" s="927"/>
      <c r="F94" s="922"/>
      <c r="G94" s="912"/>
      <c r="H94" s="921">
        <v>2</v>
      </c>
      <c r="I94" s="922">
        <v>0.92</v>
      </c>
      <c r="J94" s="912">
        <v>5.5</v>
      </c>
      <c r="K94" s="923">
        <v>0.46</v>
      </c>
      <c r="L94" s="921">
        <v>2</v>
      </c>
      <c r="M94" s="921">
        <v>21</v>
      </c>
      <c r="N94" s="924">
        <v>7</v>
      </c>
      <c r="O94" s="921" t="s">
        <v>6510</v>
      </c>
      <c r="P94" s="925" t="s">
        <v>6670</v>
      </c>
      <c r="Q94" s="926">
        <f t="shared" si="3"/>
        <v>2</v>
      </c>
      <c r="R94" s="974">
        <f t="shared" si="3"/>
        <v>0.92</v>
      </c>
      <c r="S94" s="926">
        <f t="shared" si="4"/>
        <v>2</v>
      </c>
      <c r="T94" s="974">
        <f t="shared" si="5"/>
        <v>0.92</v>
      </c>
      <c r="U94" s="1289">
        <v>14</v>
      </c>
      <c r="V94" s="917">
        <v>11</v>
      </c>
      <c r="W94" s="917">
        <v>-3</v>
      </c>
      <c r="X94" s="1288">
        <v>0.7857142857142857</v>
      </c>
      <c r="Y94" s="1287">
        <v>2</v>
      </c>
    </row>
    <row r="95" spans="1:25" ht="14.4" customHeight="1" x14ac:dyDescent="0.3">
      <c r="A95" s="1251" t="s">
        <v>6671</v>
      </c>
      <c r="B95" s="1252">
        <v>15</v>
      </c>
      <c r="C95" s="1253">
        <v>5.08</v>
      </c>
      <c r="D95" s="1254">
        <v>2.5</v>
      </c>
      <c r="E95" s="1255">
        <v>9</v>
      </c>
      <c r="F95" s="1256">
        <v>3.62</v>
      </c>
      <c r="G95" s="1257">
        <v>4.2</v>
      </c>
      <c r="H95" s="1258">
        <v>6</v>
      </c>
      <c r="I95" s="1256">
        <v>2.2599999999999998</v>
      </c>
      <c r="J95" s="1270">
        <v>4.8</v>
      </c>
      <c r="K95" s="1259">
        <v>0.31</v>
      </c>
      <c r="L95" s="1258">
        <v>1</v>
      </c>
      <c r="M95" s="1258">
        <v>6</v>
      </c>
      <c r="N95" s="1260">
        <v>2</v>
      </c>
      <c r="O95" s="1258" t="s">
        <v>6510</v>
      </c>
      <c r="P95" s="1261" t="s">
        <v>6672</v>
      </c>
      <c r="Q95" s="1262">
        <f t="shared" si="3"/>
        <v>-9</v>
      </c>
      <c r="R95" s="1263">
        <f t="shared" si="3"/>
        <v>-2.8200000000000003</v>
      </c>
      <c r="S95" s="1262">
        <f t="shared" si="4"/>
        <v>-3</v>
      </c>
      <c r="T95" s="1263">
        <f t="shared" si="5"/>
        <v>-1.3600000000000003</v>
      </c>
      <c r="U95" s="1300">
        <v>12</v>
      </c>
      <c r="V95" s="1301">
        <v>28.799999999999997</v>
      </c>
      <c r="W95" s="1301">
        <v>16.799999999999997</v>
      </c>
      <c r="X95" s="1302">
        <v>2.4</v>
      </c>
      <c r="Y95" s="1303">
        <v>17</v>
      </c>
    </row>
    <row r="96" spans="1:25" ht="14.4" customHeight="1" x14ac:dyDescent="0.3">
      <c r="A96" s="930" t="s">
        <v>6673</v>
      </c>
      <c r="B96" s="928">
        <v>1</v>
      </c>
      <c r="C96" s="929">
        <v>0.67</v>
      </c>
      <c r="D96" s="914">
        <v>3</v>
      </c>
      <c r="E96" s="927">
        <v>5</v>
      </c>
      <c r="F96" s="922">
        <v>3.32</v>
      </c>
      <c r="G96" s="912">
        <v>7.8</v>
      </c>
      <c r="H96" s="921">
        <v>1</v>
      </c>
      <c r="I96" s="922">
        <v>0.56000000000000005</v>
      </c>
      <c r="J96" s="913">
        <v>8</v>
      </c>
      <c r="K96" s="923">
        <v>0.56000000000000005</v>
      </c>
      <c r="L96" s="921">
        <v>1</v>
      </c>
      <c r="M96" s="921">
        <v>12</v>
      </c>
      <c r="N96" s="924">
        <v>4</v>
      </c>
      <c r="O96" s="921" t="s">
        <v>6510</v>
      </c>
      <c r="P96" s="925" t="s">
        <v>6674</v>
      </c>
      <c r="Q96" s="926">
        <f t="shared" si="3"/>
        <v>0</v>
      </c>
      <c r="R96" s="974">
        <f t="shared" si="3"/>
        <v>-0.10999999999999999</v>
      </c>
      <c r="S96" s="926">
        <f t="shared" si="4"/>
        <v>-4</v>
      </c>
      <c r="T96" s="974">
        <f t="shared" si="5"/>
        <v>-2.76</v>
      </c>
      <c r="U96" s="1289">
        <v>4</v>
      </c>
      <c r="V96" s="917">
        <v>8</v>
      </c>
      <c r="W96" s="917">
        <v>4</v>
      </c>
      <c r="X96" s="1288">
        <v>2</v>
      </c>
      <c r="Y96" s="1287">
        <v>4</v>
      </c>
    </row>
    <row r="97" spans="1:25" ht="14.4" customHeight="1" x14ac:dyDescent="0.3">
      <c r="A97" s="930" t="s">
        <v>6675</v>
      </c>
      <c r="B97" s="928"/>
      <c r="C97" s="929"/>
      <c r="D97" s="914"/>
      <c r="E97" s="927">
        <v>1</v>
      </c>
      <c r="F97" s="922">
        <v>0.95</v>
      </c>
      <c r="G97" s="912">
        <v>12</v>
      </c>
      <c r="H97" s="921"/>
      <c r="I97" s="922"/>
      <c r="J97" s="912"/>
      <c r="K97" s="923">
        <v>0.75</v>
      </c>
      <c r="L97" s="921">
        <v>2</v>
      </c>
      <c r="M97" s="921">
        <v>15</v>
      </c>
      <c r="N97" s="924">
        <v>5</v>
      </c>
      <c r="O97" s="921" t="s">
        <v>6510</v>
      </c>
      <c r="P97" s="925" t="s">
        <v>6676</v>
      </c>
      <c r="Q97" s="926">
        <f t="shared" si="3"/>
        <v>0</v>
      </c>
      <c r="R97" s="974">
        <f t="shared" si="3"/>
        <v>0</v>
      </c>
      <c r="S97" s="926">
        <f t="shared" si="4"/>
        <v>-1</v>
      </c>
      <c r="T97" s="974">
        <f t="shared" si="5"/>
        <v>-0.95</v>
      </c>
      <c r="U97" s="1289" t="s">
        <v>601</v>
      </c>
      <c r="V97" s="917" t="s">
        <v>601</v>
      </c>
      <c r="W97" s="917" t="s">
        <v>601</v>
      </c>
      <c r="X97" s="1288" t="s">
        <v>601</v>
      </c>
      <c r="Y97" s="1287"/>
    </row>
    <row r="98" spans="1:25" ht="14.4" customHeight="1" x14ac:dyDescent="0.3">
      <c r="A98" s="1251" t="s">
        <v>6677</v>
      </c>
      <c r="B98" s="1264">
        <v>167</v>
      </c>
      <c r="C98" s="1265">
        <v>48.74</v>
      </c>
      <c r="D98" s="1266">
        <v>5.0999999999999996</v>
      </c>
      <c r="E98" s="1255">
        <v>146</v>
      </c>
      <c r="F98" s="1256">
        <v>40.5</v>
      </c>
      <c r="G98" s="1257">
        <v>5.0999999999999996</v>
      </c>
      <c r="H98" s="1267">
        <v>182</v>
      </c>
      <c r="I98" s="1268">
        <v>51.97</v>
      </c>
      <c r="J98" s="1270">
        <v>5.0999999999999996</v>
      </c>
      <c r="K98" s="1259">
        <v>0.27</v>
      </c>
      <c r="L98" s="1258">
        <v>1</v>
      </c>
      <c r="M98" s="1258">
        <v>12</v>
      </c>
      <c r="N98" s="1260">
        <v>4</v>
      </c>
      <c r="O98" s="1258" t="s">
        <v>6510</v>
      </c>
      <c r="P98" s="1261" t="s">
        <v>6678</v>
      </c>
      <c r="Q98" s="1262">
        <f t="shared" si="3"/>
        <v>15</v>
      </c>
      <c r="R98" s="1263">
        <f t="shared" si="3"/>
        <v>3.2299999999999969</v>
      </c>
      <c r="S98" s="1262">
        <f t="shared" si="4"/>
        <v>36</v>
      </c>
      <c r="T98" s="1263">
        <f t="shared" si="5"/>
        <v>11.469999999999999</v>
      </c>
      <c r="U98" s="1300">
        <v>728</v>
      </c>
      <c r="V98" s="1301">
        <v>928.19999999999993</v>
      </c>
      <c r="W98" s="1301">
        <v>200.19999999999993</v>
      </c>
      <c r="X98" s="1302">
        <v>1.2749999999999999</v>
      </c>
      <c r="Y98" s="1303">
        <v>315</v>
      </c>
    </row>
    <row r="99" spans="1:25" ht="14.4" customHeight="1" x14ac:dyDescent="0.3">
      <c r="A99" s="930" t="s">
        <v>6679</v>
      </c>
      <c r="B99" s="917">
        <v>31</v>
      </c>
      <c r="C99" s="918">
        <v>13.32</v>
      </c>
      <c r="D99" s="916">
        <v>8.8000000000000007</v>
      </c>
      <c r="E99" s="927">
        <v>28</v>
      </c>
      <c r="F99" s="922">
        <v>11.26</v>
      </c>
      <c r="G99" s="912">
        <v>7.2</v>
      </c>
      <c r="H99" s="919">
        <v>29</v>
      </c>
      <c r="I99" s="920">
        <v>38.479999999999997</v>
      </c>
      <c r="J99" s="913">
        <v>5.0999999999999996</v>
      </c>
      <c r="K99" s="923">
        <v>0.37</v>
      </c>
      <c r="L99" s="921">
        <v>2</v>
      </c>
      <c r="M99" s="921">
        <v>15</v>
      </c>
      <c r="N99" s="924">
        <v>5</v>
      </c>
      <c r="O99" s="921" t="s">
        <v>6510</v>
      </c>
      <c r="P99" s="925" t="s">
        <v>6680</v>
      </c>
      <c r="Q99" s="926">
        <f t="shared" si="3"/>
        <v>-2</v>
      </c>
      <c r="R99" s="974">
        <f t="shared" si="3"/>
        <v>25.159999999999997</v>
      </c>
      <c r="S99" s="926">
        <f t="shared" si="4"/>
        <v>1</v>
      </c>
      <c r="T99" s="974">
        <f t="shared" si="5"/>
        <v>27.22</v>
      </c>
      <c r="U99" s="1289">
        <v>145</v>
      </c>
      <c r="V99" s="917">
        <v>147.89999999999998</v>
      </c>
      <c r="W99" s="917">
        <v>2.8999999999999773</v>
      </c>
      <c r="X99" s="1288">
        <v>1.0199999999999998</v>
      </c>
      <c r="Y99" s="1287">
        <v>33</v>
      </c>
    </row>
    <row r="100" spans="1:25" ht="14.4" customHeight="1" x14ac:dyDescent="0.3">
      <c r="A100" s="930" t="s">
        <v>6681</v>
      </c>
      <c r="B100" s="917">
        <v>5</v>
      </c>
      <c r="C100" s="918">
        <v>5.82</v>
      </c>
      <c r="D100" s="916">
        <v>23</v>
      </c>
      <c r="E100" s="927"/>
      <c r="F100" s="922"/>
      <c r="G100" s="912"/>
      <c r="H100" s="919">
        <v>1</v>
      </c>
      <c r="I100" s="920">
        <v>0.39</v>
      </c>
      <c r="J100" s="913">
        <v>8</v>
      </c>
      <c r="K100" s="923">
        <v>0.37</v>
      </c>
      <c r="L100" s="921">
        <v>2</v>
      </c>
      <c r="M100" s="921">
        <v>15</v>
      </c>
      <c r="N100" s="924">
        <v>5</v>
      </c>
      <c r="O100" s="921" t="s">
        <v>6510</v>
      </c>
      <c r="P100" s="925" t="s">
        <v>6682</v>
      </c>
      <c r="Q100" s="926">
        <f t="shared" si="3"/>
        <v>-4</v>
      </c>
      <c r="R100" s="974">
        <f t="shared" si="3"/>
        <v>-5.4300000000000006</v>
      </c>
      <c r="S100" s="926">
        <f t="shared" si="4"/>
        <v>1</v>
      </c>
      <c r="T100" s="974">
        <f t="shared" si="5"/>
        <v>0.39</v>
      </c>
      <c r="U100" s="1289">
        <v>5</v>
      </c>
      <c r="V100" s="917">
        <v>8</v>
      </c>
      <c r="W100" s="917">
        <v>3</v>
      </c>
      <c r="X100" s="1288">
        <v>1.6</v>
      </c>
      <c r="Y100" s="1287">
        <v>3</v>
      </c>
    </row>
    <row r="101" spans="1:25" ht="14.4" customHeight="1" x14ac:dyDescent="0.3">
      <c r="A101" s="1251" t="s">
        <v>6683</v>
      </c>
      <c r="B101" s="1264">
        <v>1</v>
      </c>
      <c r="C101" s="1265">
        <v>0.85</v>
      </c>
      <c r="D101" s="1266">
        <v>6</v>
      </c>
      <c r="E101" s="1255"/>
      <c r="F101" s="1256"/>
      <c r="G101" s="1257"/>
      <c r="H101" s="1267">
        <v>1</v>
      </c>
      <c r="I101" s="1268">
        <v>0.89</v>
      </c>
      <c r="J101" s="1270">
        <v>5</v>
      </c>
      <c r="K101" s="1259">
        <v>0.7</v>
      </c>
      <c r="L101" s="1258">
        <v>1</v>
      </c>
      <c r="M101" s="1258">
        <v>12</v>
      </c>
      <c r="N101" s="1260">
        <v>4</v>
      </c>
      <c r="O101" s="1258" t="s">
        <v>6510</v>
      </c>
      <c r="P101" s="1261" t="s">
        <v>6684</v>
      </c>
      <c r="Q101" s="1262">
        <f t="shared" si="3"/>
        <v>0</v>
      </c>
      <c r="R101" s="1263">
        <f t="shared" si="3"/>
        <v>4.0000000000000036E-2</v>
      </c>
      <c r="S101" s="1262">
        <f t="shared" si="4"/>
        <v>1</v>
      </c>
      <c r="T101" s="1263">
        <f t="shared" si="5"/>
        <v>0.89</v>
      </c>
      <c r="U101" s="1300">
        <v>4</v>
      </c>
      <c r="V101" s="1301">
        <v>5</v>
      </c>
      <c r="W101" s="1301">
        <v>1</v>
      </c>
      <c r="X101" s="1302">
        <v>1.25</v>
      </c>
      <c r="Y101" s="1303">
        <v>1</v>
      </c>
    </row>
    <row r="102" spans="1:25" ht="14.4" customHeight="1" x14ac:dyDescent="0.3">
      <c r="A102" s="1251" t="s">
        <v>6685</v>
      </c>
      <c r="B102" s="1264">
        <v>2</v>
      </c>
      <c r="C102" s="1265">
        <v>0.99</v>
      </c>
      <c r="D102" s="1266">
        <v>9.5</v>
      </c>
      <c r="E102" s="1255"/>
      <c r="F102" s="1256"/>
      <c r="G102" s="1257"/>
      <c r="H102" s="1267">
        <v>2</v>
      </c>
      <c r="I102" s="1268">
        <v>0.99</v>
      </c>
      <c r="J102" s="1270">
        <v>8.5</v>
      </c>
      <c r="K102" s="1259">
        <v>0.49</v>
      </c>
      <c r="L102" s="1258">
        <v>2</v>
      </c>
      <c r="M102" s="1258">
        <v>15</v>
      </c>
      <c r="N102" s="1260">
        <v>5</v>
      </c>
      <c r="O102" s="1258" t="s">
        <v>6510</v>
      </c>
      <c r="P102" s="1261" t="s">
        <v>6686</v>
      </c>
      <c r="Q102" s="1262">
        <f t="shared" si="3"/>
        <v>0</v>
      </c>
      <c r="R102" s="1263">
        <f t="shared" si="3"/>
        <v>0</v>
      </c>
      <c r="S102" s="1262">
        <f t="shared" si="4"/>
        <v>2</v>
      </c>
      <c r="T102" s="1263">
        <f t="shared" si="5"/>
        <v>0.99</v>
      </c>
      <c r="U102" s="1300">
        <v>10</v>
      </c>
      <c r="V102" s="1301">
        <v>17</v>
      </c>
      <c r="W102" s="1301">
        <v>7</v>
      </c>
      <c r="X102" s="1302">
        <v>1.7</v>
      </c>
      <c r="Y102" s="1303">
        <v>10</v>
      </c>
    </row>
    <row r="103" spans="1:25" ht="14.4" customHeight="1" x14ac:dyDescent="0.3">
      <c r="A103" s="1251" t="s">
        <v>6687</v>
      </c>
      <c r="B103" s="1264">
        <v>1</v>
      </c>
      <c r="C103" s="1265">
        <v>3.15</v>
      </c>
      <c r="D103" s="1266">
        <v>4</v>
      </c>
      <c r="E103" s="1255"/>
      <c r="F103" s="1256"/>
      <c r="G103" s="1257"/>
      <c r="H103" s="1267">
        <v>1</v>
      </c>
      <c r="I103" s="1268">
        <v>3.04</v>
      </c>
      <c r="J103" s="1269">
        <v>6</v>
      </c>
      <c r="K103" s="1259">
        <v>3.04</v>
      </c>
      <c r="L103" s="1258">
        <v>4</v>
      </c>
      <c r="M103" s="1258">
        <v>36</v>
      </c>
      <c r="N103" s="1260">
        <v>12</v>
      </c>
      <c r="O103" s="1258" t="s">
        <v>6510</v>
      </c>
      <c r="P103" s="1261" t="s">
        <v>6688</v>
      </c>
      <c r="Q103" s="1262">
        <f t="shared" si="3"/>
        <v>0</v>
      </c>
      <c r="R103" s="1263">
        <f t="shared" si="3"/>
        <v>-0.10999999999999988</v>
      </c>
      <c r="S103" s="1262">
        <f t="shared" si="4"/>
        <v>1</v>
      </c>
      <c r="T103" s="1263">
        <f t="shared" si="5"/>
        <v>3.04</v>
      </c>
      <c r="U103" s="1300">
        <v>12</v>
      </c>
      <c r="V103" s="1301">
        <v>6</v>
      </c>
      <c r="W103" s="1301">
        <v>-6</v>
      </c>
      <c r="X103" s="1302">
        <v>0.5</v>
      </c>
      <c r="Y103" s="1303"/>
    </row>
    <row r="104" spans="1:25" ht="14.4" customHeight="1" x14ac:dyDescent="0.3">
      <c r="A104" s="1251" t="s">
        <v>6689</v>
      </c>
      <c r="B104" s="1264"/>
      <c r="C104" s="1265"/>
      <c r="D104" s="1266"/>
      <c r="E104" s="1267">
        <v>1</v>
      </c>
      <c r="F104" s="1268">
        <v>1.03</v>
      </c>
      <c r="G104" s="1269">
        <v>4</v>
      </c>
      <c r="H104" s="1258"/>
      <c r="I104" s="1256"/>
      <c r="J104" s="1257"/>
      <c r="K104" s="1259">
        <v>1.03</v>
      </c>
      <c r="L104" s="1258">
        <v>2</v>
      </c>
      <c r="M104" s="1258">
        <v>18</v>
      </c>
      <c r="N104" s="1260">
        <v>6</v>
      </c>
      <c r="O104" s="1258" t="s">
        <v>6510</v>
      </c>
      <c r="P104" s="1261" t="s">
        <v>6690</v>
      </c>
      <c r="Q104" s="1262">
        <f t="shared" si="3"/>
        <v>0</v>
      </c>
      <c r="R104" s="1263">
        <f t="shared" si="3"/>
        <v>0</v>
      </c>
      <c r="S104" s="1262">
        <f t="shared" si="4"/>
        <v>-1</v>
      </c>
      <c r="T104" s="1263">
        <f t="shared" si="5"/>
        <v>-1.03</v>
      </c>
      <c r="U104" s="1300" t="s">
        <v>601</v>
      </c>
      <c r="V104" s="1301" t="s">
        <v>601</v>
      </c>
      <c r="W104" s="1301" t="s">
        <v>601</v>
      </c>
      <c r="X104" s="1302" t="s">
        <v>601</v>
      </c>
      <c r="Y104" s="1303"/>
    </row>
    <row r="105" spans="1:25" ht="14.4" customHeight="1" x14ac:dyDescent="0.3">
      <c r="A105" s="1251" t="s">
        <v>6691</v>
      </c>
      <c r="B105" s="1264"/>
      <c r="C105" s="1265"/>
      <c r="D105" s="1266"/>
      <c r="E105" s="1267">
        <v>2</v>
      </c>
      <c r="F105" s="1268">
        <v>3.05</v>
      </c>
      <c r="G105" s="1269">
        <v>4</v>
      </c>
      <c r="H105" s="1258"/>
      <c r="I105" s="1256"/>
      <c r="J105" s="1257"/>
      <c r="K105" s="1259">
        <v>1.52</v>
      </c>
      <c r="L105" s="1258">
        <v>4</v>
      </c>
      <c r="M105" s="1258">
        <v>39</v>
      </c>
      <c r="N105" s="1260">
        <v>13</v>
      </c>
      <c r="O105" s="1258" t="s">
        <v>6510</v>
      </c>
      <c r="P105" s="1261" t="s">
        <v>6692</v>
      </c>
      <c r="Q105" s="1262">
        <f t="shared" si="3"/>
        <v>0</v>
      </c>
      <c r="R105" s="1263">
        <f t="shared" si="3"/>
        <v>0</v>
      </c>
      <c r="S105" s="1262">
        <f t="shared" si="4"/>
        <v>-2</v>
      </c>
      <c r="T105" s="1263">
        <f t="shared" si="5"/>
        <v>-3.05</v>
      </c>
      <c r="U105" s="1300" t="s">
        <v>601</v>
      </c>
      <c r="V105" s="1301" t="s">
        <v>601</v>
      </c>
      <c r="W105" s="1301" t="s">
        <v>601</v>
      </c>
      <c r="X105" s="1302" t="s">
        <v>601</v>
      </c>
      <c r="Y105" s="1303"/>
    </row>
    <row r="106" spans="1:25" ht="14.4" customHeight="1" x14ac:dyDescent="0.3">
      <c r="A106" s="1251" t="s">
        <v>6693</v>
      </c>
      <c r="B106" s="1264">
        <v>2</v>
      </c>
      <c r="C106" s="1265">
        <v>4.82</v>
      </c>
      <c r="D106" s="1266">
        <v>10.5</v>
      </c>
      <c r="E106" s="1255"/>
      <c r="F106" s="1256"/>
      <c r="G106" s="1257"/>
      <c r="H106" s="1267">
        <v>2</v>
      </c>
      <c r="I106" s="1268">
        <v>2.99</v>
      </c>
      <c r="J106" s="1270">
        <v>14</v>
      </c>
      <c r="K106" s="1259">
        <v>1.43</v>
      </c>
      <c r="L106" s="1258">
        <v>4</v>
      </c>
      <c r="M106" s="1258">
        <v>36</v>
      </c>
      <c r="N106" s="1260">
        <v>12</v>
      </c>
      <c r="O106" s="1258" t="s">
        <v>6510</v>
      </c>
      <c r="P106" s="1261" t="s">
        <v>6694</v>
      </c>
      <c r="Q106" s="1262">
        <f t="shared" si="3"/>
        <v>0</v>
      </c>
      <c r="R106" s="1263">
        <f t="shared" si="3"/>
        <v>-1.83</v>
      </c>
      <c r="S106" s="1262">
        <f t="shared" si="4"/>
        <v>2</v>
      </c>
      <c r="T106" s="1263">
        <f t="shared" si="5"/>
        <v>2.99</v>
      </c>
      <c r="U106" s="1300">
        <v>24</v>
      </c>
      <c r="V106" s="1301">
        <v>28</v>
      </c>
      <c r="W106" s="1301">
        <v>4</v>
      </c>
      <c r="X106" s="1302">
        <v>1.1666666666666667</v>
      </c>
      <c r="Y106" s="1303">
        <v>4</v>
      </c>
    </row>
    <row r="107" spans="1:25" ht="14.4" customHeight="1" x14ac:dyDescent="0.3">
      <c r="A107" s="1251" t="s">
        <v>6695</v>
      </c>
      <c r="B107" s="1264">
        <v>3</v>
      </c>
      <c r="C107" s="1265">
        <v>1.63</v>
      </c>
      <c r="D107" s="1266">
        <v>8.6999999999999993</v>
      </c>
      <c r="E107" s="1267">
        <v>5</v>
      </c>
      <c r="F107" s="1268">
        <v>3</v>
      </c>
      <c r="G107" s="1269">
        <v>13.2</v>
      </c>
      <c r="H107" s="1258">
        <v>1</v>
      </c>
      <c r="I107" s="1256">
        <v>0.54</v>
      </c>
      <c r="J107" s="1257">
        <v>5</v>
      </c>
      <c r="K107" s="1259">
        <v>0.54</v>
      </c>
      <c r="L107" s="1258">
        <v>2</v>
      </c>
      <c r="M107" s="1258">
        <v>21</v>
      </c>
      <c r="N107" s="1260">
        <v>7</v>
      </c>
      <c r="O107" s="1258" t="s">
        <v>6510</v>
      </c>
      <c r="P107" s="1261" t="s">
        <v>6696</v>
      </c>
      <c r="Q107" s="1262">
        <f t="shared" si="3"/>
        <v>-2</v>
      </c>
      <c r="R107" s="1263">
        <f t="shared" si="3"/>
        <v>-1.0899999999999999</v>
      </c>
      <c r="S107" s="1262">
        <f t="shared" si="4"/>
        <v>-4</v>
      </c>
      <c r="T107" s="1263">
        <f t="shared" si="5"/>
        <v>-2.46</v>
      </c>
      <c r="U107" s="1300">
        <v>7</v>
      </c>
      <c r="V107" s="1301">
        <v>5</v>
      </c>
      <c r="W107" s="1301">
        <v>-2</v>
      </c>
      <c r="X107" s="1302">
        <v>0.7142857142857143</v>
      </c>
      <c r="Y107" s="1303"/>
    </row>
    <row r="108" spans="1:25" ht="14.4" customHeight="1" x14ac:dyDescent="0.3">
      <c r="A108" s="930" t="s">
        <v>6697</v>
      </c>
      <c r="B108" s="917">
        <v>2</v>
      </c>
      <c r="C108" s="918">
        <v>1.65</v>
      </c>
      <c r="D108" s="916">
        <v>8.5</v>
      </c>
      <c r="E108" s="919"/>
      <c r="F108" s="920"/>
      <c r="G108" s="911"/>
      <c r="H108" s="921"/>
      <c r="I108" s="922"/>
      <c r="J108" s="912"/>
      <c r="K108" s="923">
        <v>0.82</v>
      </c>
      <c r="L108" s="921">
        <v>3</v>
      </c>
      <c r="M108" s="921">
        <v>30</v>
      </c>
      <c r="N108" s="924">
        <v>10</v>
      </c>
      <c r="O108" s="921" t="s">
        <v>6510</v>
      </c>
      <c r="P108" s="925" t="s">
        <v>6698</v>
      </c>
      <c r="Q108" s="926">
        <f t="shared" si="3"/>
        <v>-2</v>
      </c>
      <c r="R108" s="974">
        <f t="shared" si="3"/>
        <v>-1.65</v>
      </c>
      <c r="S108" s="926">
        <f t="shared" si="4"/>
        <v>0</v>
      </c>
      <c r="T108" s="974">
        <f t="shared" si="5"/>
        <v>0</v>
      </c>
      <c r="U108" s="1289" t="s">
        <v>601</v>
      </c>
      <c r="V108" s="917" t="s">
        <v>601</v>
      </c>
      <c r="W108" s="917" t="s">
        <v>601</v>
      </c>
      <c r="X108" s="1288" t="s">
        <v>601</v>
      </c>
      <c r="Y108" s="1287"/>
    </row>
    <row r="109" spans="1:25" ht="14.4" customHeight="1" x14ac:dyDescent="0.3">
      <c r="A109" s="1251" t="s">
        <v>6699</v>
      </c>
      <c r="B109" s="1264"/>
      <c r="C109" s="1265"/>
      <c r="D109" s="1266"/>
      <c r="E109" s="1267">
        <v>1</v>
      </c>
      <c r="F109" s="1268">
        <v>0.46</v>
      </c>
      <c r="G109" s="1269">
        <v>3</v>
      </c>
      <c r="H109" s="1258"/>
      <c r="I109" s="1256"/>
      <c r="J109" s="1257"/>
      <c r="K109" s="1259">
        <v>0.46</v>
      </c>
      <c r="L109" s="1258">
        <v>2</v>
      </c>
      <c r="M109" s="1258">
        <v>15</v>
      </c>
      <c r="N109" s="1260">
        <v>5</v>
      </c>
      <c r="O109" s="1258" t="s">
        <v>6510</v>
      </c>
      <c r="P109" s="1261" t="s">
        <v>6700</v>
      </c>
      <c r="Q109" s="1262">
        <f t="shared" si="3"/>
        <v>0</v>
      </c>
      <c r="R109" s="1263">
        <f t="shared" si="3"/>
        <v>0</v>
      </c>
      <c r="S109" s="1262">
        <f t="shared" si="4"/>
        <v>-1</v>
      </c>
      <c r="T109" s="1263">
        <f t="shared" si="5"/>
        <v>-0.46</v>
      </c>
      <c r="U109" s="1300" t="s">
        <v>601</v>
      </c>
      <c r="V109" s="1301" t="s">
        <v>601</v>
      </c>
      <c r="W109" s="1301" t="s">
        <v>601</v>
      </c>
      <c r="X109" s="1302" t="s">
        <v>601</v>
      </c>
      <c r="Y109" s="1303"/>
    </row>
    <row r="110" spans="1:25" ht="14.4" customHeight="1" x14ac:dyDescent="0.3">
      <c r="A110" s="1251" t="s">
        <v>6701</v>
      </c>
      <c r="B110" s="1264">
        <v>1</v>
      </c>
      <c r="C110" s="1265">
        <v>1.71</v>
      </c>
      <c r="D110" s="1266">
        <v>5</v>
      </c>
      <c r="E110" s="1255">
        <v>1</v>
      </c>
      <c r="F110" s="1256">
        <v>1.68</v>
      </c>
      <c r="G110" s="1257">
        <v>6</v>
      </c>
      <c r="H110" s="1267">
        <v>3</v>
      </c>
      <c r="I110" s="1268">
        <v>5.08</v>
      </c>
      <c r="J110" s="1269">
        <v>5</v>
      </c>
      <c r="K110" s="1259">
        <v>1.51</v>
      </c>
      <c r="L110" s="1258">
        <v>3</v>
      </c>
      <c r="M110" s="1258">
        <v>27</v>
      </c>
      <c r="N110" s="1260">
        <v>9</v>
      </c>
      <c r="O110" s="1258" t="s">
        <v>6510</v>
      </c>
      <c r="P110" s="1261" t="s">
        <v>6702</v>
      </c>
      <c r="Q110" s="1262">
        <f t="shared" si="3"/>
        <v>2</v>
      </c>
      <c r="R110" s="1263">
        <f t="shared" si="3"/>
        <v>3.37</v>
      </c>
      <c r="S110" s="1262">
        <f t="shared" si="4"/>
        <v>2</v>
      </c>
      <c r="T110" s="1263">
        <f t="shared" si="5"/>
        <v>3.4000000000000004</v>
      </c>
      <c r="U110" s="1300">
        <v>27</v>
      </c>
      <c r="V110" s="1301">
        <v>15</v>
      </c>
      <c r="W110" s="1301">
        <v>-12</v>
      </c>
      <c r="X110" s="1302">
        <v>0.55555555555555558</v>
      </c>
      <c r="Y110" s="1303"/>
    </row>
    <row r="111" spans="1:25" ht="14.4" customHeight="1" x14ac:dyDescent="0.3">
      <c r="A111" s="1251" t="s">
        <v>6703</v>
      </c>
      <c r="B111" s="1264">
        <v>1</v>
      </c>
      <c r="C111" s="1265">
        <v>2.1</v>
      </c>
      <c r="D111" s="1266">
        <v>46</v>
      </c>
      <c r="E111" s="1255"/>
      <c r="F111" s="1256"/>
      <c r="G111" s="1257"/>
      <c r="H111" s="1267"/>
      <c r="I111" s="1268"/>
      <c r="J111" s="1269"/>
      <c r="K111" s="1259">
        <v>1.6</v>
      </c>
      <c r="L111" s="1258">
        <v>4</v>
      </c>
      <c r="M111" s="1258">
        <v>39</v>
      </c>
      <c r="N111" s="1260">
        <v>13</v>
      </c>
      <c r="O111" s="1258" t="s">
        <v>6510</v>
      </c>
      <c r="P111" s="1261" t="s">
        <v>6704</v>
      </c>
      <c r="Q111" s="1262">
        <f t="shared" si="3"/>
        <v>-1</v>
      </c>
      <c r="R111" s="1263">
        <f t="shared" si="3"/>
        <v>-2.1</v>
      </c>
      <c r="S111" s="1262">
        <f t="shared" si="4"/>
        <v>0</v>
      </c>
      <c r="T111" s="1263">
        <f t="shared" si="5"/>
        <v>0</v>
      </c>
      <c r="U111" s="1300" t="s">
        <v>601</v>
      </c>
      <c r="V111" s="1301" t="s">
        <v>601</v>
      </c>
      <c r="W111" s="1301" t="s">
        <v>601</v>
      </c>
      <c r="X111" s="1302" t="s">
        <v>601</v>
      </c>
      <c r="Y111" s="1303"/>
    </row>
    <row r="112" spans="1:25" ht="14.4" customHeight="1" x14ac:dyDescent="0.3">
      <c r="A112" s="930" t="s">
        <v>6705</v>
      </c>
      <c r="B112" s="917"/>
      <c r="C112" s="918"/>
      <c r="D112" s="916"/>
      <c r="E112" s="927"/>
      <c r="F112" s="922"/>
      <c r="G112" s="912"/>
      <c r="H112" s="919">
        <v>1</v>
      </c>
      <c r="I112" s="920">
        <v>2.91</v>
      </c>
      <c r="J112" s="913">
        <v>47</v>
      </c>
      <c r="K112" s="923">
        <v>1.99</v>
      </c>
      <c r="L112" s="921">
        <v>6</v>
      </c>
      <c r="M112" s="921">
        <v>51</v>
      </c>
      <c r="N112" s="924">
        <v>17</v>
      </c>
      <c r="O112" s="921" t="s">
        <v>6510</v>
      </c>
      <c r="P112" s="925" t="s">
        <v>6706</v>
      </c>
      <c r="Q112" s="926">
        <f t="shared" si="3"/>
        <v>1</v>
      </c>
      <c r="R112" s="974">
        <f t="shared" si="3"/>
        <v>2.91</v>
      </c>
      <c r="S112" s="926">
        <f t="shared" si="4"/>
        <v>1</v>
      </c>
      <c r="T112" s="974">
        <f t="shared" si="5"/>
        <v>2.91</v>
      </c>
      <c r="U112" s="1289">
        <v>17</v>
      </c>
      <c r="V112" s="917">
        <v>47</v>
      </c>
      <c r="W112" s="917">
        <v>30</v>
      </c>
      <c r="X112" s="1288">
        <v>2.7647058823529411</v>
      </c>
      <c r="Y112" s="1287">
        <v>30</v>
      </c>
    </row>
    <row r="113" spans="1:25" ht="14.4" customHeight="1" x14ac:dyDescent="0.3">
      <c r="A113" s="1251" t="s">
        <v>6707</v>
      </c>
      <c r="B113" s="1252">
        <v>7</v>
      </c>
      <c r="C113" s="1253">
        <v>9.39</v>
      </c>
      <c r="D113" s="1254">
        <v>11.1</v>
      </c>
      <c r="E113" s="1255">
        <v>3</v>
      </c>
      <c r="F113" s="1256">
        <v>10.59</v>
      </c>
      <c r="G113" s="1257">
        <v>38</v>
      </c>
      <c r="H113" s="1258">
        <v>5</v>
      </c>
      <c r="I113" s="1256">
        <v>6.57</v>
      </c>
      <c r="J113" s="1270">
        <v>10.8</v>
      </c>
      <c r="K113" s="1259">
        <v>1.28</v>
      </c>
      <c r="L113" s="1258">
        <v>3</v>
      </c>
      <c r="M113" s="1258">
        <v>24</v>
      </c>
      <c r="N113" s="1260">
        <v>8</v>
      </c>
      <c r="O113" s="1258" t="s">
        <v>6510</v>
      </c>
      <c r="P113" s="1261" t="s">
        <v>6708</v>
      </c>
      <c r="Q113" s="1262">
        <f t="shared" si="3"/>
        <v>-2</v>
      </c>
      <c r="R113" s="1263">
        <f t="shared" si="3"/>
        <v>-2.8200000000000003</v>
      </c>
      <c r="S113" s="1262">
        <f t="shared" si="4"/>
        <v>2</v>
      </c>
      <c r="T113" s="1263">
        <f t="shared" si="5"/>
        <v>-4.0199999999999996</v>
      </c>
      <c r="U113" s="1300">
        <v>40</v>
      </c>
      <c r="V113" s="1301">
        <v>54</v>
      </c>
      <c r="W113" s="1301">
        <v>14</v>
      </c>
      <c r="X113" s="1302">
        <v>1.35</v>
      </c>
      <c r="Y113" s="1303">
        <v>19</v>
      </c>
    </row>
    <row r="114" spans="1:25" ht="14.4" customHeight="1" x14ac:dyDescent="0.3">
      <c r="A114" s="930" t="s">
        <v>6709</v>
      </c>
      <c r="B114" s="928"/>
      <c r="C114" s="929"/>
      <c r="D114" s="914"/>
      <c r="E114" s="927">
        <v>1</v>
      </c>
      <c r="F114" s="922">
        <v>2.36</v>
      </c>
      <c r="G114" s="912">
        <v>22</v>
      </c>
      <c r="H114" s="921"/>
      <c r="I114" s="922"/>
      <c r="J114" s="912"/>
      <c r="K114" s="923">
        <v>2.36</v>
      </c>
      <c r="L114" s="921">
        <v>4</v>
      </c>
      <c r="M114" s="921">
        <v>39</v>
      </c>
      <c r="N114" s="924">
        <v>13</v>
      </c>
      <c r="O114" s="921" t="s">
        <v>6510</v>
      </c>
      <c r="P114" s="925" t="s">
        <v>6710</v>
      </c>
      <c r="Q114" s="926">
        <f t="shared" si="3"/>
        <v>0</v>
      </c>
      <c r="R114" s="974">
        <f t="shared" si="3"/>
        <v>0</v>
      </c>
      <c r="S114" s="926">
        <f t="shared" si="4"/>
        <v>-1</v>
      </c>
      <c r="T114" s="974">
        <f t="shared" si="5"/>
        <v>-2.36</v>
      </c>
      <c r="U114" s="1289" t="s">
        <v>601</v>
      </c>
      <c r="V114" s="917" t="s">
        <v>601</v>
      </c>
      <c r="W114" s="917" t="s">
        <v>601</v>
      </c>
      <c r="X114" s="1288" t="s">
        <v>601</v>
      </c>
      <c r="Y114" s="1287"/>
    </row>
    <row r="115" spans="1:25" ht="14.4" customHeight="1" x14ac:dyDescent="0.3">
      <c r="A115" s="930" t="s">
        <v>6711</v>
      </c>
      <c r="B115" s="928">
        <v>1</v>
      </c>
      <c r="C115" s="929">
        <v>6.42</v>
      </c>
      <c r="D115" s="914">
        <v>15</v>
      </c>
      <c r="E115" s="927"/>
      <c r="F115" s="922"/>
      <c r="G115" s="912"/>
      <c r="H115" s="921"/>
      <c r="I115" s="922"/>
      <c r="J115" s="912"/>
      <c r="K115" s="923">
        <v>4.8499999999999996</v>
      </c>
      <c r="L115" s="921">
        <v>5</v>
      </c>
      <c r="M115" s="921">
        <v>48</v>
      </c>
      <c r="N115" s="924">
        <v>16</v>
      </c>
      <c r="O115" s="921" t="s">
        <v>6510</v>
      </c>
      <c r="P115" s="925" t="s">
        <v>6712</v>
      </c>
      <c r="Q115" s="926">
        <f t="shared" si="3"/>
        <v>-1</v>
      </c>
      <c r="R115" s="974">
        <f t="shared" si="3"/>
        <v>-6.42</v>
      </c>
      <c r="S115" s="926">
        <f t="shared" si="4"/>
        <v>0</v>
      </c>
      <c r="T115" s="974">
        <f t="shared" si="5"/>
        <v>0</v>
      </c>
      <c r="U115" s="1289" t="s">
        <v>601</v>
      </c>
      <c r="V115" s="917" t="s">
        <v>601</v>
      </c>
      <c r="W115" s="917" t="s">
        <v>601</v>
      </c>
      <c r="X115" s="1288" t="s">
        <v>601</v>
      </c>
      <c r="Y115" s="1287"/>
    </row>
    <row r="116" spans="1:25" ht="14.4" customHeight="1" x14ac:dyDescent="0.3">
      <c r="A116" s="1251" t="s">
        <v>6713</v>
      </c>
      <c r="B116" s="1252">
        <v>15</v>
      </c>
      <c r="C116" s="1253">
        <v>5.99</v>
      </c>
      <c r="D116" s="1254">
        <v>5.8</v>
      </c>
      <c r="E116" s="1255">
        <v>6</v>
      </c>
      <c r="F116" s="1256">
        <v>2.74</v>
      </c>
      <c r="G116" s="1257">
        <v>3.2</v>
      </c>
      <c r="H116" s="1258">
        <v>7</v>
      </c>
      <c r="I116" s="1256">
        <v>2.71</v>
      </c>
      <c r="J116" s="1257">
        <v>2.6</v>
      </c>
      <c r="K116" s="1259">
        <v>0.39</v>
      </c>
      <c r="L116" s="1258">
        <v>2</v>
      </c>
      <c r="M116" s="1258">
        <v>15</v>
      </c>
      <c r="N116" s="1260">
        <v>5</v>
      </c>
      <c r="O116" s="1258" t="s">
        <v>6510</v>
      </c>
      <c r="P116" s="1261" t="s">
        <v>6714</v>
      </c>
      <c r="Q116" s="1262">
        <f t="shared" si="3"/>
        <v>-8</v>
      </c>
      <c r="R116" s="1263">
        <f t="shared" si="3"/>
        <v>-3.2800000000000002</v>
      </c>
      <c r="S116" s="1262">
        <f t="shared" si="4"/>
        <v>1</v>
      </c>
      <c r="T116" s="1263">
        <f t="shared" si="5"/>
        <v>-3.0000000000000249E-2</v>
      </c>
      <c r="U116" s="1300">
        <v>35</v>
      </c>
      <c r="V116" s="1301">
        <v>18.2</v>
      </c>
      <c r="W116" s="1301">
        <v>-16.8</v>
      </c>
      <c r="X116" s="1302">
        <v>0.52</v>
      </c>
      <c r="Y116" s="1303">
        <v>1</v>
      </c>
    </row>
    <row r="117" spans="1:25" ht="14.4" customHeight="1" x14ac:dyDescent="0.3">
      <c r="A117" s="930" t="s">
        <v>6715</v>
      </c>
      <c r="B117" s="928">
        <v>1</v>
      </c>
      <c r="C117" s="929">
        <v>0.64</v>
      </c>
      <c r="D117" s="914">
        <v>2</v>
      </c>
      <c r="E117" s="927"/>
      <c r="F117" s="922"/>
      <c r="G117" s="912"/>
      <c r="H117" s="921">
        <v>1</v>
      </c>
      <c r="I117" s="922">
        <v>0.64</v>
      </c>
      <c r="J117" s="912">
        <v>3</v>
      </c>
      <c r="K117" s="923">
        <v>0.64</v>
      </c>
      <c r="L117" s="921">
        <v>2</v>
      </c>
      <c r="M117" s="921">
        <v>21</v>
      </c>
      <c r="N117" s="924">
        <v>7</v>
      </c>
      <c r="O117" s="921" t="s">
        <v>6510</v>
      </c>
      <c r="P117" s="925" t="s">
        <v>6716</v>
      </c>
      <c r="Q117" s="926">
        <f t="shared" si="3"/>
        <v>0</v>
      </c>
      <c r="R117" s="974">
        <f t="shared" si="3"/>
        <v>0</v>
      </c>
      <c r="S117" s="926">
        <f t="shared" si="4"/>
        <v>1</v>
      </c>
      <c r="T117" s="974">
        <f t="shared" si="5"/>
        <v>0.64</v>
      </c>
      <c r="U117" s="1289">
        <v>7</v>
      </c>
      <c r="V117" s="917">
        <v>3</v>
      </c>
      <c r="W117" s="917">
        <v>-4</v>
      </c>
      <c r="X117" s="1288">
        <v>0.42857142857142855</v>
      </c>
      <c r="Y117" s="1287"/>
    </row>
    <row r="118" spans="1:25" ht="14.4" customHeight="1" x14ac:dyDescent="0.3">
      <c r="A118" s="930" t="s">
        <v>6717</v>
      </c>
      <c r="B118" s="928"/>
      <c r="C118" s="929"/>
      <c r="D118" s="914"/>
      <c r="E118" s="927"/>
      <c r="F118" s="922"/>
      <c r="G118" s="912"/>
      <c r="H118" s="921">
        <v>1</v>
      </c>
      <c r="I118" s="922">
        <v>1.21</v>
      </c>
      <c r="J118" s="912">
        <v>7</v>
      </c>
      <c r="K118" s="923">
        <v>1.21</v>
      </c>
      <c r="L118" s="921">
        <v>3</v>
      </c>
      <c r="M118" s="921">
        <v>30</v>
      </c>
      <c r="N118" s="924">
        <v>10</v>
      </c>
      <c r="O118" s="921" t="s">
        <v>6510</v>
      </c>
      <c r="P118" s="925" t="s">
        <v>6718</v>
      </c>
      <c r="Q118" s="926">
        <f t="shared" si="3"/>
        <v>1</v>
      </c>
      <c r="R118" s="974">
        <f t="shared" si="3"/>
        <v>1.21</v>
      </c>
      <c r="S118" s="926">
        <f t="shared" si="4"/>
        <v>1</v>
      </c>
      <c r="T118" s="974">
        <f t="shared" si="5"/>
        <v>1.21</v>
      </c>
      <c r="U118" s="1289">
        <v>10</v>
      </c>
      <c r="V118" s="917">
        <v>7</v>
      </c>
      <c r="W118" s="917">
        <v>-3</v>
      </c>
      <c r="X118" s="1288">
        <v>0.7</v>
      </c>
      <c r="Y118" s="1287"/>
    </row>
    <row r="119" spans="1:25" ht="14.4" customHeight="1" x14ac:dyDescent="0.3">
      <c r="A119" s="1251" t="s">
        <v>6719</v>
      </c>
      <c r="B119" s="1252">
        <v>1</v>
      </c>
      <c r="C119" s="1253">
        <v>0.28000000000000003</v>
      </c>
      <c r="D119" s="1254">
        <v>3</v>
      </c>
      <c r="E119" s="1255"/>
      <c r="F119" s="1256"/>
      <c r="G119" s="1257"/>
      <c r="H119" s="1258"/>
      <c r="I119" s="1256"/>
      <c r="J119" s="1257"/>
      <c r="K119" s="1259">
        <v>0.28000000000000003</v>
      </c>
      <c r="L119" s="1258">
        <v>1</v>
      </c>
      <c r="M119" s="1258">
        <v>9</v>
      </c>
      <c r="N119" s="1260">
        <v>3</v>
      </c>
      <c r="O119" s="1258" t="s">
        <v>6510</v>
      </c>
      <c r="P119" s="1261" t="s">
        <v>6720</v>
      </c>
      <c r="Q119" s="1262">
        <f t="shared" si="3"/>
        <v>-1</v>
      </c>
      <c r="R119" s="1263">
        <f t="shared" si="3"/>
        <v>-0.28000000000000003</v>
      </c>
      <c r="S119" s="1262">
        <f t="shared" si="4"/>
        <v>0</v>
      </c>
      <c r="T119" s="1263">
        <f t="shared" si="5"/>
        <v>0</v>
      </c>
      <c r="U119" s="1300" t="s">
        <v>601</v>
      </c>
      <c r="V119" s="1301" t="s">
        <v>601</v>
      </c>
      <c r="W119" s="1301" t="s">
        <v>601</v>
      </c>
      <c r="X119" s="1302" t="s">
        <v>601</v>
      </c>
      <c r="Y119" s="1303"/>
    </row>
    <row r="120" spans="1:25" ht="14.4" customHeight="1" x14ac:dyDescent="0.3">
      <c r="A120" s="1251" t="s">
        <v>6721</v>
      </c>
      <c r="B120" s="1264">
        <v>16</v>
      </c>
      <c r="C120" s="1265">
        <v>12.16</v>
      </c>
      <c r="D120" s="1266">
        <v>4</v>
      </c>
      <c r="E120" s="1267">
        <v>30</v>
      </c>
      <c r="F120" s="1268">
        <v>23.37</v>
      </c>
      <c r="G120" s="1269">
        <v>4.7</v>
      </c>
      <c r="H120" s="1258">
        <v>14</v>
      </c>
      <c r="I120" s="1256">
        <v>11.35</v>
      </c>
      <c r="J120" s="1270">
        <v>4.3</v>
      </c>
      <c r="K120" s="1259">
        <v>0.64</v>
      </c>
      <c r="L120" s="1258">
        <v>1</v>
      </c>
      <c r="M120" s="1258">
        <v>12</v>
      </c>
      <c r="N120" s="1260">
        <v>4</v>
      </c>
      <c r="O120" s="1258" t="s">
        <v>6510</v>
      </c>
      <c r="P120" s="1261" t="s">
        <v>6722</v>
      </c>
      <c r="Q120" s="1262">
        <f t="shared" si="3"/>
        <v>-2</v>
      </c>
      <c r="R120" s="1263">
        <f t="shared" si="3"/>
        <v>-0.8100000000000005</v>
      </c>
      <c r="S120" s="1262">
        <f t="shared" si="4"/>
        <v>-16</v>
      </c>
      <c r="T120" s="1263">
        <f t="shared" si="5"/>
        <v>-12.020000000000001</v>
      </c>
      <c r="U120" s="1300">
        <v>56</v>
      </c>
      <c r="V120" s="1301">
        <v>60.199999999999996</v>
      </c>
      <c r="W120" s="1301">
        <v>4.1999999999999957</v>
      </c>
      <c r="X120" s="1302">
        <v>1.075</v>
      </c>
      <c r="Y120" s="1303">
        <v>6</v>
      </c>
    </row>
    <row r="121" spans="1:25" ht="14.4" customHeight="1" x14ac:dyDescent="0.3">
      <c r="A121" s="930" t="s">
        <v>6723</v>
      </c>
      <c r="B121" s="917"/>
      <c r="C121" s="918"/>
      <c r="D121" s="916"/>
      <c r="E121" s="919"/>
      <c r="F121" s="920"/>
      <c r="G121" s="911"/>
      <c r="H121" s="921">
        <v>1</v>
      </c>
      <c r="I121" s="922">
        <v>0.93</v>
      </c>
      <c r="J121" s="912">
        <v>3</v>
      </c>
      <c r="K121" s="923">
        <v>0.88</v>
      </c>
      <c r="L121" s="921">
        <v>2</v>
      </c>
      <c r="M121" s="921">
        <v>18</v>
      </c>
      <c r="N121" s="924">
        <v>6</v>
      </c>
      <c r="O121" s="921" t="s">
        <v>6510</v>
      </c>
      <c r="P121" s="925" t="s">
        <v>6722</v>
      </c>
      <c r="Q121" s="926">
        <f t="shared" si="3"/>
        <v>1</v>
      </c>
      <c r="R121" s="974">
        <f t="shared" si="3"/>
        <v>0.93</v>
      </c>
      <c r="S121" s="926">
        <f t="shared" si="4"/>
        <v>1</v>
      </c>
      <c r="T121" s="974">
        <f t="shared" si="5"/>
        <v>0.93</v>
      </c>
      <c r="U121" s="1289">
        <v>6</v>
      </c>
      <c r="V121" s="917">
        <v>3</v>
      </c>
      <c r="W121" s="917">
        <v>-3</v>
      </c>
      <c r="X121" s="1288">
        <v>0.5</v>
      </c>
      <c r="Y121" s="1287"/>
    </row>
    <row r="122" spans="1:25" ht="14.4" customHeight="1" x14ac:dyDescent="0.3">
      <c r="A122" s="930" t="s">
        <v>6724</v>
      </c>
      <c r="B122" s="917"/>
      <c r="C122" s="918"/>
      <c r="D122" s="916"/>
      <c r="E122" s="919">
        <v>2</v>
      </c>
      <c r="F122" s="920">
        <v>3.35</v>
      </c>
      <c r="G122" s="911">
        <v>3</v>
      </c>
      <c r="H122" s="921">
        <v>1</v>
      </c>
      <c r="I122" s="922">
        <v>2.17</v>
      </c>
      <c r="J122" s="912">
        <v>9</v>
      </c>
      <c r="K122" s="923">
        <v>2.17</v>
      </c>
      <c r="L122" s="921">
        <v>4</v>
      </c>
      <c r="M122" s="921">
        <v>39</v>
      </c>
      <c r="N122" s="924">
        <v>13</v>
      </c>
      <c r="O122" s="921" t="s">
        <v>6510</v>
      </c>
      <c r="P122" s="925" t="s">
        <v>6722</v>
      </c>
      <c r="Q122" s="926">
        <f t="shared" si="3"/>
        <v>1</v>
      </c>
      <c r="R122" s="974">
        <f t="shared" si="3"/>
        <v>2.17</v>
      </c>
      <c r="S122" s="926">
        <f t="shared" si="4"/>
        <v>-1</v>
      </c>
      <c r="T122" s="974">
        <f t="shared" si="5"/>
        <v>-1.1800000000000002</v>
      </c>
      <c r="U122" s="1289">
        <v>13</v>
      </c>
      <c r="V122" s="917">
        <v>9</v>
      </c>
      <c r="W122" s="917">
        <v>-4</v>
      </c>
      <c r="X122" s="1288">
        <v>0.69230769230769229</v>
      </c>
      <c r="Y122" s="1287"/>
    </row>
    <row r="123" spans="1:25" ht="14.4" customHeight="1" x14ac:dyDescent="0.3">
      <c r="A123" s="1251" t="s">
        <v>6725</v>
      </c>
      <c r="B123" s="1264">
        <v>9</v>
      </c>
      <c r="C123" s="1265">
        <v>2.31</v>
      </c>
      <c r="D123" s="1266">
        <v>3.7</v>
      </c>
      <c r="E123" s="1255">
        <v>14</v>
      </c>
      <c r="F123" s="1256">
        <v>4.3499999999999996</v>
      </c>
      <c r="G123" s="1257">
        <v>6</v>
      </c>
      <c r="H123" s="1267">
        <v>19</v>
      </c>
      <c r="I123" s="1268">
        <v>6.05</v>
      </c>
      <c r="J123" s="1270">
        <v>5.4</v>
      </c>
      <c r="K123" s="1259">
        <v>0.26</v>
      </c>
      <c r="L123" s="1258">
        <v>1</v>
      </c>
      <c r="M123" s="1258">
        <v>9</v>
      </c>
      <c r="N123" s="1260">
        <v>3</v>
      </c>
      <c r="O123" s="1258" t="s">
        <v>6510</v>
      </c>
      <c r="P123" s="1261" t="s">
        <v>6726</v>
      </c>
      <c r="Q123" s="1262">
        <f t="shared" si="3"/>
        <v>10</v>
      </c>
      <c r="R123" s="1263">
        <f t="shared" si="3"/>
        <v>3.7399999999999998</v>
      </c>
      <c r="S123" s="1262">
        <f t="shared" si="4"/>
        <v>5</v>
      </c>
      <c r="T123" s="1263">
        <f t="shared" si="5"/>
        <v>1.7000000000000002</v>
      </c>
      <c r="U123" s="1300">
        <v>57</v>
      </c>
      <c r="V123" s="1301">
        <v>102.60000000000001</v>
      </c>
      <c r="W123" s="1301">
        <v>45.600000000000009</v>
      </c>
      <c r="X123" s="1302">
        <v>1.8</v>
      </c>
      <c r="Y123" s="1303">
        <v>50</v>
      </c>
    </row>
    <row r="124" spans="1:25" ht="14.4" customHeight="1" x14ac:dyDescent="0.3">
      <c r="A124" s="930" t="s">
        <v>6727</v>
      </c>
      <c r="B124" s="917">
        <v>2</v>
      </c>
      <c r="C124" s="918">
        <v>2.4700000000000002</v>
      </c>
      <c r="D124" s="916">
        <v>24.5</v>
      </c>
      <c r="E124" s="927"/>
      <c r="F124" s="922"/>
      <c r="G124" s="912"/>
      <c r="H124" s="919"/>
      <c r="I124" s="920"/>
      <c r="J124" s="911"/>
      <c r="K124" s="923">
        <v>0.85</v>
      </c>
      <c r="L124" s="921">
        <v>3</v>
      </c>
      <c r="M124" s="921">
        <v>24</v>
      </c>
      <c r="N124" s="924">
        <v>8</v>
      </c>
      <c r="O124" s="921" t="s">
        <v>6510</v>
      </c>
      <c r="P124" s="925" t="s">
        <v>6728</v>
      </c>
      <c r="Q124" s="926">
        <f t="shared" si="3"/>
        <v>-2</v>
      </c>
      <c r="R124" s="974">
        <f t="shared" si="3"/>
        <v>-2.4700000000000002</v>
      </c>
      <c r="S124" s="926">
        <f t="shared" si="4"/>
        <v>0</v>
      </c>
      <c r="T124" s="974">
        <f t="shared" si="5"/>
        <v>0</v>
      </c>
      <c r="U124" s="1289" t="s">
        <v>601</v>
      </c>
      <c r="V124" s="917" t="s">
        <v>601</v>
      </c>
      <c r="W124" s="917" t="s">
        <v>601</v>
      </c>
      <c r="X124" s="1288" t="s">
        <v>601</v>
      </c>
      <c r="Y124" s="1287"/>
    </row>
    <row r="125" spans="1:25" ht="14.4" customHeight="1" x14ac:dyDescent="0.3">
      <c r="A125" s="1251" t="s">
        <v>6729</v>
      </c>
      <c r="B125" s="1264">
        <v>1</v>
      </c>
      <c r="C125" s="1265">
        <v>1</v>
      </c>
      <c r="D125" s="1266">
        <v>7</v>
      </c>
      <c r="E125" s="1255">
        <v>12</v>
      </c>
      <c r="F125" s="1256">
        <v>11.59</v>
      </c>
      <c r="G125" s="1257">
        <v>2.2999999999999998</v>
      </c>
      <c r="H125" s="1267">
        <v>15</v>
      </c>
      <c r="I125" s="1268">
        <v>15.04</v>
      </c>
      <c r="J125" s="1269">
        <v>3.4</v>
      </c>
      <c r="K125" s="1259">
        <v>1</v>
      </c>
      <c r="L125" s="1258">
        <v>2</v>
      </c>
      <c r="M125" s="1258">
        <v>18</v>
      </c>
      <c r="N125" s="1260">
        <v>6</v>
      </c>
      <c r="O125" s="1258" t="s">
        <v>6510</v>
      </c>
      <c r="P125" s="1261" t="s">
        <v>6730</v>
      </c>
      <c r="Q125" s="1262">
        <f t="shared" si="3"/>
        <v>14</v>
      </c>
      <c r="R125" s="1263">
        <f t="shared" si="3"/>
        <v>14.04</v>
      </c>
      <c r="S125" s="1262">
        <f t="shared" si="4"/>
        <v>3</v>
      </c>
      <c r="T125" s="1263">
        <f t="shared" si="5"/>
        <v>3.4499999999999993</v>
      </c>
      <c r="U125" s="1300">
        <v>90</v>
      </c>
      <c r="V125" s="1301">
        <v>51</v>
      </c>
      <c r="W125" s="1301">
        <v>-39</v>
      </c>
      <c r="X125" s="1302">
        <v>0.56666666666666665</v>
      </c>
      <c r="Y125" s="1303">
        <v>8</v>
      </c>
    </row>
    <row r="126" spans="1:25" ht="14.4" customHeight="1" x14ac:dyDescent="0.3">
      <c r="A126" s="930" t="s">
        <v>6731</v>
      </c>
      <c r="B126" s="917">
        <v>1</v>
      </c>
      <c r="C126" s="918">
        <v>2.36</v>
      </c>
      <c r="D126" s="916">
        <v>16</v>
      </c>
      <c r="E126" s="927">
        <v>3</v>
      </c>
      <c r="F126" s="922">
        <v>6.77</v>
      </c>
      <c r="G126" s="912">
        <v>10.3</v>
      </c>
      <c r="H126" s="919">
        <v>2</v>
      </c>
      <c r="I126" s="920">
        <v>4.51</v>
      </c>
      <c r="J126" s="911">
        <v>12.5</v>
      </c>
      <c r="K126" s="923">
        <v>2.2599999999999998</v>
      </c>
      <c r="L126" s="921">
        <v>4</v>
      </c>
      <c r="M126" s="921">
        <v>39</v>
      </c>
      <c r="N126" s="924">
        <v>13</v>
      </c>
      <c r="O126" s="921" t="s">
        <v>6510</v>
      </c>
      <c r="P126" s="925" t="s">
        <v>6732</v>
      </c>
      <c r="Q126" s="926">
        <f t="shared" si="3"/>
        <v>1</v>
      </c>
      <c r="R126" s="974">
        <f t="shared" si="3"/>
        <v>2.15</v>
      </c>
      <c r="S126" s="926">
        <f t="shared" si="4"/>
        <v>-1</v>
      </c>
      <c r="T126" s="974">
        <f t="shared" si="5"/>
        <v>-2.2599999999999998</v>
      </c>
      <c r="U126" s="1289">
        <v>26</v>
      </c>
      <c r="V126" s="917">
        <v>25</v>
      </c>
      <c r="W126" s="917">
        <v>-1</v>
      </c>
      <c r="X126" s="1288">
        <v>0.96153846153846156</v>
      </c>
      <c r="Y126" s="1287">
        <v>1</v>
      </c>
    </row>
    <row r="127" spans="1:25" ht="14.4" customHeight="1" x14ac:dyDescent="0.3">
      <c r="A127" s="930" t="s">
        <v>6733</v>
      </c>
      <c r="B127" s="917">
        <v>2</v>
      </c>
      <c r="C127" s="918">
        <v>10.51</v>
      </c>
      <c r="D127" s="916">
        <v>9</v>
      </c>
      <c r="E127" s="927">
        <v>1</v>
      </c>
      <c r="F127" s="922">
        <v>4.42</v>
      </c>
      <c r="G127" s="912">
        <v>6</v>
      </c>
      <c r="H127" s="919">
        <v>1</v>
      </c>
      <c r="I127" s="920">
        <v>4.42</v>
      </c>
      <c r="J127" s="911">
        <v>9</v>
      </c>
      <c r="K127" s="923">
        <v>4.42</v>
      </c>
      <c r="L127" s="921">
        <v>6</v>
      </c>
      <c r="M127" s="921">
        <v>57</v>
      </c>
      <c r="N127" s="924">
        <v>19</v>
      </c>
      <c r="O127" s="921" t="s">
        <v>6510</v>
      </c>
      <c r="P127" s="925" t="s">
        <v>6734</v>
      </c>
      <c r="Q127" s="926">
        <f t="shared" si="3"/>
        <v>-1</v>
      </c>
      <c r="R127" s="974">
        <f t="shared" si="3"/>
        <v>-6.09</v>
      </c>
      <c r="S127" s="926">
        <f t="shared" si="4"/>
        <v>0</v>
      </c>
      <c r="T127" s="974">
        <f t="shared" si="5"/>
        <v>0</v>
      </c>
      <c r="U127" s="1289">
        <v>19</v>
      </c>
      <c r="V127" s="917">
        <v>9</v>
      </c>
      <c r="W127" s="917">
        <v>-10</v>
      </c>
      <c r="X127" s="1288">
        <v>0.47368421052631576</v>
      </c>
      <c r="Y127" s="1287"/>
    </row>
    <row r="128" spans="1:25" ht="14.4" customHeight="1" x14ac:dyDescent="0.3">
      <c r="A128" s="1251" t="s">
        <v>6735</v>
      </c>
      <c r="B128" s="1264">
        <v>8</v>
      </c>
      <c r="C128" s="1265">
        <v>4.46</v>
      </c>
      <c r="D128" s="1266">
        <v>1.6</v>
      </c>
      <c r="E128" s="1255">
        <v>6</v>
      </c>
      <c r="F128" s="1256">
        <v>3.76</v>
      </c>
      <c r="G128" s="1257">
        <v>1.8</v>
      </c>
      <c r="H128" s="1267">
        <v>12</v>
      </c>
      <c r="I128" s="1268">
        <v>7.67</v>
      </c>
      <c r="J128" s="1269">
        <v>2.1</v>
      </c>
      <c r="K128" s="1259">
        <v>0.68</v>
      </c>
      <c r="L128" s="1258">
        <v>2</v>
      </c>
      <c r="M128" s="1258">
        <v>15</v>
      </c>
      <c r="N128" s="1260">
        <v>5</v>
      </c>
      <c r="O128" s="1258" t="s">
        <v>6510</v>
      </c>
      <c r="P128" s="1261" t="s">
        <v>6736</v>
      </c>
      <c r="Q128" s="1262">
        <f t="shared" si="3"/>
        <v>4</v>
      </c>
      <c r="R128" s="1263">
        <f t="shared" si="3"/>
        <v>3.21</v>
      </c>
      <c r="S128" s="1262">
        <f t="shared" si="4"/>
        <v>6</v>
      </c>
      <c r="T128" s="1263">
        <f t="shared" si="5"/>
        <v>3.91</v>
      </c>
      <c r="U128" s="1300">
        <v>60</v>
      </c>
      <c r="V128" s="1301">
        <v>25.200000000000003</v>
      </c>
      <c r="W128" s="1301">
        <v>-34.799999999999997</v>
      </c>
      <c r="X128" s="1302">
        <v>0.42000000000000004</v>
      </c>
      <c r="Y128" s="1303"/>
    </row>
    <row r="129" spans="1:25" ht="14.4" customHeight="1" x14ac:dyDescent="0.3">
      <c r="A129" s="930" t="s">
        <v>6737</v>
      </c>
      <c r="B129" s="917"/>
      <c r="C129" s="918"/>
      <c r="D129" s="916"/>
      <c r="E129" s="927"/>
      <c r="F129" s="922"/>
      <c r="G129" s="912"/>
      <c r="H129" s="919">
        <v>1</v>
      </c>
      <c r="I129" s="920">
        <v>0.79</v>
      </c>
      <c r="J129" s="911">
        <v>2</v>
      </c>
      <c r="K129" s="923">
        <v>1.1499999999999999</v>
      </c>
      <c r="L129" s="921">
        <v>3</v>
      </c>
      <c r="M129" s="921">
        <v>27</v>
      </c>
      <c r="N129" s="924">
        <v>9</v>
      </c>
      <c r="O129" s="921" t="s">
        <v>6510</v>
      </c>
      <c r="P129" s="925" t="s">
        <v>6738</v>
      </c>
      <c r="Q129" s="926">
        <f t="shared" si="3"/>
        <v>1</v>
      </c>
      <c r="R129" s="974">
        <f t="shared" si="3"/>
        <v>0.79</v>
      </c>
      <c r="S129" s="926">
        <f t="shared" si="4"/>
        <v>1</v>
      </c>
      <c r="T129" s="974">
        <f t="shared" si="5"/>
        <v>0.79</v>
      </c>
      <c r="U129" s="1289">
        <v>9</v>
      </c>
      <c r="V129" s="917">
        <v>2</v>
      </c>
      <c r="W129" s="917">
        <v>-7</v>
      </c>
      <c r="X129" s="1288">
        <v>0.22222222222222221</v>
      </c>
      <c r="Y129" s="1287"/>
    </row>
    <row r="130" spans="1:25" ht="14.4" customHeight="1" x14ac:dyDescent="0.3">
      <c r="A130" s="1251" t="s">
        <v>6739</v>
      </c>
      <c r="B130" s="1264">
        <v>2</v>
      </c>
      <c r="C130" s="1265">
        <v>0.22</v>
      </c>
      <c r="D130" s="1266">
        <v>4.5</v>
      </c>
      <c r="E130" s="1255">
        <v>2</v>
      </c>
      <c r="F130" s="1256">
        <v>0.22</v>
      </c>
      <c r="G130" s="1257">
        <v>5.5</v>
      </c>
      <c r="H130" s="1267">
        <v>4</v>
      </c>
      <c r="I130" s="1268">
        <v>0.44</v>
      </c>
      <c r="J130" s="1270">
        <v>5.3</v>
      </c>
      <c r="K130" s="1259">
        <v>0.11</v>
      </c>
      <c r="L130" s="1258">
        <v>2</v>
      </c>
      <c r="M130" s="1258">
        <v>15</v>
      </c>
      <c r="N130" s="1260">
        <v>5</v>
      </c>
      <c r="O130" s="1258" t="s">
        <v>6510</v>
      </c>
      <c r="P130" s="1261" t="s">
        <v>6740</v>
      </c>
      <c r="Q130" s="1262">
        <f t="shared" si="3"/>
        <v>2</v>
      </c>
      <c r="R130" s="1263">
        <f t="shared" si="3"/>
        <v>0.22</v>
      </c>
      <c r="S130" s="1262">
        <f t="shared" si="4"/>
        <v>2</v>
      </c>
      <c r="T130" s="1263">
        <f t="shared" si="5"/>
        <v>0.22</v>
      </c>
      <c r="U130" s="1300">
        <v>20</v>
      </c>
      <c r="V130" s="1301">
        <v>21.2</v>
      </c>
      <c r="W130" s="1301">
        <v>1.1999999999999993</v>
      </c>
      <c r="X130" s="1302">
        <v>1.06</v>
      </c>
      <c r="Y130" s="1303">
        <v>2</v>
      </c>
    </row>
    <row r="131" spans="1:25" ht="14.4" customHeight="1" thickBot="1" x14ac:dyDescent="0.35">
      <c r="A131" s="1271" t="s">
        <v>6741</v>
      </c>
      <c r="B131" s="1272">
        <v>1</v>
      </c>
      <c r="C131" s="1273">
        <v>0.11</v>
      </c>
      <c r="D131" s="1274">
        <v>2</v>
      </c>
      <c r="E131" s="1275">
        <v>2</v>
      </c>
      <c r="F131" s="1276">
        <v>0.22</v>
      </c>
      <c r="G131" s="1277">
        <v>2.5</v>
      </c>
      <c r="H131" s="1278">
        <v>8</v>
      </c>
      <c r="I131" s="1279">
        <v>0.91</v>
      </c>
      <c r="J131" s="1280">
        <v>4</v>
      </c>
      <c r="K131" s="1281">
        <v>0.11</v>
      </c>
      <c r="L131" s="1282">
        <v>2</v>
      </c>
      <c r="M131" s="1282">
        <v>15</v>
      </c>
      <c r="N131" s="1283">
        <v>5</v>
      </c>
      <c r="O131" s="1282" t="s">
        <v>6510</v>
      </c>
      <c r="P131" s="1284" t="s">
        <v>6742</v>
      </c>
      <c r="Q131" s="1285">
        <f t="shared" si="3"/>
        <v>7</v>
      </c>
      <c r="R131" s="1286">
        <f t="shared" si="3"/>
        <v>0.8</v>
      </c>
      <c r="S131" s="1285">
        <f t="shared" si="4"/>
        <v>6</v>
      </c>
      <c r="T131" s="1286">
        <f t="shared" si="5"/>
        <v>0.69000000000000006</v>
      </c>
      <c r="U131" s="1304">
        <v>40</v>
      </c>
      <c r="V131" s="1305">
        <v>32</v>
      </c>
      <c r="W131" s="1305">
        <v>-8</v>
      </c>
      <c r="X131" s="1306">
        <v>0.8</v>
      </c>
      <c r="Y131" s="1295">
        <v>9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32:Q1048576">
    <cfRule type="cellIs" dxfId="14" priority="11" stopIfTrue="1" operator="lessThan">
      <formula>0</formula>
    </cfRule>
  </conditionalFormatting>
  <conditionalFormatting sqref="W132:W1048576">
    <cfRule type="cellIs" dxfId="13" priority="10" stopIfTrue="1" operator="greaterThan">
      <formula>0</formula>
    </cfRule>
  </conditionalFormatting>
  <conditionalFormatting sqref="X132:X1048576">
    <cfRule type="cellIs" dxfId="12" priority="9" stopIfTrue="1" operator="greaterThan">
      <formula>1</formula>
    </cfRule>
  </conditionalFormatting>
  <conditionalFormatting sqref="X132:X1048576">
    <cfRule type="cellIs" dxfId="11" priority="6" stopIfTrue="1" operator="greaterThan">
      <formula>1</formula>
    </cfRule>
  </conditionalFormatting>
  <conditionalFormatting sqref="W132:W1048576">
    <cfRule type="cellIs" dxfId="10" priority="7" stopIfTrue="1" operator="greaterThan">
      <formula>0</formula>
    </cfRule>
  </conditionalFormatting>
  <conditionalFormatting sqref="Q13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1">
    <cfRule type="cellIs" dxfId="7" priority="4" stopIfTrue="1" operator="lessThan">
      <formula>0</formula>
    </cfRule>
  </conditionalFormatting>
  <conditionalFormatting sqref="X5:X131">
    <cfRule type="cellIs" dxfId="6" priority="2" stopIfTrue="1" operator="greaterThan">
      <formula>1</formula>
    </cfRule>
  </conditionalFormatting>
  <conditionalFormatting sqref="W5:W131">
    <cfRule type="cellIs" dxfId="5" priority="3" stopIfTrue="1" operator="greaterThan">
      <formula>0</formula>
    </cfRule>
  </conditionalFormatting>
  <conditionalFormatting sqref="S5:S13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9465287</v>
      </c>
      <c r="C3" s="344">
        <f t="shared" ref="C3:L3" si="0">SUBTOTAL(9,C6:C1048576)</f>
        <v>10.130661272194022</v>
      </c>
      <c r="D3" s="344">
        <f t="shared" si="0"/>
        <v>9837621</v>
      </c>
      <c r="E3" s="344">
        <f t="shared" si="0"/>
        <v>11</v>
      </c>
      <c r="F3" s="344">
        <f t="shared" si="0"/>
        <v>9696538</v>
      </c>
      <c r="G3" s="347">
        <f>IF(D3&lt;&gt;0,F3/D3,"")</f>
        <v>0.98565882950766248</v>
      </c>
      <c r="H3" s="343">
        <f t="shared" si="0"/>
        <v>150464.04999999996</v>
      </c>
      <c r="I3" s="344">
        <f t="shared" si="0"/>
        <v>0.96914037997415681</v>
      </c>
      <c r="J3" s="344">
        <f t="shared" si="0"/>
        <v>681446.25999999978</v>
      </c>
      <c r="K3" s="344">
        <f t="shared" si="0"/>
        <v>2</v>
      </c>
      <c r="L3" s="344">
        <f t="shared" si="0"/>
        <v>660715.68999999994</v>
      </c>
      <c r="M3" s="345">
        <f>IF(J3&lt;&gt;0,L3/J3,"")</f>
        <v>0.96957856955587396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307"/>
      <c r="B5" s="1308">
        <v>2015</v>
      </c>
      <c r="C5" s="1309"/>
      <c r="D5" s="1309">
        <v>2016</v>
      </c>
      <c r="E5" s="1309"/>
      <c r="F5" s="1309">
        <v>2017</v>
      </c>
      <c r="G5" s="905" t="s">
        <v>2</v>
      </c>
      <c r="H5" s="1308">
        <v>2015</v>
      </c>
      <c r="I5" s="1309"/>
      <c r="J5" s="1309">
        <v>2016</v>
      </c>
      <c r="K5" s="1309"/>
      <c r="L5" s="1309">
        <v>2017</v>
      </c>
      <c r="M5" s="905" t="s">
        <v>2</v>
      </c>
    </row>
    <row r="6" spans="1:13" ht="14.4" customHeight="1" x14ac:dyDescent="0.3">
      <c r="A6" s="856" t="s">
        <v>2025</v>
      </c>
      <c r="B6" s="887">
        <v>6831</v>
      </c>
      <c r="C6" s="825">
        <v>0.61023762730033948</v>
      </c>
      <c r="D6" s="887">
        <v>11194</v>
      </c>
      <c r="E6" s="825">
        <v>1</v>
      </c>
      <c r="F6" s="887">
        <v>108</v>
      </c>
      <c r="G6" s="830">
        <v>9.6480257280686082E-3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1319" t="s">
        <v>5890</v>
      </c>
      <c r="B7" s="1311">
        <v>1639</v>
      </c>
      <c r="C7" s="1312"/>
      <c r="D7" s="1311"/>
      <c r="E7" s="1312"/>
      <c r="F7" s="1311">
        <v>1237</v>
      </c>
      <c r="G7" s="1313"/>
      <c r="H7" s="1311"/>
      <c r="I7" s="1312"/>
      <c r="J7" s="1311"/>
      <c r="K7" s="1312"/>
      <c r="L7" s="1311"/>
      <c r="M7" s="1314"/>
    </row>
    <row r="8" spans="1:13" ht="14.4" customHeight="1" x14ac:dyDescent="0.3">
      <c r="A8" s="1319" t="s">
        <v>5892</v>
      </c>
      <c r="B8" s="1311"/>
      <c r="C8" s="1312"/>
      <c r="D8" s="1311"/>
      <c r="E8" s="1312"/>
      <c r="F8" s="1311">
        <v>4016</v>
      </c>
      <c r="G8" s="1313"/>
      <c r="H8" s="1311"/>
      <c r="I8" s="1312"/>
      <c r="J8" s="1311"/>
      <c r="K8" s="1312"/>
      <c r="L8" s="1311"/>
      <c r="M8" s="1314"/>
    </row>
    <row r="9" spans="1:13" ht="14.4" customHeight="1" x14ac:dyDescent="0.3">
      <c r="A9" s="1319" t="s">
        <v>6744</v>
      </c>
      <c r="B9" s="1311">
        <v>21195</v>
      </c>
      <c r="C9" s="1312">
        <v>0.45717305493841809</v>
      </c>
      <c r="D9" s="1311">
        <v>46361</v>
      </c>
      <c r="E9" s="1312">
        <v>1</v>
      </c>
      <c r="F9" s="1311">
        <v>146317</v>
      </c>
      <c r="G9" s="1313">
        <v>3.1560363236340891</v>
      </c>
      <c r="H9" s="1311">
        <v>20984.65</v>
      </c>
      <c r="I9" s="1312">
        <v>0.77123135930094444</v>
      </c>
      <c r="J9" s="1311">
        <v>27209.279999999999</v>
      </c>
      <c r="K9" s="1312">
        <v>1</v>
      </c>
      <c r="L9" s="1311">
        <v>89729.579999999987</v>
      </c>
      <c r="M9" s="1314">
        <v>3.2977565007232825</v>
      </c>
    </row>
    <row r="10" spans="1:13" ht="14.4" customHeight="1" x14ac:dyDescent="0.3">
      <c r="A10" s="1319" t="s">
        <v>6745</v>
      </c>
      <c r="B10" s="1311">
        <v>335585</v>
      </c>
      <c r="C10" s="1312">
        <v>0.64559911043393281</v>
      </c>
      <c r="D10" s="1311">
        <v>519804</v>
      </c>
      <c r="E10" s="1312">
        <v>1</v>
      </c>
      <c r="F10" s="1311">
        <v>170524</v>
      </c>
      <c r="G10" s="1313">
        <v>0.32805442051234696</v>
      </c>
      <c r="H10" s="1311"/>
      <c r="I10" s="1312"/>
      <c r="J10" s="1311"/>
      <c r="K10" s="1312"/>
      <c r="L10" s="1311"/>
      <c r="M10" s="1314"/>
    </row>
    <row r="11" spans="1:13" ht="14.4" customHeight="1" x14ac:dyDescent="0.3">
      <c r="A11" s="1319" t="s">
        <v>5900</v>
      </c>
      <c r="B11" s="1311">
        <v>707917</v>
      </c>
      <c r="C11" s="1312">
        <v>0.87376988275546263</v>
      </c>
      <c r="D11" s="1311">
        <v>810187</v>
      </c>
      <c r="E11" s="1312">
        <v>1</v>
      </c>
      <c r="F11" s="1311">
        <v>834757</v>
      </c>
      <c r="G11" s="1313">
        <v>1.0303263320690161</v>
      </c>
      <c r="H11" s="1311"/>
      <c r="I11" s="1312"/>
      <c r="J11" s="1311"/>
      <c r="K11" s="1312"/>
      <c r="L11" s="1311"/>
      <c r="M11" s="1314"/>
    </row>
    <row r="12" spans="1:13" ht="14.4" customHeight="1" x14ac:dyDescent="0.3">
      <c r="A12" s="1319" t="s">
        <v>6746</v>
      </c>
      <c r="B12" s="1311">
        <v>1571467</v>
      </c>
      <c r="C12" s="1312">
        <v>1.2546582611181105</v>
      </c>
      <c r="D12" s="1311">
        <v>1252506</v>
      </c>
      <c r="E12" s="1312">
        <v>1</v>
      </c>
      <c r="F12" s="1311">
        <v>1245646</v>
      </c>
      <c r="G12" s="1313">
        <v>0.9945229803290363</v>
      </c>
      <c r="H12" s="1311"/>
      <c r="I12" s="1312"/>
      <c r="J12" s="1311"/>
      <c r="K12" s="1312"/>
      <c r="L12" s="1311"/>
      <c r="M12" s="1314"/>
    </row>
    <row r="13" spans="1:13" ht="14.4" customHeight="1" x14ac:dyDescent="0.3">
      <c r="A13" s="1319" t="s">
        <v>6747</v>
      </c>
      <c r="B13" s="1311">
        <v>317167</v>
      </c>
      <c r="C13" s="1312">
        <v>0.53273503584409998</v>
      </c>
      <c r="D13" s="1311">
        <v>595356</v>
      </c>
      <c r="E13" s="1312">
        <v>1</v>
      </c>
      <c r="F13" s="1311">
        <v>971143</v>
      </c>
      <c r="G13" s="1313">
        <v>1.631197132472</v>
      </c>
      <c r="H13" s="1311">
        <v>129479.39999999997</v>
      </c>
      <c r="I13" s="1312">
        <v>0.19790902067321234</v>
      </c>
      <c r="J13" s="1311">
        <v>654236.97999999975</v>
      </c>
      <c r="K13" s="1312">
        <v>1</v>
      </c>
      <c r="L13" s="1311">
        <v>570986.11</v>
      </c>
      <c r="M13" s="1314">
        <v>0.87275120094862291</v>
      </c>
    </row>
    <row r="14" spans="1:13" ht="14.4" customHeight="1" x14ac:dyDescent="0.3">
      <c r="A14" s="1319" t="s">
        <v>6748</v>
      </c>
      <c r="B14" s="1311">
        <v>518701</v>
      </c>
      <c r="C14" s="1312">
        <v>1.1076041673339612</v>
      </c>
      <c r="D14" s="1311">
        <v>468309</v>
      </c>
      <c r="E14" s="1312">
        <v>1</v>
      </c>
      <c r="F14" s="1311">
        <v>617832</v>
      </c>
      <c r="G14" s="1313">
        <v>1.3192827812405912</v>
      </c>
      <c r="H14" s="1311"/>
      <c r="I14" s="1312"/>
      <c r="J14" s="1311"/>
      <c r="K14" s="1312"/>
      <c r="L14" s="1311"/>
      <c r="M14" s="1314"/>
    </row>
    <row r="15" spans="1:13" ht="14.4" customHeight="1" x14ac:dyDescent="0.3">
      <c r="A15" s="1319" t="s">
        <v>6749</v>
      </c>
      <c r="B15" s="1311">
        <v>5197365</v>
      </c>
      <c r="C15" s="1312">
        <v>0.9788358791888343</v>
      </c>
      <c r="D15" s="1311">
        <v>5309741</v>
      </c>
      <c r="E15" s="1312">
        <v>1</v>
      </c>
      <c r="F15" s="1311">
        <v>4930962</v>
      </c>
      <c r="G15" s="1313">
        <v>0.92866337548290967</v>
      </c>
      <c r="H15" s="1311"/>
      <c r="I15" s="1312"/>
      <c r="J15" s="1311"/>
      <c r="K15" s="1312"/>
      <c r="L15" s="1311"/>
      <c r="M15" s="1314"/>
    </row>
    <row r="16" spans="1:13" ht="14.4" customHeight="1" x14ac:dyDescent="0.3">
      <c r="A16" s="1319" t="s">
        <v>6750</v>
      </c>
      <c r="B16" s="1311">
        <v>468534</v>
      </c>
      <c r="C16" s="1312">
        <v>0.81037551304203437</v>
      </c>
      <c r="D16" s="1311">
        <v>578169</v>
      </c>
      <c r="E16" s="1312">
        <v>1</v>
      </c>
      <c r="F16" s="1311">
        <v>668411</v>
      </c>
      <c r="G16" s="1313">
        <v>1.156082391134772</v>
      </c>
      <c r="H16" s="1311"/>
      <c r="I16" s="1312"/>
      <c r="J16" s="1311"/>
      <c r="K16" s="1312"/>
      <c r="L16" s="1311"/>
      <c r="M16" s="1314"/>
    </row>
    <row r="17" spans="1:13" ht="14.4" customHeight="1" x14ac:dyDescent="0.3">
      <c r="A17" s="1319" t="s">
        <v>6751</v>
      </c>
      <c r="B17" s="1311">
        <v>126852</v>
      </c>
      <c r="C17" s="1312">
        <v>0.84076990376202976</v>
      </c>
      <c r="D17" s="1311">
        <v>150876</v>
      </c>
      <c r="E17" s="1312">
        <v>1</v>
      </c>
      <c r="F17" s="1311">
        <v>88130</v>
      </c>
      <c r="G17" s="1313">
        <v>0.58412206050001325</v>
      </c>
      <c r="H17" s="1311"/>
      <c r="I17" s="1312"/>
      <c r="J17" s="1311"/>
      <c r="K17" s="1312"/>
      <c r="L17" s="1311"/>
      <c r="M17" s="1314"/>
    </row>
    <row r="18" spans="1:13" ht="14.4" customHeight="1" thickBot="1" x14ac:dyDescent="0.35">
      <c r="A18" s="893" t="s">
        <v>6752</v>
      </c>
      <c r="B18" s="1315">
        <v>192034</v>
      </c>
      <c r="C18" s="1316">
        <v>2.0189028364767974</v>
      </c>
      <c r="D18" s="1315">
        <v>95118</v>
      </c>
      <c r="E18" s="1316">
        <v>1</v>
      </c>
      <c r="F18" s="1315">
        <v>17455</v>
      </c>
      <c r="G18" s="1317">
        <v>0.18350890472886311</v>
      </c>
      <c r="H18" s="1315"/>
      <c r="I18" s="1316"/>
      <c r="J18" s="1315"/>
      <c r="K18" s="1316"/>
      <c r="L18" s="1315"/>
      <c r="M18" s="131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7586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58152.22</v>
      </c>
      <c r="G3" s="211">
        <f t="shared" si="0"/>
        <v>9615751.0499999989</v>
      </c>
      <c r="H3" s="212"/>
      <c r="I3" s="212"/>
      <c r="J3" s="207">
        <f t="shared" si="0"/>
        <v>58782.520000000004</v>
      </c>
      <c r="K3" s="211">
        <f t="shared" si="0"/>
        <v>10519067.260000002</v>
      </c>
      <c r="L3" s="212"/>
      <c r="M3" s="212"/>
      <c r="N3" s="207">
        <f t="shared" si="0"/>
        <v>58950.429999999993</v>
      </c>
      <c r="O3" s="211">
        <f t="shared" si="0"/>
        <v>10357253.689999999</v>
      </c>
      <c r="P3" s="177">
        <f>IF(K3=0,"",O3/K3)</f>
        <v>0.98461711803903784</v>
      </c>
      <c r="Q3" s="209">
        <f>IF(N3=0,"",O3/N3)</f>
        <v>175.69428569053696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599</v>
      </c>
      <c r="B6" s="825" t="s">
        <v>5662</v>
      </c>
      <c r="C6" s="825" t="s">
        <v>5627</v>
      </c>
      <c r="D6" s="825" t="s">
        <v>5827</v>
      </c>
      <c r="E6" s="825" t="s">
        <v>5828</v>
      </c>
      <c r="F6" s="225">
        <v>2</v>
      </c>
      <c r="G6" s="225">
        <v>130</v>
      </c>
      <c r="H6" s="225"/>
      <c r="I6" s="225">
        <v>65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1310" t="s">
        <v>599</v>
      </c>
      <c r="B7" s="1312" t="s">
        <v>5662</v>
      </c>
      <c r="C7" s="1312" t="s">
        <v>5627</v>
      </c>
      <c r="D7" s="1312" t="s">
        <v>5775</v>
      </c>
      <c r="E7" s="1312" t="s">
        <v>5776</v>
      </c>
      <c r="F7" s="1320"/>
      <c r="G7" s="1320"/>
      <c r="H7" s="1320"/>
      <c r="I7" s="1320"/>
      <c r="J7" s="1320"/>
      <c r="K7" s="1320"/>
      <c r="L7" s="1320"/>
      <c r="M7" s="1320"/>
      <c r="N7" s="1320">
        <v>3</v>
      </c>
      <c r="O7" s="1320">
        <v>108</v>
      </c>
      <c r="P7" s="1313"/>
      <c r="Q7" s="1321">
        <v>36</v>
      </c>
    </row>
    <row r="8" spans="1:17" ht="14.4" customHeight="1" x14ac:dyDescent="0.3">
      <c r="A8" s="1310" t="s">
        <v>599</v>
      </c>
      <c r="B8" s="1312" t="s">
        <v>5873</v>
      </c>
      <c r="C8" s="1312" t="s">
        <v>5627</v>
      </c>
      <c r="D8" s="1312" t="s">
        <v>6490</v>
      </c>
      <c r="E8" s="1312" t="s">
        <v>6491</v>
      </c>
      <c r="F8" s="1320">
        <v>1</v>
      </c>
      <c r="G8" s="1320">
        <v>1121</v>
      </c>
      <c r="H8" s="1320"/>
      <c r="I8" s="1320">
        <v>1121</v>
      </c>
      <c r="J8" s="1320"/>
      <c r="K8" s="1320"/>
      <c r="L8" s="1320"/>
      <c r="M8" s="1320"/>
      <c r="N8" s="1320"/>
      <c r="O8" s="1320"/>
      <c r="P8" s="1313"/>
      <c r="Q8" s="1321"/>
    </row>
    <row r="9" spans="1:17" ht="14.4" customHeight="1" x14ac:dyDescent="0.3">
      <c r="A9" s="1310" t="s">
        <v>599</v>
      </c>
      <c r="B9" s="1312" t="s">
        <v>5873</v>
      </c>
      <c r="C9" s="1312" t="s">
        <v>5627</v>
      </c>
      <c r="D9" s="1312" t="s">
        <v>6492</v>
      </c>
      <c r="E9" s="1312" t="s">
        <v>6493</v>
      </c>
      <c r="F9" s="1320">
        <v>1</v>
      </c>
      <c r="G9" s="1320">
        <v>5580</v>
      </c>
      <c r="H9" s="1320">
        <v>0.49848132928354477</v>
      </c>
      <c r="I9" s="1320">
        <v>5580</v>
      </c>
      <c r="J9" s="1320">
        <v>2</v>
      </c>
      <c r="K9" s="1320">
        <v>11194</v>
      </c>
      <c r="L9" s="1320">
        <v>1</v>
      </c>
      <c r="M9" s="1320">
        <v>5597</v>
      </c>
      <c r="N9" s="1320"/>
      <c r="O9" s="1320"/>
      <c r="P9" s="1313"/>
      <c r="Q9" s="1321"/>
    </row>
    <row r="10" spans="1:17" ht="14.4" customHeight="1" x14ac:dyDescent="0.3">
      <c r="A10" s="1310" t="s">
        <v>6495</v>
      </c>
      <c r="B10" s="1312" t="s">
        <v>5873</v>
      </c>
      <c r="C10" s="1312" t="s">
        <v>5627</v>
      </c>
      <c r="D10" s="1312" t="s">
        <v>6490</v>
      </c>
      <c r="E10" s="1312" t="s">
        <v>6491</v>
      </c>
      <c r="F10" s="1320">
        <v>1</v>
      </c>
      <c r="G10" s="1320">
        <v>1121</v>
      </c>
      <c r="H10" s="1320"/>
      <c r="I10" s="1320">
        <v>1121</v>
      </c>
      <c r="J10" s="1320"/>
      <c r="K10" s="1320"/>
      <c r="L10" s="1320"/>
      <c r="M10" s="1320"/>
      <c r="N10" s="1320"/>
      <c r="O10" s="1320"/>
      <c r="P10" s="1313"/>
      <c r="Q10" s="1321"/>
    </row>
    <row r="11" spans="1:17" ht="14.4" customHeight="1" x14ac:dyDescent="0.3">
      <c r="A11" s="1310" t="s">
        <v>6495</v>
      </c>
      <c r="B11" s="1312" t="s">
        <v>5873</v>
      </c>
      <c r="C11" s="1312" t="s">
        <v>5627</v>
      </c>
      <c r="D11" s="1312" t="s">
        <v>6753</v>
      </c>
      <c r="E11" s="1312" t="s">
        <v>6754</v>
      </c>
      <c r="F11" s="1320">
        <v>2</v>
      </c>
      <c r="G11" s="1320">
        <v>518</v>
      </c>
      <c r="H11" s="1320"/>
      <c r="I11" s="1320">
        <v>259</v>
      </c>
      <c r="J11" s="1320"/>
      <c r="K11" s="1320"/>
      <c r="L11" s="1320"/>
      <c r="M11" s="1320"/>
      <c r="N11" s="1320">
        <v>1</v>
      </c>
      <c r="O11" s="1320">
        <v>265</v>
      </c>
      <c r="P11" s="1313"/>
      <c r="Q11" s="1321">
        <v>265</v>
      </c>
    </row>
    <row r="12" spans="1:17" ht="14.4" customHeight="1" x14ac:dyDescent="0.3">
      <c r="A12" s="1310" t="s">
        <v>6495</v>
      </c>
      <c r="B12" s="1312" t="s">
        <v>5873</v>
      </c>
      <c r="C12" s="1312" t="s">
        <v>5627</v>
      </c>
      <c r="D12" s="1312" t="s">
        <v>6755</v>
      </c>
      <c r="E12" s="1312" t="s">
        <v>6756</v>
      </c>
      <c r="F12" s="1320"/>
      <c r="G12" s="1320"/>
      <c r="H12" s="1320"/>
      <c r="I12" s="1320"/>
      <c r="J12" s="1320"/>
      <c r="K12" s="1320"/>
      <c r="L12" s="1320"/>
      <c r="M12" s="1320"/>
      <c r="N12" s="1320">
        <v>2</v>
      </c>
      <c r="O12" s="1320">
        <v>972</v>
      </c>
      <c r="P12" s="1313"/>
      <c r="Q12" s="1321">
        <v>486</v>
      </c>
    </row>
    <row r="13" spans="1:17" ht="14.4" customHeight="1" x14ac:dyDescent="0.3">
      <c r="A13" s="1310" t="s">
        <v>6497</v>
      </c>
      <c r="B13" s="1312" t="s">
        <v>6757</v>
      </c>
      <c r="C13" s="1312" t="s">
        <v>5627</v>
      </c>
      <c r="D13" s="1312" t="s">
        <v>6758</v>
      </c>
      <c r="E13" s="1312" t="s">
        <v>6759</v>
      </c>
      <c r="F13" s="1320"/>
      <c r="G13" s="1320"/>
      <c r="H13" s="1320"/>
      <c r="I13" s="1320"/>
      <c r="J13" s="1320"/>
      <c r="K13" s="1320"/>
      <c r="L13" s="1320"/>
      <c r="M13" s="1320"/>
      <c r="N13" s="1320">
        <v>2</v>
      </c>
      <c r="O13" s="1320">
        <v>272</v>
      </c>
      <c r="P13" s="1313"/>
      <c r="Q13" s="1321">
        <v>136</v>
      </c>
    </row>
    <row r="14" spans="1:17" ht="14.4" customHeight="1" x14ac:dyDescent="0.3">
      <c r="A14" s="1310" t="s">
        <v>6497</v>
      </c>
      <c r="B14" s="1312" t="s">
        <v>6757</v>
      </c>
      <c r="C14" s="1312" t="s">
        <v>5627</v>
      </c>
      <c r="D14" s="1312" t="s">
        <v>6760</v>
      </c>
      <c r="E14" s="1312" t="s">
        <v>6761</v>
      </c>
      <c r="F14" s="1320"/>
      <c r="G14" s="1320"/>
      <c r="H14" s="1320"/>
      <c r="I14" s="1320"/>
      <c r="J14" s="1320"/>
      <c r="K14" s="1320"/>
      <c r="L14" s="1320"/>
      <c r="M14" s="1320"/>
      <c r="N14" s="1320">
        <v>2</v>
      </c>
      <c r="O14" s="1320">
        <v>1410</v>
      </c>
      <c r="P14" s="1313"/>
      <c r="Q14" s="1321">
        <v>705</v>
      </c>
    </row>
    <row r="15" spans="1:17" ht="14.4" customHeight="1" x14ac:dyDescent="0.3">
      <c r="A15" s="1310" t="s">
        <v>6497</v>
      </c>
      <c r="B15" s="1312" t="s">
        <v>6757</v>
      </c>
      <c r="C15" s="1312" t="s">
        <v>5627</v>
      </c>
      <c r="D15" s="1312" t="s">
        <v>6762</v>
      </c>
      <c r="E15" s="1312" t="s">
        <v>6763</v>
      </c>
      <c r="F15" s="1320"/>
      <c r="G15" s="1320"/>
      <c r="H15" s="1320"/>
      <c r="I15" s="1320"/>
      <c r="J15" s="1320"/>
      <c r="K15" s="1320"/>
      <c r="L15" s="1320"/>
      <c r="M15" s="1320"/>
      <c r="N15" s="1320">
        <v>4</v>
      </c>
      <c r="O15" s="1320">
        <v>1980</v>
      </c>
      <c r="P15" s="1313"/>
      <c r="Q15" s="1321">
        <v>495</v>
      </c>
    </row>
    <row r="16" spans="1:17" ht="14.4" customHeight="1" x14ac:dyDescent="0.3">
      <c r="A16" s="1310" t="s">
        <v>6497</v>
      </c>
      <c r="B16" s="1312" t="s">
        <v>6757</v>
      </c>
      <c r="C16" s="1312" t="s">
        <v>5627</v>
      </c>
      <c r="D16" s="1312" t="s">
        <v>6764</v>
      </c>
      <c r="E16" s="1312" t="s">
        <v>6765</v>
      </c>
      <c r="F16" s="1320"/>
      <c r="G16" s="1320"/>
      <c r="H16" s="1320"/>
      <c r="I16" s="1320"/>
      <c r="J16" s="1320"/>
      <c r="K16" s="1320"/>
      <c r="L16" s="1320"/>
      <c r="M16" s="1320"/>
      <c r="N16" s="1320">
        <v>1</v>
      </c>
      <c r="O16" s="1320">
        <v>178</v>
      </c>
      <c r="P16" s="1313"/>
      <c r="Q16" s="1321">
        <v>178</v>
      </c>
    </row>
    <row r="17" spans="1:17" ht="14.4" customHeight="1" x14ac:dyDescent="0.3">
      <c r="A17" s="1310" t="s">
        <v>6497</v>
      </c>
      <c r="B17" s="1312" t="s">
        <v>6757</v>
      </c>
      <c r="C17" s="1312" t="s">
        <v>5627</v>
      </c>
      <c r="D17" s="1312" t="s">
        <v>6766</v>
      </c>
      <c r="E17" s="1312" t="s">
        <v>6767</v>
      </c>
      <c r="F17" s="1320"/>
      <c r="G17" s="1320"/>
      <c r="H17" s="1320"/>
      <c r="I17" s="1320"/>
      <c r="J17" s="1320"/>
      <c r="K17" s="1320"/>
      <c r="L17" s="1320"/>
      <c r="M17" s="1320"/>
      <c r="N17" s="1320">
        <v>1</v>
      </c>
      <c r="O17" s="1320">
        <v>176</v>
      </c>
      <c r="P17" s="1313"/>
      <c r="Q17" s="1321">
        <v>176</v>
      </c>
    </row>
    <row r="18" spans="1:17" ht="14.4" customHeight="1" x14ac:dyDescent="0.3">
      <c r="A18" s="1310" t="s">
        <v>6768</v>
      </c>
      <c r="B18" s="1312" t="s">
        <v>6769</v>
      </c>
      <c r="C18" s="1312" t="s">
        <v>5632</v>
      </c>
      <c r="D18" s="1312" t="s">
        <v>6770</v>
      </c>
      <c r="E18" s="1312" t="s">
        <v>6022</v>
      </c>
      <c r="F18" s="1320">
        <v>0.45</v>
      </c>
      <c r="G18" s="1320">
        <v>796.86</v>
      </c>
      <c r="H18" s="1320">
        <v>0.33033341762391755</v>
      </c>
      <c r="I18" s="1320">
        <v>1770.8</v>
      </c>
      <c r="J18" s="1320">
        <v>1.35</v>
      </c>
      <c r="K18" s="1320">
        <v>2412.29</v>
      </c>
      <c r="L18" s="1320">
        <v>1</v>
      </c>
      <c r="M18" s="1320">
        <v>1786.8814814814814</v>
      </c>
      <c r="N18" s="1320">
        <v>2.1</v>
      </c>
      <c r="O18" s="1320">
        <v>3819.99</v>
      </c>
      <c r="P18" s="1313">
        <v>1.5835533870305809</v>
      </c>
      <c r="Q18" s="1321">
        <v>1819.042857142857</v>
      </c>
    </row>
    <row r="19" spans="1:17" ht="14.4" customHeight="1" x14ac:dyDescent="0.3">
      <c r="A19" s="1310" t="s">
        <v>6768</v>
      </c>
      <c r="B19" s="1312" t="s">
        <v>6769</v>
      </c>
      <c r="C19" s="1312" t="s">
        <v>5632</v>
      </c>
      <c r="D19" s="1312" t="s">
        <v>6771</v>
      </c>
      <c r="E19" s="1312" t="s">
        <v>6772</v>
      </c>
      <c r="F19" s="1320">
        <v>0.05</v>
      </c>
      <c r="G19" s="1320">
        <v>45.19</v>
      </c>
      <c r="H19" s="1320">
        <v>1</v>
      </c>
      <c r="I19" s="1320">
        <v>903.8</v>
      </c>
      <c r="J19" s="1320">
        <v>0.05</v>
      </c>
      <c r="K19" s="1320">
        <v>45.19</v>
      </c>
      <c r="L19" s="1320">
        <v>1</v>
      </c>
      <c r="M19" s="1320">
        <v>903.8</v>
      </c>
      <c r="N19" s="1320">
        <v>0.1</v>
      </c>
      <c r="O19" s="1320">
        <v>90.38</v>
      </c>
      <c r="P19" s="1313">
        <v>2</v>
      </c>
      <c r="Q19" s="1321">
        <v>903.8</v>
      </c>
    </row>
    <row r="20" spans="1:17" ht="14.4" customHeight="1" x14ac:dyDescent="0.3">
      <c r="A20" s="1310" t="s">
        <v>6768</v>
      </c>
      <c r="B20" s="1312" t="s">
        <v>6769</v>
      </c>
      <c r="C20" s="1312" t="s">
        <v>6085</v>
      </c>
      <c r="D20" s="1312" t="s">
        <v>6773</v>
      </c>
      <c r="E20" s="1312" t="s">
        <v>6774</v>
      </c>
      <c r="F20" s="1320">
        <v>230</v>
      </c>
      <c r="G20" s="1320">
        <v>1223.5999999999999</v>
      </c>
      <c r="H20" s="1320">
        <v>1.2049236829148202</v>
      </c>
      <c r="I20" s="1320">
        <v>5.3199999999999994</v>
      </c>
      <c r="J20" s="1320">
        <v>190</v>
      </c>
      <c r="K20" s="1320">
        <v>1015.5</v>
      </c>
      <c r="L20" s="1320">
        <v>1</v>
      </c>
      <c r="M20" s="1320">
        <v>5.344736842105263</v>
      </c>
      <c r="N20" s="1320">
        <v>964</v>
      </c>
      <c r="O20" s="1320">
        <v>6585.34</v>
      </c>
      <c r="P20" s="1313">
        <v>6.4848252092565239</v>
      </c>
      <c r="Q20" s="1321">
        <v>6.8312655601659751</v>
      </c>
    </row>
    <row r="21" spans="1:17" ht="14.4" customHeight="1" x14ac:dyDescent="0.3">
      <c r="A21" s="1310" t="s">
        <v>6768</v>
      </c>
      <c r="B21" s="1312" t="s">
        <v>6769</v>
      </c>
      <c r="C21" s="1312" t="s">
        <v>6085</v>
      </c>
      <c r="D21" s="1312" t="s">
        <v>6775</v>
      </c>
      <c r="E21" s="1312" t="s">
        <v>6776</v>
      </c>
      <c r="F21" s="1320">
        <v>1</v>
      </c>
      <c r="G21" s="1320">
        <v>2193.58</v>
      </c>
      <c r="H21" s="1320"/>
      <c r="I21" s="1320">
        <v>2193.58</v>
      </c>
      <c r="J21" s="1320"/>
      <c r="K21" s="1320"/>
      <c r="L21" s="1320"/>
      <c r="M21" s="1320"/>
      <c r="N21" s="1320">
        <v>2</v>
      </c>
      <c r="O21" s="1320">
        <v>4014.54</v>
      </c>
      <c r="P21" s="1313"/>
      <c r="Q21" s="1321">
        <v>2007.27</v>
      </c>
    </row>
    <row r="22" spans="1:17" ht="14.4" customHeight="1" x14ac:dyDescent="0.3">
      <c r="A22" s="1310" t="s">
        <v>6768</v>
      </c>
      <c r="B22" s="1312" t="s">
        <v>6769</v>
      </c>
      <c r="C22" s="1312" t="s">
        <v>6085</v>
      </c>
      <c r="D22" s="1312" t="s">
        <v>6777</v>
      </c>
      <c r="E22" s="1312" t="s">
        <v>6778</v>
      </c>
      <c r="F22" s="1320">
        <v>442</v>
      </c>
      <c r="G22" s="1320">
        <v>14829.1</v>
      </c>
      <c r="H22" s="1320">
        <v>0.62474353627144918</v>
      </c>
      <c r="I22" s="1320">
        <v>33.550000000000004</v>
      </c>
      <c r="J22" s="1320">
        <v>719</v>
      </c>
      <c r="K22" s="1320">
        <v>23736.300000000003</v>
      </c>
      <c r="L22" s="1320">
        <v>1</v>
      </c>
      <c r="M22" s="1320">
        <v>33.01293463143255</v>
      </c>
      <c r="N22" s="1320">
        <v>1107</v>
      </c>
      <c r="O22" s="1320">
        <v>37361.83</v>
      </c>
      <c r="P22" s="1313">
        <v>1.5740376554054338</v>
      </c>
      <c r="Q22" s="1321">
        <v>33.750523938572719</v>
      </c>
    </row>
    <row r="23" spans="1:17" ht="14.4" customHeight="1" x14ac:dyDescent="0.3">
      <c r="A23" s="1310" t="s">
        <v>6768</v>
      </c>
      <c r="B23" s="1312" t="s">
        <v>6769</v>
      </c>
      <c r="C23" s="1312" t="s">
        <v>6085</v>
      </c>
      <c r="D23" s="1312" t="s">
        <v>6779</v>
      </c>
      <c r="E23" s="1312" t="s">
        <v>6780</v>
      </c>
      <c r="F23" s="1320">
        <v>50</v>
      </c>
      <c r="G23" s="1320">
        <v>1012</v>
      </c>
      <c r="H23" s="1320"/>
      <c r="I23" s="1320">
        <v>20.239999999999998</v>
      </c>
      <c r="J23" s="1320"/>
      <c r="K23" s="1320"/>
      <c r="L23" s="1320"/>
      <c r="M23" s="1320"/>
      <c r="N23" s="1320">
        <v>1850</v>
      </c>
      <c r="O23" s="1320">
        <v>37857.5</v>
      </c>
      <c r="P23" s="1313"/>
      <c r="Q23" s="1321">
        <v>20.463513513513515</v>
      </c>
    </row>
    <row r="24" spans="1:17" ht="14.4" customHeight="1" x14ac:dyDescent="0.3">
      <c r="A24" s="1310" t="s">
        <v>6768</v>
      </c>
      <c r="B24" s="1312" t="s">
        <v>6769</v>
      </c>
      <c r="C24" s="1312" t="s">
        <v>5667</v>
      </c>
      <c r="D24" s="1312" t="s">
        <v>6781</v>
      </c>
      <c r="E24" s="1312" t="s">
        <v>6782</v>
      </c>
      <c r="F24" s="1320">
        <v>1</v>
      </c>
      <c r="G24" s="1320">
        <v>884.32</v>
      </c>
      <c r="H24" s="1320"/>
      <c r="I24" s="1320">
        <v>884.32</v>
      </c>
      <c r="J24" s="1320"/>
      <c r="K24" s="1320"/>
      <c r="L24" s="1320"/>
      <c r="M24" s="1320"/>
      <c r="N24" s="1320"/>
      <c r="O24" s="1320"/>
      <c r="P24" s="1313"/>
      <c r="Q24" s="1321"/>
    </row>
    <row r="25" spans="1:17" ht="14.4" customHeight="1" x14ac:dyDescent="0.3">
      <c r="A25" s="1310" t="s">
        <v>6768</v>
      </c>
      <c r="B25" s="1312" t="s">
        <v>6769</v>
      </c>
      <c r="C25" s="1312" t="s">
        <v>5627</v>
      </c>
      <c r="D25" s="1312" t="s">
        <v>6783</v>
      </c>
      <c r="E25" s="1312" t="s">
        <v>6784</v>
      </c>
      <c r="F25" s="1320"/>
      <c r="G25" s="1320"/>
      <c r="H25" s="1320"/>
      <c r="I25" s="1320"/>
      <c r="J25" s="1320"/>
      <c r="K25" s="1320"/>
      <c r="L25" s="1320"/>
      <c r="M25" s="1320"/>
      <c r="N25" s="1320">
        <v>1</v>
      </c>
      <c r="O25" s="1320">
        <v>177</v>
      </c>
      <c r="P25" s="1313"/>
      <c r="Q25" s="1321">
        <v>177</v>
      </c>
    </row>
    <row r="26" spans="1:17" ht="14.4" customHeight="1" x14ac:dyDescent="0.3">
      <c r="A26" s="1310" t="s">
        <v>6768</v>
      </c>
      <c r="B26" s="1312" t="s">
        <v>6769</v>
      </c>
      <c r="C26" s="1312" t="s">
        <v>5627</v>
      </c>
      <c r="D26" s="1312" t="s">
        <v>6785</v>
      </c>
      <c r="E26" s="1312" t="s">
        <v>6786</v>
      </c>
      <c r="F26" s="1320">
        <v>1</v>
      </c>
      <c r="G26" s="1320">
        <v>658</v>
      </c>
      <c r="H26" s="1320"/>
      <c r="I26" s="1320">
        <v>658</v>
      </c>
      <c r="J26" s="1320"/>
      <c r="K26" s="1320"/>
      <c r="L26" s="1320"/>
      <c r="M26" s="1320"/>
      <c r="N26" s="1320">
        <v>2</v>
      </c>
      <c r="O26" s="1320">
        <v>1364</v>
      </c>
      <c r="P26" s="1313"/>
      <c r="Q26" s="1321">
        <v>682</v>
      </c>
    </row>
    <row r="27" spans="1:17" ht="14.4" customHeight="1" x14ac:dyDescent="0.3">
      <c r="A27" s="1310" t="s">
        <v>6768</v>
      </c>
      <c r="B27" s="1312" t="s">
        <v>6769</v>
      </c>
      <c r="C27" s="1312" t="s">
        <v>5627</v>
      </c>
      <c r="D27" s="1312" t="s">
        <v>6787</v>
      </c>
      <c r="E27" s="1312" t="s">
        <v>6788</v>
      </c>
      <c r="F27" s="1320">
        <v>1</v>
      </c>
      <c r="G27" s="1320">
        <v>1762</v>
      </c>
      <c r="H27" s="1320">
        <v>0.96547945205479457</v>
      </c>
      <c r="I27" s="1320">
        <v>1762</v>
      </c>
      <c r="J27" s="1320">
        <v>1</v>
      </c>
      <c r="K27" s="1320">
        <v>1825</v>
      </c>
      <c r="L27" s="1320">
        <v>1</v>
      </c>
      <c r="M27" s="1320">
        <v>1825</v>
      </c>
      <c r="N27" s="1320">
        <v>12</v>
      </c>
      <c r="O27" s="1320">
        <v>21900</v>
      </c>
      <c r="P27" s="1313">
        <v>12</v>
      </c>
      <c r="Q27" s="1321">
        <v>1825</v>
      </c>
    </row>
    <row r="28" spans="1:17" ht="14.4" customHeight="1" x14ac:dyDescent="0.3">
      <c r="A28" s="1310" t="s">
        <v>6768</v>
      </c>
      <c r="B28" s="1312" t="s">
        <v>6769</v>
      </c>
      <c r="C28" s="1312" t="s">
        <v>5627</v>
      </c>
      <c r="D28" s="1312" t="s">
        <v>6789</v>
      </c>
      <c r="E28" s="1312" t="s">
        <v>6790</v>
      </c>
      <c r="F28" s="1320">
        <v>1</v>
      </c>
      <c r="G28" s="1320">
        <v>3455</v>
      </c>
      <c r="H28" s="1320"/>
      <c r="I28" s="1320">
        <v>3455</v>
      </c>
      <c r="J28" s="1320"/>
      <c r="K28" s="1320"/>
      <c r="L28" s="1320"/>
      <c r="M28" s="1320"/>
      <c r="N28" s="1320">
        <v>13</v>
      </c>
      <c r="O28" s="1320">
        <v>45760</v>
      </c>
      <c r="P28" s="1313"/>
      <c r="Q28" s="1321">
        <v>3520</v>
      </c>
    </row>
    <row r="29" spans="1:17" ht="14.4" customHeight="1" x14ac:dyDescent="0.3">
      <c r="A29" s="1310" t="s">
        <v>6768</v>
      </c>
      <c r="B29" s="1312" t="s">
        <v>6769</v>
      </c>
      <c r="C29" s="1312" t="s">
        <v>5627</v>
      </c>
      <c r="D29" s="1312" t="s">
        <v>6791</v>
      </c>
      <c r="E29" s="1312" t="s">
        <v>6792</v>
      </c>
      <c r="F29" s="1320">
        <v>1</v>
      </c>
      <c r="G29" s="1320">
        <v>14340</v>
      </c>
      <c r="H29" s="1320">
        <v>0.32951881979870401</v>
      </c>
      <c r="I29" s="1320">
        <v>14340</v>
      </c>
      <c r="J29" s="1320">
        <v>3</v>
      </c>
      <c r="K29" s="1320">
        <v>43518</v>
      </c>
      <c r="L29" s="1320">
        <v>1</v>
      </c>
      <c r="M29" s="1320">
        <v>14506</v>
      </c>
      <c r="N29" s="1320">
        <v>5</v>
      </c>
      <c r="O29" s="1320">
        <v>72535</v>
      </c>
      <c r="P29" s="1313">
        <v>1.6667815616526496</v>
      </c>
      <c r="Q29" s="1321">
        <v>14507</v>
      </c>
    </row>
    <row r="30" spans="1:17" ht="14.4" customHeight="1" x14ac:dyDescent="0.3">
      <c r="A30" s="1310" t="s">
        <v>6768</v>
      </c>
      <c r="B30" s="1312" t="s">
        <v>6769</v>
      </c>
      <c r="C30" s="1312" t="s">
        <v>5627</v>
      </c>
      <c r="D30" s="1312" t="s">
        <v>6793</v>
      </c>
      <c r="E30" s="1312" t="s">
        <v>6794</v>
      </c>
      <c r="F30" s="1320">
        <v>2</v>
      </c>
      <c r="G30" s="1320">
        <v>980</v>
      </c>
      <c r="H30" s="1320">
        <v>0.96267190569744598</v>
      </c>
      <c r="I30" s="1320">
        <v>490</v>
      </c>
      <c r="J30" s="1320">
        <v>2</v>
      </c>
      <c r="K30" s="1320">
        <v>1018</v>
      </c>
      <c r="L30" s="1320">
        <v>1</v>
      </c>
      <c r="M30" s="1320">
        <v>509</v>
      </c>
      <c r="N30" s="1320">
        <v>9</v>
      </c>
      <c r="O30" s="1320">
        <v>4581</v>
      </c>
      <c r="P30" s="1313">
        <v>4.5</v>
      </c>
      <c r="Q30" s="1321">
        <v>509</v>
      </c>
    </row>
    <row r="31" spans="1:17" ht="14.4" customHeight="1" x14ac:dyDescent="0.3">
      <c r="A31" s="1310" t="s">
        <v>6795</v>
      </c>
      <c r="B31" s="1312" t="s">
        <v>6796</v>
      </c>
      <c r="C31" s="1312" t="s">
        <v>5627</v>
      </c>
      <c r="D31" s="1312" t="s">
        <v>6797</v>
      </c>
      <c r="E31" s="1312" t="s">
        <v>6798</v>
      </c>
      <c r="F31" s="1320">
        <v>8</v>
      </c>
      <c r="G31" s="1320">
        <v>2424</v>
      </c>
      <c r="H31" s="1320">
        <v>2.573248407643312</v>
      </c>
      <c r="I31" s="1320">
        <v>303</v>
      </c>
      <c r="J31" s="1320">
        <v>3</v>
      </c>
      <c r="K31" s="1320">
        <v>942</v>
      </c>
      <c r="L31" s="1320">
        <v>1</v>
      </c>
      <c r="M31" s="1320">
        <v>314</v>
      </c>
      <c r="N31" s="1320"/>
      <c r="O31" s="1320"/>
      <c r="P31" s="1313"/>
      <c r="Q31" s="1321"/>
    </row>
    <row r="32" spans="1:17" ht="14.4" customHeight="1" x14ac:dyDescent="0.3">
      <c r="A32" s="1310" t="s">
        <v>6795</v>
      </c>
      <c r="B32" s="1312" t="s">
        <v>6796</v>
      </c>
      <c r="C32" s="1312" t="s">
        <v>5627</v>
      </c>
      <c r="D32" s="1312" t="s">
        <v>6799</v>
      </c>
      <c r="E32" s="1312" t="s">
        <v>6800</v>
      </c>
      <c r="F32" s="1320">
        <v>5</v>
      </c>
      <c r="G32" s="1320">
        <v>6340</v>
      </c>
      <c r="H32" s="1320">
        <v>0.3801187121530068</v>
      </c>
      <c r="I32" s="1320">
        <v>1268</v>
      </c>
      <c r="J32" s="1320">
        <v>13</v>
      </c>
      <c r="K32" s="1320">
        <v>16679</v>
      </c>
      <c r="L32" s="1320">
        <v>1</v>
      </c>
      <c r="M32" s="1320">
        <v>1283</v>
      </c>
      <c r="N32" s="1320">
        <v>4</v>
      </c>
      <c r="O32" s="1320">
        <v>5140</v>
      </c>
      <c r="P32" s="1313">
        <v>0.30817195275496134</v>
      </c>
      <c r="Q32" s="1321">
        <v>1285</v>
      </c>
    </row>
    <row r="33" spans="1:17" ht="14.4" customHeight="1" x14ac:dyDescent="0.3">
      <c r="A33" s="1310" t="s">
        <v>6795</v>
      </c>
      <c r="B33" s="1312" t="s">
        <v>6796</v>
      </c>
      <c r="C33" s="1312" t="s">
        <v>5627</v>
      </c>
      <c r="D33" s="1312" t="s">
        <v>6801</v>
      </c>
      <c r="E33" s="1312" t="s">
        <v>6802</v>
      </c>
      <c r="F33" s="1320">
        <v>108</v>
      </c>
      <c r="G33" s="1320">
        <v>244512</v>
      </c>
      <c r="H33" s="1320">
        <v>0.51741563047544881</v>
      </c>
      <c r="I33" s="1320">
        <v>2264</v>
      </c>
      <c r="J33" s="1320">
        <v>206</v>
      </c>
      <c r="K33" s="1320">
        <v>472564</v>
      </c>
      <c r="L33" s="1320">
        <v>1</v>
      </c>
      <c r="M33" s="1320">
        <v>2294</v>
      </c>
      <c r="N33" s="1320">
        <v>72</v>
      </c>
      <c r="O33" s="1320">
        <v>165384</v>
      </c>
      <c r="P33" s="1313">
        <v>0.3499716440524458</v>
      </c>
      <c r="Q33" s="1321">
        <v>2297</v>
      </c>
    </row>
    <row r="34" spans="1:17" ht="14.4" customHeight="1" x14ac:dyDescent="0.3">
      <c r="A34" s="1310" t="s">
        <v>6795</v>
      </c>
      <c r="B34" s="1312" t="s">
        <v>6796</v>
      </c>
      <c r="C34" s="1312" t="s">
        <v>5627</v>
      </c>
      <c r="D34" s="1312" t="s">
        <v>6803</v>
      </c>
      <c r="E34" s="1312" t="s">
        <v>6804</v>
      </c>
      <c r="F34" s="1320">
        <v>9</v>
      </c>
      <c r="G34" s="1320">
        <v>7965</v>
      </c>
      <c r="H34" s="1320">
        <v>2.8365384615384617</v>
      </c>
      <c r="I34" s="1320">
        <v>885</v>
      </c>
      <c r="J34" s="1320">
        <v>3</v>
      </c>
      <c r="K34" s="1320">
        <v>2808</v>
      </c>
      <c r="L34" s="1320">
        <v>1</v>
      </c>
      <c r="M34" s="1320">
        <v>936</v>
      </c>
      <c r="N34" s="1320"/>
      <c r="O34" s="1320"/>
      <c r="P34" s="1313"/>
      <c r="Q34" s="1321"/>
    </row>
    <row r="35" spans="1:17" ht="14.4" customHeight="1" x14ac:dyDescent="0.3">
      <c r="A35" s="1310" t="s">
        <v>6795</v>
      </c>
      <c r="B35" s="1312" t="s">
        <v>6796</v>
      </c>
      <c r="C35" s="1312" t="s">
        <v>5627</v>
      </c>
      <c r="D35" s="1312" t="s">
        <v>6805</v>
      </c>
      <c r="E35" s="1312" t="s">
        <v>6806</v>
      </c>
      <c r="F35" s="1320">
        <v>5</v>
      </c>
      <c r="G35" s="1320">
        <v>42910</v>
      </c>
      <c r="H35" s="1320">
        <v>1.6004624967364141</v>
      </c>
      <c r="I35" s="1320">
        <v>8582</v>
      </c>
      <c r="J35" s="1320">
        <v>3</v>
      </c>
      <c r="K35" s="1320">
        <v>26811</v>
      </c>
      <c r="L35" s="1320">
        <v>1</v>
      </c>
      <c r="M35" s="1320">
        <v>8937</v>
      </c>
      <c r="N35" s="1320"/>
      <c r="O35" s="1320"/>
      <c r="P35" s="1313"/>
      <c r="Q35" s="1321"/>
    </row>
    <row r="36" spans="1:17" ht="14.4" customHeight="1" x14ac:dyDescent="0.3">
      <c r="A36" s="1310" t="s">
        <v>6795</v>
      </c>
      <c r="B36" s="1312" t="s">
        <v>6796</v>
      </c>
      <c r="C36" s="1312" t="s">
        <v>5627</v>
      </c>
      <c r="D36" s="1312" t="s">
        <v>6807</v>
      </c>
      <c r="E36" s="1312" t="s">
        <v>6808</v>
      </c>
      <c r="F36" s="1320">
        <v>3</v>
      </c>
      <c r="G36" s="1320">
        <v>31434</v>
      </c>
      <c r="H36" s="1320"/>
      <c r="I36" s="1320">
        <v>10478</v>
      </c>
      <c r="J36" s="1320"/>
      <c r="K36" s="1320"/>
      <c r="L36" s="1320"/>
      <c r="M36" s="1320"/>
      <c r="N36" s="1320"/>
      <c r="O36" s="1320"/>
      <c r="P36" s="1313"/>
      <c r="Q36" s="1321"/>
    </row>
    <row r="37" spans="1:17" ht="14.4" customHeight="1" x14ac:dyDescent="0.3">
      <c r="A37" s="1310" t="s">
        <v>6505</v>
      </c>
      <c r="B37" s="1312" t="s">
        <v>6796</v>
      </c>
      <c r="C37" s="1312" t="s">
        <v>5627</v>
      </c>
      <c r="D37" s="1312" t="s">
        <v>6809</v>
      </c>
      <c r="E37" s="1312" t="s">
        <v>6810</v>
      </c>
      <c r="F37" s="1320">
        <v>8</v>
      </c>
      <c r="G37" s="1320">
        <v>184</v>
      </c>
      <c r="H37" s="1320">
        <v>4</v>
      </c>
      <c r="I37" s="1320">
        <v>23</v>
      </c>
      <c r="J37" s="1320">
        <v>2</v>
      </c>
      <c r="K37" s="1320">
        <v>46</v>
      </c>
      <c r="L37" s="1320">
        <v>1</v>
      </c>
      <c r="M37" s="1320">
        <v>23</v>
      </c>
      <c r="N37" s="1320">
        <v>0</v>
      </c>
      <c r="O37" s="1320">
        <v>0</v>
      </c>
      <c r="P37" s="1313">
        <v>0</v>
      </c>
      <c r="Q37" s="1321"/>
    </row>
    <row r="38" spans="1:17" ht="14.4" customHeight="1" x14ac:dyDescent="0.3">
      <c r="A38" s="1310" t="s">
        <v>6505</v>
      </c>
      <c r="B38" s="1312" t="s">
        <v>6796</v>
      </c>
      <c r="C38" s="1312" t="s">
        <v>5627</v>
      </c>
      <c r="D38" s="1312" t="s">
        <v>6799</v>
      </c>
      <c r="E38" s="1312" t="s">
        <v>6800</v>
      </c>
      <c r="F38" s="1320">
        <v>5</v>
      </c>
      <c r="G38" s="1320">
        <v>6340</v>
      </c>
      <c r="H38" s="1320">
        <v>2.4707716289945441</v>
      </c>
      <c r="I38" s="1320">
        <v>1268</v>
      </c>
      <c r="J38" s="1320">
        <v>2</v>
      </c>
      <c r="K38" s="1320">
        <v>2566</v>
      </c>
      <c r="L38" s="1320">
        <v>1</v>
      </c>
      <c r="M38" s="1320">
        <v>1283</v>
      </c>
      <c r="N38" s="1320">
        <v>0</v>
      </c>
      <c r="O38" s="1320">
        <v>0</v>
      </c>
      <c r="P38" s="1313">
        <v>0</v>
      </c>
      <c r="Q38" s="1321"/>
    </row>
    <row r="39" spans="1:17" ht="14.4" customHeight="1" x14ac:dyDescent="0.3">
      <c r="A39" s="1310" t="s">
        <v>6505</v>
      </c>
      <c r="B39" s="1312" t="s">
        <v>6796</v>
      </c>
      <c r="C39" s="1312" t="s">
        <v>5627</v>
      </c>
      <c r="D39" s="1312" t="s">
        <v>6811</v>
      </c>
      <c r="E39" s="1312" t="s">
        <v>6812</v>
      </c>
      <c r="F39" s="1320">
        <v>8</v>
      </c>
      <c r="G39" s="1320">
        <v>3456</v>
      </c>
      <c r="H39" s="1320">
        <v>3.9724137931034482</v>
      </c>
      <c r="I39" s="1320">
        <v>432</v>
      </c>
      <c r="J39" s="1320">
        <v>2</v>
      </c>
      <c r="K39" s="1320">
        <v>870</v>
      </c>
      <c r="L39" s="1320">
        <v>1</v>
      </c>
      <c r="M39" s="1320">
        <v>435</v>
      </c>
      <c r="N39" s="1320"/>
      <c r="O39" s="1320"/>
      <c r="P39" s="1313"/>
      <c r="Q39" s="1321"/>
    </row>
    <row r="40" spans="1:17" ht="14.4" customHeight="1" x14ac:dyDescent="0.3">
      <c r="A40" s="1310" t="s">
        <v>6505</v>
      </c>
      <c r="B40" s="1312" t="s">
        <v>6796</v>
      </c>
      <c r="C40" s="1312" t="s">
        <v>5627</v>
      </c>
      <c r="D40" s="1312" t="s">
        <v>6813</v>
      </c>
      <c r="E40" s="1312" t="s">
        <v>6814</v>
      </c>
      <c r="F40" s="1320">
        <v>8</v>
      </c>
      <c r="G40" s="1320">
        <v>8064</v>
      </c>
      <c r="H40" s="1320">
        <v>3.9881305637982196</v>
      </c>
      <c r="I40" s="1320">
        <v>1008</v>
      </c>
      <c r="J40" s="1320">
        <v>2</v>
      </c>
      <c r="K40" s="1320">
        <v>2022</v>
      </c>
      <c r="L40" s="1320">
        <v>1</v>
      </c>
      <c r="M40" s="1320">
        <v>1011</v>
      </c>
      <c r="N40" s="1320">
        <v>0</v>
      </c>
      <c r="O40" s="1320">
        <v>0</v>
      </c>
      <c r="P40" s="1313">
        <v>0</v>
      </c>
      <c r="Q40" s="1321"/>
    </row>
    <row r="41" spans="1:17" ht="14.4" customHeight="1" x14ac:dyDescent="0.3">
      <c r="A41" s="1310" t="s">
        <v>6505</v>
      </c>
      <c r="B41" s="1312" t="s">
        <v>6796</v>
      </c>
      <c r="C41" s="1312" t="s">
        <v>5627</v>
      </c>
      <c r="D41" s="1312" t="s">
        <v>6801</v>
      </c>
      <c r="E41" s="1312" t="s">
        <v>6802</v>
      </c>
      <c r="F41" s="1320">
        <v>2</v>
      </c>
      <c r="G41" s="1320">
        <v>4528</v>
      </c>
      <c r="H41" s="1320"/>
      <c r="I41" s="1320">
        <v>2264</v>
      </c>
      <c r="J41" s="1320"/>
      <c r="K41" s="1320"/>
      <c r="L41" s="1320"/>
      <c r="M41" s="1320"/>
      <c r="N41" s="1320">
        <v>0</v>
      </c>
      <c r="O41" s="1320">
        <v>0</v>
      </c>
      <c r="P41" s="1313"/>
      <c r="Q41" s="1321"/>
    </row>
    <row r="42" spans="1:17" ht="14.4" customHeight="1" x14ac:dyDescent="0.3">
      <c r="A42" s="1310" t="s">
        <v>6505</v>
      </c>
      <c r="B42" s="1312" t="s">
        <v>6796</v>
      </c>
      <c r="C42" s="1312" t="s">
        <v>5627</v>
      </c>
      <c r="D42" s="1312" t="s">
        <v>6815</v>
      </c>
      <c r="E42" s="1312" t="s">
        <v>6816</v>
      </c>
      <c r="F42" s="1320"/>
      <c r="G42" s="1320"/>
      <c r="H42" s="1320"/>
      <c r="I42" s="1320"/>
      <c r="J42" s="1320"/>
      <c r="K42" s="1320"/>
      <c r="L42" s="1320"/>
      <c r="M42" s="1320"/>
      <c r="N42" s="1320">
        <v>2</v>
      </c>
      <c r="O42" s="1320">
        <v>0</v>
      </c>
      <c r="P42" s="1313"/>
      <c r="Q42" s="1321">
        <v>0</v>
      </c>
    </row>
    <row r="43" spans="1:17" ht="14.4" customHeight="1" x14ac:dyDescent="0.3">
      <c r="A43" s="1310" t="s">
        <v>6505</v>
      </c>
      <c r="B43" s="1312" t="s">
        <v>6796</v>
      </c>
      <c r="C43" s="1312" t="s">
        <v>5627</v>
      </c>
      <c r="D43" s="1312" t="s">
        <v>6817</v>
      </c>
      <c r="E43" s="1312" t="s">
        <v>6818</v>
      </c>
      <c r="F43" s="1320"/>
      <c r="G43" s="1320"/>
      <c r="H43" s="1320"/>
      <c r="I43" s="1320"/>
      <c r="J43" s="1320"/>
      <c r="K43" s="1320"/>
      <c r="L43" s="1320"/>
      <c r="M43" s="1320"/>
      <c r="N43" s="1320">
        <v>0</v>
      </c>
      <c r="O43" s="1320">
        <v>0</v>
      </c>
      <c r="P43" s="1313"/>
      <c r="Q43" s="1321"/>
    </row>
    <row r="44" spans="1:17" ht="14.4" customHeight="1" x14ac:dyDescent="0.3">
      <c r="A44" s="1310" t="s">
        <v>6505</v>
      </c>
      <c r="B44" s="1312" t="s">
        <v>6796</v>
      </c>
      <c r="C44" s="1312" t="s">
        <v>5627</v>
      </c>
      <c r="D44" s="1312" t="s">
        <v>6819</v>
      </c>
      <c r="E44" s="1312" t="s">
        <v>6820</v>
      </c>
      <c r="F44" s="1320"/>
      <c r="G44" s="1320"/>
      <c r="H44" s="1320"/>
      <c r="I44" s="1320"/>
      <c r="J44" s="1320"/>
      <c r="K44" s="1320"/>
      <c r="L44" s="1320"/>
      <c r="M44" s="1320"/>
      <c r="N44" s="1320">
        <v>2</v>
      </c>
      <c r="O44" s="1320">
        <v>11592</v>
      </c>
      <c r="P44" s="1313"/>
      <c r="Q44" s="1321">
        <v>5796</v>
      </c>
    </row>
    <row r="45" spans="1:17" ht="14.4" customHeight="1" x14ac:dyDescent="0.3">
      <c r="A45" s="1310" t="s">
        <v>6505</v>
      </c>
      <c r="B45" s="1312" t="s">
        <v>6821</v>
      </c>
      <c r="C45" s="1312" t="s">
        <v>5627</v>
      </c>
      <c r="D45" s="1312" t="s">
        <v>6822</v>
      </c>
      <c r="E45" s="1312" t="s">
        <v>6823</v>
      </c>
      <c r="F45" s="1320"/>
      <c r="G45" s="1320"/>
      <c r="H45" s="1320"/>
      <c r="I45" s="1320"/>
      <c r="J45" s="1320"/>
      <c r="K45" s="1320"/>
      <c r="L45" s="1320"/>
      <c r="M45" s="1320"/>
      <c r="N45" s="1320">
        <v>1</v>
      </c>
      <c r="O45" s="1320">
        <v>298</v>
      </c>
      <c r="P45" s="1313"/>
      <c r="Q45" s="1321">
        <v>298</v>
      </c>
    </row>
    <row r="46" spans="1:17" ht="14.4" customHeight="1" x14ac:dyDescent="0.3">
      <c r="A46" s="1310" t="s">
        <v>6505</v>
      </c>
      <c r="B46" s="1312" t="s">
        <v>6821</v>
      </c>
      <c r="C46" s="1312" t="s">
        <v>5627</v>
      </c>
      <c r="D46" s="1312" t="s">
        <v>6824</v>
      </c>
      <c r="E46" s="1312" t="s">
        <v>6825</v>
      </c>
      <c r="F46" s="1320">
        <v>1</v>
      </c>
      <c r="G46" s="1320">
        <v>517</v>
      </c>
      <c r="H46" s="1320"/>
      <c r="I46" s="1320">
        <v>517</v>
      </c>
      <c r="J46" s="1320"/>
      <c r="K46" s="1320"/>
      <c r="L46" s="1320"/>
      <c r="M46" s="1320"/>
      <c r="N46" s="1320"/>
      <c r="O46" s="1320"/>
      <c r="P46" s="1313"/>
      <c r="Q46" s="1321"/>
    </row>
    <row r="47" spans="1:17" ht="14.4" customHeight="1" x14ac:dyDescent="0.3">
      <c r="A47" s="1310" t="s">
        <v>6505</v>
      </c>
      <c r="B47" s="1312" t="s">
        <v>6821</v>
      </c>
      <c r="C47" s="1312" t="s">
        <v>5627</v>
      </c>
      <c r="D47" s="1312" t="s">
        <v>6826</v>
      </c>
      <c r="E47" s="1312" t="s">
        <v>6827</v>
      </c>
      <c r="F47" s="1320">
        <v>92</v>
      </c>
      <c r="G47" s="1320">
        <v>32292</v>
      </c>
      <c r="H47" s="1320">
        <v>0.76016949152542368</v>
      </c>
      <c r="I47" s="1320">
        <v>351</v>
      </c>
      <c r="J47" s="1320">
        <v>120</v>
      </c>
      <c r="K47" s="1320">
        <v>42480</v>
      </c>
      <c r="L47" s="1320">
        <v>1</v>
      </c>
      <c r="M47" s="1320">
        <v>354</v>
      </c>
      <c r="N47" s="1320">
        <v>154</v>
      </c>
      <c r="O47" s="1320">
        <v>54516</v>
      </c>
      <c r="P47" s="1313">
        <v>1.2833333333333334</v>
      </c>
      <c r="Q47" s="1321">
        <v>354</v>
      </c>
    </row>
    <row r="48" spans="1:17" ht="14.4" customHeight="1" x14ac:dyDescent="0.3">
      <c r="A48" s="1310" t="s">
        <v>6505</v>
      </c>
      <c r="B48" s="1312" t="s">
        <v>6821</v>
      </c>
      <c r="C48" s="1312" t="s">
        <v>5627</v>
      </c>
      <c r="D48" s="1312" t="s">
        <v>6828</v>
      </c>
      <c r="E48" s="1312" t="s">
        <v>6829</v>
      </c>
      <c r="F48" s="1320">
        <v>799</v>
      </c>
      <c r="G48" s="1320">
        <v>51935</v>
      </c>
      <c r="H48" s="1320">
        <v>0.92799070847851339</v>
      </c>
      <c r="I48" s="1320">
        <v>65</v>
      </c>
      <c r="J48" s="1320">
        <v>861</v>
      </c>
      <c r="K48" s="1320">
        <v>55965</v>
      </c>
      <c r="L48" s="1320">
        <v>1</v>
      </c>
      <c r="M48" s="1320">
        <v>65</v>
      </c>
      <c r="N48" s="1320">
        <v>793</v>
      </c>
      <c r="O48" s="1320">
        <v>51545</v>
      </c>
      <c r="P48" s="1313">
        <v>0.92102206736353076</v>
      </c>
      <c r="Q48" s="1321">
        <v>65</v>
      </c>
    </row>
    <row r="49" spans="1:17" ht="14.4" customHeight="1" x14ac:dyDescent="0.3">
      <c r="A49" s="1310" t="s">
        <v>6505</v>
      </c>
      <c r="B49" s="1312" t="s">
        <v>6821</v>
      </c>
      <c r="C49" s="1312" t="s">
        <v>5627</v>
      </c>
      <c r="D49" s="1312" t="s">
        <v>6830</v>
      </c>
      <c r="E49" s="1312" t="s">
        <v>6831</v>
      </c>
      <c r="F49" s="1320">
        <v>2</v>
      </c>
      <c r="G49" s="1320">
        <v>1182</v>
      </c>
      <c r="H49" s="1320">
        <v>0.66554054054054057</v>
      </c>
      <c r="I49" s="1320">
        <v>591</v>
      </c>
      <c r="J49" s="1320">
        <v>3</v>
      </c>
      <c r="K49" s="1320">
        <v>1776</v>
      </c>
      <c r="L49" s="1320">
        <v>1</v>
      </c>
      <c r="M49" s="1320">
        <v>592</v>
      </c>
      <c r="N49" s="1320">
        <v>6</v>
      </c>
      <c r="O49" s="1320">
        <v>3552</v>
      </c>
      <c r="P49" s="1313">
        <v>2</v>
      </c>
      <c r="Q49" s="1321">
        <v>592</v>
      </c>
    </row>
    <row r="50" spans="1:17" ht="14.4" customHeight="1" x14ac:dyDescent="0.3">
      <c r="A50" s="1310" t="s">
        <v>6505</v>
      </c>
      <c r="B50" s="1312" t="s">
        <v>6821</v>
      </c>
      <c r="C50" s="1312" t="s">
        <v>5627</v>
      </c>
      <c r="D50" s="1312" t="s">
        <v>6832</v>
      </c>
      <c r="E50" s="1312" t="s">
        <v>6833</v>
      </c>
      <c r="F50" s="1320">
        <v>2</v>
      </c>
      <c r="G50" s="1320">
        <v>1232</v>
      </c>
      <c r="H50" s="1320">
        <v>1.9967585089141004</v>
      </c>
      <c r="I50" s="1320">
        <v>616</v>
      </c>
      <c r="J50" s="1320">
        <v>1</v>
      </c>
      <c r="K50" s="1320">
        <v>617</v>
      </c>
      <c r="L50" s="1320">
        <v>1</v>
      </c>
      <c r="M50" s="1320">
        <v>617</v>
      </c>
      <c r="N50" s="1320">
        <v>3</v>
      </c>
      <c r="O50" s="1320">
        <v>1851</v>
      </c>
      <c r="P50" s="1313">
        <v>3</v>
      </c>
      <c r="Q50" s="1321">
        <v>617</v>
      </c>
    </row>
    <row r="51" spans="1:17" ht="14.4" customHeight="1" x14ac:dyDescent="0.3">
      <c r="A51" s="1310" t="s">
        <v>6505</v>
      </c>
      <c r="B51" s="1312" t="s">
        <v>6821</v>
      </c>
      <c r="C51" s="1312" t="s">
        <v>5627</v>
      </c>
      <c r="D51" s="1312" t="s">
        <v>6834</v>
      </c>
      <c r="E51" s="1312" t="s">
        <v>6835</v>
      </c>
      <c r="F51" s="1320">
        <v>1</v>
      </c>
      <c r="G51" s="1320">
        <v>150</v>
      </c>
      <c r="H51" s="1320">
        <v>0.32679738562091504</v>
      </c>
      <c r="I51" s="1320">
        <v>150</v>
      </c>
      <c r="J51" s="1320">
        <v>3</v>
      </c>
      <c r="K51" s="1320">
        <v>459</v>
      </c>
      <c r="L51" s="1320">
        <v>1</v>
      </c>
      <c r="M51" s="1320">
        <v>153</v>
      </c>
      <c r="N51" s="1320"/>
      <c r="O51" s="1320"/>
      <c r="P51" s="1313"/>
      <c r="Q51" s="1321"/>
    </row>
    <row r="52" spans="1:17" ht="14.4" customHeight="1" x14ac:dyDescent="0.3">
      <c r="A52" s="1310" t="s">
        <v>6505</v>
      </c>
      <c r="B52" s="1312" t="s">
        <v>6821</v>
      </c>
      <c r="C52" s="1312" t="s">
        <v>5627</v>
      </c>
      <c r="D52" s="1312" t="s">
        <v>6836</v>
      </c>
      <c r="E52" s="1312" t="s">
        <v>6837</v>
      </c>
      <c r="F52" s="1320"/>
      <c r="G52" s="1320"/>
      <c r="H52" s="1320"/>
      <c r="I52" s="1320"/>
      <c r="J52" s="1320"/>
      <c r="K52" s="1320"/>
      <c r="L52" s="1320"/>
      <c r="M52" s="1320"/>
      <c r="N52" s="1320">
        <v>1</v>
      </c>
      <c r="O52" s="1320">
        <v>679</v>
      </c>
      <c r="P52" s="1313"/>
      <c r="Q52" s="1321">
        <v>679</v>
      </c>
    </row>
    <row r="53" spans="1:17" ht="14.4" customHeight="1" x14ac:dyDescent="0.3">
      <c r="A53" s="1310" t="s">
        <v>6505</v>
      </c>
      <c r="B53" s="1312" t="s">
        <v>6821</v>
      </c>
      <c r="C53" s="1312" t="s">
        <v>5627</v>
      </c>
      <c r="D53" s="1312" t="s">
        <v>6838</v>
      </c>
      <c r="E53" s="1312" t="s">
        <v>6839</v>
      </c>
      <c r="F53" s="1320">
        <v>16</v>
      </c>
      <c r="G53" s="1320">
        <v>384</v>
      </c>
      <c r="H53" s="1320">
        <v>0.8</v>
      </c>
      <c r="I53" s="1320">
        <v>24</v>
      </c>
      <c r="J53" s="1320">
        <v>20</v>
      </c>
      <c r="K53" s="1320">
        <v>480</v>
      </c>
      <c r="L53" s="1320">
        <v>1</v>
      </c>
      <c r="M53" s="1320">
        <v>24</v>
      </c>
      <c r="N53" s="1320">
        <v>27</v>
      </c>
      <c r="O53" s="1320">
        <v>648</v>
      </c>
      <c r="P53" s="1313">
        <v>1.35</v>
      </c>
      <c r="Q53" s="1321">
        <v>24</v>
      </c>
    </row>
    <row r="54" spans="1:17" ht="14.4" customHeight="1" x14ac:dyDescent="0.3">
      <c r="A54" s="1310" t="s">
        <v>6505</v>
      </c>
      <c r="B54" s="1312" t="s">
        <v>6821</v>
      </c>
      <c r="C54" s="1312" t="s">
        <v>5627</v>
      </c>
      <c r="D54" s="1312" t="s">
        <v>6840</v>
      </c>
      <c r="E54" s="1312" t="s">
        <v>6841</v>
      </c>
      <c r="F54" s="1320"/>
      <c r="G54" s="1320"/>
      <c r="H54" s="1320"/>
      <c r="I54" s="1320"/>
      <c r="J54" s="1320">
        <v>2</v>
      </c>
      <c r="K54" s="1320">
        <v>332</v>
      </c>
      <c r="L54" s="1320">
        <v>1</v>
      </c>
      <c r="M54" s="1320">
        <v>166</v>
      </c>
      <c r="N54" s="1320"/>
      <c r="O54" s="1320"/>
      <c r="P54" s="1313"/>
      <c r="Q54" s="1321"/>
    </row>
    <row r="55" spans="1:17" ht="14.4" customHeight="1" x14ac:dyDescent="0.3">
      <c r="A55" s="1310" t="s">
        <v>6505</v>
      </c>
      <c r="B55" s="1312" t="s">
        <v>6821</v>
      </c>
      <c r="C55" s="1312" t="s">
        <v>5627</v>
      </c>
      <c r="D55" s="1312" t="s">
        <v>6842</v>
      </c>
      <c r="E55" s="1312" t="s">
        <v>6843</v>
      </c>
      <c r="F55" s="1320">
        <v>401</v>
      </c>
      <c r="G55" s="1320">
        <v>21654</v>
      </c>
      <c r="H55" s="1320">
        <v>0.79217120907261751</v>
      </c>
      <c r="I55" s="1320">
        <v>54</v>
      </c>
      <c r="J55" s="1320">
        <v>497</v>
      </c>
      <c r="K55" s="1320">
        <v>27335</v>
      </c>
      <c r="L55" s="1320">
        <v>1</v>
      </c>
      <c r="M55" s="1320">
        <v>55</v>
      </c>
      <c r="N55" s="1320">
        <v>514</v>
      </c>
      <c r="O55" s="1320">
        <v>28270</v>
      </c>
      <c r="P55" s="1313">
        <v>1.0342052313883299</v>
      </c>
      <c r="Q55" s="1321">
        <v>55</v>
      </c>
    </row>
    <row r="56" spans="1:17" ht="14.4" customHeight="1" x14ac:dyDescent="0.3">
      <c r="A56" s="1310" t="s">
        <v>6505</v>
      </c>
      <c r="B56" s="1312" t="s">
        <v>6821</v>
      </c>
      <c r="C56" s="1312" t="s">
        <v>5627</v>
      </c>
      <c r="D56" s="1312" t="s">
        <v>6844</v>
      </c>
      <c r="E56" s="1312" t="s">
        <v>6845</v>
      </c>
      <c r="F56" s="1320">
        <v>2317</v>
      </c>
      <c r="G56" s="1320">
        <v>178409</v>
      </c>
      <c r="H56" s="1320">
        <v>0.9338976219266425</v>
      </c>
      <c r="I56" s="1320">
        <v>77</v>
      </c>
      <c r="J56" s="1320">
        <v>2481</v>
      </c>
      <c r="K56" s="1320">
        <v>191037</v>
      </c>
      <c r="L56" s="1320">
        <v>1</v>
      </c>
      <c r="M56" s="1320">
        <v>77</v>
      </c>
      <c r="N56" s="1320">
        <v>2714</v>
      </c>
      <c r="O56" s="1320">
        <v>208978</v>
      </c>
      <c r="P56" s="1313">
        <v>1.0939137444578799</v>
      </c>
      <c r="Q56" s="1321">
        <v>77</v>
      </c>
    </row>
    <row r="57" spans="1:17" ht="14.4" customHeight="1" x14ac:dyDescent="0.3">
      <c r="A57" s="1310" t="s">
        <v>6505</v>
      </c>
      <c r="B57" s="1312" t="s">
        <v>6821</v>
      </c>
      <c r="C57" s="1312" t="s">
        <v>5627</v>
      </c>
      <c r="D57" s="1312" t="s">
        <v>6846</v>
      </c>
      <c r="E57" s="1312" t="s">
        <v>6847</v>
      </c>
      <c r="F57" s="1320"/>
      <c r="G57" s="1320"/>
      <c r="H57" s="1320"/>
      <c r="I57" s="1320"/>
      <c r="J57" s="1320">
        <v>1</v>
      </c>
      <c r="K57" s="1320">
        <v>1633</v>
      </c>
      <c r="L57" s="1320">
        <v>1</v>
      </c>
      <c r="M57" s="1320">
        <v>1633</v>
      </c>
      <c r="N57" s="1320">
        <v>1</v>
      </c>
      <c r="O57" s="1320">
        <v>1633</v>
      </c>
      <c r="P57" s="1313">
        <v>1</v>
      </c>
      <c r="Q57" s="1321">
        <v>1633</v>
      </c>
    </row>
    <row r="58" spans="1:17" ht="14.4" customHeight="1" x14ac:dyDescent="0.3">
      <c r="A58" s="1310" t="s">
        <v>6505</v>
      </c>
      <c r="B58" s="1312" t="s">
        <v>6821</v>
      </c>
      <c r="C58" s="1312" t="s">
        <v>5627</v>
      </c>
      <c r="D58" s="1312" t="s">
        <v>6848</v>
      </c>
      <c r="E58" s="1312" t="s">
        <v>6849</v>
      </c>
      <c r="F58" s="1320">
        <v>234</v>
      </c>
      <c r="G58" s="1320">
        <v>5382</v>
      </c>
      <c r="H58" s="1320">
        <v>0.72106109324758838</v>
      </c>
      <c r="I58" s="1320">
        <v>23</v>
      </c>
      <c r="J58" s="1320">
        <v>311</v>
      </c>
      <c r="K58" s="1320">
        <v>7464</v>
      </c>
      <c r="L58" s="1320">
        <v>1</v>
      </c>
      <c r="M58" s="1320">
        <v>24</v>
      </c>
      <c r="N58" s="1320">
        <v>327</v>
      </c>
      <c r="O58" s="1320">
        <v>7848</v>
      </c>
      <c r="P58" s="1313">
        <v>1.0514469453376205</v>
      </c>
      <c r="Q58" s="1321">
        <v>24</v>
      </c>
    </row>
    <row r="59" spans="1:17" ht="14.4" customHeight="1" x14ac:dyDescent="0.3">
      <c r="A59" s="1310" t="s">
        <v>6505</v>
      </c>
      <c r="B59" s="1312" t="s">
        <v>6821</v>
      </c>
      <c r="C59" s="1312" t="s">
        <v>5627</v>
      </c>
      <c r="D59" s="1312" t="s">
        <v>6850</v>
      </c>
      <c r="E59" s="1312" t="s">
        <v>6851</v>
      </c>
      <c r="F59" s="1320"/>
      <c r="G59" s="1320"/>
      <c r="H59" s="1320"/>
      <c r="I59" s="1320"/>
      <c r="J59" s="1320"/>
      <c r="K59" s="1320"/>
      <c r="L59" s="1320"/>
      <c r="M59" s="1320"/>
      <c r="N59" s="1320">
        <v>2</v>
      </c>
      <c r="O59" s="1320">
        <v>420</v>
      </c>
      <c r="P59" s="1313"/>
      <c r="Q59" s="1321">
        <v>210</v>
      </c>
    </row>
    <row r="60" spans="1:17" ht="14.4" customHeight="1" x14ac:dyDescent="0.3">
      <c r="A60" s="1310" t="s">
        <v>6505</v>
      </c>
      <c r="B60" s="1312" t="s">
        <v>6821</v>
      </c>
      <c r="C60" s="1312" t="s">
        <v>5627</v>
      </c>
      <c r="D60" s="1312" t="s">
        <v>6852</v>
      </c>
      <c r="E60" s="1312" t="s">
        <v>6853</v>
      </c>
      <c r="F60" s="1320">
        <v>70</v>
      </c>
      <c r="G60" s="1320">
        <v>4620</v>
      </c>
      <c r="H60" s="1320">
        <v>1.1666666666666667</v>
      </c>
      <c r="I60" s="1320">
        <v>66</v>
      </c>
      <c r="J60" s="1320">
        <v>60</v>
      </c>
      <c r="K60" s="1320">
        <v>3960</v>
      </c>
      <c r="L60" s="1320">
        <v>1</v>
      </c>
      <c r="M60" s="1320">
        <v>66</v>
      </c>
      <c r="N60" s="1320">
        <v>53</v>
      </c>
      <c r="O60" s="1320">
        <v>3498</v>
      </c>
      <c r="P60" s="1313">
        <v>0.8833333333333333</v>
      </c>
      <c r="Q60" s="1321">
        <v>66</v>
      </c>
    </row>
    <row r="61" spans="1:17" ht="14.4" customHeight="1" x14ac:dyDescent="0.3">
      <c r="A61" s="1310" t="s">
        <v>6505</v>
      </c>
      <c r="B61" s="1312" t="s">
        <v>6821</v>
      </c>
      <c r="C61" s="1312" t="s">
        <v>5627</v>
      </c>
      <c r="D61" s="1312" t="s">
        <v>6854</v>
      </c>
      <c r="E61" s="1312" t="s">
        <v>6855</v>
      </c>
      <c r="F61" s="1320">
        <v>1</v>
      </c>
      <c r="G61" s="1320">
        <v>100</v>
      </c>
      <c r="H61" s="1320"/>
      <c r="I61" s="1320">
        <v>100</v>
      </c>
      <c r="J61" s="1320"/>
      <c r="K61" s="1320"/>
      <c r="L61" s="1320"/>
      <c r="M61" s="1320"/>
      <c r="N61" s="1320"/>
      <c r="O61" s="1320"/>
      <c r="P61" s="1313"/>
      <c r="Q61" s="1321"/>
    </row>
    <row r="62" spans="1:17" ht="14.4" customHeight="1" x14ac:dyDescent="0.3">
      <c r="A62" s="1310" t="s">
        <v>6505</v>
      </c>
      <c r="B62" s="1312" t="s">
        <v>6821</v>
      </c>
      <c r="C62" s="1312" t="s">
        <v>5627</v>
      </c>
      <c r="D62" s="1312" t="s">
        <v>6856</v>
      </c>
      <c r="E62" s="1312" t="s">
        <v>6857</v>
      </c>
      <c r="F62" s="1320">
        <v>94</v>
      </c>
      <c r="G62" s="1320">
        <v>2256</v>
      </c>
      <c r="H62" s="1320">
        <v>1.2361643835616438</v>
      </c>
      <c r="I62" s="1320">
        <v>24</v>
      </c>
      <c r="J62" s="1320">
        <v>73</v>
      </c>
      <c r="K62" s="1320">
        <v>1825</v>
      </c>
      <c r="L62" s="1320">
        <v>1</v>
      </c>
      <c r="M62" s="1320">
        <v>25</v>
      </c>
      <c r="N62" s="1320">
        <v>55</v>
      </c>
      <c r="O62" s="1320">
        <v>1375</v>
      </c>
      <c r="P62" s="1313">
        <v>0.75342465753424659</v>
      </c>
      <c r="Q62" s="1321">
        <v>25</v>
      </c>
    </row>
    <row r="63" spans="1:17" ht="14.4" customHeight="1" x14ac:dyDescent="0.3">
      <c r="A63" s="1310" t="s">
        <v>6505</v>
      </c>
      <c r="B63" s="1312" t="s">
        <v>6821</v>
      </c>
      <c r="C63" s="1312" t="s">
        <v>5627</v>
      </c>
      <c r="D63" s="1312" t="s">
        <v>6858</v>
      </c>
      <c r="E63" s="1312" t="s">
        <v>6859</v>
      </c>
      <c r="F63" s="1320">
        <v>2</v>
      </c>
      <c r="G63" s="1320">
        <v>1478</v>
      </c>
      <c r="H63" s="1320">
        <v>0.99595687331536387</v>
      </c>
      <c r="I63" s="1320">
        <v>739</v>
      </c>
      <c r="J63" s="1320">
        <v>2</v>
      </c>
      <c r="K63" s="1320">
        <v>1484</v>
      </c>
      <c r="L63" s="1320">
        <v>1</v>
      </c>
      <c r="M63" s="1320">
        <v>742</v>
      </c>
      <c r="N63" s="1320">
        <v>5</v>
      </c>
      <c r="O63" s="1320">
        <v>3710</v>
      </c>
      <c r="P63" s="1313">
        <v>2.5</v>
      </c>
      <c r="Q63" s="1321">
        <v>742</v>
      </c>
    </row>
    <row r="64" spans="1:17" ht="14.4" customHeight="1" x14ac:dyDescent="0.3">
      <c r="A64" s="1310" t="s">
        <v>6505</v>
      </c>
      <c r="B64" s="1312" t="s">
        <v>6821</v>
      </c>
      <c r="C64" s="1312" t="s">
        <v>5627</v>
      </c>
      <c r="D64" s="1312" t="s">
        <v>6860</v>
      </c>
      <c r="E64" s="1312" t="s">
        <v>6861</v>
      </c>
      <c r="F64" s="1320">
        <v>407</v>
      </c>
      <c r="G64" s="1320">
        <v>73260</v>
      </c>
      <c r="H64" s="1320">
        <v>0.77538578776909883</v>
      </c>
      <c r="I64" s="1320">
        <v>180</v>
      </c>
      <c r="J64" s="1320">
        <v>522</v>
      </c>
      <c r="K64" s="1320">
        <v>94482</v>
      </c>
      <c r="L64" s="1320">
        <v>1</v>
      </c>
      <c r="M64" s="1320">
        <v>181</v>
      </c>
      <c r="N64" s="1320">
        <v>479</v>
      </c>
      <c r="O64" s="1320">
        <v>86699</v>
      </c>
      <c r="P64" s="1313">
        <v>0.91762452107279691</v>
      </c>
      <c r="Q64" s="1321">
        <v>181</v>
      </c>
    </row>
    <row r="65" spans="1:17" ht="14.4" customHeight="1" x14ac:dyDescent="0.3">
      <c r="A65" s="1310" t="s">
        <v>6505</v>
      </c>
      <c r="B65" s="1312" t="s">
        <v>6821</v>
      </c>
      <c r="C65" s="1312" t="s">
        <v>5627</v>
      </c>
      <c r="D65" s="1312" t="s">
        <v>6862</v>
      </c>
      <c r="E65" s="1312" t="s">
        <v>6863</v>
      </c>
      <c r="F65" s="1320">
        <v>747</v>
      </c>
      <c r="G65" s="1320">
        <v>188991</v>
      </c>
      <c r="H65" s="1320">
        <v>0.83979577327100474</v>
      </c>
      <c r="I65" s="1320">
        <v>253</v>
      </c>
      <c r="J65" s="1320">
        <v>886</v>
      </c>
      <c r="K65" s="1320">
        <v>225044</v>
      </c>
      <c r="L65" s="1320">
        <v>1</v>
      </c>
      <c r="M65" s="1320">
        <v>254</v>
      </c>
      <c r="N65" s="1320">
        <v>768</v>
      </c>
      <c r="O65" s="1320">
        <v>195072</v>
      </c>
      <c r="P65" s="1313">
        <v>0.86681715575620766</v>
      </c>
      <c r="Q65" s="1321">
        <v>254</v>
      </c>
    </row>
    <row r="66" spans="1:17" ht="14.4" customHeight="1" x14ac:dyDescent="0.3">
      <c r="A66" s="1310" t="s">
        <v>6505</v>
      </c>
      <c r="B66" s="1312" t="s">
        <v>6821</v>
      </c>
      <c r="C66" s="1312" t="s">
        <v>5627</v>
      </c>
      <c r="D66" s="1312" t="s">
        <v>6864</v>
      </c>
      <c r="E66" s="1312" t="s">
        <v>6865</v>
      </c>
      <c r="F66" s="1320">
        <v>1</v>
      </c>
      <c r="G66" s="1320">
        <v>265</v>
      </c>
      <c r="H66" s="1320">
        <v>0.98880597014925375</v>
      </c>
      <c r="I66" s="1320">
        <v>265</v>
      </c>
      <c r="J66" s="1320">
        <v>1</v>
      </c>
      <c r="K66" s="1320">
        <v>268</v>
      </c>
      <c r="L66" s="1320">
        <v>1</v>
      </c>
      <c r="M66" s="1320">
        <v>268</v>
      </c>
      <c r="N66" s="1320">
        <v>2</v>
      </c>
      <c r="O66" s="1320">
        <v>536</v>
      </c>
      <c r="P66" s="1313">
        <v>2</v>
      </c>
      <c r="Q66" s="1321">
        <v>268</v>
      </c>
    </row>
    <row r="67" spans="1:17" ht="14.4" customHeight="1" x14ac:dyDescent="0.3">
      <c r="A67" s="1310" t="s">
        <v>6505</v>
      </c>
      <c r="B67" s="1312" t="s">
        <v>6821</v>
      </c>
      <c r="C67" s="1312" t="s">
        <v>5627</v>
      </c>
      <c r="D67" s="1312" t="s">
        <v>6866</v>
      </c>
      <c r="E67" s="1312" t="s">
        <v>6867</v>
      </c>
      <c r="F67" s="1320">
        <v>466</v>
      </c>
      <c r="G67" s="1320">
        <v>100656</v>
      </c>
      <c r="H67" s="1320">
        <v>0.84954676659745787</v>
      </c>
      <c r="I67" s="1320">
        <v>216</v>
      </c>
      <c r="J67" s="1320">
        <v>546</v>
      </c>
      <c r="K67" s="1320">
        <v>118482</v>
      </c>
      <c r="L67" s="1320">
        <v>1</v>
      </c>
      <c r="M67" s="1320">
        <v>217</v>
      </c>
      <c r="N67" s="1320">
        <v>604</v>
      </c>
      <c r="O67" s="1320">
        <v>131068</v>
      </c>
      <c r="P67" s="1313">
        <v>1.1062271062271063</v>
      </c>
      <c r="Q67" s="1321">
        <v>217</v>
      </c>
    </row>
    <row r="68" spans="1:17" ht="14.4" customHeight="1" x14ac:dyDescent="0.3">
      <c r="A68" s="1310" t="s">
        <v>6505</v>
      </c>
      <c r="B68" s="1312" t="s">
        <v>6821</v>
      </c>
      <c r="C68" s="1312" t="s">
        <v>5627</v>
      </c>
      <c r="D68" s="1312" t="s">
        <v>6868</v>
      </c>
      <c r="E68" s="1312" t="s">
        <v>6869</v>
      </c>
      <c r="F68" s="1320">
        <v>115</v>
      </c>
      <c r="G68" s="1320">
        <v>4140</v>
      </c>
      <c r="H68" s="1320">
        <v>0.54848966613672501</v>
      </c>
      <c r="I68" s="1320">
        <v>36</v>
      </c>
      <c r="J68" s="1320">
        <v>204</v>
      </c>
      <c r="K68" s="1320">
        <v>7548</v>
      </c>
      <c r="L68" s="1320">
        <v>1</v>
      </c>
      <c r="M68" s="1320">
        <v>37</v>
      </c>
      <c r="N68" s="1320">
        <v>241</v>
      </c>
      <c r="O68" s="1320">
        <v>8917</v>
      </c>
      <c r="P68" s="1313">
        <v>1.1813725490196079</v>
      </c>
      <c r="Q68" s="1321">
        <v>37</v>
      </c>
    </row>
    <row r="69" spans="1:17" ht="14.4" customHeight="1" x14ac:dyDescent="0.3">
      <c r="A69" s="1310" t="s">
        <v>6505</v>
      </c>
      <c r="B69" s="1312" t="s">
        <v>6821</v>
      </c>
      <c r="C69" s="1312" t="s">
        <v>5627</v>
      </c>
      <c r="D69" s="1312" t="s">
        <v>6870</v>
      </c>
      <c r="E69" s="1312" t="s">
        <v>6871</v>
      </c>
      <c r="F69" s="1320">
        <v>1</v>
      </c>
      <c r="G69" s="1320">
        <v>591</v>
      </c>
      <c r="H69" s="1320">
        <v>0.99831081081081086</v>
      </c>
      <c r="I69" s="1320">
        <v>591</v>
      </c>
      <c r="J69" s="1320">
        <v>1</v>
      </c>
      <c r="K69" s="1320">
        <v>592</v>
      </c>
      <c r="L69" s="1320">
        <v>1</v>
      </c>
      <c r="M69" s="1320">
        <v>592</v>
      </c>
      <c r="N69" s="1320">
        <v>3</v>
      </c>
      <c r="O69" s="1320">
        <v>1776</v>
      </c>
      <c r="P69" s="1313">
        <v>3</v>
      </c>
      <c r="Q69" s="1321">
        <v>592</v>
      </c>
    </row>
    <row r="70" spans="1:17" ht="14.4" customHeight="1" x14ac:dyDescent="0.3">
      <c r="A70" s="1310" t="s">
        <v>6505</v>
      </c>
      <c r="B70" s="1312" t="s">
        <v>6821</v>
      </c>
      <c r="C70" s="1312" t="s">
        <v>5627</v>
      </c>
      <c r="D70" s="1312" t="s">
        <v>6872</v>
      </c>
      <c r="E70" s="1312" t="s">
        <v>6873</v>
      </c>
      <c r="F70" s="1320">
        <v>2</v>
      </c>
      <c r="G70" s="1320">
        <v>100</v>
      </c>
      <c r="H70" s="1320"/>
      <c r="I70" s="1320">
        <v>50</v>
      </c>
      <c r="J70" s="1320"/>
      <c r="K70" s="1320"/>
      <c r="L70" s="1320"/>
      <c r="M70" s="1320"/>
      <c r="N70" s="1320"/>
      <c r="O70" s="1320"/>
      <c r="P70" s="1313"/>
      <c r="Q70" s="1321"/>
    </row>
    <row r="71" spans="1:17" ht="14.4" customHeight="1" x14ac:dyDescent="0.3">
      <c r="A71" s="1310" t="s">
        <v>6505</v>
      </c>
      <c r="B71" s="1312" t="s">
        <v>6821</v>
      </c>
      <c r="C71" s="1312" t="s">
        <v>5627</v>
      </c>
      <c r="D71" s="1312" t="s">
        <v>6874</v>
      </c>
      <c r="E71" s="1312" t="s">
        <v>6875</v>
      </c>
      <c r="F71" s="1320">
        <v>1</v>
      </c>
      <c r="G71" s="1320">
        <v>546</v>
      </c>
      <c r="H71" s="1320">
        <v>0.9981718464351006</v>
      </c>
      <c r="I71" s="1320">
        <v>546</v>
      </c>
      <c r="J71" s="1320">
        <v>1</v>
      </c>
      <c r="K71" s="1320">
        <v>547</v>
      </c>
      <c r="L71" s="1320">
        <v>1</v>
      </c>
      <c r="M71" s="1320">
        <v>547</v>
      </c>
      <c r="N71" s="1320">
        <v>2</v>
      </c>
      <c r="O71" s="1320">
        <v>1094</v>
      </c>
      <c r="P71" s="1313">
        <v>2</v>
      </c>
      <c r="Q71" s="1321">
        <v>547</v>
      </c>
    </row>
    <row r="72" spans="1:17" ht="14.4" customHeight="1" x14ac:dyDescent="0.3">
      <c r="A72" s="1310" t="s">
        <v>6505</v>
      </c>
      <c r="B72" s="1312" t="s">
        <v>6821</v>
      </c>
      <c r="C72" s="1312" t="s">
        <v>5627</v>
      </c>
      <c r="D72" s="1312" t="s">
        <v>6876</v>
      </c>
      <c r="E72" s="1312" t="s">
        <v>6877</v>
      </c>
      <c r="F72" s="1320">
        <v>2</v>
      </c>
      <c r="G72" s="1320">
        <v>1470</v>
      </c>
      <c r="H72" s="1320">
        <v>0.99864130434782605</v>
      </c>
      <c r="I72" s="1320">
        <v>735</v>
      </c>
      <c r="J72" s="1320">
        <v>2</v>
      </c>
      <c r="K72" s="1320">
        <v>1472</v>
      </c>
      <c r="L72" s="1320">
        <v>1</v>
      </c>
      <c r="M72" s="1320">
        <v>736</v>
      </c>
      <c r="N72" s="1320">
        <v>4</v>
      </c>
      <c r="O72" s="1320">
        <v>2944</v>
      </c>
      <c r="P72" s="1313">
        <v>2</v>
      </c>
      <c r="Q72" s="1321">
        <v>736</v>
      </c>
    </row>
    <row r="73" spans="1:17" ht="14.4" customHeight="1" x14ac:dyDescent="0.3">
      <c r="A73" s="1310" t="s">
        <v>6505</v>
      </c>
      <c r="B73" s="1312" t="s">
        <v>6821</v>
      </c>
      <c r="C73" s="1312" t="s">
        <v>5627</v>
      </c>
      <c r="D73" s="1312" t="s">
        <v>6878</v>
      </c>
      <c r="E73" s="1312" t="s">
        <v>6879</v>
      </c>
      <c r="F73" s="1320">
        <v>2</v>
      </c>
      <c r="G73" s="1320">
        <v>654</v>
      </c>
      <c r="H73" s="1320"/>
      <c r="I73" s="1320">
        <v>327</v>
      </c>
      <c r="J73" s="1320"/>
      <c r="K73" s="1320"/>
      <c r="L73" s="1320"/>
      <c r="M73" s="1320"/>
      <c r="N73" s="1320">
        <v>1</v>
      </c>
      <c r="O73" s="1320">
        <v>329</v>
      </c>
      <c r="P73" s="1313"/>
      <c r="Q73" s="1321">
        <v>329</v>
      </c>
    </row>
    <row r="74" spans="1:17" ht="14.4" customHeight="1" x14ac:dyDescent="0.3">
      <c r="A74" s="1310" t="s">
        <v>6505</v>
      </c>
      <c r="B74" s="1312" t="s">
        <v>6821</v>
      </c>
      <c r="C74" s="1312" t="s">
        <v>5627</v>
      </c>
      <c r="D74" s="1312" t="s">
        <v>6880</v>
      </c>
      <c r="E74" s="1312" t="s">
        <v>6881</v>
      </c>
      <c r="F74" s="1320">
        <v>1</v>
      </c>
      <c r="G74" s="1320">
        <v>345</v>
      </c>
      <c r="H74" s="1320">
        <v>0.99710982658959535</v>
      </c>
      <c r="I74" s="1320">
        <v>345</v>
      </c>
      <c r="J74" s="1320">
        <v>1</v>
      </c>
      <c r="K74" s="1320">
        <v>346</v>
      </c>
      <c r="L74" s="1320">
        <v>1</v>
      </c>
      <c r="M74" s="1320">
        <v>346</v>
      </c>
      <c r="N74" s="1320">
        <v>2</v>
      </c>
      <c r="O74" s="1320">
        <v>692</v>
      </c>
      <c r="P74" s="1313">
        <v>2</v>
      </c>
      <c r="Q74" s="1321">
        <v>346</v>
      </c>
    </row>
    <row r="75" spans="1:17" ht="14.4" customHeight="1" x14ac:dyDescent="0.3">
      <c r="A75" s="1310" t="s">
        <v>6505</v>
      </c>
      <c r="B75" s="1312" t="s">
        <v>6821</v>
      </c>
      <c r="C75" s="1312" t="s">
        <v>5627</v>
      </c>
      <c r="D75" s="1312" t="s">
        <v>6882</v>
      </c>
      <c r="E75" s="1312" t="s">
        <v>6883</v>
      </c>
      <c r="F75" s="1320"/>
      <c r="G75" s="1320"/>
      <c r="H75" s="1320"/>
      <c r="I75" s="1320"/>
      <c r="J75" s="1320"/>
      <c r="K75" s="1320"/>
      <c r="L75" s="1320"/>
      <c r="M75" s="1320"/>
      <c r="N75" s="1320">
        <v>1</v>
      </c>
      <c r="O75" s="1320">
        <v>753</v>
      </c>
      <c r="P75" s="1313"/>
      <c r="Q75" s="1321">
        <v>753</v>
      </c>
    </row>
    <row r="76" spans="1:17" ht="14.4" customHeight="1" x14ac:dyDescent="0.3">
      <c r="A76" s="1310" t="s">
        <v>6505</v>
      </c>
      <c r="B76" s="1312" t="s">
        <v>6821</v>
      </c>
      <c r="C76" s="1312" t="s">
        <v>5627</v>
      </c>
      <c r="D76" s="1312" t="s">
        <v>6884</v>
      </c>
      <c r="E76" s="1312" t="s">
        <v>6885</v>
      </c>
      <c r="F76" s="1320">
        <v>7</v>
      </c>
      <c r="G76" s="1320">
        <v>1617</v>
      </c>
      <c r="H76" s="1320">
        <v>3.4849137931034484</v>
      </c>
      <c r="I76" s="1320">
        <v>231</v>
      </c>
      <c r="J76" s="1320">
        <v>2</v>
      </c>
      <c r="K76" s="1320">
        <v>464</v>
      </c>
      <c r="L76" s="1320">
        <v>1</v>
      </c>
      <c r="M76" s="1320">
        <v>232</v>
      </c>
      <c r="N76" s="1320">
        <v>7</v>
      </c>
      <c r="O76" s="1320">
        <v>1624</v>
      </c>
      <c r="P76" s="1313">
        <v>3.5</v>
      </c>
      <c r="Q76" s="1321">
        <v>232</v>
      </c>
    </row>
    <row r="77" spans="1:17" ht="14.4" customHeight="1" x14ac:dyDescent="0.3">
      <c r="A77" s="1310" t="s">
        <v>6505</v>
      </c>
      <c r="B77" s="1312" t="s">
        <v>6821</v>
      </c>
      <c r="C77" s="1312" t="s">
        <v>5627</v>
      </c>
      <c r="D77" s="1312" t="s">
        <v>6886</v>
      </c>
      <c r="E77" s="1312" t="s">
        <v>6887</v>
      </c>
      <c r="F77" s="1320"/>
      <c r="G77" s="1320"/>
      <c r="H77" s="1320"/>
      <c r="I77" s="1320"/>
      <c r="J77" s="1320">
        <v>3</v>
      </c>
      <c r="K77" s="1320">
        <v>699</v>
      </c>
      <c r="L77" s="1320">
        <v>1</v>
      </c>
      <c r="M77" s="1320">
        <v>233</v>
      </c>
      <c r="N77" s="1320"/>
      <c r="O77" s="1320"/>
      <c r="P77" s="1313"/>
      <c r="Q77" s="1321"/>
    </row>
    <row r="78" spans="1:17" ht="14.4" customHeight="1" x14ac:dyDescent="0.3">
      <c r="A78" s="1310" t="s">
        <v>6505</v>
      </c>
      <c r="B78" s="1312" t="s">
        <v>6821</v>
      </c>
      <c r="C78" s="1312" t="s">
        <v>5627</v>
      </c>
      <c r="D78" s="1312" t="s">
        <v>6888</v>
      </c>
      <c r="E78" s="1312" t="s">
        <v>6889</v>
      </c>
      <c r="F78" s="1320">
        <v>2</v>
      </c>
      <c r="G78" s="1320">
        <v>814</v>
      </c>
      <c r="H78" s="1320">
        <v>0.49634146341463414</v>
      </c>
      <c r="I78" s="1320">
        <v>407</v>
      </c>
      <c r="J78" s="1320">
        <v>4</v>
      </c>
      <c r="K78" s="1320">
        <v>1640</v>
      </c>
      <c r="L78" s="1320">
        <v>1</v>
      </c>
      <c r="M78" s="1320">
        <v>410</v>
      </c>
      <c r="N78" s="1320">
        <v>6</v>
      </c>
      <c r="O78" s="1320">
        <v>2460</v>
      </c>
      <c r="P78" s="1313">
        <v>1.5</v>
      </c>
      <c r="Q78" s="1321">
        <v>410</v>
      </c>
    </row>
    <row r="79" spans="1:17" ht="14.4" customHeight="1" x14ac:dyDescent="0.3">
      <c r="A79" s="1310" t="s">
        <v>6505</v>
      </c>
      <c r="B79" s="1312" t="s">
        <v>6821</v>
      </c>
      <c r="C79" s="1312" t="s">
        <v>5627</v>
      </c>
      <c r="D79" s="1312" t="s">
        <v>6890</v>
      </c>
      <c r="E79" s="1312" t="s">
        <v>6891</v>
      </c>
      <c r="F79" s="1320">
        <v>2</v>
      </c>
      <c r="G79" s="1320">
        <v>1302</v>
      </c>
      <c r="H79" s="1320">
        <v>1.9969325153374233</v>
      </c>
      <c r="I79" s="1320">
        <v>651</v>
      </c>
      <c r="J79" s="1320">
        <v>1</v>
      </c>
      <c r="K79" s="1320">
        <v>652</v>
      </c>
      <c r="L79" s="1320">
        <v>1</v>
      </c>
      <c r="M79" s="1320">
        <v>652</v>
      </c>
      <c r="N79" s="1320"/>
      <c r="O79" s="1320"/>
      <c r="P79" s="1313"/>
      <c r="Q79" s="1321"/>
    </row>
    <row r="80" spans="1:17" ht="14.4" customHeight="1" x14ac:dyDescent="0.3">
      <c r="A80" s="1310" t="s">
        <v>6505</v>
      </c>
      <c r="B80" s="1312" t="s">
        <v>6821</v>
      </c>
      <c r="C80" s="1312" t="s">
        <v>5627</v>
      </c>
      <c r="D80" s="1312" t="s">
        <v>6892</v>
      </c>
      <c r="E80" s="1312" t="s">
        <v>6893</v>
      </c>
      <c r="F80" s="1320">
        <v>2</v>
      </c>
      <c r="G80" s="1320">
        <v>1174</v>
      </c>
      <c r="H80" s="1320">
        <v>0.49745762711864405</v>
      </c>
      <c r="I80" s="1320">
        <v>587</v>
      </c>
      <c r="J80" s="1320">
        <v>4</v>
      </c>
      <c r="K80" s="1320">
        <v>2360</v>
      </c>
      <c r="L80" s="1320">
        <v>1</v>
      </c>
      <c r="M80" s="1320">
        <v>590</v>
      </c>
      <c r="N80" s="1320">
        <v>7</v>
      </c>
      <c r="O80" s="1320">
        <v>4130</v>
      </c>
      <c r="P80" s="1313">
        <v>1.75</v>
      </c>
      <c r="Q80" s="1321">
        <v>590</v>
      </c>
    </row>
    <row r="81" spans="1:17" ht="14.4" customHeight="1" x14ac:dyDescent="0.3">
      <c r="A81" s="1310" t="s">
        <v>6505</v>
      </c>
      <c r="B81" s="1312" t="s">
        <v>6821</v>
      </c>
      <c r="C81" s="1312" t="s">
        <v>5627</v>
      </c>
      <c r="D81" s="1312" t="s">
        <v>6894</v>
      </c>
      <c r="E81" s="1312" t="s">
        <v>6895</v>
      </c>
      <c r="F81" s="1320">
        <v>1</v>
      </c>
      <c r="G81" s="1320">
        <v>386</v>
      </c>
      <c r="H81" s="1320"/>
      <c r="I81" s="1320">
        <v>386</v>
      </c>
      <c r="J81" s="1320"/>
      <c r="K81" s="1320"/>
      <c r="L81" s="1320"/>
      <c r="M81" s="1320"/>
      <c r="N81" s="1320"/>
      <c r="O81" s="1320"/>
      <c r="P81" s="1313"/>
      <c r="Q81" s="1321"/>
    </row>
    <row r="82" spans="1:17" ht="14.4" customHeight="1" x14ac:dyDescent="0.3">
      <c r="A82" s="1310" t="s">
        <v>6505</v>
      </c>
      <c r="B82" s="1312" t="s">
        <v>6821</v>
      </c>
      <c r="C82" s="1312" t="s">
        <v>5627</v>
      </c>
      <c r="D82" s="1312" t="s">
        <v>6896</v>
      </c>
      <c r="E82" s="1312" t="s">
        <v>6897</v>
      </c>
      <c r="F82" s="1320"/>
      <c r="G82" s="1320"/>
      <c r="H82" s="1320"/>
      <c r="I82" s="1320"/>
      <c r="J82" s="1320">
        <v>2</v>
      </c>
      <c r="K82" s="1320">
        <v>340</v>
      </c>
      <c r="L82" s="1320">
        <v>1</v>
      </c>
      <c r="M82" s="1320">
        <v>170</v>
      </c>
      <c r="N82" s="1320"/>
      <c r="O82" s="1320"/>
      <c r="P82" s="1313"/>
      <c r="Q82" s="1321"/>
    </row>
    <row r="83" spans="1:17" ht="14.4" customHeight="1" x14ac:dyDescent="0.3">
      <c r="A83" s="1310" t="s">
        <v>6505</v>
      </c>
      <c r="B83" s="1312" t="s">
        <v>6821</v>
      </c>
      <c r="C83" s="1312" t="s">
        <v>5627</v>
      </c>
      <c r="D83" s="1312" t="s">
        <v>6898</v>
      </c>
      <c r="E83" s="1312" t="s">
        <v>6899</v>
      </c>
      <c r="F83" s="1320">
        <v>2</v>
      </c>
      <c r="G83" s="1320">
        <v>1572</v>
      </c>
      <c r="H83" s="1320">
        <v>0.24904942965779467</v>
      </c>
      <c r="I83" s="1320">
        <v>786</v>
      </c>
      <c r="J83" s="1320">
        <v>8</v>
      </c>
      <c r="K83" s="1320">
        <v>6312</v>
      </c>
      <c r="L83" s="1320">
        <v>1</v>
      </c>
      <c r="M83" s="1320">
        <v>789</v>
      </c>
      <c r="N83" s="1320">
        <v>12</v>
      </c>
      <c r="O83" s="1320">
        <v>9468</v>
      </c>
      <c r="P83" s="1313">
        <v>1.5</v>
      </c>
      <c r="Q83" s="1321">
        <v>789</v>
      </c>
    </row>
    <row r="84" spans="1:17" ht="14.4" customHeight="1" x14ac:dyDescent="0.3">
      <c r="A84" s="1310" t="s">
        <v>6505</v>
      </c>
      <c r="B84" s="1312" t="s">
        <v>6821</v>
      </c>
      <c r="C84" s="1312" t="s">
        <v>5627</v>
      </c>
      <c r="D84" s="1312" t="s">
        <v>6900</v>
      </c>
      <c r="E84" s="1312" t="s">
        <v>6901</v>
      </c>
      <c r="F84" s="1320">
        <v>2</v>
      </c>
      <c r="G84" s="1320">
        <v>444</v>
      </c>
      <c r="H84" s="1320"/>
      <c r="I84" s="1320">
        <v>222</v>
      </c>
      <c r="J84" s="1320"/>
      <c r="K84" s="1320"/>
      <c r="L84" s="1320"/>
      <c r="M84" s="1320"/>
      <c r="N84" s="1320">
        <v>1</v>
      </c>
      <c r="O84" s="1320">
        <v>224</v>
      </c>
      <c r="P84" s="1313"/>
      <c r="Q84" s="1321">
        <v>224</v>
      </c>
    </row>
    <row r="85" spans="1:17" ht="14.4" customHeight="1" x14ac:dyDescent="0.3">
      <c r="A85" s="1310" t="s">
        <v>6505</v>
      </c>
      <c r="B85" s="1312" t="s">
        <v>6821</v>
      </c>
      <c r="C85" s="1312" t="s">
        <v>5627</v>
      </c>
      <c r="D85" s="1312" t="s">
        <v>6902</v>
      </c>
      <c r="E85" s="1312" t="s">
        <v>6903</v>
      </c>
      <c r="F85" s="1320">
        <v>3</v>
      </c>
      <c r="G85" s="1320">
        <v>2748</v>
      </c>
      <c r="H85" s="1320"/>
      <c r="I85" s="1320">
        <v>916</v>
      </c>
      <c r="J85" s="1320"/>
      <c r="K85" s="1320"/>
      <c r="L85" s="1320"/>
      <c r="M85" s="1320"/>
      <c r="N85" s="1320">
        <v>2</v>
      </c>
      <c r="O85" s="1320">
        <v>1838</v>
      </c>
      <c r="P85" s="1313"/>
      <c r="Q85" s="1321">
        <v>919</v>
      </c>
    </row>
    <row r="86" spans="1:17" ht="14.4" customHeight="1" x14ac:dyDescent="0.3">
      <c r="A86" s="1310" t="s">
        <v>6505</v>
      </c>
      <c r="B86" s="1312" t="s">
        <v>6821</v>
      </c>
      <c r="C86" s="1312" t="s">
        <v>5627</v>
      </c>
      <c r="D86" s="1312" t="s">
        <v>6904</v>
      </c>
      <c r="E86" s="1312" t="s">
        <v>6905</v>
      </c>
      <c r="F86" s="1320">
        <v>3</v>
      </c>
      <c r="G86" s="1320">
        <v>2679</v>
      </c>
      <c r="H86" s="1320"/>
      <c r="I86" s="1320">
        <v>893</v>
      </c>
      <c r="J86" s="1320"/>
      <c r="K86" s="1320"/>
      <c r="L86" s="1320"/>
      <c r="M86" s="1320"/>
      <c r="N86" s="1320">
        <v>2</v>
      </c>
      <c r="O86" s="1320">
        <v>1792</v>
      </c>
      <c r="P86" s="1313"/>
      <c r="Q86" s="1321">
        <v>896</v>
      </c>
    </row>
    <row r="87" spans="1:17" ht="14.4" customHeight="1" x14ac:dyDescent="0.3">
      <c r="A87" s="1310" t="s">
        <v>6505</v>
      </c>
      <c r="B87" s="1312" t="s">
        <v>6821</v>
      </c>
      <c r="C87" s="1312" t="s">
        <v>5627</v>
      </c>
      <c r="D87" s="1312" t="s">
        <v>6906</v>
      </c>
      <c r="E87" s="1312" t="s">
        <v>6907</v>
      </c>
      <c r="F87" s="1320"/>
      <c r="G87" s="1320"/>
      <c r="H87" s="1320"/>
      <c r="I87" s="1320"/>
      <c r="J87" s="1320">
        <v>27</v>
      </c>
      <c r="K87" s="1320">
        <v>6588</v>
      </c>
      <c r="L87" s="1320">
        <v>1</v>
      </c>
      <c r="M87" s="1320">
        <v>244</v>
      </c>
      <c r="N87" s="1320">
        <v>12</v>
      </c>
      <c r="O87" s="1320">
        <v>2928</v>
      </c>
      <c r="P87" s="1313">
        <v>0.44444444444444442</v>
      </c>
      <c r="Q87" s="1321">
        <v>244</v>
      </c>
    </row>
    <row r="88" spans="1:17" ht="14.4" customHeight="1" x14ac:dyDescent="0.3">
      <c r="A88" s="1310" t="s">
        <v>6908</v>
      </c>
      <c r="B88" s="1312" t="s">
        <v>6909</v>
      </c>
      <c r="C88" s="1312" t="s">
        <v>5627</v>
      </c>
      <c r="D88" s="1312" t="s">
        <v>6910</v>
      </c>
      <c r="E88" s="1312" t="s">
        <v>6911</v>
      </c>
      <c r="F88" s="1320">
        <v>1236</v>
      </c>
      <c r="G88" s="1320">
        <v>33372</v>
      </c>
      <c r="H88" s="1320">
        <v>1.0317195325542572</v>
      </c>
      <c r="I88" s="1320">
        <v>27</v>
      </c>
      <c r="J88" s="1320">
        <v>1198</v>
      </c>
      <c r="K88" s="1320">
        <v>32346</v>
      </c>
      <c r="L88" s="1320">
        <v>1</v>
      </c>
      <c r="M88" s="1320">
        <v>27</v>
      </c>
      <c r="N88" s="1320">
        <v>1262</v>
      </c>
      <c r="O88" s="1320">
        <v>34074</v>
      </c>
      <c r="P88" s="1313">
        <v>1.0534223706176962</v>
      </c>
      <c r="Q88" s="1321">
        <v>27</v>
      </c>
    </row>
    <row r="89" spans="1:17" ht="14.4" customHeight="1" x14ac:dyDescent="0.3">
      <c r="A89" s="1310" t="s">
        <v>6908</v>
      </c>
      <c r="B89" s="1312" t="s">
        <v>6909</v>
      </c>
      <c r="C89" s="1312" t="s">
        <v>5627</v>
      </c>
      <c r="D89" s="1312" t="s">
        <v>6912</v>
      </c>
      <c r="E89" s="1312" t="s">
        <v>6913</v>
      </c>
      <c r="F89" s="1320">
        <v>134</v>
      </c>
      <c r="G89" s="1320">
        <v>7236</v>
      </c>
      <c r="H89" s="1320">
        <v>1.0551181102362204</v>
      </c>
      <c r="I89" s="1320">
        <v>54</v>
      </c>
      <c r="J89" s="1320">
        <v>127</v>
      </c>
      <c r="K89" s="1320">
        <v>6858</v>
      </c>
      <c r="L89" s="1320">
        <v>1</v>
      </c>
      <c r="M89" s="1320">
        <v>54</v>
      </c>
      <c r="N89" s="1320">
        <v>150</v>
      </c>
      <c r="O89" s="1320">
        <v>8100</v>
      </c>
      <c r="P89" s="1313">
        <v>1.1811023622047243</v>
      </c>
      <c r="Q89" s="1321">
        <v>54</v>
      </c>
    </row>
    <row r="90" spans="1:17" ht="14.4" customHeight="1" x14ac:dyDescent="0.3">
      <c r="A90" s="1310" t="s">
        <v>6908</v>
      </c>
      <c r="B90" s="1312" t="s">
        <v>6909</v>
      </c>
      <c r="C90" s="1312" t="s">
        <v>5627</v>
      </c>
      <c r="D90" s="1312" t="s">
        <v>6914</v>
      </c>
      <c r="E90" s="1312" t="s">
        <v>6915</v>
      </c>
      <c r="F90" s="1320">
        <v>1023</v>
      </c>
      <c r="G90" s="1320">
        <v>24552</v>
      </c>
      <c r="H90" s="1320">
        <v>1.0848356309650053</v>
      </c>
      <c r="I90" s="1320">
        <v>24</v>
      </c>
      <c r="J90" s="1320">
        <v>943</v>
      </c>
      <c r="K90" s="1320">
        <v>22632</v>
      </c>
      <c r="L90" s="1320">
        <v>1</v>
      </c>
      <c r="M90" s="1320">
        <v>24</v>
      </c>
      <c r="N90" s="1320">
        <v>933</v>
      </c>
      <c r="O90" s="1320">
        <v>22392</v>
      </c>
      <c r="P90" s="1313">
        <v>0.9893955461293743</v>
      </c>
      <c r="Q90" s="1321">
        <v>24</v>
      </c>
    </row>
    <row r="91" spans="1:17" ht="14.4" customHeight="1" x14ac:dyDescent="0.3">
      <c r="A91" s="1310" t="s">
        <v>6908</v>
      </c>
      <c r="B91" s="1312" t="s">
        <v>6909</v>
      </c>
      <c r="C91" s="1312" t="s">
        <v>5627</v>
      </c>
      <c r="D91" s="1312" t="s">
        <v>6916</v>
      </c>
      <c r="E91" s="1312" t="s">
        <v>6917</v>
      </c>
      <c r="F91" s="1320">
        <v>1225</v>
      </c>
      <c r="G91" s="1320">
        <v>33075</v>
      </c>
      <c r="H91" s="1320">
        <v>1.0443307757885762</v>
      </c>
      <c r="I91" s="1320">
        <v>27</v>
      </c>
      <c r="J91" s="1320">
        <v>1173</v>
      </c>
      <c r="K91" s="1320">
        <v>31671</v>
      </c>
      <c r="L91" s="1320">
        <v>1</v>
      </c>
      <c r="M91" s="1320">
        <v>27</v>
      </c>
      <c r="N91" s="1320">
        <v>1234</v>
      </c>
      <c r="O91" s="1320">
        <v>33318</v>
      </c>
      <c r="P91" s="1313">
        <v>1.052003410059676</v>
      </c>
      <c r="Q91" s="1321">
        <v>27</v>
      </c>
    </row>
    <row r="92" spans="1:17" ht="14.4" customHeight="1" x14ac:dyDescent="0.3">
      <c r="A92" s="1310" t="s">
        <v>6908</v>
      </c>
      <c r="B92" s="1312" t="s">
        <v>6909</v>
      </c>
      <c r="C92" s="1312" t="s">
        <v>5627</v>
      </c>
      <c r="D92" s="1312" t="s">
        <v>6918</v>
      </c>
      <c r="E92" s="1312" t="s">
        <v>6919</v>
      </c>
      <c r="F92" s="1320">
        <v>1158</v>
      </c>
      <c r="G92" s="1320">
        <v>31266</v>
      </c>
      <c r="H92" s="1320">
        <v>1.048913043478261</v>
      </c>
      <c r="I92" s="1320">
        <v>27</v>
      </c>
      <c r="J92" s="1320">
        <v>1104</v>
      </c>
      <c r="K92" s="1320">
        <v>29808</v>
      </c>
      <c r="L92" s="1320">
        <v>1</v>
      </c>
      <c r="M92" s="1320">
        <v>27</v>
      </c>
      <c r="N92" s="1320">
        <v>1085</v>
      </c>
      <c r="O92" s="1320">
        <v>29295</v>
      </c>
      <c r="P92" s="1313">
        <v>0.98278985507246375</v>
      </c>
      <c r="Q92" s="1321">
        <v>27</v>
      </c>
    </row>
    <row r="93" spans="1:17" ht="14.4" customHeight="1" x14ac:dyDescent="0.3">
      <c r="A93" s="1310" t="s">
        <v>6908</v>
      </c>
      <c r="B93" s="1312" t="s">
        <v>6909</v>
      </c>
      <c r="C93" s="1312" t="s">
        <v>5627</v>
      </c>
      <c r="D93" s="1312" t="s">
        <v>6920</v>
      </c>
      <c r="E93" s="1312" t="s">
        <v>6921</v>
      </c>
      <c r="F93" s="1320">
        <v>1344</v>
      </c>
      <c r="G93" s="1320">
        <v>29568</v>
      </c>
      <c r="H93" s="1320">
        <v>1.057435090479937</v>
      </c>
      <c r="I93" s="1320">
        <v>22</v>
      </c>
      <c r="J93" s="1320">
        <v>1271</v>
      </c>
      <c r="K93" s="1320">
        <v>27962</v>
      </c>
      <c r="L93" s="1320">
        <v>1</v>
      </c>
      <c r="M93" s="1320">
        <v>22</v>
      </c>
      <c r="N93" s="1320">
        <v>1291</v>
      </c>
      <c r="O93" s="1320">
        <v>28402</v>
      </c>
      <c r="P93" s="1313">
        <v>1.0157356412273799</v>
      </c>
      <c r="Q93" s="1321">
        <v>22</v>
      </c>
    </row>
    <row r="94" spans="1:17" ht="14.4" customHeight="1" x14ac:dyDescent="0.3">
      <c r="A94" s="1310" t="s">
        <v>6908</v>
      </c>
      <c r="B94" s="1312" t="s">
        <v>6909</v>
      </c>
      <c r="C94" s="1312" t="s">
        <v>5627</v>
      </c>
      <c r="D94" s="1312" t="s">
        <v>6922</v>
      </c>
      <c r="E94" s="1312" t="s">
        <v>6923</v>
      </c>
      <c r="F94" s="1320">
        <v>59</v>
      </c>
      <c r="G94" s="1320">
        <v>4012</v>
      </c>
      <c r="H94" s="1320">
        <v>1.1346153846153846</v>
      </c>
      <c r="I94" s="1320">
        <v>68</v>
      </c>
      <c r="J94" s="1320">
        <v>52</v>
      </c>
      <c r="K94" s="1320">
        <v>3536</v>
      </c>
      <c r="L94" s="1320">
        <v>1</v>
      </c>
      <c r="M94" s="1320">
        <v>68</v>
      </c>
      <c r="N94" s="1320">
        <v>83</v>
      </c>
      <c r="O94" s="1320">
        <v>5644</v>
      </c>
      <c r="P94" s="1313">
        <v>1.5961538461538463</v>
      </c>
      <c r="Q94" s="1321">
        <v>68</v>
      </c>
    </row>
    <row r="95" spans="1:17" ht="14.4" customHeight="1" x14ac:dyDescent="0.3">
      <c r="A95" s="1310" t="s">
        <v>6908</v>
      </c>
      <c r="B95" s="1312" t="s">
        <v>6909</v>
      </c>
      <c r="C95" s="1312" t="s">
        <v>5627</v>
      </c>
      <c r="D95" s="1312" t="s">
        <v>6924</v>
      </c>
      <c r="E95" s="1312" t="s">
        <v>6925</v>
      </c>
      <c r="F95" s="1320">
        <v>22</v>
      </c>
      <c r="G95" s="1320">
        <v>1364</v>
      </c>
      <c r="H95" s="1320">
        <v>0.88</v>
      </c>
      <c r="I95" s="1320">
        <v>62</v>
      </c>
      <c r="J95" s="1320">
        <v>25</v>
      </c>
      <c r="K95" s="1320">
        <v>1550</v>
      </c>
      <c r="L95" s="1320">
        <v>1</v>
      </c>
      <c r="M95" s="1320">
        <v>62</v>
      </c>
      <c r="N95" s="1320">
        <v>43</v>
      </c>
      <c r="O95" s="1320">
        <v>2666</v>
      </c>
      <c r="P95" s="1313">
        <v>1.72</v>
      </c>
      <c r="Q95" s="1321">
        <v>62</v>
      </c>
    </row>
    <row r="96" spans="1:17" ht="14.4" customHeight="1" x14ac:dyDescent="0.3">
      <c r="A96" s="1310" t="s">
        <v>6908</v>
      </c>
      <c r="B96" s="1312" t="s">
        <v>6909</v>
      </c>
      <c r="C96" s="1312" t="s">
        <v>5627</v>
      </c>
      <c r="D96" s="1312" t="s">
        <v>6926</v>
      </c>
      <c r="E96" s="1312" t="s">
        <v>6927</v>
      </c>
      <c r="F96" s="1320">
        <v>1</v>
      </c>
      <c r="G96" s="1320">
        <v>82</v>
      </c>
      <c r="H96" s="1320">
        <v>0.2</v>
      </c>
      <c r="I96" s="1320">
        <v>82</v>
      </c>
      <c r="J96" s="1320">
        <v>5</v>
      </c>
      <c r="K96" s="1320">
        <v>410</v>
      </c>
      <c r="L96" s="1320">
        <v>1</v>
      </c>
      <c r="M96" s="1320">
        <v>82</v>
      </c>
      <c r="N96" s="1320">
        <v>2</v>
      </c>
      <c r="O96" s="1320">
        <v>164</v>
      </c>
      <c r="P96" s="1313">
        <v>0.4</v>
      </c>
      <c r="Q96" s="1321">
        <v>82</v>
      </c>
    </row>
    <row r="97" spans="1:17" ht="14.4" customHeight="1" x14ac:dyDescent="0.3">
      <c r="A97" s="1310" t="s">
        <v>6908</v>
      </c>
      <c r="B97" s="1312" t="s">
        <v>6909</v>
      </c>
      <c r="C97" s="1312" t="s">
        <v>5627</v>
      </c>
      <c r="D97" s="1312" t="s">
        <v>6928</v>
      </c>
      <c r="E97" s="1312" t="s">
        <v>6929</v>
      </c>
      <c r="F97" s="1320">
        <v>29</v>
      </c>
      <c r="G97" s="1320">
        <v>28623</v>
      </c>
      <c r="H97" s="1320">
        <v>0.76238546771787774</v>
      </c>
      <c r="I97" s="1320">
        <v>987</v>
      </c>
      <c r="J97" s="1320">
        <v>38</v>
      </c>
      <c r="K97" s="1320">
        <v>37544</v>
      </c>
      <c r="L97" s="1320">
        <v>1</v>
      </c>
      <c r="M97" s="1320">
        <v>988</v>
      </c>
      <c r="N97" s="1320">
        <v>56</v>
      </c>
      <c r="O97" s="1320">
        <v>55328</v>
      </c>
      <c r="P97" s="1313">
        <v>1.4736842105263157</v>
      </c>
      <c r="Q97" s="1321">
        <v>988</v>
      </c>
    </row>
    <row r="98" spans="1:17" ht="14.4" customHeight="1" x14ac:dyDescent="0.3">
      <c r="A98" s="1310" t="s">
        <v>6908</v>
      </c>
      <c r="B98" s="1312" t="s">
        <v>6909</v>
      </c>
      <c r="C98" s="1312" t="s">
        <v>5627</v>
      </c>
      <c r="D98" s="1312" t="s">
        <v>6930</v>
      </c>
      <c r="E98" s="1312" t="s">
        <v>6931</v>
      </c>
      <c r="F98" s="1320">
        <v>1</v>
      </c>
      <c r="G98" s="1320">
        <v>191</v>
      </c>
      <c r="H98" s="1320">
        <v>1</v>
      </c>
      <c r="I98" s="1320">
        <v>191</v>
      </c>
      <c r="J98" s="1320">
        <v>1</v>
      </c>
      <c r="K98" s="1320">
        <v>191</v>
      </c>
      <c r="L98" s="1320">
        <v>1</v>
      </c>
      <c r="M98" s="1320">
        <v>191</v>
      </c>
      <c r="N98" s="1320"/>
      <c r="O98" s="1320"/>
      <c r="P98" s="1313"/>
      <c r="Q98" s="1321"/>
    </row>
    <row r="99" spans="1:17" ht="14.4" customHeight="1" x14ac:dyDescent="0.3">
      <c r="A99" s="1310" t="s">
        <v>6908</v>
      </c>
      <c r="B99" s="1312" t="s">
        <v>6909</v>
      </c>
      <c r="C99" s="1312" t="s">
        <v>5627</v>
      </c>
      <c r="D99" s="1312" t="s">
        <v>6932</v>
      </c>
      <c r="E99" s="1312" t="s">
        <v>6933</v>
      </c>
      <c r="F99" s="1320">
        <v>4</v>
      </c>
      <c r="G99" s="1320">
        <v>252</v>
      </c>
      <c r="H99" s="1320">
        <v>2</v>
      </c>
      <c r="I99" s="1320">
        <v>63</v>
      </c>
      <c r="J99" s="1320">
        <v>2</v>
      </c>
      <c r="K99" s="1320">
        <v>126</v>
      </c>
      <c r="L99" s="1320">
        <v>1</v>
      </c>
      <c r="M99" s="1320">
        <v>63</v>
      </c>
      <c r="N99" s="1320">
        <v>5</v>
      </c>
      <c r="O99" s="1320">
        <v>315</v>
      </c>
      <c r="P99" s="1313">
        <v>2.5</v>
      </c>
      <c r="Q99" s="1321">
        <v>63</v>
      </c>
    </row>
    <row r="100" spans="1:17" ht="14.4" customHeight="1" x14ac:dyDescent="0.3">
      <c r="A100" s="1310" t="s">
        <v>6908</v>
      </c>
      <c r="B100" s="1312" t="s">
        <v>6909</v>
      </c>
      <c r="C100" s="1312" t="s">
        <v>5627</v>
      </c>
      <c r="D100" s="1312" t="s">
        <v>6934</v>
      </c>
      <c r="E100" s="1312" t="s">
        <v>6935</v>
      </c>
      <c r="F100" s="1320">
        <v>6</v>
      </c>
      <c r="G100" s="1320">
        <v>102</v>
      </c>
      <c r="H100" s="1320">
        <v>0.31578947368421051</v>
      </c>
      <c r="I100" s="1320">
        <v>17</v>
      </c>
      <c r="J100" s="1320">
        <v>19</v>
      </c>
      <c r="K100" s="1320">
        <v>323</v>
      </c>
      <c r="L100" s="1320">
        <v>1</v>
      </c>
      <c r="M100" s="1320">
        <v>17</v>
      </c>
      <c r="N100" s="1320">
        <v>26</v>
      </c>
      <c r="O100" s="1320">
        <v>442</v>
      </c>
      <c r="P100" s="1313">
        <v>1.368421052631579</v>
      </c>
      <c r="Q100" s="1321">
        <v>17</v>
      </c>
    </row>
    <row r="101" spans="1:17" ht="14.4" customHeight="1" x14ac:dyDescent="0.3">
      <c r="A101" s="1310" t="s">
        <v>6908</v>
      </c>
      <c r="B101" s="1312" t="s">
        <v>6909</v>
      </c>
      <c r="C101" s="1312" t="s">
        <v>5627</v>
      </c>
      <c r="D101" s="1312" t="s">
        <v>6936</v>
      </c>
      <c r="E101" s="1312" t="s">
        <v>6937</v>
      </c>
      <c r="F101" s="1320"/>
      <c r="G101" s="1320"/>
      <c r="H101" s="1320"/>
      <c r="I101" s="1320"/>
      <c r="J101" s="1320">
        <v>2</v>
      </c>
      <c r="K101" s="1320">
        <v>214</v>
      </c>
      <c r="L101" s="1320">
        <v>1</v>
      </c>
      <c r="M101" s="1320">
        <v>107</v>
      </c>
      <c r="N101" s="1320"/>
      <c r="O101" s="1320"/>
      <c r="P101" s="1313"/>
      <c r="Q101" s="1321"/>
    </row>
    <row r="102" spans="1:17" ht="14.4" customHeight="1" x14ac:dyDescent="0.3">
      <c r="A102" s="1310" t="s">
        <v>6908</v>
      </c>
      <c r="B102" s="1312" t="s">
        <v>6909</v>
      </c>
      <c r="C102" s="1312" t="s">
        <v>5627</v>
      </c>
      <c r="D102" s="1312" t="s">
        <v>6938</v>
      </c>
      <c r="E102" s="1312" t="s">
        <v>6939</v>
      </c>
      <c r="F102" s="1320">
        <v>17</v>
      </c>
      <c r="G102" s="1320">
        <v>1088</v>
      </c>
      <c r="H102" s="1320">
        <v>0.65384615384615385</v>
      </c>
      <c r="I102" s="1320">
        <v>64</v>
      </c>
      <c r="J102" s="1320">
        <v>26</v>
      </c>
      <c r="K102" s="1320">
        <v>1664</v>
      </c>
      <c r="L102" s="1320">
        <v>1</v>
      </c>
      <c r="M102" s="1320">
        <v>64</v>
      </c>
      <c r="N102" s="1320">
        <v>22</v>
      </c>
      <c r="O102" s="1320">
        <v>1408</v>
      </c>
      <c r="P102" s="1313">
        <v>0.84615384615384615</v>
      </c>
      <c r="Q102" s="1321">
        <v>64</v>
      </c>
    </row>
    <row r="103" spans="1:17" ht="14.4" customHeight="1" x14ac:dyDescent="0.3">
      <c r="A103" s="1310" t="s">
        <v>6908</v>
      </c>
      <c r="B103" s="1312" t="s">
        <v>6909</v>
      </c>
      <c r="C103" s="1312" t="s">
        <v>5627</v>
      </c>
      <c r="D103" s="1312" t="s">
        <v>6940</v>
      </c>
      <c r="E103" s="1312" t="s">
        <v>6941</v>
      </c>
      <c r="F103" s="1320"/>
      <c r="G103" s="1320"/>
      <c r="H103" s="1320"/>
      <c r="I103" s="1320"/>
      <c r="J103" s="1320"/>
      <c r="K103" s="1320"/>
      <c r="L103" s="1320"/>
      <c r="M103" s="1320"/>
      <c r="N103" s="1320">
        <v>2</v>
      </c>
      <c r="O103" s="1320">
        <v>966</v>
      </c>
      <c r="P103" s="1313"/>
      <c r="Q103" s="1321">
        <v>483</v>
      </c>
    </row>
    <row r="104" spans="1:17" ht="14.4" customHeight="1" x14ac:dyDescent="0.3">
      <c r="A104" s="1310" t="s">
        <v>6908</v>
      </c>
      <c r="B104" s="1312" t="s">
        <v>6909</v>
      </c>
      <c r="C104" s="1312" t="s">
        <v>5627</v>
      </c>
      <c r="D104" s="1312" t="s">
        <v>6942</v>
      </c>
      <c r="E104" s="1312" t="s">
        <v>6943</v>
      </c>
      <c r="F104" s="1320">
        <v>22</v>
      </c>
      <c r="G104" s="1320">
        <v>1034</v>
      </c>
      <c r="H104" s="1320">
        <v>2</v>
      </c>
      <c r="I104" s="1320">
        <v>47</v>
      </c>
      <c r="J104" s="1320">
        <v>11</v>
      </c>
      <c r="K104" s="1320">
        <v>517</v>
      </c>
      <c r="L104" s="1320">
        <v>1</v>
      </c>
      <c r="M104" s="1320">
        <v>47</v>
      </c>
      <c r="N104" s="1320">
        <v>14</v>
      </c>
      <c r="O104" s="1320">
        <v>658</v>
      </c>
      <c r="P104" s="1313">
        <v>1.2727272727272727</v>
      </c>
      <c r="Q104" s="1321">
        <v>47</v>
      </c>
    </row>
    <row r="105" spans="1:17" ht="14.4" customHeight="1" x14ac:dyDescent="0.3">
      <c r="A105" s="1310" t="s">
        <v>6908</v>
      </c>
      <c r="B105" s="1312" t="s">
        <v>6909</v>
      </c>
      <c r="C105" s="1312" t="s">
        <v>5627</v>
      </c>
      <c r="D105" s="1312" t="s">
        <v>6944</v>
      </c>
      <c r="E105" s="1312" t="s">
        <v>6945</v>
      </c>
      <c r="F105" s="1320">
        <v>1</v>
      </c>
      <c r="G105" s="1320">
        <v>53</v>
      </c>
      <c r="H105" s="1320">
        <v>1</v>
      </c>
      <c r="I105" s="1320">
        <v>53</v>
      </c>
      <c r="J105" s="1320">
        <v>1</v>
      </c>
      <c r="K105" s="1320">
        <v>53</v>
      </c>
      <c r="L105" s="1320">
        <v>1</v>
      </c>
      <c r="M105" s="1320">
        <v>53</v>
      </c>
      <c r="N105" s="1320"/>
      <c r="O105" s="1320"/>
      <c r="P105" s="1313"/>
      <c r="Q105" s="1321"/>
    </row>
    <row r="106" spans="1:17" ht="14.4" customHeight="1" x14ac:dyDescent="0.3">
      <c r="A106" s="1310" t="s">
        <v>6908</v>
      </c>
      <c r="B106" s="1312" t="s">
        <v>6909</v>
      </c>
      <c r="C106" s="1312" t="s">
        <v>5627</v>
      </c>
      <c r="D106" s="1312" t="s">
        <v>6946</v>
      </c>
      <c r="E106" s="1312" t="s">
        <v>6947</v>
      </c>
      <c r="F106" s="1320">
        <v>7</v>
      </c>
      <c r="G106" s="1320">
        <v>420</v>
      </c>
      <c r="H106" s="1320">
        <v>1.4</v>
      </c>
      <c r="I106" s="1320">
        <v>60</v>
      </c>
      <c r="J106" s="1320">
        <v>5</v>
      </c>
      <c r="K106" s="1320">
        <v>300</v>
      </c>
      <c r="L106" s="1320">
        <v>1</v>
      </c>
      <c r="M106" s="1320">
        <v>60</v>
      </c>
      <c r="N106" s="1320">
        <v>2</v>
      </c>
      <c r="O106" s="1320">
        <v>120</v>
      </c>
      <c r="P106" s="1313">
        <v>0.4</v>
      </c>
      <c r="Q106" s="1321">
        <v>60</v>
      </c>
    </row>
    <row r="107" spans="1:17" ht="14.4" customHeight="1" x14ac:dyDescent="0.3">
      <c r="A107" s="1310" t="s">
        <v>6908</v>
      </c>
      <c r="B107" s="1312" t="s">
        <v>6909</v>
      </c>
      <c r="C107" s="1312" t="s">
        <v>5627</v>
      </c>
      <c r="D107" s="1312" t="s">
        <v>6948</v>
      </c>
      <c r="E107" s="1312" t="s">
        <v>6949</v>
      </c>
      <c r="F107" s="1320">
        <v>1</v>
      </c>
      <c r="G107" s="1320">
        <v>60</v>
      </c>
      <c r="H107" s="1320"/>
      <c r="I107" s="1320">
        <v>60</v>
      </c>
      <c r="J107" s="1320"/>
      <c r="K107" s="1320"/>
      <c r="L107" s="1320"/>
      <c r="M107" s="1320"/>
      <c r="N107" s="1320"/>
      <c r="O107" s="1320"/>
      <c r="P107" s="1313"/>
      <c r="Q107" s="1321"/>
    </row>
    <row r="108" spans="1:17" ht="14.4" customHeight="1" x14ac:dyDescent="0.3">
      <c r="A108" s="1310" t="s">
        <v>6908</v>
      </c>
      <c r="B108" s="1312" t="s">
        <v>6909</v>
      </c>
      <c r="C108" s="1312" t="s">
        <v>5627</v>
      </c>
      <c r="D108" s="1312" t="s">
        <v>6950</v>
      </c>
      <c r="E108" s="1312" t="s">
        <v>6951</v>
      </c>
      <c r="F108" s="1320">
        <v>7</v>
      </c>
      <c r="G108" s="1320">
        <v>133</v>
      </c>
      <c r="H108" s="1320">
        <v>3.5</v>
      </c>
      <c r="I108" s="1320">
        <v>19</v>
      </c>
      <c r="J108" s="1320">
        <v>2</v>
      </c>
      <c r="K108" s="1320">
        <v>38</v>
      </c>
      <c r="L108" s="1320">
        <v>1</v>
      </c>
      <c r="M108" s="1320">
        <v>19</v>
      </c>
      <c r="N108" s="1320">
        <v>7</v>
      </c>
      <c r="O108" s="1320">
        <v>133</v>
      </c>
      <c r="P108" s="1313">
        <v>3.5</v>
      </c>
      <c r="Q108" s="1321">
        <v>19</v>
      </c>
    </row>
    <row r="109" spans="1:17" ht="14.4" customHeight="1" x14ac:dyDescent="0.3">
      <c r="A109" s="1310" t="s">
        <v>6908</v>
      </c>
      <c r="B109" s="1312" t="s">
        <v>6909</v>
      </c>
      <c r="C109" s="1312" t="s">
        <v>5627</v>
      </c>
      <c r="D109" s="1312" t="s">
        <v>6952</v>
      </c>
      <c r="E109" s="1312" t="s">
        <v>6953</v>
      </c>
      <c r="F109" s="1320">
        <v>1</v>
      </c>
      <c r="G109" s="1320">
        <v>391</v>
      </c>
      <c r="H109" s="1320">
        <v>0.49872448979591838</v>
      </c>
      <c r="I109" s="1320">
        <v>391</v>
      </c>
      <c r="J109" s="1320">
        <v>2</v>
      </c>
      <c r="K109" s="1320">
        <v>784</v>
      </c>
      <c r="L109" s="1320">
        <v>1</v>
      </c>
      <c r="M109" s="1320">
        <v>392</v>
      </c>
      <c r="N109" s="1320">
        <v>4</v>
      </c>
      <c r="O109" s="1320">
        <v>1568</v>
      </c>
      <c r="P109" s="1313">
        <v>2</v>
      </c>
      <c r="Q109" s="1321">
        <v>392</v>
      </c>
    </row>
    <row r="110" spans="1:17" ht="14.4" customHeight="1" x14ac:dyDescent="0.3">
      <c r="A110" s="1310" t="s">
        <v>6908</v>
      </c>
      <c r="B110" s="1312" t="s">
        <v>6909</v>
      </c>
      <c r="C110" s="1312" t="s">
        <v>5627</v>
      </c>
      <c r="D110" s="1312" t="s">
        <v>6954</v>
      </c>
      <c r="E110" s="1312" t="s">
        <v>6955</v>
      </c>
      <c r="F110" s="1320">
        <v>3</v>
      </c>
      <c r="G110" s="1320">
        <v>936</v>
      </c>
      <c r="H110" s="1320">
        <v>2.990415335463259</v>
      </c>
      <c r="I110" s="1320">
        <v>312</v>
      </c>
      <c r="J110" s="1320">
        <v>1</v>
      </c>
      <c r="K110" s="1320">
        <v>313</v>
      </c>
      <c r="L110" s="1320">
        <v>1</v>
      </c>
      <c r="M110" s="1320">
        <v>313</v>
      </c>
      <c r="N110" s="1320">
        <v>2</v>
      </c>
      <c r="O110" s="1320">
        <v>626</v>
      </c>
      <c r="P110" s="1313">
        <v>2</v>
      </c>
      <c r="Q110" s="1321">
        <v>313</v>
      </c>
    </row>
    <row r="111" spans="1:17" ht="14.4" customHeight="1" x14ac:dyDescent="0.3">
      <c r="A111" s="1310" t="s">
        <v>6908</v>
      </c>
      <c r="B111" s="1312" t="s">
        <v>6909</v>
      </c>
      <c r="C111" s="1312" t="s">
        <v>5627</v>
      </c>
      <c r="D111" s="1312" t="s">
        <v>6956</v>
      </c>
      <c r="E111" s="1312" t="s">
        <v>6957</v>
      </c>
      <c r="F111" s="1320">
        <v>19</v>
      </c>
      <c r="G111" s="1320">
        <v>16188</v>
      </c>
      <c r="H111" s="1320">
        <v>0.903701222575783</v>
      </c>
      <c r="I111" s="1320">
        <v>852</v>
      </c>
      <c r="J111" s="1320">
        <v>21</v>
      </c>
      <c r="K111" s="1320">
        <v>17913</v>
      </c>
      <c r="L111" s="1320">
        <v>1</v>
      </c>
      <c r="M111" s="1320">
        <v>853</v>
      </c>
      <c r="N111" s="1320">
        <v>49</v>
      </c>
      <c r="O111" s="1320">
        <v>41797</v>
      </c>
      <c r="P111" s="1313">
        <v>2.3333333333333335</v>
      </c>
      <c r="Q111" s="1321">
        <v>853</v>
      </c>
    </row>
    <row r="112" spans="1:17" ht="14.4" customHeight="1" x14ac:dyDescent="0.3">
      <c r="A112" s="1310" t="s">
        <v>6908</v>
      </c>
      <c r="B112" s="1312" t="s">
        <v>6909</v>
      </c>
      <c r="C112" s="1312" t="s">
        <v>5627</v>
      </c>
      <c r="D112" s="1312" t="s">
        <v>6958</v>
      </c>
      <c r="E112" s="1312" t="s">
        <v>6959</v>
      </c>
      <c r="F112" s="1320">
        <v>2</v>
      </c>
      <c r="G112" s="1320">
        <v>372</v>
      </c>
      <c r="H112" s="1320">
        <v>0.33155080213903743</v>
      </c>
      <c r="I112" s="1320">
        <v>186</v>
      </c>
      <c r="J112" s="1320">
        <v>6</v>
      </c>
      <c r="K112" s="1320">
        <v>1122</v>
      </c>
      <c r="L112" s="1320">
        <v>1</v>
      </c>
      <c r="M112" s="1320">
        <v>187</v>
      </c>
      <c r="N112" s="1320">
        <v>21</v>
      </c>
      <c r="O112" s="1320">
        <v>3927</v>
      </c>
      <c r="P112" s="1313">
        <v>3.5</v>
      </c>
      <c r="Q112" s="1321">
        <v>187</v>
      </c>
    </row>
    <row r="113" spans="1:17" ht="14.4" customHeight="1" x14ac:dyDescent="0.3">
      <c r="A113" s="1310" t="s">
        <v>6908</v>
      </c>
      <c r="B113" s="1312" t="s">
        <v>6909</v>
      </c>
      <c r="C113" s="1312" t="s">
        <v>5627</v>
      </c>
      <c r="D113" s="1312" t="s">
        <v>6960</v>
      </c>
      <c r="E113" s="1312" t="s">
        <v>6961</v>
      </c>
      <c r="F113" s="1320">
        <v>1</v>
      </c>
      <c r="G113" s="1320">
        <v>167</v>
      </c>
      <c r="H113" s="1320">
        <v>0.99404761904761907</v>
      </c>
      <c r="I113" s="1320">
        <v>167</v>
      </c>
      <c r="J113" s="1320">
        <v>1</v>
      </c>
      <c r="K113" s="1320">
        <v>168</v>
      </c>
      <c r="L113" s="1320">
        <v>1</v>
      </c>
      <c r="M113" s="1320">
        <v>168</v>
      </c>
      <c r="N113" s="1320"/>
      <c r="O113" s="1320"/>
      <c r="P113" s="1313"/>
      <c r="Q113" s="1321"/>
    </row>
    <row r="114" spans="1:17" ht="14.4" customHeight="1" x14ac:dyDescent="0.3">
      <c r="A114" s="1310" t="s">
        <v>6908</v>
      </c>
      <c r="B114" s="1312" t="s">
        <v>6909</v>
      </c>
      <c r="C114" s="1312" t="s">
        <v>5627</v>
      </c>
      <c r="D114" s="1312" t="s">
        <v>6962</v>
      </c>
      <c r="E114" s="1312" t="s">
        <v>6963</v>
      </c>
      <c r="F114" s="1320">
        <v>2</v>
      </c>
      <c r="G114" s="1320">
        <v>332</v>
      </c>
      <c r="H114" s="1320">
        <v>0.66267465069860276</v>
      </c>
      <c r="I114" s="1320">
        <v>166</v>
      </c>
      <c r="J114" s="1320">
        <v>3</v>
      </c>
      <c r="K114" s="1320">
        <v>501</v>
      </c>
      <c r="L114" s="1320">
        <v>1</v>
      </c>
      <c r="M114" s="1320">
        <v>167</v>
      </c>
      <c r="N114" s="1320"/>
      <c r="O114" s="1320"/>
      <c r="P114" s="1313"/>
      <c r="Q114" s="1321"/>
    </row>
    <row r="115" spans="1:17" ht="14.4" customHeight="1" x14ac:dyDescent="0.3">
      <c r="A115" s="1310" t="s">
        <v>6908</v>
      </c>
      <c r="B115" s="1312" t="s">
        <v>6909</v>
      </c>
      <c r="C115" s="1312" t="s">
        <v>5627</v>
      </c>
      <c r="D115" s="1312" t="s">
        <v>6964</v>
      </c>
      <c r="E115" s="1312" t="s">
        <v>6965</v>
      </c>
      <c r="F115" s="1320"/>
      <c r="G115" s="1320"/>
      <c r="H115" s="1320"/>
      <c r="I115" s="1320"/>
      <c r="J115" s="1320"/>
      <c r="K115" s="1320"/>
      <c r="L115" s="1320"/>
      <c r="M115" s="1320"/>
      <c r="N115" s="1320">
        <v>1</v>
      </c>
      <c r="O115" s="1320">
        <v>238</v>
      </c>
      <c r="P115" s="1313"/>
      <c r="Q115" s="1321">
        <v>238</v>
      </c>
    </row>
    <row r="116" spans="1:17" ht="14.4" customHeight="1" x14ac:dyDescent="0.3">
      <c r="A116" s="1310" t="s">
        <v>6908</v>
      </c>
      <c r="B116" s="1312" t="s">
        <v>6909</v>
      </c>
      <c r="C116" s="1312" t="s">
        <v>5627</v>
      </c>
      <c r="D116" s="1312" t="s">
        <v>6966</v>
      </c>
      <c r="E116" s="1312" t="s">
        <v>6967</v>
      </c>
      <c r="F116" s="1320">
        <v>2</v>
      </c>
      <c r="G116" s="1320">
        <v>346</v>
      </c>
      <c r="H116" s="1320">
        <v>0.99425287356321834</v>
      </c>
      <c r="I116" s="1320">
        <v>173</v>
      </c>
      <c r="J116" s="1320">
        <v>2</v>
      </c>
      <c r="K116" s="1320">
        <v>348</v>
      </c>
      <c r="L116" s="1320">
        <v>1</v>
      </c>
      <c r="M116" s="1320">
        <v>174</v>
      </c>
      <c r="N116" s="1320"/>
      <c r="O116" s="1320"/>
      <c r="P116" s="1313"/>
      <c r="Q116" s="1321"/>
    </row>
    <row r="117" spans="1:17" ht="14.4" customHeight="1" x14ac:dyDescent="0.3">
      <c r="A117" s="1310" t="s">
        <v>6908</v>
      </c>
      <c r="B117" s="1312" t="s">
        <v>6909</v>
      </c>
      <c r="C117" s="1312" t="s">
        <v>5627</v>
      </c>
      <c r="D117" s="1312" t="s">
        <v>6968</v>
      </c>
      <c r="E117" s="1312" t="s">
        <v>6969</v>
      </c>
      <c r="F117" s="1320">
        <v>2</v>
      </c>
      <c r="G117" s="1320">
        <v>618</v>
      </c>
      <c r="H117" s="1320">
        <v>0.99677419354838714</v>
      </c>
      <c r="I117" s="1320">
        <v>309</v>
      </c>
      <c r="J117" s="1320">
        <v>2</v>
      </c>
      <c r="K117" s="1320">
        <v>620</v>
      </c>
      <c r="L117" s="1320">
        <v>1</v>
      </c>
      <c r="M117" s="1320">
        <v>310</v>
      </c>
      <c r="N117" s="1320">
        <v>1</v>
      </c>
      <c r="O117" s="1320">
        <v>310</v>
      </c>
      <c r="P117" s="1313">
        <v>0.5</v>
      </c>
      <c r="Q117" s="1321">
        <v>310</v>
      </c>
    </row>
    <row r="118" spans="1:17" ht="14.4" customHeight="1" x14ac:dyDescent="0.3">
      <c r="A118" s="1310" t="s">
        <v>6908</v>
      </c>
      <c r="B118" s="1312" t="s">
        <v>6909</v>
      </c>
      <c r="C118" s="1312" t="s">
        <v>5627</v>
      </c>
      <c r="D118" s="1312" t="s">
        <v>6970</v>
      </c>
      <c r="E118" s="1312" t="s">
        <v>6971</v>
      </c>
      <c r="F118" s="1320">
        <v>10</v>
      </c>
      <c r="G118" s="1320">
        <v>3510</v>
      </c>
      <c r="H118" s="1320">
        <v>9.9715909090909083</v>
      </c>
      <c r="I118" s="1320">
        <v>351</v>
      </c>
      <c r="J118" s="1320">
        <v>1</v>
      </c>
      <c r="K118" s="1320">
        <v>352</v>
      </c>
      <c r="L118" s="1320">
        <v>1</v>
      </c>
      <c r="M118" s="1320">
        <v>352</v>
      </c>
      <c r="N118" s="1320"/>
      <c r="O118" s="1320"/>
      <c r="P118" s="1313"/>
      <c r="Q118" s="1321"/>
    </row>
    <row r="119" spans="1:17" ht="14.4" customHeight="1" x14ac:dyDescent="0.3">
      <c r="A119" s="1310" t="s">
        <v>6908</v>
      </c>
      <c r="B119" s="1312" t="s">
        <v>6909</v>
      </c>
      <c r="C119" s="1312" t="s">
        <v>5627</v>
      </c>
      <c r="D119" s="1312" t="s">
        <v>6972</v>
      </c>
      <c r="E119" s="1312" t="s">
        <v>6973</v>
      </c>
      <c r="F119" s="1320">
        <v>1</v>
      </c>
      <c r="G119" s="1320">
        <v>351</v>
      </c>
      <c r="H119" s="1320">
        <v>0.99715909090909094</v>
      </c>
      <c r="I119" s="1320">
        <v>351</v>
      </c>
      <c r="J119" s="1320">
        <v>1</v>
      </c>
      <c r="K119" s="1320">
        <v>352</v>
      </c>
      <c r="L119" s="1320">
        <v>1</v>
      </c>
      <c r="M119" s="1320">
        <v>352</v>
      </c>
      <c r="N119" s="1320"/>
      <c r="O119" s="1320"/>
      <c r="P119" s="1313"/>
      <c r="Q119" s="1321"/>
    </row>
    <row r="120" spans="1:17" ht="14.4" customHeight="1" x14ac:dyDescent="0.3">
      <c r="A120" s="1310" t="s">
        <v>6908</v>
      </c>
      <c r="B120" s="1312" t="s">
        <v>6909</v>
      </c>
      <c r="C120" s="1312" t="s">
        <v>5627</v>
      </c>
      <c r="D120" s="1312" t="s">
        <v>6974</v>
      </c>
      <c r="E120" s="1312" t="s">
        <v>6975</v>
      </c>
      <c r="F120" s="1320">
        <v>1</v>
      </c>
      <c r="G120" s="1320">
        <v>1216</v>
      </c>
      <c r="H120" s="1320">
        <v>0.49795249795249796</v>
      </c>
      <c r="I120" s="1320">
        <v>1216</v>
      </c>
      <c r="J120" s="1320">
        <v>2</v>
      </c>
      <c r="K120" s="1320">
        <v>2442</v>
      </c>
      <c r="L120" s="1320">
        <v>1</v>
      </c>
      <c r="M120" s="1320">
        <v>1221</v>
      </c>
      <c r="N120" s="1320">
        <v>1</v>
      </c>
      <c r="O120" s="1320">
        <v>1222</v>
      </c>
      <c r="P120" s="1313">
        <v>0.50040950040950039</v>
      </c>
      <c r="Q120" s="1321">
        <v>1222</v>
      </c>
    </row>
    <row r="121" spans="1:17" ht="14.4" customHeight="1" x14ac:dyDescent="0.3">
      <c r="A121" s="1310" t="s">
        <v>6908</v>
      </c>
      <c r="B121" s="1312" t="s">
        <v>6909</v>
      </c>
      <c r="C121" s="1312" t="s">
        <v>5627</v>
      </c>
      <c r="D121" s="1312" t="s">
        <v>6976</v>
      </c>
      <c r="E121" s="1312" t="s">
        <v>6977</v>
      </c>
      <c r="F121" s="1320">
        <v>12</v>
      </c>
      <c r="G121" s="1320">
        <v>9432</v>
      </c>
      <c r="H121" s="1320">
        <v>0.5707024868397168</v>
      </c>
      <c r="I121" s="1320">
        <v>786</v>
      </c>
      <c r="J121" s="1320">
        <v>21</v>
      </c>
      <c r="K121" s="1320">
        <v>16527</v>
      </c>
      <c r="L121" s="1320">
        <v>1</v>
      </c>
      <c r="M121" s="1320">
        <v>787</v>
      </c>
      <c r="N121" s="1320">
        <v>34</v>
      </c>
      <c r="O121" s="1320">
        <v>26792</v>
      </c>
      <c r="P121" s="1313">
        <v>1.6211048587160404</v>
      </c>
      <c r="Q121" s="1321">
        <v>788</v>
      </c>
    </row>
    <row r="122" spans="1:17" ht="14.4" customHeight="1" x14ac:dyDescent="0.3">
      <c r="A122" s="1310" t="s">
        <v>6908</v>
      </c>
      <c r="B122" s="1312" t="s">
        <v>6909</v>
      </c>
      <c r="C122" s="1312" t="s">
        <v>5627</v>
      </c>
      <c r="D122" s="1312" t="s">
        <v>6978</v>
      </c>
      <c r="E122" s="1312" t="s">
        <v>6979</v>
      </c>
      <c r="F122" s="1320">
        <v>3</v>
      </c>
      <c r="G122" s="1320">
        <v>1797</v>
      </c>
      <c r="H122" s="1320">
        <v>2.9950000000000001</v>
      </c>
      <c r="I122" s="1320">
        <v>599</v>
      </c>
      <c r="J122" s="1320">
        <v>1</v>
      </c>
      <c r="K122" s="1320">
        <v>600</v>
      </c>
      <c r="L122" s="1320">
        <v>1</v>
      </c>
      <c r="M122" s="1320">
        <v>600</v>
      </c>
      <c r="N122" s="1320"/>
      <c r="O122" s="1320"/>
      <c r="P122" s="1313"/>
      <c r="Q122" s="1321"/>
    </row>
    <row r="123" spans="1:17" ht="14.4" customHeight="1" x14ac:dyDescent="0.3">
      <c r="A123" s="1310" t="s">
        <v>6908</v>
      </c>
      <c r="B123" s="1312" t="s">
        <v>6909</v>
      </c>
      <c r="C123" s="1312" t="s">
        <v>5627</v>
      </c>
      <c r="D123" s="1312" t="s">
        <v>6980</v>
      </c>
      <c r="E123" s="1312" t="s">
        <v>6981</v>
      </c>
      <c r="F123" s="1320"/>
      <c r="G123" s="1320"/>
      <c r="H123" s="1320"/>
      <c r="I123" s="1320"/>
      <c r="J123" s="1320">
        <v>3</v>
      </c>
      <c r="K123" s="1320">
        <v>567</v>
      </c>
      <c r="L123" s="1320">
        <v>1</v>
      </c>
      <c r="M123" s="1320">
        <v>189</v>
      </c>
      <c r="N123" s="1320"/>
      <c r="O123" s="1320"/>
      <c r="P123" s="1313"/>
      <c r="Q123" s="1321"/>
    </row>
    <row r="124" spans="1:17" ht="14.4" customHeight="1" x14ac:dyDescent="0.3">
      <c r="A124" s="1310" t="s">
        <v>6908</v>
      </c>
      <c r="B124" s="1312" t="s">
        <v>6909</v>
      </c>
      <c r="C124" s="1312" t="s">
        <v>5627</v>
      </c>
      <c r="D124" s="1312" t="s">
        <v>6982</v>
      </c>
      <c r="E124" s="1312" t="s">
        <v>2199</v>
      </c>
      <c r="F124" s="1320"/>
      <c r="G124" s="1320"/>
      <c r="H124" s="1320"/>
      <c r="I124" s="1320"/>
      <c r="J124" s="1320">
        <v>8</v>
      </c>
      <c r="K124" s="1320">
        <v>1432</v>
      </c>
      <c r="L124" s="1320">
        <v>1</v>
      </c>
      <c r="M124" s="1320">
        <v>179</v>
      </c>
      <c r="N124" s="1320">
        <v>2</v>
      </c>
      <c r="O124" s="1320">
        <v>358</v>
      </c>
      <c r="P124" s="1313">
        <v>0.25</v>
      </c>
      <c r="Q124" s="1321">
        <v>179</v>
      </c>
    </row>
    <row r="125" spans="1:17" ht="14.4" customHeight="1" x14ac:dyDescent="0.3">
      <c r="A125" s="1310" t="s">
        <v>6908</v>
      </c>
      <c r="B125" s="1312" t="s">
        <v>6909</v>
      </c>
      <c r="C125" s="1312" t="s">
        <v>5627</v>
      </c>
      <c r="D125" s="1312" t="s">
        <v>6983</v>
      </c>
      <c r="E125" s="1312" t="s">
        <v>6984</v>
      </c>
      <c r="F125" s="1320">
        <v>1</v>
      </c>
      <c r="G125" s="1320">
        <v>363</v>
      </c>
      <c r="H125" s="1320"/>
      <c r="I125" s="1320">
        <v>363</v>
      </c>
      <c r="J125" s="1320"/>
      <c r="K125" s="1320"/>
      <c r="L125" s="1320"/>
      <c r="M125" s="1320"/>
      <c r="N125" s="1320"/>
      <c r="O125" s="1320"/>
      <c r="P125" s="1313"/>
      <c r="Q125" s="1321"/>
    </row>
    <row r="126" spans="1:17" ht="14.4" customHeight="1" x14ac:dyDescent="0.3">
      <c r="A126" s="1310" t="s">
        <v>6908</v>
      </c>
      <c r="B126" s="1312" t="s">
        <v>6909</v>
      </c>
      <c r="C126" s="1312" t="s">
        <v>5627</v>
      </c>
      <c r="D126" s="1312" t="s">
        <v>6985</v>
      </c>
      <c r="E126" s="1312" t="s">
        <v>6986</v>
      </c>
      <c r="F126" s="1320">
        <v>9</v>
      </c>
      <c r="G126" s="1320">
        <v>2052</v>
      </c>
      <c r="H126" s="1320">
        <v>2.2401746724890828</v>
      </c>
      <c r="I126" s="1320">
        <v>228</v>
      </c>
      <c r="J126" s="1320">
        <v>4</v>
      </c>
      <c r="K126" s="1320">
        <v>916</v>
      </c>
      <c r="L126" s="1320">
        <v>1</v>
      </c>
      <c r="M126" s="1320">
        <v>229</v>
      </c>
      <c r="N126" s="1320">
        <v>6</v>
      </c>
      <c r="O126" s="1320">
        <v>1374</v>
      </c>
      <c r="P126" s="1313">
        <v>1.5</v>
      </c>
      <c r="Q126" s="1321">
        <v>229</v>
      </c>
    </row>
    <row r="127" spans="1:17" ht="14.4" customHeight="1" x14ac:dyDescent="0.3">
      <c r="A127" s="1310" t="s">
        <v>6908</v>
      </c>
      <c r="B127" s="1312" t="s">
        <v>6909</v>
      </c>
      <c r="C127" s="1312" t="s">
        <v>5627</v>
      </c>
      <c r="D127" s="1312" t="s">
        <v>6987</v>
      </c>
      <c r="E127" s="1312" t="s">
        <v>6988</v>
      </c>
      <c r="F127" s="1320"/>
      <c r="G127" s="1320"/>
      <c r="H127" s="1320"/>
      <c r="I127" s="1320"/>
      <c r="J127" s="1320">
        <v>1</v>
      </c>
      <c r="K127" s="1320">
        <v>159</v>
      </c>
      <c r="L127" s="1320">
        <v>1</v>
      </c>
      <c r="M127" s="1320">
        <v>159</v>
      </c>
      <c r="N127" s="1320"/>
      <c r="O127" s="1320"/>
      <c r="P127" s="1313"/>
      <c r="Q127" s="1321"/>
    </row>
    <row r="128" spans="1:17" ht="14.4" customHeight="1" x14ac:dyDescent="0.3">
      <c r="A128" s="1310" t="s">
        <v>6908</v>
      </c>
      <c r="B128" s="1312" t="s">
        <v>6909</v>
      </c>
      <c r="C128" s="1312" t="s">
        <v>5627</v>
      </c>
      <c r="D128" s="1312" t="s">
        <v>6989</v>
      </c>
      <c r="E128" s="1312" t="s">
        <v>6990</v>
      </c>
      <c r="F128" s="1320">
        <v>1</v>
      </c>
      <c r="G128" s="1320">
        <v>561</v>
      </c>
      <c r="H128" s="1320">
        <v>0.99822064056939497</v>
      </c>
      <c r="I128" s="1320">
        <v>561</v>
      </c>
      <c r="J128" s="1320">
        <v>1</v>
      </c>
      <c r="K128" s="1320">
        <v>562</v>
      </c>
      <c r="L128" s="1320">
        <v>1</v>
      </c>
      <c r="M128" s="1320">
        <v>562</v>
      </c>
      <c r="N128" s="1320"/>
      <c r="O128" s="1320"/>
      <c r="P128" s="1313"/>
      <c r="Q128" s="1321"/>
    </row>
    <row r="129" spans="1:17" ht="14.4" customHeight="1" x14ac:dyDescent="0.3">
      <c r="A129" s="1310" t="s">
        <v>6908</v>
      </c>
      <c r="B129" s="1312" t="s">
        <v>6909</v>
      </c>
      <c r="C129" s="1312" t="s">
        <v>5627</v>
      </c>
      <c r="D129" s="1312" t="s">
        <v>6991</v>
      </c>
      <c r="E129" s="1312" t="s">
        <v>6992</v>
      </c>
      <c r="F129" s="1320"/>
      <c r="G129" s="1320"/>
      <c r="H129" s="1320"/>
      <c r="I129" s="1320"/>
      <c r="J129" s="1320">
        <v>1</v>
      </c>
      <c r="K129" s="1320">
        <v>172</v>
      </c>
      <c r="L129" s="1320">
        <v>1</v>
      </c>
      <c r="M129" s="1320">
        <v>172</v>
      </c>
      <c r="N129" s="1320"/>
      <c r="O129" s="1320"/>
      <c r="P129" s="1313"/>
      <c r="Q129" s="1321"/>
    </row>
    <row r="130" spans="1:17" ht="14.4" customHeight="1" x14ac:dyDescent="0.3">
      <c r="A130" s="1310" t="s">
        <v>6908</v>
      </c>
      <c r="B130" s="1312" t="s">
        <v>6909</v>
      </c>
      <c r="C130" s="1312" t="s">
        <v>5627</v>
      </c>
      <c r="D130" s="1312" t="s">
        <v>6993</v>
      </c>
      <c r="E130" s="1312" t="s">
        <v>6994</v>
      </c>
      <c r="F130" s="1320">
        <v>3</v>
      </c>
      <c r="G130" s="1320">
        <v>396</v>
      </c>
      <c r="H130" s="1320">
        <v>0.74436090225563911</v>
      </c>
      <c r="I130" s="1320">
        <v>132</v>
      </c>
      <c r="J130" s="1320">
        <v>4</v>
      </c>
      <c r="K130" s="1320">
        <v>532</v>
      </c>
      <c r="L130" s="1320">
        <v>1</v>
      </c>
      <c r="M130" s="1320">
        <v>133</v>
      </c>
      <c r="N130" s="1320">
        <v>3</v>
      </c>
      <c r="O130" s="1320">
        <v>399</v>
      </c>
      <c r="P130" s="1313">
        <v>0.75</v>
      </c>
      <c r="Q130" s="1321">
        <v>133</v>
      </c>
    </row>
    <row r="131" spans="1:17" ht="14.4" customHeight="1" x14ac:dyDescent="0.3">
      <c r="A131" s="1310" t="s">
        <v>6908</v>
      </c>
      <c r="B131" s="1312" t="s">
        <v>6909</v>
      </c>
      <c r="C131" s="1312" t="s">
        <v>5627</v>
      </c>
      <c r="D131" s="1312" t="s">
        <v>6995</v>
      </c>
      <c r="E131" s="1312" t="s">
        <v>4184</v>
      </c>
      <c r="F131" s="1320"/>
      <c r="G131" s="1320"/>
      <c r="H131" s="1320"/>
      <c r="I131" s="1320"/>
      <c r="J131" s="1320">
        <v>1</v>
      </c>
      <c r="K131" s="1320">
        <v>179</v>
      </c>
      <c r="L131" s="1320">
        <v>1</v>
      </c>
      <c r="M131" s="1320">
        <v>179</v>
      </c>
      <c r="N131" s="1320"/>
      <c r="O131" s="1320"/>
      <c r="P131" s="1313"/>
      <c r="Q131" s="1321"/>
    </row>
    <row r="132" spans="1:17" ht="14.4" customHeight="1" x14ac:dyDescent="0.3">
      <c r="A132" s="1310" t="s">
        <v>6908</v>
      </c>
      <c r="B132" s="1312" t="s">
        <v>6909</v>
      </c>
      <c r="C132" s="1312" t="s">
        <v>5627</v>
      </c>
      <c r="D132" s="1312" t="s">
        <v>6996</v>
      </c>
      <c r="E132" s="1312" t="s">
        <v>6997</v>
      </c>
      <c r="F132" s="1320">
        <v>1</v>
      </c>
      <c r="G132" s="1320">
        <v>413</v>
      </c>
      <c r="H132" s="1320">
        <v>0.24939613526570048</v>
      </c>
      <c r="I132" s="1320">
        <v>413</v>
      </c>
      <c r="J132" s="1320">
        <v>4</v>
      </c>
      <c r="K132" s="1320">
        <v>1656</v>
      </c>
      <c r="L132" s="1320">
        <v>1</v>
      </c>
      <c r="M132" s="1320">
        <v>414</v>
      </c>
      <c r="N132" s="1320">
        <v>2</v>
      </c>
      <c r="O132" s="1320">
        <v>828</v>
      </c>
      <c r="P132" s="1313">
        <v>0.5</v>
      </c>
      <c r="Q132" s="1321">
        <v>414</v>
      </c>
    </row>
    <row r="133" spans="1:17" ht="14.4" customHeight="1" x14ac:dyDescent="0.3">
      <c r="A133" s="1310" t="s">
        <v>6908</v>
      </c>
      <c r="B133" s="1312" t="s">
        <v>6909</v>
      </c>
      <c r="C133" s="1312" t="s">
        <v>5627</v>
      </c>
      <c r="D133" s="1312" t="s">
        <v>6998</v>
      </c>
      <c r="E133" s="1312" t="s">
        <v>6999</v>
      </c>
      <c r="F133" s="1320">
        <v>3</v>
      </c>
      <c r="G133" s="1320">
        <v>2820</v>
      </c>
      <c r="H133" s="1320">
        <v>2.9968119022316686</v>
      </c>
      <c r="I133" s="1320">
        <v>940</v>
      </c>
      <c r="J133" s="1320">
        <v>1</v>
      </c>
      <c r="K133" s="1320">
        <v>941</v>
      </c>
      <c r="L133" s="1320">
        <v>1</v>
      </c>
      <c r="M133" s="1320">
        <v>941</v>
      </c>
      <c r="N133" s="1320">
        <v>4</v>
      </c>
      <c r="O133" s="1320">
        <v>3764</v>
      </c>
      <c r="P133" s="1313">
        <v>4</v>
      </c>
      <c r="Q133" s="1321">
        <v>941</v>
      </c>
    </row>
    <row r="134" spans="1:17" ht="14.4" customHeight="1" x14ac:dyDescent="0.3">
      <c r="A134" s="1310" t="s">
        <v>6908</v>
      </c>
      <c r="B134" s="1312" t="s">
        <v>6909</v>
      </c>
      <c r="C134" s="1312" t="s">
        <v>5627</v>
      </c>
      <c r="D134" s="1312" t="s">
        <v>7000</v>
      </c>
      <c r="E134" s="1312" t="s">
        <v>7001</v>
      </c>
      <c r="F134" s="1320"/>
      <c r="G134" s="1320"/>
      <c r="H134" s="1320"/>
      <c r="I134" s="1320"/>
      <c r="J134" s="1320">
        <v>1</v>
      </c>
      <c r="K134" s="1320">
        <v>396</v>
      </c>
      <c r="L134" s="1320">
        <v>1</v>
      </c>
      <c r="M134" s="1320">
        <v>396</v>
      </c>
      <c r="N134" s="1320"/>
      <c r="O134" s="1320"/>
      <c r="P134" s="1313"/>
      <c r="Q134" s="1321"/>
    </row>
    <row r="135" spans="1:17" ht="14.4" customHeight="1" x14ac:dyDescent="0.3">
      <c r="A135" s="1310" t="s">
        <v>6908</v>
      </c>
      <c r="B135" s="1312" t="s">
        <v>6909</v>
      </c>
      <c r="C135" s="1312" t="s">
        <v>5627</v>
      </c>
      <c r="D135" s="1312" t="s">
        <v>7002</v>
      </c>
      <c r="E135" s="1312" t="s">
        <v>7003</v>
      </c>
      <c r="F135" s="1320">
        <v>1344</v>
      </c>
      <c r="G135" s="1320">
        <v>40320</v>
      </c>
      <c r="H135" s="1320">
        <v>1.0557737627651218</v>
      </c>
      <c r="I135" s="1320">
        <v>30</v>
      </c>
      <c r="J135" s="1320">
        <v>1273</v>
      </c>
      <c r="K135" s="1320">
        <v>38190</v>
      </c>
      <c r="L135" s="1320">
        <v>1</v>
      </c>
      <c r="M135" s="1320">
        <v>30</v>
      </c>
      <c r="N135" s="1320">
        <v>1300</v>
      </c>
      <c r="O135" s="1320">
        <v>39000</v>
      </c>
      <c r="P135" s="1313">
        <v>1.0212097407698351</v>
      </c>
      <c r="Q135" s="1321">
        <v>30</v>
      </c>
    </row>
    <row r="136" spans="1:17" ht="14.4" customHeight="1" x14ac:dyDescent="0.3">
      <c r="A136" s="1310" t="s">
        <v>6908</v>
      </c>
      <c r="B136" s="1312" t="s">
        <v>6909</v>
      </c>
      <c r="C136" s="1312" t="s">
        <v>5627</v>
      </c>
      <c r="D136" s="1312" t="s">
        <v>7004</v>
      </c>
      <c r="E136" s="1312" t="s">
        <v>7005</v>
      </c>
      <c r="F136" s="1320">
        <v>7</v>
      </c>
      <c r="G136" s="1320">
        <v>350</v>
      </c>
      <c r="H136" s="1320">
        <v>1.4</v>
      </c>
      <c r="I136" s="1320">
        <v>50</v>
      </c>
      <c r="J136" s="1320">
        <v>5</v>
      </c>
      <c r="K136" s="1320">
        <v>250</v>
      </c>
      <c r="L136" s="1320">
        <v>1</v>
      </c>
      <c r="M136" s="1320">
        <v>50</v>
      </c>
      <c r="N136" s="1320">
        <v>5</v>
      </c>
      <c r="O136" s="1320">
        <v>250</v>
      </c>
      <c r="P136" s="1313">
        <v>1</v>
      </c>
      <c r="Q136" s="1321">
        <v>50</v>
      </c>
    </row>
    <row r="137" spans="1:17" ht="14.4" customHeight="1" x14ac:dyDescent="0.3">
      <c r="A137" s="1310" t="s">
        <v>6908</v>
      </c>
      <c r="B137" s="1312" t="s">
        <v>6909</v>
      </c>
      <c r="C137" s="1312" t="s">
        <v>5627</v>
      </c>
      <c r="D137" s="1312" t="s">
        <v>7006</v>
      </c>
      <c r="E137" s="1312" t="s">
        <v>7007</v>
      </c>
      <c r="F137" s="1320">
        <v>41</v>
      </c>
      <c r="G137" s="1320">
        <v>492</v>
      </c>
      <c r="H137" s="1320">
        <v>0.62121212121212122</v>
      </c>
      <c r="I137" s="1320">
        <v>12</v>
      </c>
      <c r="J137" s="1320">
        <v>66</v>
      </c>
      <c r="K137" s="1320">
        <v>792</v>
      </c>
      <c r="L137" s="1320">
        <v>1</v>
      </c>
      <c r="M137" s="1320">
        <v>12</v>
      </c>
      <c r="N137" s="1320">
        <v>55</v>
      </c>
      <c r="O137" s="1320">
        <v>660</v>
      </c>
      <c r="P137" s="1313">
        <v>0.83333333333333337</v>
      </c>
      <c r="Q137" s="1321">
        <v>12</v>
      </c>
    </row>
    <row r="138" spans="1:17" ht="14.4" customHeight="1" x14ac:dyDescent="0.3">
      <c r="A138" s="1310" t="s">
        <v>6908</v>
      </c>
      <c r="B138" s="1312" t="s">
        <v>6909</v>
      </c>
      <c r="C138" s="1312" t="s">
        <v>5627</v>
      </c>
      <c r="D138" s="1312" t="s">
        <v>7008</v>
      </c>
      <c r="E138" s="1312" t="s">
        <v>7009</v>
      </c>
      <c r="F138" s="1320">
        <v>42</v>
      </c>
      <c r="G138" s="1320">
        <v>7644</v>
      </c>
      <c r="H138" s="1320">
        <v>0.81902925104468016</v>
      </c>
      <c r="I138" s="1320">
        <v>182</v>
      </c>
      <c r="J138" s="1320">
        <v>51</v>
      </c>
      <c r="K138" s="1320">
        <v>9333</v>
      </c>
      <c r="L138" s="1320">
        <v>1</v>
      </c>
      <c r="M138" s="1320">
        <v>183</v>
      </c>
      <c r="N138" s="1320">
        <v>42</v>
      </c>
      <c r="O138" s="1320">
        <v>7686</v>
      </c>
      <c r="P138" s="1313">
        <v>0.82352941176470584</v>
      </c>
      <c r="Q138" s="1321">
        <v>183</v>
      </c>
    </row>
    <row r="139" spans="1:17" ht="14.4" customHeight="1" x14ac:dyDescent="0.3">
      <c r="A139" s="1310" t="s">
        <v>6908</v>
      </c>
      <c r="B139" s="1312" t="s">
        <v>6909</v>
      </c>
      <c r="C139" s="1312" t="s">
        <v>5627</v>
      </c>
      <c r="D139" s="1312" t="s">
        <v>7010</v>
      </c>
      <c r="E139" s="1312" t="s">
        <v>7011</v>
      </c>
      <c r="F139" s="1320">
        <v>15</v>
      </c>
      <c r="G139" s="1320">
        <v>1080</v>
      </c>
      <c r="H139" s="1320">
        <v>0.77865897620764235</v>
      </c>
      <c r="I139" s="1320">
        <v>72</v>
      </c>
      <c r="J139" s="1320">
        <v>19</v>
      </c>
      <c r="K139" s="1320">
        <v>1387</v>
      </c>
      <c r="L139" s="1320">
        <v>1</v>
      </c>
      <c r="M139" s="1320">
        <v>73</v>
      </c>
      <c r="N139" s="1320">
        <v>4</v>
      </c>
      <c r="O139" s="1320">
        <v>292</v>
      </c>
      <c r="P139" s="1313">
        <v>0.21052631578947367</v>
      </c>
      <c r="Q139" s="1321">
        <v>73</v>
      </c>
    </row>
    <row r="140" spans="1:17" ht="14.4" customHeight="1" x14ac:dyDescent="0.3">
      <c r="A140" s="1310" t="s">
        <v>6908</v>
      </c>
      <c r="B140" s="1312" t="s">
        <v>6909</v>
      </c>
      <c r="C140" s="1312" t="s">
        <v>5627</v>
      </c>
      <c r="D140" s="1312" t="s">
        <v>7012</v>
      </c>
      <c r="E140" s="1312" t="s">
        <v>7013</v>
      </c>
      <c r="F140" s="1320">
        <v>25</v>
      </c>
      <c r="G140" s="1320">
        <v>4575</v>
      </c>
      <c r="H140" s="1320">
        <v>1.1301877470355732</v>
      </c>
      <c r="I140" s="1320">
        <v>183</v>
      </c>
      <c r="J140" s="1320">
        <v>22</v>
      </c>
      <c r="K140" s="1320">
        <v>4048</v>
      </c>
      <c r="L140" s="1320">
        <v>1</v>
      </c>
      <c r="M140" s="1320">
        <v>184</v>
      </c>
      <c r="N140" s="1320">
        <v>29</v>
      </c>
      <c r="O140" s="1320">
        <v>5336</v>
      </c>
      <c r="P140" s="1313">
        <v>1.3181818181818181</v>
      </c>
      <c r="Q140" s="1321">
        <v>184</v>
      </c>
    </row>
    <row r="141" spans="1:17" ht="14.4" customHeight="1" x14ac:dyDescent="0.3">
      <c r="A141" s="1310" t="s">
        <v>6908</v>
      </c>
      <c r="B141" s="1312" t="s">
        <v>6909</v>
      </c>
      <c r="C141" s="1312" t="s">
        <v>5627</v>
      </c>
      <c r="D141" s="1312" t="s">
        <v>6799</v>
      </c>
      <c r="E141" s="1312" t="s">
        <v>6800</v>
      </c>
      <c r="F141" s="1320">
        <v>22</v>
      </c>
      <c r="G141" s="1320">
        <v>27896</v>
      </c>
      <c r="H141" s="1320">
        <v>2.4158655927946651</v>
      </c>
      <c r="I141" s="1320">
        <v>1268</v>
      </c>
      <c r="J141" s="1320">
        <v>9</v>
      </c>
      <c r="K141" s="1320">
        <v>11547</v>
      </c>
      <c r="L141" s="1320">
        <v>1</v>
      </c>
      <c r="M141" s="1320">
        <v>1283</v>
      </c>
      <c r="N141" s="1320">
        <v>3</v>
      </c>
      <c r="O141" s="1320">
        <v>3855</v>
      </c>
      <c r="P141" s="1313">
        <v>0.33385294881787475</v>
      </c>
      <c r="Q141" s="1321">
        <v>1285</v>
      </c>
    </row>
    <row r="142" spans="1:17" ht="14.4" customHeight="1" x14ac:dyDescent="0.3">
      <c r="A142" s="1310" t="s">
        <v>6908</v>
      </c>
      <c r="B142" s="1312" t="s">
        <v>6909</v>
      </c>
      <c r="C142" s="1312" t="s">
        <v>5627</v>
      </c>
      <c r="D142" s="1312" t="s">
        <v>7014</v>
      </c>
      <c r="E142" s="1312" t="s">
        <v>7015</v>
      </c>
      <c r="F142" s="1320">
        <v>2065</v>
      </c>
      <c r="G142" s="1320">
        <v>305620</v>
      </c>
      <c r="H142" s="1320">
        <v>1.1694076052436233</v>
      </c>
      <c r="I142" s="1320">
        <v>148</v>
      </c>
      <c r="J142" s="1320">
        <v>1754</v>
      </c>
      <c r="K142" s="1320">
        <v>261346</v>
      </c>
      <c r="L142" s="1320">
        <v>1</v>
      </c>
      <c r="M142" s="1320">
        <v>149</v>
      </c>
      <c r="N142" s="1320">
        <v>1700</v>
      </c>
      <c r="O142" s="1320">
        <v>253300</v>
      </c>
      <c r="P142" s="1313">
        <v>0.96921322690992018</v>
      </c>
      <c r="Q142" s="1321">
        <v>149</v>
      </c>
    </row>
    <row r="143" spans="1:17" ht="14.4" customHeight="1" x14ac:dyDescent="0.3">
      <c r="A143" s="1310" t="s">
        <v>6908</v>
      </c>
      <c r="B143" s="1312" t="s">
        <v>6909</v>
      </c>
      <c r="C143" s="1312" t="s">
        <v>5627</v>
      </c>
      <c r="D143" s="1312" t="s">
        <v>7016</v>
      </c>
      <c r="E143" s="1312" t="s">
        <v>7017</v>
      </c>
      <c r="F143" s="1320">
        <v>1397</v>
      </c>
      <c r="G143" s="1320">
        <v>41910</v>
      </c>
      <c r="H143" s="1320">
        <v>1.0771010023130301</v>
      </c>
      <c r="I143" s="1320">
        <v>30</v>
      </c>
      <c r="J143" s="1320">
        <v>1297</v>
      </c>
      <c r="K143" s="1320">
        <v>38910</v>
      </c>
      <c r="L143" s="1320">
        <v>1</v>
      </c>
      <c r="M143" s="1320">
        <v>30</v>
      </c>
      <c r="N143" s="1320">
        <v>1334</v>
      </c>
      <c r="O143" s="1320">
        <v>40020</v>
      </c>
      <c r="P143" s="1313">
        <v>1.0285273708558211</v>
      </c>
      <c r="Q143" s="1321">
        <v>30</v>
      </c>
    </row>
    <row r="144" spans="1:17" ht="14.4" customHeight="1" x14ac:dyDescent="0.3">
      <c r="A144" s="1310" t="s">
        <v>6908</v>
      </c>
      <c r="B144" s="1312" t="s">
        <v>6909</v>
      </c>
      <c r="C144" s="1312" t="s">
        <v>5627</v>
      </c>
      <c r="D144" s="1312" t="s">
        <v>7018</v>
      </c>
      <c r="E144" s="1312" t="s">
        <v>7019</v>
      </c>
      <c r="F144" s="1320">
        <v>1086</v>
      </c>
      <c r="G144" s="1320">
        <v>33666</v>
      </c>
      <c r="H144" s="1320">
        <v>1.0284090909090908</v>
      </c>
      <c r="I144" s="1320">
        <v>31</v>
      </c>
      <c r="J144" s="1320">
        <v>1056</v>
      </c>
      <c r="K144" s="1320">
        <v>32736</v>
      </c>
      <c r="L144" s="1320">
        <v>1</v>
      </c>
      <c r="M144" s="1320">
        <v>31</v>
      </c>
      <c r="N144" s="1320">
        <v>1055</v>
      </c>
      <c r="O144" s="1320">
        <v>32705</v>
      </c>
      <c r="P144" s="1313">
        <v>0.99905303030303028</v>
      </c>
      <c r="Q144" s="1321">
        <v>31</v>
      </c>
    </row>
    <row r="145" spans="1:17" ht="14.4" customHeight="1" x14ac:dyDescent="0.3">
      <c r="A145" s="1310" t="s">
        <v>6908</v>
      </c>
      <c r="B145" s="1312" t="s">
        <v>6909</v>
      </c>
      <c r="C145" s="1312" t="s">
        <v>5627</v>
      </c>
      <c r="D145" s="1312" t="s">
        <v>7020</v>
      </c>
      <c r="E145" s="1312" t="s">
        <v>7021</v>
      </c>
      <c r="F145" s="1320">
        <v>1237</v>
      </c>
      <c r="G145" s="1320">
        <v>33399</v>
      </c>
      <c r="H145" s="1320">
        <v>1.0274086378737541</v>
      </c>
      <c r="I145" s="1320">
        <v>27</v>
      </c>
      <c r="J145" s="1320">
        <v>1204</v>
      </c>
      <c r="K145" s="1320">
        <v>32508</v>
      </c>
      <c r="L145" s="1320">
        <v>1</v>
      </c>
      <c r="M145" s="1320">
        <v>27</v>
      </c>
      <c r="N145" s="1320">
        <v>1268</v>
      </c>
      <c r="O145" s="1320">
        <v>34236</v>
      </c>
      <c r="P145" s="1313">
        <v>1.0531561461794019</v>
      </c>
      <c r="Q145" s="1321">
        <v>27</v>
      </c>
    </row>
    <row r="146" spans="1:17" ht="14.4" customHeight="1" x14ac:dyDescent="0.3">
      <c r="A146" s="1310" t="s">
        <v>6908</v>
      </c>
      <c r="B146" s="1312" t="s">
        <v>6909</v>
      </c>
      <c r="C146" s="1312" t="s">
        <v>5627</v>
      </c>
      <c r="D146" s="1312" t="s">
        <v>7022</v>
      </c>
      <c r="E146" s="1312" t="s">
        <v>7023</v>
      </c>
      <c r="F146" s="1320"/>
      <c r="G146" s="1320"/>
      <c r="H146" s="1320"/>
      <c r="I146" s="1320"/>
      <c r="J146" s="1320">
        <v>1</v>
      </c>
      <c r="K146" s="1320">
        <v>163</v>
      </c>
      <c r="L146" s="1320">
        <v>1</v>
      </c>
      <c r="M146" s="1320">
        <v>163</v>
      </c>
      <c r="N146" s="1320"/>
      <c r="O146" s="1320"/>
      <c r="P146" s="1313"/>
      <c r="Q146" s="1321"/>
    </row>
    <row r="147" spans="1:17" ht="14.4" customHeight="1" x14ac:dyDescent="0.3">
      <c r="A147" s="1310" t="s">
        <v>6908</v>
      </c>
      <c r="B147" s="1312" t="s">
        <v>6909</v>
      </c>
      <c r="C147" s="1312" t="s">
        <v>5627</v>
      </c>
      <c r="D147" s="1312" t="s">
        <v>7024</v>
      </c>
      <c r="E147" s="1312" t="s">
        <v>7025</v>
      </c>
      <c r="F147" s="1320">
        <v>215</v>
      </c>
      <c r="G147" s="1320">
        <v>4730</v>
      </c>
      <c r="H147" s="1320">
        <v>0.91101694915254239</v>
      </c>
      <c r="I147" s="1320">
        <v>22</v>
      </c>
      <c r="J147" s="1320">
        <v>236</v>
      </c>
      <c r="K147" s="1320">
        <v>5192</v>
      </c>
      <c r="L147" s="1320">
        <v>1</v>
      </c>
      <c r="M147" s="1320">
        <v>22</v>
      </c>
      <c r="N147" s="1320">
        <v>178</v>
      </c>
      <c r="O147" s="1320">
        <v>3916</v>
      </c>
      <c r="P147" s="1313">
        <v>0.75423728813559321</v>
      </c>
      <c r="Q147" s="1321">
        <v>22</v>
      </c>
    </row>
    <row r="148" spans="1:17" ht="14.4" customHeight="1" x14ac:dyDescent="0.3">
      <c r="A148" s="1310" t="s">
        <v>6908</v>
      </c>
      <c r="B148" s="1312" t="s">
        <v>6909</v>
      </c>
      <c r="C148" s="1312" t="s">
        <v>5627</v>
      </c>
      <c r="D148" s="1312" t="s">
        <v>7026</v>
      </c>
      <c r="E148" s="1312" t="s">
        <v>7027</v>
      </c>
      <c r="F148" s="1320">
        <v>14</v>
      </c>
      <c r="G148" s="1320">
        <v>12068</v>
      </c>
      <c r="H148" s="1320">
        <v>0.33026819923371648</v>
      </c>
      <c r="I148" s="1320">
        <v>862</v>
      </c>
      <c r="J148" s="1320">
        <v>42</v>
      </c>
      <c r="K148" s="1320">
        <v>36540</v>
      </c>
      <c r="L148" s="1320">
        <v>1</v>
      </c>
      <c r="M148" s="1320">
        <v>870</v>
      </c>
      <c r="N148" s="1320">
        <v>38</v>
      </c>
      <c r="O148" s="1320">
        <v>33060</v>
      </c>
      <c r="P148" s="1313">
        <v>0.90476190476190477</v>
      </c>
      <c r="Q148" s="1321">
        <v>870</v>
      </c>
    </row>
    <row r="149" spans="1:17" ht="14.4" customHeight="1" x14ac:dyDescent="0.3">
      <c r="A149" s="1310" t="s">
        <v>6908</v>
      </c>
      <c r="B149" s="1312" t="s">
        <v>6909</v>
      </c>
      <c r="C149" s="1312" t="s">
        <v>5627</v>
      </c>
      <c r="D149" s="1312" t="s">
        <v>7028</v>
      </c>
      <c r="E149" s="1312" t="s">
        <v>7029</v>
      </c>
      <c r="F149" s="1320">
        <v>1222</v>
      </c>
      <c r="G149" s="1320">
        <v>30550</v>
      </c>
      <c r="H149" s="1320">
        <v>1.0364715860899067</v>
      </c>
      <c r="I149" s="1320">
        <v>25</v>
      </c>
      <c r="J149" s="1320">
        <v>1179</v>
      </c>
      <c r="K149" s="1320">
        <v>29475</v>
      </c>
      <c r="L149" s="1320">
        <v>1</v>
      </c>
      <c r="M149" s="1320">
        <v>25</v>
      </c>
      <c r="N149" s="1320">
        <v>1269</v>
      </c>
      <c r="O149" s="1320">
        <v>31725</v>
      </c>
      <c r="P149" s="1313">
        <v>1.0763358778625953</v>
      </c>
      <c r="Q149" s="1321">
        <v>25</v>
      </c>
    </row>
    <row r="150" spans="1:17" ht="14.4" customHeight="1" x14ac:dyDescent="0.3">
      <c r="A150" s="1310" t="s">
        <v>6908</v>
      </c>
      <c r="B150" s="1312" t="s">
        <v>6909</v>
      </c>
      <c r="C150" s="1312" t="s">
        <v>5627</v>
      </c>
      <c r="D150" s="1312" t="s">
        <v>7030</v>
      </c>
      <c r="E150" s="1312" t="s">
        <v>7031</v>
      </c>
      <c r="F150" s="1320">
        <v>903</v>
      </c>
      <c r="G150" s="1320">
        <v>29799</v>
      </c>
      <c r="H150" s="1320">
        <v>1.075</v>
      </c>
      <c r="I150" s="1320">
        <v>33</v>
      </c>
      <c r="J150" s="1320">
        <v>840</v>
      </c>
      <c r="K150" s="1320">
        <v>27720</v>
      </c>
      <c r="L150" s="1320">
        <v>1</v>
      </c>
      <c r="M150" s="1320">
        <v>33</v>
      </c>
      <c r="N150" s="1320">
        <v>876</v>
      </c>
      <c r="O150" s="1320">
        <v>28908</v>
      </c>
      <c r="P150" s="1313">
        <v>1.0428571428571429</v>
      </c>
      <c r="Q150" s="1321">
        <v>33</v>
      </c>
    </row>
    <row r="151" spans="1:17" ht="14.4" customHeight="1" x14ac:dyDescent="0.3">
      <c r="A151" s="1310" t="s">
        <v>6908</v>
      </c>
      <c r="B151" s="1312" t="s">
        <v>6909</v>
      </c>
      <c r="C151" s="1312" t="s">
        <v>5627</v>
      </c>
      <c r="D151" s="1312" t="s">
        <v>7032</v>
      </c>
      <c r="E151" s="1312" t="s">
        <v>7033</v>
      </c>
      <c r="F151" s="1320">
        <v>1</v>
      </c>
      <c r="G151" s="1320">
        <v>30</v>
      </c>
      <c r="H151" s="1320">
        <v>1</v>
      </c>
      <c r="I151" s="1320">
        <v>30</v>
      </c>
      <c r="J151" s="1320">
        <v>1</v>
      </c>
      <c r="K151" s="1320">
        <v>30</v>
      </c>
      <c r="L151" s="1320">
        <v>1</v>
      </c>
      <c r="M151" s="1320">
        <v>30</v>
      </c>
      <c r="N151" s="1320">
        <v>2</v>
      </c>
      <c r="O151" s="1320">
        <v>60</v>
      </c>
      <c r="P151" s="1313">
        <v>2</v>
      </c>
      <c r="Q151" s="1321">
        <v>30</v>
      </c>
    </row>
    <row r="152" spans="1:17" ht="14.4" customHeight="1" x14ac:dyDescent="0.3">
      <c r="A152" s="1310" t="s">
        <v>6908</v>
      </c>
      <c r="B152" s="1312" t="s">
        <v>6909</v>
      </c>
      <c r="C152" s="1312" t="s">
        <v>5627</v>
      </c>
      <c r="D152" s="1312" t="s">
        <v>7034</v>
      </c>
      <c r="E152" s="1312" t="s">
        <v>7035</v>
      </c>
      <c r="F152" s="1320"/>
      <c r="G152" s="1320"/>
      <c r="H152" s="1320"/>
      <c r="I152" s="1320"/>
      <c r="J152" s="1320">
        <v>1</v>
      </c>
      <c r="K152" s="1320">
        <v>80</v>
      </c>
      <c r="L152" s="1320">
        <v>1</v>
      </c>
      <c r="M152" s="1320">
        <v>80</v>
      </c>
      <c r="N152" s="1320"/>
      <c r="O152" s="1320"/>
      <c r="P152" s="1313"/>
      <c r="Q152" s="1321"/>
    </row>
    <row r="153" spans="1:17" ht="14.4" customHeight="1" x14ac:dyDescent="0.3">
      <c r="A153" s="1310" t="s">
        <v>6908</v>
      </c>
      <c r="B153" s="1312" t="s">
        <v>6909</v>
      </c>
      <c r="C153" s="1312" t="s">
        <v>5627</v>
      </c>
      <c r="D153" s="1312" t="s">
        <v>7036</v>
      </c>
      <c r="E153" s="1312" t="s">
        <v>7037</v>
      </c>
      <c r="F153" s="1320">
        <v>6</v>
      </c>
      <c r="G153" s="1320">
        <v>1224</v>
      </c>
      <c r="H153" s="1320">
        <v>1.1941463414634146</v>
      </c>
      <c r="I153" s="1320">
        <v>204</v>
      </c>
      <c r="J153" s="1320">
        <v>5</v>
      </c>
      <c r="K153" s="1320">
        <v>1025</v>
      </c>
      <c r="L153" s="1320">
        <v>1</v>
      </c>
      <c r="M153" s="1320">
        <v>205</v>
      </c>
      <c r="N153" s="1320">
        <v>9</v>
      </c>
      <c r="O153" s="1320">
        <v>1845</v>
      </c>
      <c r="P153" s="1313">
        <v>1.8</v>
      </c>
      <c r="Q153" s="1321">
        <v>205</v>
      </c>
    </row>
    <row r="154" spans="1:17" ht="14.4" customHeight="1" x14ac:dyDescent="0.3">
      <c r="A154" s="1310" t="s">
        <v>6908</v>
      </c>
      <c r="B154" s="1312" t="s">
        <v>6909</v>
      </c>
      <c r="C154" s="1312" t="s">
        <v>5627</v>
      </c>
      <c r="D154" s="1312" t="s">
        <v>7038</v>
      </c>
      <c r="E154" s="1312" t="s">
        <v>7039</v>
      </c>
      <c r="F154" s="1320">
        <v>5</v>
      </c>
      <c r="G154" s="1320">
        <v>130</v>
      </c>
      <c r="H154" s="1320">
        <v>0.5</v>
      </c>
      <c r="I154" s="1320">
        <v>26</v>
      </c>
      <c r="J154" s="1320">
        <v>10</v>
      </c>
      <c r="K154" s="1320">
        <v>260</v>
      </c>
      <c r="L154" s="1320">
        <v>1</v>
      </c>
      <c r="M154" s="1320">
        <v>26</v>
      </c>
      <c r="N154" s="1320">
        <v>25</v>
      </c>
      <c r="O154" s="1320">
        <v>650</v>
      </c>
      <c r="P154" s="1313">
        <v>2.5</v>
      </c>
      <c r="Q154" s="1321">
        <v>26</v>
      </c>
    </row>
    <row r="155" spans="1:17" ht="14.4" customHeight="1" x14ac:dyDescent="0.3">
      <c r="A155" s="1310" t="s">
        <v>6908</v>
      </c>
      <c r="B155" s="1312" t="s">
        <v>6909</v>
      </c>
      <c r="C155" s="1312" t="s">
        <v>5627</v>
      </c>
      <c r="D155" s="1312" t="s">
        <v>7040</v>
      </c>
      <c r="E155" s="1312" t="s">
        <v>7041</v>
      </c>
      <c r="F155" s="1320">
        <v>119</v>
      </c>
      <c r="G155" s="1320">
        <v>9996</v>
      </c>
      <c r="H155" s="1320">
        <v>0.96747967479674801</v>
      </c>
      <c r="I155" s="1320">
        <v>84</v>
      </c>
      <c r="J155" s="1320">
        <v>123</v>
      </c>
      <c r="K155" s="1320">
        <v>10332</v>
      </c>
      <c r="L155" s="1320">
        <v>1</v>
      </c>
      <c r="M155" s="1320">
        <v>84</v>
      </c>
      <c r="N155" s="1320">
        <v>145</v>
      </c>
      <c r="O155" s="1320">
        <v>12180</v>
      </c>
      <c r="P155" s="1313">
        <v>1.1788617886178863</v>
      </c>
      <c r="Q155" s="1321">
        <v>84</v>
      </c>
    </row>
    <row r="156" spans="1:17" ht="14.4" customHeight="1" x14ac:dyDescent="0.3">
      <c r="A156" s="1310" t="s">
        <v>6908</v>
      </c>
      <c r="B156" s="1312" t="s">
        <v>6909</v>
      </c>
      <c r="C156" s="1312" t="s">
        <v>5627</v>
      </c>
      <c r="D156" s="1312" t="s">
        <v>7042</v>
      </c>
      <c r="E156" s="1312" t="s">
        <v>7043</v>
      </c>
      <c r="F156" s="1320">
        <v>58</v>
      </c>
      <c r="G156" s="1320">
        <v>10150</v>
      </c>
      <c r="H156" s="1320">
        <v>0.86075305291723203</v>
      </c>
      <c r="I156" s="1320">
        <v>175</v>
      </c>
      <c r="J156" s="1320">
        <v>67</v>
      </c>
      <c r="K156" s="1320">
        <v>11792</v>
      </c>
      <c r="L156" s="1320">
        <v>1</v>
      </c>
      <c r="M156" s="1320">
        <v>176</v>
      </c>
      <c r="N156" s="1320">
        <v>52</v>
      </c>
      <c r="O156" s="1320">
        <v>9152</v>
      </c>
      <c r="P156" s="1313">
        <v>0.77611940298507465</v>
      </c>
      <c r="Q156" s="1321">
        <v>176</v>
      </c>
    </row>
    <row r="157" spans="1:17" ht="14.4" customHeight="1" x14ac:dyDescent="0.3">
      <c r="A157" s="1310" t="s">
        <v>6908</v>
      </c>
      <c r="B157" s="1312" t="s">
        <v>6909</v>
      </c>
      <c r="C157" s="1312" t="s">
        <v>5627</v>
      </c>
      <c r="D157" s="1312" t="s">
        <v>7044</v>
      </c>
      <c r="E157" s="1312" t="s">
        <v>7045</v>
      </c>
      <c r="F157" s="1320">
        <v>6</v>
      </c>
      <c r="G157" s="1320">
        <v>1512</v>
      </c>
      <c r="H157" s="1320">
        <v>2.9881422924901186</v>
      </c>
      <c r="I157" s="1320">
        <v>252</v>
      </c>
      <c r="J157" s="1320">
        <v>2</v>
      </c>
      <c r="K157" s="1320">
        <v>506</v>
      </c>
      <c r="L157" s="1320">
        <v>1</v>
      </c>
      <c r="M157" s="1320">
        <v>253</v>
      </c>
      <c r="N157" s="1320">
        <v>4</v>
      </c>
      <c r="O157" s="1320">
        <v>1012</v>
      </c>
      <c r="P157" s="1313">
        <v>2</v>
      </c>
      <c r="Q157" s="1321">
        <v>253</v>
      </c>
    </row>
    <row r="158" spans="1:17" ht="14.4" customHeight="1" x14ac:dyDescent="0.3">
      <c r="A158" s="1310" t="s">
        <v>6908</v>
      </c>
      <c r="B158" s="1312" t="s">
        <v>6909</v>
      </c>
      <c r="C158" s="1312" t="s">
        <v>5627</v>
      </c>
      <c r="D158" s="1312" t="s">
        <v>7046</v>
      </c>
      <c r="E158" s="1312" t="s">
        <v>7047</v>
      </c>
      <c r="F158" s="1320">
        <v>113</v>
      </c>
      <c r="G158" s="1320">
        <v>1695</v>
      </c>
      <c r="H158" s="1320">
        <v>0.64571428571428569</v>
      </c>
      <c r="I158" s="1320">
        <v>15</v>
      </c>
      <c r="J158" s="1320">
        <v>175</v>
      </c>
      <c r="K158" s="1320">
        <v>2625</v>
      </c>
      <c r="L158" s="1320">
        <v>1</v>
      </c>
      <c r="M158" s="1320">
        <v>15</v>
      </c>
      <c r="N158" s="1320">
        <v>171</v>
      </c>
      <c r="O158" s="1320">
        <v>2565</v>
      </c>
      <c r="P158" s="1313">
        <v>0.97714285714285709</v>
      </c>
      <c r="Q158" s="1321">
        <v>15</v>
      </c>
    </row>
    <row r="159" spans="1:17" ht="14.4" customHeight="1" x14ac:dyDescent="0.3">
      <c r="A159" s="1310" t="s">
        <v>6908</v>
      </c>
      <c r="B159" s="1312" t="s">
        <v>6909</v>
      </c>
      <c r="C159" s="1312" t="s">
        <v>5627</v>
      </c>
      <c r="D159" s="1312" t="s">
        <v>7048</v>
      </c>
      <c r="E159" s="1312" t="s">
        <v>7049</v>
      </c>
      <c r="F159" s="1320">
        <v>552</v>
      </c>
      <c r="G159" s="1320">
        <v>12696</v>
      </c>
      <c r="H159" s="1320">
        <v>0.84274809160305342</v>
      </c>
      <c r="I159" s="1320">
        <v>23</v>
      </c>
      <c r="J159" s="1320">
        <v>655</v>
      </c>
      <c r="K159" s="1320">
        <v>15065</v>
      </c>
      <c r="L159" s="1320">
        <v>1</v>
      </c>
      <c r="M159" s="1320">
        <v>23</v>
      </c>
      <c r="N159" s="1320">
        <v>766</v>
      </c>
      <c r="O159" s="1320">
        <v>17618</v>
      </c>
      <c r="P159" s="1313">
        <v>1.1694656488549617</v>
      </c>
      <c r="Q159" s="1321">
        <v>23</v>
      </c>
    </row>
    <row r="160" spans="1:17" ht="14.4" customHeight="1" x14ac:dyDescent="0.3">
      <c r="A160" s="1310" t="s">
        <v>6908</v>
      </c>
      <c r="B160" s="1312" t="s">
        <v>6909</v>
      </c>
      <c r="C160" s="1312" t="s">
        <v>5627</v>
      </c>
      <c r="D160" s="1312" t="s">
        <v>7050</v>
      </c>
      <c r="E160" s="1312" t="s">
        <v>7051</v>
      </c>
      <c r="F160" s="1320">
        <v>7</v>
      </c>
      <c r="G160" s="1320">
        <v>1757</v>
      </c>
      <c r="H160" s="1320">
        <v>3.4861111111111112</v>
      </c>
      <c r="I160" s="1320">
        <v>251</v>
      </c>
      <c r="J160" s="1320">
        <v>2</v>
      </c>
      <c r="K160" s="1320">
        <v>504</v>
      </c>
      <c r="L160" s="1320">
        <v>1</v>
      </c>
      <c r="M160" s="1320">
        <v>252</v>
      </c>
      <c r="N160" s="1320">
        <v>4</v>
      </c>
      <c r="O160" s="1320">
        <v>1008</v>
      </c>
      <c r="P160" s="1313">
        <v>2</v>
      </c>
      <c r="Q160" s="1321">
        <v>252</v>
      </c>
    </row>
    <row r="161" spans="1:17" ht="14.4" customHeight="1" x14ac:dyDescent="0.3">
      <c r="A161" s="1310" t="s">
        <v>6908</v>
      </c>
      <c r="B161" s="1312" t="s">
        <v>6909</v>
      </c>
      <c r="C161" s="1312" t="s">
        <v>5627</v>
      </c>
      <c r="D161" s="1312" t="s">
        <v>7052</v>
      </c>
      <c r="E161" s="1312" t="s">
        <v>7053</v>
      </c>
      <c r="F161" s="1320">
        <v>45</v>
      </c>
      <c r="G161" s="1320">
        <v>1665</v>
      </c>
      <c r="H161" s="1320">
        <v>1.1538461538461537</v>
      </c>
      <c r="I161" s="1320">
        <v>37</v>
      </c>
      <c r="J161" s="1320">
        <v>39</v>
      </c>
      <c r="K161" s="1320">
        <v>1443</v>
      </c>
      <c r="L161" s="1320">
        <v>1</v>
      </c>
      <c r="M161" s="1320">
        <v>37</v>
      </c>
      <c r="N161" s="1320">
        <v>34</v>
      </c>
      <c r="O161" s="1320">
        <v>1258</v>
      </c>
      <c r="P161" s="1313">
        <v>0.87179487179487181</v>
      </c>
      <c r="Q161" s="1321">
        <v>37</v>
      </c>
    </row>
    <row r="162" spans="1:17" ht="14.4" customHeight="1" x14ac:dyDescent="0.3">
      <c r="A162" s="1310" t="s">
        <v>6908</v>
      </c>
      <c r="B162" s="1312" t="s">
        <v>6909</v>
      </c>
      <c r="C162" s="1312" t="s">
        <v>5627</v>
      </c>
      <c r="D162" s="1312" t="s">
        <v>7054</v>
      </c>
      <c r="E162" s="1312" t="s">
        <v>7055</v>
      </c>
      <c r="F162" s="1320">
        <v>234</v>
      </c>
      <c r="G162" s="1320">
        <v>5382</v>
      </c>
      <c r="H162" s="1320">
        <v>0.97095435684647302</v>
      </c>
      <c r="I162" s="1320">
        <v>23</v>
      </c>
      <c r="J162" s="1320">
        <v>241</v>
      </c>
      <c r="K162" s="1320">
        <v>5543</v>
      </c>
      <c r="L162" s="1320">
        <v>1</v>
      </c>
      <c r="M162" s="1320">
        <v>23</v>
      </c>
      <c r="N162" s="1320">
        <v>284</v>
      </c>
      <c r="O162" s="1320">
        <v>6532</v>
      </c>
      <c r="P162" s="1313">
        <v>1.1784232365145229</v>
      </c>
      <c r="Q162" s="1321">
        <v>23</v>
      </c>
    </row>
    <row r="163" spans="1:17" ht="14.4" customHeight="1" x14ac:dyDescent="0.3">
      <c r="A163" s="1310" t="s">
        <v>6908</v>
      </c>
      <c r="B163" s="1312" t="s">
        <v>6909</v>
      </c>
      <c r="C163" s="1312" t="s">
        <v>5627</v>
      </c>
      <c r="D163" s="1312" t="s">
        <v>7056</v>
      </c>
      <c r="E163" s="1312" t="s">
        <v>7057</v>
      </c>
      <c r="F163" s="1320">
        <v>1</v>
      </c>
      <c r="G163" s="1320">
        <v>398</v>
      </c>
      <c r="H163" s="1320">
        <v>0.4975</v>
      </c>
      <c r="I163" s="1320">
        <v>398</v>
      </c>
      <c r="J163" s="1320">
        <v>2</v>
      </c>
      <c r="K163" s="1320">
        <v>800</v>
      </c>
      <c r="L163" s="1320">
        <v>1</v>
      </c>
      <c r="M163" s="1320">
        <v>400</v>
      </c>
      <c r="N163" s="1320">
        <v>4</v>
      </c>
      <c r="O163" s="1320">
        <v>1600</v>
      </c>
      <c r="P163" s="1313">
        <v>2</v>
      </c>
      <c r="Q163" s="1321">
        <v>400</v>
      </c>
    </row>
    <row r="164" spans="1:17" ht="14.4" customHeight="1" x14ac:dyDescent="0.3">
      <c r="A164" s="1310" t="s">
        <v>6908</v>
      </c>
      <c r="B164" s="1312" t="s">
        <v>6909</v>
      </c>
      <c r="C164" s="1312" t="s">
        <v>5627</v>
      </c>
      <c r="D164" s="1312" t="s">
        <v>7058</v>
      </c>
      <c r="E164" s="1312" t="s">
        <v>7059</v>
      </c>
      <c r="F164" s="1320">
        <v>1</v>
      </c>
      <c r="G164" s="1320">
        <v>216</v>
      </c>
      <c r="H164" s="1320"/>
      <c r="I164" s="1320">
        <v>216</v>
      </c>
      <c r="J164" s="1320"/>
      <c r="K164" s="1320"/>
      <c r="L164" s="1320"/>
      <c r="M164" s="1320"/>
      <c r="N164" s="1320"/>
      <c r="O164" s="1320"/>
      <c r="P164" s="1313"/>
      <c r="Q164" s="1321"/>
    </row>
    <row r="165" spans="1:17" ht="14.4" customHeight="1" x14ac:dyDescent="0.3">
      <c r="A165" s="1310" t="s">
        <v>6908</v>
      </c>
      <c r="B165" s="1312" t="s">
        <v>6909</v>
      </c>
      <c r="C165" s="1312" t="s">
        <v>5627</v>
      </c>
      <c r="D165" s="1312" t="s">
        <v>7060</v>
      </c>
      <c r="E165" s="1312" t="s">
        <v>7061</v>
      </c>
      <c r="F165" s="1320">
        <v>1</v>
      </c>
      <c r="G165" s="1320">
        <v>170</v>
      </c>
      <c r="H165" s="1320">
        <v>0.99415204678362568</v>
      </c>
      <c r="I165" s="1320">
        <v>170</v>
      </c>
      <c r="J165" s="1320">
        <v>1</v>
      </c>
      <c r="K165" s="1320">
        <v>171</v>
      </c>
      <c r="L165" s="1320">
        <v>1</v>
      </c>
      <c r="M165" s="1320">
        <v>171</v>
      </c>
      <c r="N165" s="1320"/>
      <c r="O165" s="1320"/>
      <c r="P165" s="1313"/>
      <c r="Q165" s="1321"/>
    </row>
    <row r="166" spans="1:17" ht="14.4" customHeight="1" x14ac:dyDescent="0.3">
      <c r="A166" s="1310" t="s">
        <v>6908</v>
      </c>
      <c r="B166" s="1312" t="s">
        <v>6909</v>
      </c>
      <c r="C166" s="1312" t="s">
        <v>5627</v>
      </c>
      <c r="D166" s="1312" t="s">
        <v>7062</v>
      </c>
      <c r="E166" s="1312" t="s">
        <v>7063</v>
      </c>
      <c r="F166" s="1320"/>
      <c r="G166" s="1320"/>
      <c r="H166" s="1320"/>
      <c r="I166" s="1320"/>
      <c r="J166" s="1320">
        <v>1</v>
      </c>
      <c r="K166" s="1320">
        <v>588</v>
      </c>
      <c r="L166" s="1320">
        <v>1</v>
      </c>
      <c r="M166" s="1320">
        <v>588</v>
      </c>
      <c r="N166" s="1320">
        <v>1</v>
      </c>
      <c r="O166" s="1320">
        <v>588</v>
      </c>
      <c r="P166" s="1313">
        <v>1</v>
      </c>
      <c r="Q166" s="1321">
        <v>588</v>
      </c>
    </row>
    <row r="167" spans="1:17" ht="14.4" customHeight="1" x14ac:dyDescent="0.3">
      <c r="A167" s="1310" t="s">
        <v>6908</v>
      </c>
      <c r="B167" s="1312" t="s">
        <v>6909</v>
      </c>
      <c r="C167" s="1312" t="s">
        <v>5627</v>
      </c>
      <c r="D167" s="1312" t="s">
        <v>7064</v>
      </c>
      <c r="E167" s="1312" t="s">
        <v>7065</v>
      </c>
      <c r="F167" s="1320">
        <v>1</v>
      </c>
      <c r="G167" s="1320">
        <v>326</v>
      </c>
      <c r="H167" s="1320">
        <v>0.99694189602446481</v>
      </c>
      <c r="I167" s="1320">
        <v>326</v>
      </c>
      <c r="J167" s="1320">
        <v>1</v>
      </c>
      <c r="K167" s="1320">
        <v>327</v>
      </c>
      <c r="L167" s="1320">
        <v>1</v>
      </c>
      <c r="M167" s="1320">
        <v>327</v>
      </c>
      <c r="N167" s="1320"/>
      <c r="O167" s="1320"/>
      <c r="P167" s="1313"/>
      <c r="Q167" s="1321"/>
    </row>
    <row r="168" spans="1:17" ht="14.4" customHeight="1" x14ac:dyDescent="0.3">
      <c r="A168" s="1310" t="s">
        <v>6908</v>
      </c>
      <c r="B168" s="1312" t="s">
        <v>6909</v>
      </c>
      <c r="C168" s="1312" t="s">
        <v>5627</v>
      </c>
      <c r="D168" s="1312" t="s">
        <v>7066</v>
      </c>
      <c r="E168" s="1312" t="s">
        <v>7067</v>
      </c>
      <c r="F168" s="1320">
        <v>7</v>
      </c>
      <c r="G168" s="1320">
        <v>2317</v>
      </c>
      <c r="H168" s="1320">
        <v>1.75</v>
      </c>
      <c r="I168" s="1320">
        <v>331</v>
      </c>
      <c r="J168" s="1320">
        <v>4</v>
      </c>
      <c r="K168" s="1320">
        <v>1324</v>
      </c>
      <c r="L168" s="1320">
        <v>1</v>
      </c>
      <c r="M168" s="1320">
        <v>331</v>
      </c>
      <c r="N168" s="1320">
        <v>6</v>
      </c>
      <c r="O168" s="1320">
        <v>1986</v>
      </c>
      <c r="P168" s="1313">
        <v>1.5</v>
      </c>
      <c r="Q168" s="1321">
        <v>331</v>
      </c>
    </row>
    <row r="169" spans="1:17" ht="14.4" customHeight="1" x14ac:dyDescent="0.3">
      <c r="A169" s="1310" t="s">
        <v>6908</v>
      </c>
      <c r="B169" s="1312" t="s">
        <v>6909</v>
      </c>
      <c r="C169" s="1312" t="s">
        <v>5627</v>
      </c>
      <c r="D169" s="1312" t="s">
        <v>7068</v>
      </c>
      <c r="E169" s="1312" t="s">
        <v>7069</v>
      </c>
      <c r="F169" s="1320">
        <v>1</v>
      </c>
      <c r="G169" s="1320">
        <v>277</v>
      </c>
      <c r="H169" s="1320">
        <v>0.25</v>
      </c>
      <c r="I169" s="1320">
        <v>277</v>
      </c>
      <c r="J169" s="1320">
        <v>4</v>
      </c>
      <c r="K169" s="1320">
        <v>1108</v>
      </c>
      <c r="L169" s="1320">
        <v>1</v>
      </c>
      <c r="M169" s="1320">
        <v>277</v>
      </c>
      <c r="N169" s="1320">
        <v>1</v>
      </c>
      <c r="O169" s="1320">
        <v>277</v>
      </c>
      <c r="P169" s="1313">
        <v>0.25</v>
      </c>
      <c r="Q169" s="1321">
        <v>277</v>
      </c>
    </row>
    <row r="170" spans="1:17" ht="14.4" customHeight="1" x14ac:dyDescent="0.3">
      <c r="A170" s="1310" t="s">
        <v>6908</v>
      </c>
      <c r="B170" s="1312" t="s">
        <v>6909</v>
      </c>
      <c r="C170" s="1312" t="s">
        <v>5627</v>
      </c>
      <c r="D170" s="1312" t="s">
        <v>7070</v>
      </c>
      <c r="E170" s="1312" t="s">
        <v>7071</v>
      </c>
      <c r="F170" s="1320">
        <v>87</v>
      </c>
      <c r="G170" s="1320">
        <v>2523</v>
      </c>
      <c r="H170" s="1320">
        <v>0.76315789473684215</v>
      </c>
      <c r="I170" s="1320">
        <v>29</v>
      </c>
      <c r="J170" s="1320">
        <v>114</v>
      </c>
      <c r="K170" s="1320">
        <v>3306</v>
      </c>
      <c r="L170" s="1320">
        <v>1</v>
      </c>
      <c r="M170" s="1320">
        <v>29</v>
      </c>
      <c r="N170" s="1320">
        <v>91</v>
      </c>
      <c r="O170" s="1320">
        <v>2639</v>
      </c>
      <c r="P170" s="1313">
        <v>0.79824561403508776</v>
      </c>
      <c r="Q170" s="1321">
        <v>29</v>
      </c>
    </row>
    <row r="171" spans="1:17" ht="14.4" customHeight="1" x14ac:dyDescent="0.3">
      <c r="A171" s="1310" t="s">
        <v>6908</v>
      </c>
      <c r="B171" s="1312" t="s">
        <v>6909</v>
      </c>
      <c r="C171" s="1312" t="s">
        <v>5627</v>
      </c>
      <c r="D171" s="1312" t="s">
        <v>7072</v>
      </c>
      <c r="E171" s="1312" t="s">
        <v>7073</v>
      </c>
      <c r="F171" s="1320">
        <v>3</v>
      </c>
      <c r="G171" s="1320">
        <v>531</v>
      </c>
      <c r="H171" s="1320">
        <v>0.59662921348314601</v>
      </c>
      <c r="I171" s="1320">
        <v>177</v>
      </c>
      <c r="J171" s="1320">
        <v>5</v>
      </c>
      <c r="K171" s="1320">
        <v>890</v>
      </c>
      <c r="L171" s="1320">
        <v>1</v>
      </c>
      <c r="M171" s="1320">
        <v>178</v>
      </c>
      <c r="N171" s="1320">
        <v>10</v>
      </c>
      <c r="O171" s="1320">
        <v>1780</v>
      </c>
      <c r="P171" s="1313">
        <v>2</v>
      </c>
      <c r="Q171" s="1321">
        <v>178</v>
      </c>
    </row>
    <row r="172" spans="1:17" ht="14.4" customHeight="1" x14ac:dyDescent="0.3">
      <c r="A172" s="1310" t="s">
        <v>6908</v>
      </c>
      <c r="B172" s="1312" t="s">
        <v>6909</v>
      </c>
      <c r="C172" s="1312" t="s">
        <v>5627</v>
      </c>
      <c r="D172" s="1312" t="s">
        <v>7074</v>
      </c>
      <c r="E172" s="1312" t="s">
        <v>2581</v>
      </c>
      <c r="F172" s="1320"/>
      <c r="G172" s="1320"/>
      <c r="H172" s="1320"/>
      <c r="I172" s="1320"/>
      <c r="J172" s="1320">
        <v>1</v>
      </c>
      <c r="K172" s="1320">
        <v>199</v>
      </c>
      <c r="L172" s="1320">
        <v>1</v>
      </c>
      <c r="M172" s="1320">
        <v>199</v>
      </c>
      <c r="N172" s="1320">
        <v>1</v>
      </c>
      <c r="O172" s="1320">
        <v>199</v>
      </c>
      <c r="P172" s="1313">
        <v>1</v>
      </c>
      <c r="Q172" s="1321">
        <v>199</v>
      </c>
    </row>
    <row r="173" spans="1:17" ht="14.4" customHeight="1" x14ac:dyDescent="0.3">
      <c r="A173" s="1310" t="s">
        <v>6908</v>
      </c>
      <c r="B173" s="1312" t="s">
        <v>6909</v>
      </c>
      <c r="C173" s="1312" t="s">
        <v>5627</v>
      </c>
      <c r="D173" s="1312" t="s">
        <v>7075</v>
      </c>
      <c r="E173" s="1312" t="s">
        <v>7076</v>
      </c>
      <c r="F173" s="1320">
        <v>6</v>
      </c>
      <c r="G173" s="1320">
        <v>90</v>
      </c>
      <c r="H173" s="1320">
        <v>0.35294117647058826</v>
      </c>
      <c r="I173" s="1320">
        <v>15</v>
      </c>
      <c r="J173" s="1320">
        <v>17</v>
      </c>
      <c r="K173" s="1320">
        <v>255</v>
      </c>
      <c r="L173" s="1320">
        <v>1</v>
      </c>
      <c r="M173" s="1320">
        <v>15</v>
      </c>
      <c r="N173" s="1320">
        <v>4</v>
      </c>
      <c r="O173" s="1320">
        <v>60</v>
      </c>
      <c r="P173" s="1313">
        <v>0.23529411764705882</v>
      </c>
      <c r="Q173" s="1321">
        <v>15</v>
      </c>
    </row>
    <row r="174" spans="1:17" ht="14.4" customHeight="1" x14ac:dyDescent="0.3">
      <c r="A174" s="1310" t="s">
        <v>6908</v>
      </c>
      <c r="B174" s="1312" t="s">
        <v>6909</v>
      </c>
      <c r="C174" s="1312" t="s">
        <v>5627</v>
      </c>
      <c r="D174" s="1312" t="s">
        <v>7077</v>
      </c>
      <c r="E174" s="1312" t="s">
        <v>7078</v>
      </c>
      <c r="F174" s="1320">
        <v>26</v>
      </c>
      <c r="G174" s="1320">
        <v>494</v>
      </c>
      <c r="H174" s="1320">
        <v>0.44067796610169491</v>
      </c>
      <c r="I174" s="1320">
        <v>19</v>
      </c>
      <c r="J174" s="1320">
        <v>59</v>
      </c>
      <c r="K174" s="1320">
        <v>1121</v>
      </c>
      <c r="L174" s="1320">
        <v>1</v>
      </c>
      <c r="M174" s="1320">
        <v>19</v>
      </c>
      <c r="N174" s="1320">
        <v>35</v>
      </c>
      <c r="O174" s="1320">
        <v>665</v>
      </c>
      <c r="P174" s="1313">
        <v>0.59322033898305082</v>
      </c>
      <c r="Q174" s="1321">
        <v>19</v>
      </c>
    </row>
    <row r="175" spans="1:17" ht="14.4" customHeight="1" x14ac:dyDescent="0.3">
      <c r="A175" s="1310" t="s">
        <v>6908</v>
      </c>
      <c r="B175" s="1312" t="s">
        <v>6909</v>
      </c>
      <c r="C175" s="1312" t="s">
        <v>5627</v>
      </c>
      <c r="D175" s="1312" t="s">
        <v>7079</v>
      </c>
      <c r="E175" s="1312" t="s">
        <v>2663</v>
      </c>
      <c r="F175" s="1320">
        <v>120</v>
      </c>
      <c r="G175" s="1320">
        <v>2400</v>
      </c>
      <c r="H175" s="1320">
        <v>0.58536585365853655</v>
      </c>
      <c r="I175" s="1320">
        <v>20</v>
      </c>
      <c r="J175" s="1320">
        <v>205</v>
      </c>
      <c r="K175" s="1320">
        <v>4100</v>
      </c>
      <c r="L175" s="1320">
        <v>1</v>
      </c>
      <c r="M175" s="1320">
        <v>20</v>
      </c>
      <c r="N175" s="1320">
        <v>168</v>
      </c>
      <c r="O175" s="1320">
        <v>3360</v>
      </c>
      <c r="P175" s="1313">
        <v>0.81951219512195117</v>
      </c>
      <c r="Q175" s="1321">
        <v>20</v>
      </c>
    </row>
    <row r="176" spans="1:17" ht="14.4" customHeight="1" x14ac:dyDescent="0.3">
      <c r="A176" s="1310" t="s">
        <v>6908</v>
      </c>
      <c r="B176" s="1312" t="s">
        <v>6909</v>
      </c>
      <c r="C176" s="1312" t="s">
        <v>5627</v>
      </c>
      <c r="D176" s="1312" t="s">
        <v>7080</v>
      </c>
      <c r="E176" s="1312" t="s">
        <v>7081</v>
      </c>
      <c r="F176" s="1320">
        <v>1</v>
      </c>
      <c r="G176" s="1320">
        <v>185</v>
      </c>
      <c r="H176" s="1320">
        <v>0.9946236559139785</v>
      </c>
      <c r="I176" s="1320">
        <v>185</v>
      </c>
      <c r="J176" s="1320">
        <v>1</v>
      </c>
      <c r="K176" s="1320">
        <v>186</v>
      </c>
      <c r="L176" s="1320">
        <v>1</v>
      </c>
      <c r="M176" s="1320">
        <v>186</v>
      </c>
      <c r="N176" s="1320">
        <v>2</v>
      </c>
      <c r="O176" s="1320">
        <v>372</v>
      </c>
      <c r="P176" s="1313">
        <v>2</v>
      </c>
      <c r="Q176" s="1321">
        <v>186</v>
      </c>
    </row>
    <row r="177" spans="1:17" ht="14.4" customHeight="1" x14ac:dyDescent="0.3">
      <c r="A177" s="1310" t="s">
        <v>6908</v>
      </c>
      <c r="B177" s="1312" t="s">
        <v>6909</v>
      </c>
      <c r="C177" s="1312" t="s">
        <v>5627</v>
      </c>
      <c r="D177" s="1312" t="s">
        <v>7082</v>
      </c>
      <c r="E177" s="1312" t="s">
        <v>7083</v>
      </c>
      <c r="F177" s="1320">
        <v>137</v>
      </c>
      <c r="G177" s="1320">
        <v>25619</v>
      </c>
      <c r="H177" s="1320">
        <v>1.2059405008472981</v>
      </c>
      <c r="I177" s="1320">
        <v>187</v>
      </c>
      <c r="J177" s="1320">
        <v>113</v>
      </c>
      <c r="K177" s="1320">
        <v>21244</v>
      </c>
      <c r="L177" s="1320">
        <v>1</v>
      </c>
      <c r="M177" s="1320">
        <v>188</v>
      </c>
      <c r="N177" s="1320">
        <v>122</v>
      </c>
      <c r="O177" s="1320">
        <v>22936</v>
      </c>
      <c r="P177" s="1313">
        <v>1.0796460176991149</v>
      </c>
      <c r="Q177" s="1321">
        <v>188</v>
      </c>
    </row>
    <row r="178" spans="1:17" ht="14.4" customHeight="1" x14ac:dyDescent="0.3">
      <c r="A178" s="1310" t="s">
        <v>6908</v>
      </c>
      <c r="B178" s="1312" t="s">
        <v>6909</v>
      </c>
      <c r="C178" s="1312" t="s">
        <v>5627</v>
      </c>
      <c r="D178" s="1312" t="s">
        <v>7084</v>
      </c>
      <c r="E178" s="1312" t="s">
        <v>7085</v>
      </c>
      <c r="F178" s="1320">
        <v>2</v>
      </c>
      <c r="G178" s="1320">
        <v>534</v>
      </c>
      <c r="H178" s="1320">
        <v>0.99626865671641796</v>
      </c>
      <c r="I178" s="1320">
        <v>267</v>
      </c>
      <c r="J178" s="1320">
        <v>2</v>
      </c>
      <c r="K178" s="1320">
        <v>536</v>
      </c>
      <c r="L178" s="1320">
        <v>1</v>
      </c>
      <c r="M178" s="1320">
        <v>268</v>
      </c>
      <c r="N178" s="1320"/>
      <c r="O178" s="1320"/>
      <c r="P178" s="1313"/>
      <c r="Q178" s="1321"/>
    </row>
    <row r="179" spans="1:17" ht="14.4" customHeight="1" x14ac:dyDescent="0.3">
      <c r="A179" s="1310" t="s">
        <v>6908</v>
      </c>
      <c r="B179" s="1312" t="s">
        <v>6909</v>
      </c>
      <c r="C179" s="1312" t="s">
        <v>5627</v>
      </c>
      <c r="D179" s="1312" t="s">
        <v>7086</v>
      </c>
      <c r="E179" s="1312" t="s">
        <v>7087</v>
      </c>
      <c r="F179" s="1320"/>
      <c r="G179" s="1320"/>
      <c r="H179" s="1320"/>
      <c r="I179" s="1320"/>
      <c r="J179" s="1320">
        <v>1</v>
      </c>
      <c r="K179" s="1320">
        <v>163</v>
      </c>
      <c r="L179" s="1320">
        <v>1</v>
      </c>
      <c r="M179" s="1320">
        <v>163</v>
      </c>
      <c r="N179" s="1320"/>
      <c r="O179" s="1320"/>
      <c r="P179" s="1313"/>
      <c r="Q179" s="1321"/>
    </row>
    <row r="180" spans="1:17" ht="14.4" customHeight="1" x14ac:dyDescent="0.3">
      <c r="A180" s="1310" t="s">
        <v>6908</v>
      </c>
      <c r="B180" s="1312" t="s">
        <v>6909</v>
      </c>
      <c r="C180" s="1312" t="s">
        <v>5627</v>
      </c>
      <c r="D180" s="1312" t="s">
        <v>7088</v>
      </c>
      <c r="E180" s="1312" t="s">
        <v>7089</v>
      </c>
      <c r="F180" s="1320">
        <v>1</v>
      </c>
      <c r="G180" s="1320">
        <v>173</v>
      </c>
      <c r="H180" s="1320">
        <v>0.99425287356321834</v>
      </c>
      <c r="I180" s="1320">
        <v>173</v>
      </c>
      <c r="J180" s="1320">
        <v>1</v>
      </c>
      <c r="K180" s="1320">
        <v>174</v>
      </c>
      <c r="L180" s="1320">
        <v>1</v>
      </c>
      <c r="M180" s="1320">
        <v>174</v>
      </c>
      <c r="N180" s="1320"/>
      <c r="O180" s="1320"/>
      <c r="P180" s="1313"/>
      <c r="Q180" s="1321"/>
    </row>
    <row r="181" spans="1:17" ht="14.4" customHeight="1" x14ac:dyDescent="0.3">
      <c r="A181" s="1310" t="s">
        <v>6908</v>
      </c>
      <c r="B181" s="1312" t="s">
        <v>6909</v>
      </c>
      <c r="C181" s="1312" t="s">
        <v>5627</v>
      </c>
      <c r="D181" s="1312" t="s">
        <v>7090</v>
      </c>
      <c r="E181" s="1312" t="s">
        <v>7091</v>
      </c>
      <c r="F181" s="1320">
        <v>47</v>
      </c>
      <c r="G181" s="1320">
        <v>3948</v>
      </c>
      <c r="H181" s="1320">
        <v>1.46875</v>
      </c>
      <c r="I181" s="1320">
        <v>84</v>
      </c>
      <c r="J181" s="1320">
        <v>32</v>
      </c>
      <c r="K181" s="1320">
        <v>2688</v>
      </c>
      <c r="L181" s="1320">
        <v>1</v>
      </c>
      <c r="M181" s="1320">
        <v>84</v>
      </c>
      <c r="N181" s="1320">
        <v>27</v>
      </c>
      <c r="O181" s="1320">
        <v>2268</v>
      </c>
      <c r="P181" s="1313">
        <v>0.84375</v>
      </c>
      <c r="Q181" s="1321">
        <v>84</v>
      </c>
    </row>
    <row r="182" spans="1:17" ht="14.4" customHeight="1" x14ac:dyDescent="0.3">
      <c r="A182" s="1310" t="s">
        <v>6908</v>
      </c>
      <c r="B182" s="1312" t="s">
        <v>6909</v>
      </c>
      <c r="C182" s="1312" t="s">
        <v>5627</v>
      </c>
      <c r="D182" s="1312" t="s">
        <v>7092</v>
      </c>
      <c r="E182" s="1312" t="s">
        <v>7093</v>
      </c>
      <c r="F182" s="1320">
        <v>194</v>
      </c>
      <c r="G182" s="1320">
        <v>125518</v>
      </c>
      <c r="H182" s="1320"/>
      <c r="I182" s="1320">
        <v>647</v>
      </c>
      <c r="J182" s="1320"/>
      <c r="K182" s="1320"/>
      <c r="L182" s="1320"/>
      <c r="M182" s="1320"/>
      <c r="N182" s="1320"/>
      <c r="O182" s="1320"/>
      <c r="P182" s="1313"/>
      <c r="Q182" s="1321"/>
    </row>
    <row r="183" spans="1:17" ht="14.4" customHeight="1" x14ac:dyDescent="0.3">
      <c r="A183" s="1310" t="s">
        <v>6908</v>
      </c>
      <c r="B183" s="1312" t="s">
        <v>6909</v>
      </c>
      <c r="C183" s="1312" t="s">
        <v>5627</v>
      </c>
      <c r="D183" s="1312" t="s">
        <v>7094</v>
      </c>
      <c r="E183" s="1312" t="s">
        <v>7095</v>
      </c>
      <c r="F183" s="1320"/>
      <c r="G183" s="1320"/>
      <c r="H183" s="1320"/>
      <c r="I183" s="1320"/>
      <c r="J183" s="1320">
        <v>2</v>
      </c>
      <c r="K183" s="1320">
        <v>530</v>
      </c>
      <c r="L183" s="1320">
        <v>1</v>
      </c>
      <c r="M183" s="1320">
        <v>265</v>
      </c>
      <c r="N183" s="1320">
        <v>1</v>
      </c>
      <c r="O183" s="1320">
        <v>265</v>
      </c>
      <c r="P183" s="1313">
        <v>0.5</v>
      </c>
      <c r="Q183" s="1321">
        <v>265</v>
      </c>
    </row>
    <row r="184" spans="1:17" ht="14.4" customHeight="1" x14ac:dyDescent="0.3">
      <c r="A184" s="1310" t="s">
        <v>6908</v>
      </c>
      <c r="B184" s="1312" t="s">
        <v>6909</v>
      </c>
      <c r="C184" s="1312" t="s">
        <v>5627</v>
      </c>
      <c r="D184" s="1312" t="s">
        <v>7096</v>
      </c>
      <c r="E184" s="1312" t="s">
        <v>7097</v>
      </c>
      <c r="F184" s="1320">
        <v>3</v>
      </c>
      <c r="G184" s="1320">
        <v>2862</v>
      </c>
      <c r="H184" s="1320"/>
      <c r="I184" s="1320">
        <v>954</v>
      </c>
      <c r="J184" s="1320"/>
      <c r="K184" s="1320"/>
      <c r="L184" s="1320"/>
      <c r="M184" s="1320"/>
      <c r="N184" s="1320"/>
      <c r="O184" s="1320"/>
      <c r="P184" s="1313"/>
      <c r="Q184" s="1321"/>
    </row>
    <row r="185" spans="1:17" ht="14.4" customHeight="1" x14ac:dyDescent="0.3">
      <c r="A185" s="1310" t="s">
        <v>6908</v>
      </c>
      <c r="B185" s="1312" t="s">
        <v>6909</v>
      </c>
      <c r="C185" s="1312" t="s">
        <v>5627</v>
      </c>
      <c r="D185" s="1312" t="s">
        <v>7098</v>
      </c>
      <c r="E185" s="1312" t="s">
        <v>7099</v>
      </c>
      <c r="F185" s="1320">
        <v>6</v>
      </c>
      <c r="G185" s="1320">
        <v>468</v>
      </c>
      <c r="H185" s="1320">
        <v>3</v>
      </c>
      <c r="I185" s="1320">
        <v>78</v>
      </c>
      <c r="J185" s="1320">
        <v>2</v>
      </c>
      <c r="K185" s="1320">
        <v>156</v>
      </c>
      <c r="L185" s="1320">
        <v>1</v>
      </c>
      <c r="M185" s="1320">
        <v>78</v>
      </c>
      <c r="N185" s="1320">
        <v>6</v>
      </c>
      <c r="O185" s="1320">
        <v>468</v>
      </c>
      <c r="P185" s="1313">
        <v>3</v>
      </c>
      <c r="Q185" s="1321">
        <v>78</v>
      </c>
    </row>
    <row r="186" spans="1:17" ht="14.4" customHeight="1" x14ac:dyDescent="0.3">
      <c r="A186" s="1310" t="s">
        <v>6908</v>
      </c>
      <c r="B186" s="1312" t="s">
        <v>6909</v>
      </c>
      <c r="C186" s="1312" t="s">
        <v>5627</v>
      </c>
      <c r="D186" s="1312" t="s">
        <v>7100</v>
      </c>
      <c r="E186" s="1312" t="s">
        <v>7101</v>
      </c>
      <c r="F186" s="1320">
        <v>106</v>
      </c>
      <c r="G186" s="1320">
        <v>2226</v>
      </c>
      <c r="H186" s="1320">
        <v>0.64242424242424245</v>
      </c>
      <c r="I186" s="1320">
        <v>21</v>
      </c>
      <c r="J186" s="1320">
        <v>165</v>
      </c>
      <c r="K186" s="1320">
        <v>3465</v>
      </c>
      <c r="L186" s="1320">
        <v>1</v>
      </c>
      <c r="M186" s="1320">
        <v>21</v>
      </c>
      <c r="N186" s="1320">
        <v>178</v>
      </c>
      <c r="O186" s="1320">
        <v>3738</v>
      </c>
      <c r="P186" s="1313">
        <v>1.0787878787878789</v>
      </c>
      <c r="Q186" s="1321">
        <v>21</v>
      </c>
    </row>
    <row r="187" spans="1:17" ht="14.4" customHeight="1" x14ac:dyDescent="0.3">
      <c r="A187" s="1310" t="s">
        <v>6908</v>
      </c>
      <c r="B187" s="1312" t="s">
        <v>6909</v>
      </c>
      <c r="C187" s="1312" t="s">
        <v>5627</v>
      </c>
      <c r="D187" s="1312" t="s">
        <v>7102</v>
      </c>
      <c r="E187" s="1312" t="s">
        <v>7103</v>
      </c>
      <c r="F187" s="1320">
        <v>787</v>
      </c>
      <c r="G187" s="1320">
        <v>17314</v>
      </c>
      <c r="H187" s="1320">
        <v>1.0493333333333332</v>
      </c>
      <c r="I187" s="1320">
        <v>22</v>
      </c>
      <c r="J187" s="1320">
        <v>750</v>
      </c>
      <c r="K187" s="1320">
        <v>16500</v>
      </c>
      <c r="L187" s="1320">
        <v>1</v>
      </c>
      <c r="M187" s="1320">
        <v>22</v>
      </c>
      <c r="N187" s="1320">
        <v>865</v>
      </c>
      <c r="O187" s="1320">
        <v>19030</v>
      </c>
      <c r="P187" s="1313">
        <v>1.1533333333333333</v>
      </c>
      <c r="Q187" s="1321">
        <v>22</v>
      </c>
    </row>
    <row r="188" spans="1:17" ht="14.4" customHeight="1" x14ac:dyDescent="0.3">
      <c r="A188" s="1310" t="s">
        <v>6908</v>
      </c>
      <c r="B188" s="1312" t="s">
        <v>6909</v>
      </c>
      <c r="C188" s="1312" t="s">
        <v>5627</v>
      </c>
      <c r="D188" s="1312" t="s">
        <v>7104</v>
      </c>
      <c r="E188" s="1312" t="s">
        <v>7105</v>
      </c>
      <c r="F188" s="1320">
        <v>49</v>
      </c>
      <c r="G188" s="1320">
        <v>27881</v>
      </c>
      <c r="H188" s="1320">
        <v>0.59756097560975607</v>
      </c>
      <c r="I188" s="1320">
        <v>569</v>
      </c>
      <c r="J188" s="1320">
        <v>82</v>
      </c>
      <c r="K188" s="1320">
        <v>46658</v>
      </c>
      <c r="L188" s="1320">
        <v>1</v>
      </c>
      <c r="M188" s="1320">
        <v>569</v>
      </c>
      <c r="N188" s="1320">
        <v>80</v>
      </c>
      <c r="O188" s="1320">
        <v>45520</v>
      </c>
      <c r="P188" s="1313">
        <v>0.97560975609756095</v>
      </c>
      <c r="Q188" s="1321">
        <v>569</v>
      </c>
    </row>
    <row r="189" spans="1:17" ht="14.4" customHeight="1" x14ac:dyDescent="0.3">
      <c r="A189" s="1310" t="s">
        <v>6908</v>
      </c>
      <c r="B189" s="1312" t="s">
        <v>6909</v>
      </c>
      <c r="C189" s="1312" t="s">
        <v>5627</v>
      </c>
      <c r="D189" s="1312" t="s">
        <v>7106</v>
      </c>
      <c r="E189" s="1312" t="s">
        <v>7107</v>
      </c>
      <c r="F189" s="1320"/>
      <c r="G189" s="1320"/>
      <c r="H189" s="1320"/>
      <c r="I189" s="1320"/>
      <c r="J189" s="1320">
        <v>1</v>
      </c>
      <c r="K189" s="1320">
        <v>172</v>
      </c>
      <c r="L189" s="1320">
        <v>1</v>
      </c>
      <c r="M189" s="1320">
        <v>172</v>
      </c>
      <c r="N189" s="1320"/>
      <c r="O189" s="1320"/>
      <c r="P189" s="1313"/>
      <c r="Q189" s="1321"/>
    </row>
    <row r="190" spans="1:17" ht="14.4" customHeight="1" x14ac:dyDescent="0.3">
      <c r="A190" s="1310" t="s">
        <v>6908</v>
      </c>
      <c r="B190" s="1312" t="s">
        <v>6909</v>
      </c>
      <c r="C190" s="1312" t="s">
        <v>5627</v>
      </c>
      <c r="D190" s="1312" t="s">
        <v>7108</v>
      </c>
      <c r="E190" s="1312" t="s">
        <v>7109</v>
      </c>
      <c r="F190" s="1320">
        <v>179</v>
      </c>
      <c r="G190" s="1320">
        <v>88605</v>
      </c>
      <c r="H190" s="1320">
        <v>8.1363636363636367</v>
      </c>
      <c r="I190" s="1320">
        <v>495</v>
      </c>
      <c r="J190" s="1320">
        <v>22</v>
      </c>
      <c r="K190" s="1320">
        <v>10890</v>
      </c>
      <c r="L190" s="1320">
        <v>1</v>
      </c>
      <c r="M190" s="1320">
        <v>495</v>
      </c>
      <c r="N190" s="1320">
        <v>25</v>
      </c>
      <c r="O190" s="1320">
        <v>12375</v>
      </c>
      <c r="P190" s="1313">
        <v>1.1363636363636365</v>
      </c>
      <c r="Q190" s="1321">
        <v>495</v>
      </c>
    </row>
    <row r="191" spans="1:17" ht="14.4" customHeight="1" x14ac:dyDescent="0.3">
      <c r="A191" s="1310" t="s">
        <v>6908</v>
      </c>
      <c r="B191" s="1312" t="s">
        <v>6909</v>
      </c>
      <c r="C191" s="1312" t="s">
        <v>5627</v>
      </c>
      <c r="D191" s="1312" t="s">
        <v>7110</v>
      </c>
      <c r="E191" s="1312" t="s">
        <v>7111</v>
      </c>
      <c r="F191" s="1320">
        <v>67</v>
      </c>
      <c r="G191" s="1320">
        <v>38324</v>
      </c>
      <c r="H191" s="1320">
        <v>1.741841650759022</v>
      </c>
      <c r="I191" s="1320">
        <v>572</v>
      </c>
      <c r="J191" s="1320">
        <v>38</v>
      </c>
      <c r="K191" s="1320">
        <v>22002</v>
      </c>
      <c r="L191" s="1320">
        <v>1</v>
      </c>
      <c r="M191" s="1320">
        <v>579</v>
      </c>
      <c r="N191" s="1320">
        <v>17</v>
      </c>
      <c r="O191" s="1320">
        <v>9843</v>
      </c>
      <c r="P191" s="1313">
        <v>0.44736842105263158</v>
      </c>
      <c r="Q191" s="1321">
        <v>579</v>
      </c>
    </row>
    <row r="192" spans="1:17" ht="14.4" customHeight="1" x14ac:dyDescent="0.3">
      <c r="A192" s="1310" t="s">
        <v>6908</v>
      </c>
      <c r="B192" s="1312" t="s">
        <v>6909</v>
      </c>
      <c r="C192" s="1312" t="s">
        <v>5627</v>
      </c>
      <c r="D192" s="1312" t="s">
        <v>6813</v>
      </c>
      <c r="E192" s="1312" t="s">
        <v>6814</v>
      </c>
      <c r="F192" s="1320">
        <v>53</v>
      </c>
      <c r="G192" s="1320">
        <v>53424</v>
      </c>
      <c r="H192" s="1320">
        <v>1.4281818910899029</v>
      </c>
      <c r="I192" s="1320">
        <v>1008</v>
      </c>
      <c r="J192" s="1320">
        <v>37</v>
      </c>
      <c r="K192" s="1320">
        <v>37407</v>
      </c>
      <c r="L192" s="1320">
        <v>1</v>
      </c>
      <c r="M192" s="1320">
        <v>1011</v>
      </c>
      <c r="N192" s="1320">
        <v>17</v>
      </c>
      <c r="O192" s="1320">
        <v>17204</v>
      </c>
      <c r="P192" s="1313">
        <v>0.45991391985457269</v>
      </c>
      <c r="Q192" s="1321">
        <v>1012</v>
      </c>
    </row>
    <row r="193" spans="1:17" ht="14.4" customHeight="1" x14ac:dyDescent="0.3">
      <c r="A193" s="1310" t="s">
        <v>6908</v>
      </c>
      <c r="B193" s="1312" t="s">
        <v>6909</v>
      </c>
      <c r="C193" s="1312" t="s">
        <v>5627</v>
      </c>
      <c r="D193" s="1312" t="s">
        <v>7112</v>
      </c>
      <c r="E193" s="1312" t="s">
        <v>7113</v>
      </c>
      <c r="F193" s="1320">
        <v>4</v>
      </c>
      <c r="G193" s="1320">
        <v>764</v>
      </c>
      <c r="H193" s="1320">
        <v>1.9895833333333333</v>
      </c>
      <c r="I193" s="1320">
        <v>191</v>
      </c>
      <c r="J193" s="1320">
        <v>2</v>
      </c>
      <c r="K193" s="1320">
        <v>384</v>
      </c>
      <c r="L193" s="1320">
        <v>1</v>
      </c>
      <c r="M193" s="1320">
        <v>192</v>
      </c>
      <c r="N193" s="1320">
        <v>4</v>
      </c>
      <c r="O193" s="1320">
        <v>768</v>
      </c>
      <c r="P193" s="1313">
        <v>2</v>
      </c>
      <c r="Q193" s="1321">
        <v>192</v>
      </c>
    </row>
    <row r="194" spans="1:17" ht="14.4" customHeight="1" x14ac:dyDescent="0.3">
      <c r="A194" s="1310" t="s">
        <v>6908</v>
      </c>
      <c r="B194" s="1312" t="s">
        <v>6909</v>
      </c>
      <c r="C194" s="1312" t="s">
        <v>5627</v>
      </c>
      <c r="D194" s="1312" t="s">
        <v>7114</v>
      </c>
      <c r="E194" s="1312" t="s">
        <v>7115</v>
      </c>
      <c r="F194" s="1320">
        <v>2</v>
      </c>
      <c r="G194" s="1320">
        <v>410</v>
      </c>
      <c r="H194" s="1320">
        <v>2</v>
      </c>
      <c r="I194" s="1320">
        <v>205</v>
      </c>
      <c r="J194" s="1320">
        <v>1</v>
      </c>
      <c r="K194" s="1320">
        <v>205</v>
      </c>
      <c r="L194" s="1320">
        <v>1</v>
      </c>
      <c r="M194" s="1320">
        <v>205</v>
      </c>
      <c r="N194" s="1320"/>
      <c r="O194" s="1320"/>
      <c r="P194" s="1313"/>
      <c r="Q194" s="1321"/>
    </row>
    <row r="195" spans="1:17" ht="14.4" customHeight="1" x14ac:dyDescent="0.3">
      <c r="A195" s="1310" t="s">
        <v>6908</v>
      </c>
      <c r="B195" s="1312" t="s">
        <v>6909</v>
      </c>
      <c r="C195" s="1312" t="s">
        <v>5627</v>
      </c>
      <c r="D195" s="1312" t="s">
        <v>7116</v>
      </c>
      <c r="E195" s="1312" t="s">
        <v>7117</v>
      </c>
      <c r="F195" s="1320">
        <v>7</v>
      </c>
      <c r="G195" s="1320">
        <v>1169</v>
      </c>
      <c r="H195" s="1320">
        <v>0.27833333333333332</v>
      </c>
      <c r="I195" s="1320">
        <v>167</v>
      </c>
      <c r="J195" s="1320">
        <v>25</v>
      </c>
      <c r="K195" s="1320">
        <v>4200</v>
      </c>
      <c r="L195" s="1320">
        <v>1</v>
      </c>
      <c r="M195" s="1320">
        <v>168</v>
      </c>
      <c r="N195" s="1320">
        <v>30</v>
      </c>
      <c r="O195" s="1320">
        <v>5040</v>
      </c>
      <c r="P195" s="1313">
        <v>1.2</v>
      </c>
      <c r="Q195" s="1321">
        <v>168</v>
      </c>
    </row>
    <row r="196" spans="1:17" ht="14.4" customHeight="1" x14ac:dyDescent="0.3">
      <c r="A196" s="1310" t="s">
        <v>6908</v>
      </c>
      <c r="B196" s="1312" t="s">
        <v>6909</v>
      </c>
      <c r="C196" s="1312" t="s">
        <v>5627</v>
      </c>
      <c r="D196" s="1312" t="s">
        <v>7118</v>
      </c>
      <c r="E196" s="1312" t="s">
        <v>7119</v>
      </c>
      <c r="F196" s="1320"/>
      <c r="G196" s="1320"/>
      <c r="H196" s="1320"/>
      <c r="I196" s="1320"/>
      <c r="J196" s="1320">
        <v>14</v>
      </c>
      <c r="K196" s="1320">
        <v>1778</v>
      </c>
      <c r="L196" s="1320">
        <v>1</v>
      </c>
      <c r="M196" s="1320">
        <v>127</v>
      </c>
      <c r="N196" s="1320">
        <v>44</v>
      </c>
      <c r="O196" s="1320">
        <v>5588</v>
      </c>
      <c r="P196" s="1313">
        <v>3.1428571428571428</v>
      </c>
      <c r="Q196" s="1321">
        <v>127</v>
      </c>
    </row>
    <row r="197" spans="1:17" ht="14.4" customHeight="1" x14ac:dyDescent="0.3">
      <c r="A197" s="1310" t="s">
        <v>6908</v>
      </c>
      <c r="B197" s="1312" t="s">
        <v>6909</v>
      </c>
      <c r="C197" s="1312" t="s">
        <v>5627</v>
      </c>
      <c r="D197" s="1312" t="s">
        <v>7120</v>
      </c>
      <c r="E197" s="1312" t="s">
        <v>7121</v>
      </c>
      <c r="F197" s="1320"/>
      <c r="G197" s="1320"/>
      <c r="H197" s="1320"/>
      <c r="I197" s="1320"/>
      <c r="J197" s="1320">
        <v>1</v>
      </c>
      <c r="K197" s="1320">
        <v>265</v>
      </c>
      <c r="L197" s="1320">
        <v>1</v>
      </c>
      <c r="M197" s="1320">
        <v>265</v>
      </c>
      <c r="N197" s="1320"/>
      <c r="O197" s="1320"/>
      <c r="P197" s="1313"/>
      <c r="Q197" s="1321"/>
    </row>
    <row r="198" spans="1:17" ht="14.4" customHeight="1" x14ac:dyDescent="0.3">
      <c r="A198" s="1310" t="s">
        <v>6908</v>
      </c>
      <c r="B198" s="1312" t="s">
        <v>6909</v>
      </c>
      <c r="C198" s="1312" t="s">
        <v>5627</v>
      </c>
      <c r="D198" s="1312" t="s">
        <v>7122</v>
      </c>
      <c r="E198" s="1312" t="s">
        <v>7123</v>
      </c>
      <c r="F198" s="1320">
        <v>1</v>
      </c>
      <c r="G198" s="1320">
        <v>310</v>
      </c>
      <c r="H198" s="1320">
        <v>1</v>
      </c>
      <c r="I198" s="1320">
        <v>310</v>
      </c>
      <c r="J198" s="1320">
        <v>1</v>
      </c>
      <c r="K198" s="1320">
        <v>310</v>
      </c>
      <c r="L198" s="1320">
        <v>1</v>
      </c>
      <c r="M198" s="1320">
        <v>310</v>
      </c>
      <c r="N198" s="1320">
        <v>1</v>
      </c>
      <c r="O198" s="1320">
        <v>310</v>
      </c>
      <c r="P198" s="1313">
        <v>1</v>
      </c>
      <c r="Q198" s="1321">
        <v>310</v>
      </c>
    </row>
    <row r="199" spans="1:17" ht="14.4" customHeight="1" x14ac:dyDescent="0.3">
      <c r="A199" s="1310" t="s">
        <v>6908</v>
      </c>
      <c r="B199" s="1312" t="s">
        <v>6909</v>
      </c>
      <c r="C199" s="1312" t="s">
        <v>5627</v>
      </c>
      <c r="D199" s="1312" t="s">
        <v>7124</v>
      </c>
      <c r="E199" s="1312" t="s">
        <v>7125</v>
      </c>
      <c r="F199" s="1320">
        <v>14</v>
      </c>
      <c r="G199" s="1320">
        <v>322</v>
      </c>
      <c r="H199" s="1320">
        <v>0.60869565217391308</v>
      </c>
      <c r="I199" s="1320">
        <v>23</v>
      </c>
      <c r="J199" s="1320">
        <v>23</v>
      </c>
      <c r="K199" s="1320">
        <v>529</v>
      </c>
      <c r="L199" s="1320">
        <v>1</v>
      </c>
      <c r="M199" s="1320">
        <v>23</v>
      </c>
      <c r="N199" s="1320">
        <v>16</v>
      </c>
      <c r="O199" s="1320">
        <v>368</v>
      </c>
      <c r="P199" s="1313">
        <v>0.69565217391304346</v>
      </c>
      <c r="Q199" s="1321">
        <v>23</v>
      </c>
    </row>
    <row r="200" spans="1:17" ht="14.4" customHeight="1" x14ac:dyDescent="0.3">
      <c r="A200" s="1310" t="s">
        <v>6908</v>
      </c>
      <c r="B200" s="1312" t="s">
        <v>6909</v>
      </c>
      <c r="C200" s="1312" t="s">
        <v>5627</v>
      </c>
      <c r="D200" s="1312" t="s">
        <v>7126</v>
      </c>
      <c r="E200" s="1312" t="s">
        <v>7127</v>
      </c>
      <c r="F200" s="1320">
        <v>1</v>
      </c>
      <c r="G200" s="1320">
        <v>17</v>
      </c>
      <c r="H200" s="1320">
        <v>1</v>
      </c>
      <c r="I200" s="1320">
        <v>17</v>
      </c>
      <c r="J200" s="1320">
        <v>1</v>
      </c>
      <c r="K200" s="1320">
        <v>17</v>
      </c>
      <c r="L200" s="1320">
        <v>1</v>
      </c>
      <c r="M200" s="1320">
        <v>17</v>
      </c>
      <c r="N200" s="1320"/>
      <c r="O200" s="1320"/>
      <c r="P200" s="1313"/>
      <c r="Q200" s="1321"/>
    </row>
    <row r="201" spans="1:17" ht="14.4" customHeight="1" x14ac:dyDescent="0.3">
      <c r="A201" s="1310" t="s">
        <v>6908</v>
      </c>
      <c r="B201" s="1312" t="s">
        <v>6909</v>
      </c>
      <c r="C201" s="1312" t="s">
        <v>5627</v>
      </c>
      <c r="D201" s="1312" t="s">
        <v>7128</v>
      </c>
      <c r="E201" s="1312" t="s">
        <v>7129</v>
      </c>
      <c r="F201" s="1320">
        <v>2</v>
      </c>
      <c r="G201" s="1320">
        <v>334</v>
      </c>
      <c r="H201" s="1320">
        <v>0.99404761904761907</v>
      </c>
      <c r="I201" s="1320">
        <v>167</v>
      </c>
      <c r="J201" s="1320">
        <v>2</v>
      </c>
      <c r="K201" s="1320">
        <v>336</v>
      </c>
      <c r="L201" s="1320">
        <v>1</v>
      </c>
      <c r="M201" s="1320">
        <v>168</v>
      </c>
      <c r="N201" s="1320"/>
      <c r="O201" s="1320"/>
      <c r="P201" s="1313"/>
      <c r="Q201" s="1321"/>
    </row>
    <row r="202" spans="1:17" ht="14.4" customHeight="1" x14ac:dyDescent="0.3">
      <c r="A202" s="1310" t="s">
        <v>6908</v>
      </c>
      <c r="B202" s="1312" t="s">
        <v>6909</v>
      </c>
      <c r="C202" s="1312" t="s">
        <v>5627</v>
      </c>
      <c r="D202" s="1312" t="s">
        <v>7130</v>
      </c>
      <c r="E202" s="1312" t="s">
        <v>7131</v>
      </c>
      <c r="F202" s="1320">
        <v>2</v>
      </c>
      <c r="G202" s="1320">
        <v>264</v>
      </c>
      <c r="H202" s="1320">
        <v>0.99248120300751874</v>
      </c>
      <c r="I202" s="1320">
        <v>132</v>
      </c>
      <c r="J202" s="1320">
        <v>2</v>
      </c>
      <c r="K202" s="1320">
        <v>266</v>
      </c>
      <c r="L202" s="1320">
        <v>1</v>
      </c>
      <c r="M202" s="1320">
        <v>133</v>
      </c>
      <c r="N202" s="1320">
        <v>2</v>
      </c>
      <c r="O202" s="1320">
        <v>266</v>
      </c>
      <c r="P202" s="1313">
        <v>1</v>
      </c>
      <c r="Q202" s="1321">
        <v>133</v>
      </c>
    </row>
    <row r="203" spans="1:17" ht="14.4" customHeight="1" x14ac:dyDescent="0.3">
      <c r="A203" s="1310" t="s">
        <v>6908</v>
      </c>
      <c r="B203" s="1312" t="s">
        <v>6909</v>
      </c>
      <c r="C203" s="1312" t="s">
        <v>5627</v>
      </c>
      <c r="D203" s="1312" t="s">
        <v>7132</v>
      </c>
      <c r="E203" s="1312" t="s">
        <v>7133</v>
      </c>
      <c r="F203" s="1320">
        <v>1</v>
      </c>
      <c r="G203" s="1320">
        <v>650</v>
      </c>
      <c r="H203" s="1320">
        <v>0.99846390168970811</v>
      </c>
      <c r="I203" s="1320">
        <v>650</v>
      </c>
      <c r="J203" s="1320">
        <v>1</v>
      </c>
      <c r="K203" s="1320">
        <v>651</v>
      </c>
      <c r="L203" s="1320">
        <v>1</v>
      </c>
      <c r="M203" s="1320">
        <v>651</v>
      </c>
      <c r="N203" s="1320">
        <v>4</v>
      </c>
      <c r="O203" s="1320">
        <v>2604</v>
      </c>
      <c r="P203" s="1313">
        <v>4</v>
      </c>
      <c r="Q203" s="1321">
        <v>651</v>
      </c>
    </row>
    <row r="204" spans="1:17" ht="14.4" customHeight="1" x14ac:dyDescent="0.3">
      <c r="A204" s="1310" t="s">
        <v>6908</v>
      </c>
      <c r="B204" s="1312" t="s">
        <v>6909</v>
      </c>
      <c r="C204" s="1312" t="s">
        <v>5627</v>
      </c>
      <c r="D204" s="1312" t="s">
        <v>7134</v>
      </c>
      <c r="E204" s="1312" t="s">
        <v>7135</v>
      </c>
      <c r="F204" s="1320">
        <v>3</v>
      </c>
      <c r="G204" s="1320">
        <v>879</v>
      </c>
      <c r="H204" s="1320">
        <v>0.42711370262390669</v>
      </c>
      <c r="I204" s="1320">
        <v>293</v>
      </c>
      <c r="J204" s="1320">
        <v>7</v>
      </c>
      <c r="K204" s="1320">
        <v>2058</v>
      </c>
      <c r="L204" s="1320">
        <v>1</v>
      </c>
      <c r="M204" s="1320">
        <v>294</v>
      </c>
      <c r="N204" s="1320">
        <v>6</v>
      </c>
      <c r="O204" s="1320">
        <v>1764</v>
      </c>
      <c r="P204" s="1313">
        <v>0.8571428571428571</v>
      </c>
      <c r="Q204" s="1321">
        <v>294</v>
      </c>
    </row>
    <row r="205" spans="1:17" ht="14.4" customHeight="1" x14ac:dyDescent="0.3">
      <c r="A205" s="1310" t="s">
        <v>6908</v>
      </c>
      <c r="B205" s="1312" t="s">
        <v>6909</v>
      </c>
      <c r="C205" s="1312" t="s">
        <v>5627</v>
      </c>
      <c r="D205" s="1312" t="s">
        <v>7136</v>
      </c>
      <c r="E205" s="1312" t="s">
        <v>7137</v>
      </c>
      <c r="F205" s="1320">
        <v>2</v>
      </c>
      <c r="G205" s="1320">
        <v>742</v>
      </c>
      <c r="H205" s="1320">
        <v>1.9892761394101877</v>
      </c>
      <c r="I205" s="1320">
        <v>371</v>
      </c>
      <c r="J205" s="1320">
        <v>1</v>
      </c>
      <c r="K205" s="1320">
        <v>373</v>
      </c>
      <c r="L205" s="1320">
        <v>1</v>
      </c>
      <c r="M205" s="1320">
        <v>373</v>
      </c>
      <c r="N205" s="1320"/>
      <c r="O205" s="1320"/>
      <c r="P205" s="1313"/>
      <c r="Q205" s="1321"/>
    </row>
    <row r="206" spans="1:17" ht="14.4" customHeight="1" x14ac:dyDescent="0.3">
      <c r="A206" s="1310" t="s">
        <v>6908</v>
      </c>
      <c r="B206" s="1312" t="s">
        <v>6909</v>
      </c>
      <c r="C206" s="1312" t="s">
        <v>5627</v>
      </c>
      <c r="D206" s="1312" t="s">
        <v>7138</v>
      </c>
      <c r="E206" s="1312" t="s">
        <v>7139</v>
      </c>
      <c r="F206" s="1320">
        <v>33</v>
      </c>
      <c r="G206" s="1320">
        <v>1485</v>
      </c>
      <c r="H206" s="1320">
        <v>0.97058823529411764</v>
      </c>
      <c r="I206" s="1320">
        <v>45</v>
      </c>
      <c r="J206" s="1320">
        <v>34</v>
      </c>
      <c r="K206" s="1320">
        <v>1530</v>
      </c>
      <c r="L206" s="1320">
        <v>1</v>
      </c>
      <c r="M206" s="1320">
        <v>45</v>
      </c>
      <c r="N206" s="1320">
        <v>38</v>
      </c>
      <c r="O206" s="1320">
        <v>1710</v>
      </c>
      <c r="P206" s="1313">
        <v>1.1176470588235294</v>
      </c>
      <c r="Q206" s="1321">
        <v>45</v>
      </c>
    </row>
    <row r="207" spans="1:17" ht="14.4" customHeight="1" x14ac:dyDescent="0.3">
      <c r="A207" s="1310" t="s">
        <v>6908</v>
      </c>
      <c r="B207" s="1312" t="s">
        <v>6909</v>
      </c>
      <c r="C207" s="1312" t="s">
        <v>5627</v>
      </c>
      <c r="D207" s="1312" t="s">
        <v>7140</v>
      </c>
      <c r="E207" s="1312" t="s">
        <v>7141</v>
      </c>
      <c r="F207" s="1320"/>
      <c r="G207" s="1320"/>
      <c r="H207" s="1320"/>
      <c r="I207" s="1320"/>
      <c r="J207" s="1320">
        <v>2</v>
      </c>
      <c r="K207" s="1320">
        <v>2208</v>
      </c>
      <c r="L207" s="1320">
        <v>1</v>
      </c>
      <c r="M207" s="1320">
        <v>1104</v>
      </c>
      <c r="N207" s="1320"/>
      <c r="O207" s="1320"/>
      <c r="P207" s="1313"/>
      <c r="Q207" s="1321"/>
    </row>
    <row r="208" spans="1:17" ht="14.4" customHeight="1" x14ac:dyDescent="0.3">
      <c r="A208" s="1310" t="s">
        <v>6908</v>
      </c>
      <c r="B208" s="1312" t="s">
        <v>6909</v>
      </c>
      <c r="C208" s="1312" t="s">
        <v>5627</v>
      </c>
      <c r="D208" s="1312" t="s">
        <v>7142</v>
      </c>
      <c r="E208" s="1312" t="s">
        <v>7143</v>
      </c>
      <c r="F208" s="1320">
        <v>1</v>
      </c>
      <c r="G208" s="1320">
        <v>46</v>
      </c>
      <c r="H208" s="1320">
        <v>0.2</v>
      </c>
      <c r="I208" s="1320">
        <v>46</v>
      </c>
      <c r="J208" s="1320">
        <v>5</v>
      </c>
      <c r="K208" s="1320">
        <v>230</v>
      </c>
      <c r="L208" s="1320">
        <v>1</v>
      </c>
      <c r="M208" s="1320">
        <v>46</v>
      </c>
      <c r="N208" s="1320">
        <v>2</v>
      </c>
      <c r="O208" s="1320">
        <v>92</v>
      </c>
      <c r="P208" s="1313">
        <v>0.4</v>
      </c>
      <c r="Q208" s="1321">
        <v>46</v>
      </c>
    </row>
    <row r="209" spans="1:17" ht="14.4" customHeight="1" x14ac:dyDescent="0.3">
      <c r="A209" s="1310" t="s">
        <v>6908</v>
      </c>
      <c r="B209" s="1312" t="s">
        <v>6909</v>
      </c>
      <c r="C209" s="1312" t="s">
        <v>5627</v>
      </c>
      <c r="D209" s="1312" t="s">
        <v>7144</v>
      </c>
      <c r="E209" s="1312" t="s">
        <v>7145</v>
      </c>
      <c r="F209" s="1320">
        <v>1</v>
      </c>
      <c r="G209" s="1320">
        <v>309</v>
      </c>
      <c r="H209" s="1320">
        <v>0.99677419354838714</v>
      </c>
      <c r="I209" s="1320">
        <v>309</v>
      </c>
      <c r="J209" s="1320">
        <v>1</v>
      </c>
      <c r="K209" s="1320">
        <v>310</v>
      </c>
      <c r="L209" s="1320">
        <v>1</v>
      </c>
      <c r="M209" s="1320">
        <v>310</v>
      </c>
      <c r="N209" s="1320">
        <v>1</v>
      </c>
      <c r="O209" s="1320">
        <v>310</v>
      </c>
      <c r="P209" s="1313">
        <v>1</v>
      </c>
      <c r="Q209" s="1321">
        <v>310</v>
      </c>
    </row>
    <row r="210" spans="1:17" ht="14.4" customHeight="1" x14ac:dyDescent="0.3">
      <c r="A210" s="1310" t="s">
        <v>6908</v>
      </c>
      <c r="B210" s="1312" t="s">
        <v>6909</v>
      </c>
      <c r="C210" s="1312" t="s">
        <v>5627</v>
      </c>
      <c r="D210" s="1312" t="s">
        <v>7146</v>
      </c>
      <c r="E210" s="1312" t="s">
        <v>7147</v>
      </c>
      <c r="F210" s="1320">
        <v>13</v>
      </c>
      <c r="G210" s="1320">
        <v>559</v>
      </c>
      <c r="H210" s="1320">
        <v>4.333333333333333</v>
      </c>
      <c r="I210" s="1320">
        <v>43</v>
      </c>
      <c r="J210" s="1320">
        <v>3</v>
      </c>
      <c r="K210" s="1320">
        <v>129</v>
      </c>
      <c r="L210" s="1320">
        <v>1</v>
      </c>
      <c r="M210" s="1320">
        <v>43</v>
      </c>
      <c r="N210" s="1320">
        <v>6</v>
      </c>
      <c r="O210" s="1320">
        <v>258</v>
      </c>
      <c r="P210" s="1313">
        <v>2</v>
      </c>
      <c r="Q210" s="1321">
        <v>43</v>
      </c>
    </row>
    <row r="211" spans="1:17" ht="14.4" customHeight="1" x14ac:dyDescent="0.3">
      <c r="A211" s="1310" t="s">
        <v>6908</v>
      </c>
      <c r="B211" s="1312" t="s">
        <v>6909</v>
      </c>
      <c r="C211" s="1312" t="s">
        <v>5627</v>
      </c>
      <c r="D211" s="1312" t="s">
        <v>7148</v>
      </c>
      <c r="E211" s="1312" t="s">
        <v>7149</v>
      </c>
      <c r="F211" s="1320">
        <v>1</v>
      </c>
      <c r="G211" s="1320">
        <v>527</v>
      </c>
      <c r="H211" s="1320"/>
      <c r="I211" s="1320">
        <v>527</v>
      </c>
      <c r="J211" s="1320"/>
      <c r="K211" s="1320"/>
      <c r="L211" s="1320"/>
      <c r="M211" s="1320"/>
      <c r="N211" s="1320"/>
      <c r="O211" s="1320"/>
      <c r="P211" s="1313"/>
      <c r="Q211" s="1321"/>
    </row>
    <row r="212" spans="1:17" ht="14.4" customHeight="1" x14ac:dyDescent="0.3">
      <c r="A212" s="1310" t="s">
        <v>6908</v>
      </c>
      <c r="B212" s="1312" t="s">
        <v>6909</v>
      </c>
      <c r="C212" s="1312" t="s">
        <v>5627</v>
      </c>
      <c r="D212" s="1312" t="s">
        <v>7150</v>
      </c>
      <c r="E212" s="1312" t="s">
        <v>7151</v>
      </c>
      <c r="F212" s="1320">
        <v>1</v>
      </c>
      <c r="G212" s="1320">
        <v>31</v>
      </c>
      <c r="H212" s="1320">
        <v>1</v>
      </c>
      <c r="I212" s="1320">
        <v>31</v>
      </c>
      <c r="J212" s="1320">
        <v>1</v>
      </c>
      <c r="K212" s="1320">
        <v>31</v>
      </c>
      <c r="L212" s="1320">
        <v>1</v>
      </c>
      <c r="M212" s="1320">
        <v>31</v>
      </c>
      <c r="N212" s="1320"/>
      <c r="O212" s="1320"/>
      <c r="P212" s="1313"/>
      <c r="Q212" s="1321"/>
    </row>
    <row r="213" spans="1:17" ht="14.4" customHeight="1" x14ac:dyDescent="0.3">
      <c r="A213" s="1310" t="s">
        <v>6908</v>
      </c>
      <c r="B213" s="1312" t="s">
        <v>6909</v>
      </c>
      <c r="C213" s="1312" t="s">
        <v>5627</v>
      </c>
      <c r="D213" s="1312" t="s">
        <v>7152</v>
      </c>
      <c r="E213" s="1312" t="s">
        <v>7153</v>
      </c>
      <c r="F213" s="1320">
        <v>6</v>
      </c>
      <c r="G213" s="1320">
        <v>156</v>
      </c>
      <c r="H213" s="1320">
        <v>0.66666666666666663</v>
      </c>
      <c r="I213" s="1320">
        <v>26</v>
      </c>
      <c r="J213" s="1320">
        <v>9</v>
      </c>
      <c r="K213" s="1320">
        <v>234</v>
      </c>
      <c r="L213" s="1320">
        <v>1</v>
      </c>
      <c r="M213" s="1320">
        <v>26</v>
      </c>
      <c r="N213" s="1320">
        <v>7</v>
      </c>
      <c r="O213" s="1320">
        <v>182</v>
      </c>
      <c r="P213" s="1313">
        <v>0.77777777777777779</v>
      </c>
      <c r="Q213" s="1321">
        <v>26</v>
      </c>
    </row>
    <row r="214" spans="1:17" ht="14.4" customHeight="1" x14ac:dyDescent="0.3">
      <c r="A214" s="1310" t="s">
        <v>6908</v>
      </c>
      <c r="B214" s="1312" t="s">
        <v>6909</v>
      </c>
      <c r="C214" s="1312" t="s">
        <v>5627</v>
      </c>
      <c r="D214" s="1312" t="s">
        <v>7154</v>
      </c>
      <c r="E214" s="1312" t="s">
        <v>7155</v>
      </c>
      <c r="F214" s="1320"/>
      <c r="G214" s="1320"/>
      <c r="H214" s="1320"/>
      <c r="I214" s="1320"/>
      <c r="J214" s="1320">
        <v>1</v>
      </c>
      <c r="K214" s="1320">
        <v>355</v>
      </c>
      <c r="L214" s="1320">
        <v>1</v>
      </c>
      <c r="M214" s="1320">
        <v>355</v>
      </c>
      <c r="N214" s="1320">
        <v>2</v>
      </c>
      <c r="O214" s="1320">
        <v>710</v>
      </c>
      <c r="P214" s="1313">
        <v>2</v>
      </c>
      <c r="Q214" s="1321">
        <v>355</v>
      </c>
    </row>
    <row r="215" spans="1:17" ht="14.4" customHeight="1" x14ac:dyDescent="0.3">
      <c r="A215" s="1310" t="s">
        <v>6908</v>
      </c>
      <c r="B215" s="1312" t="s">
        <v>6909</v>
      </c>
      <c r="C215" s="1312" t="s">
        <v>5627</v>
      </c>
      <c r="D215" s="1312" t="s">
        <v>7156</v>
      </c>
      <c r="E215" s="1312" t="s">
        <v>7157</v>
      </c>
      <c r="F215" s="1320"/>
      <c r="G215" s="1320"/>
      <c r="H215" s="1320"/>
      <c r="I215" s="1320"/>
      <c r="J215" s="1320">
        <v>1</v>
      </c>
      <c r="K215" s="1320">
        <v>184</v>
      </c>
      <c r="L215" s="1320">
        <v>1</v>
      </c>
      <c r="M215" s="1320">
        <v>184</v>
      </c>
      <c r="N215" s="1320"/>
      <c r="O215" s="1320"/>
      <c r="P215" s="1313"/>
      <c r="Q215" s="1321"/>
    </row>
    <row r="216" spans="1:17" ht="14.4" customHeight="1" x14ac:dyDescent="0.3">
      <c r="A216" s="1310" t="s">
        <v>6908</v>
      </c>
      <c r="B216" s="1312" t="s">
        <v>6909</v>
      </c>
      <c r="C216" s="1312" t="s">
        <v>5627</v>
      </c>
      <c r="D216" s="1312" t="s">
        <v>7158</v>
      </c>
      <c r="E216" s="1312" t="s">
        <v>7159</v>
      </c>
      <c r="F216" s="1320"/>
      <c r="G216" s="1320"/>
      <c r="H216" s="1320"/>
      <c r="I216" s="1320"/>
      <c r="J216" s="1320">
        <v>1</v>
      </c>
      <c r="K216" s="1320">
        <v>355</v>
      </c>
      <c r="L216" s="1320">
        <v>1</v>
      </c>
      <c r="M216" s="1320">
        <v>355</v>
      </c>
      <c r="N216" s="1320"/>
      <c r="O216" s="1320"/>
      <c r="P216" s="1313"/>
      <c r="Q216" s="1321"/>
    </row>
    <row r="217" spans="1:17" ht="14.4" customHeight="1" x14ac:dyDescent="0.3">
      <c r="A217" s="1310" t="s">
        <v>6908</v>
      </c>
      <c r="B217" s="1312" t="s">
        <v>6909</v>
      </c>
      <c r="C217" s="1312" t="s">
        <v>5627</v>
      </c>
      <c r="D217" s="1312" t="s">
        <v>7160</v>
      </c>
      <c r="E217" s="1312" t="s">
        <v>7161</v>
      </c>
      <c r="F217" s="1320"/>
      <c r="G217" s="1320"/>
      <c r="H217" s="1320"/>
      <c r="I217" s="1320"/>
      <c r="J217" s="1320"/>
      <c r="K217" s="1320"/>
      <c r="L217" s="1320"/>
      <c r="M217" s="1320"/>
      <c r="N217" s="1320">
        <v>2</v>
      </c>
      <c r="O217" s="1320">
        <v>1056</v>
      </c>
      <c r="P217" s="1313"/>
      <c r="Q217" s="1321">
        <v>528</v>
      </c>
    </row>
    <row r="218" spans="1:17" ht="14.4" customHeight="1" x14ac:dyDescent="0.3">
      <c r="A218" s="1310" t="s">
        <v>6908</v>
      </c>
      <c r="B218" s="1312" t="s">
        <v>6909</v>
      </c>
      <c r="C218" s="1312" t="s">
        <v>5627</v>
      </c>
      <c r="D218" s="1312" t="s">
        <v>7162</v>
      </c>
      <c r="E218" s="1312" t="s">
        <v>7163</v>
      </c>
      <c r="F218" s="1320">
        <v>2</v>
      </c>
      <c r="G218" s="1320">
        <v>268</v>
      </c>
      <c r="H218" s="1320"/>
      <c r="I218" s="1320">
        <v>134</v>
      </c>
      <c r="J218" s="1320"/>
      <c r="K218" s="1320"/>
      <c r="L218" s="1320"/>
      <c r="M218" s="1320"/>
      <c r="N218" s="1320"/>
      <c r="O218" s="1320"/>
      <c r="P218" s="1313"/>
      <c r="Q218" s="1321"/>
    </row>
    <row r="219" spans="1:17" ht="14.4" customHeight="1" x14ac:dyDescent="0.3">
      <c r="A219" s="1310" t="s">
        <v>6908</v>
      </c>
      <c r="B219" s="1312" t="s">
        <v>6909</v>
      </c>
      <c r="C219" s="1312" t="s">
        <v>5627</v>
      </c>
      <c r="D219" s="1312" t="s">
        <v>7164</v>
      </c>
      <c r="E219" s="1312" t="s">
        <v>7165</v>
      </c>
      <c r="F219" s="1320">
        <v>1</v>
      </c>
      <c r="G219" s="1320">
        <v>793</v>
      </c>
      <c r="H219" s="1320">
        <v>0.98754669987546695</v>
      </c>
      <c r="I219" s="1320">
        <v>793</v>
      </c>
      <c r="J219" s="1320">
        <v>1</v>
      </c>
      <c r="K219" s="1320">
        <v>803</v>
      </c>
      <c r="L219" s="1320">
        <v>1</v>
      </c>
      <c r="M219" s="1320">
        <v>803</v>
      </c>
      <c r="N219" s="1320"/>
      <c r="O219" s="1320"/>
      <c r="P219" s="1313"/>
      <c r="Q219" s="1321"/>
    </row>
    <row r="220" spans="1:17" ht="14.4" customHeight="1" x14ac:dyDescent="0.3">
      <c r="A220" s="1310" t="s">
        <v>6908</v>
      </c>
      <c r="B220" s="1312" t="s">
        <v>6909</v>
      </c>
      <c r="C220" s="1312" t="s">
        <v>5627</v>
      </c>
      <c r="D220" s="1312" t="s">
        <v>7166</v>
      </c>
      <c r="E220" s="1312" t="s">
        <v>7167</v>
      </c>
      <c r="F220" s="1320">
        <v>2</v>
      </c>
      <c r="G220" s="1320">
        <v>378</v>
      </c>
      <c r="H220" s="1320">
        <v>0.66315789473684206</v>
      </c>
      <c r="I220" s="1320">
        <v>189</v>
      </c>
      <c r="J220" s="1320">
        <v>3</v>
      </c>
      <c r="K220" s="1320">
        <v>570</v>
      </c>
      <c r="L220" s="1320">
        <v>1</v>
      </c>
      <c r="M220" s="1320">
        <v>190</v>
      </c>
      <c r="N220" s="1320">
        <v>1</v>
      </c>
      <c r="O220" s="1320">
        <v>190</v>
      </c>
      <c r="P220" s="1313">
        <v>0.33333333333333331</v>
      </c>
      <c r="Q220" s="1321">
        <v>190</v>
      </c>
    </row>
    <row r="221" spans="1:17" ht="14.4" customHeight="1" x14ac:dyDescent="0.3">
      <c r="A221" s="1310" t="s">
        <v>6908</v>
      </c>
      <c r="B221" s="1312" t="s">
        <v>6909</v>
      </c>
      <c r="C221" s="1312" t="s">
        <v>5627</v>
      </c>
      <c r="D221" s="1312" t="s">
        <v>7168</v>
      </c>
      <c r="E221" s="1312" t="s">
        <v>7169</v>
      </c>
      <c r="F221" s="1320">
        <v>1</v>
      </c>
      <c r="G221" s="1320">
        <v>273</v>
      </c>
      <c r="H221" s="1320">
        <v>0.4981751824817518</v>
      </c>
      <c r="I221" s="1320">
        <v>273</v>
      </c>
      <c r="J221" s="1320">
        <v>2</v>
      </c>
      <c r="K221" s="1320">
        <v>548</v>
      </c>
      <c r="L221" s="1320">
        <v>1</v>
      </c>
      <c r="M221" s="1320">
        <v>274</v>
      </c>
      <c r="N221" s="1320"/>
      <c r="O221" s="1320"/>
      <c r="P221" s="1313"/>
      <c r="Q221" s="1321"/>
    </row>
    <row r="222" spans="1:17" ht="14.4" customHeight="1" x14ac:dyDescent="0.3">
      <c r="A222" s="1310" t="s">
        <v>6908</v>
      </c>
      <c r="B222" s="1312" t="s">
        <v>6909</v>
      </c>
      <c r="C222" s="1312" t="s">
        <v>5627</v>
      </c>
      <c r="D222" s="1312" t="s">
        <v>7170</v>
      </c>
      <c r="E222" s="1312" t="s">
        <v>7171</v>
      </c>
      <c r="F222" s="1320"/>
      <c r="G222" s="1320"/>
      <c r="H222" s="1320"/>
      <c r="I222" s="1320"/>
      <c r="J222" s="1320">
        <v>1</v>
      </c>
      <c r="K222" s="1320">
        <v>133</v>
      </c>
      <c r="L222" s="1320">
        <v>1</v>
      </c>
      <c r="M222" s="1320">
        <v>133</v>
      </c>
      <c r="N222" s="1320">
        <v>2</v>
      </c>
      <c r="O222" s="1320">
        <v>266</v>
      </c>
      <c r="P222" s="1313">
        <v>2</v>
      </c>
      <c r="Q222" s="1321">
        <v>133</v>
      </c>
    </row>
    <row r="223" spans="1:17" ht="14.4" customHeight="1" x14ac:dyDescent="0.3">
      <c r="A223" s="1310" t="s">
        <v>6908</v>
      </c>
      <c r="B223" s="1312" t="s">
        <v>6909</v>
      </c>
      <c r="C223" s="1312" t="s">
        <v>5627</v>
      </c>
      <c r="D223" s="1312" t="s">
        <v>7172</v>
      </c>
      <c r="E223" s="1312" t="s">
        <v>7173</v>
      </c>
      <c r="F223" s="1320"/>
      <c r="G223" s="1320"/>
      <c r="H223" s="1320"/>
      <c r="I223" s="1320"/>
      <c r="J223" s="1320">
        <v>994</v>
      </c>
      <c r="K223" s="1320">
        <v>36778</v>
      </c>
      <c r="L223" s="1320">
        <v>1</v>
      </c>
      <c r="M223" s="1320">
        <v>37</v>
      </c>
      <c r="N223" s="1320">
        <v>1051</v>
      </c>
      <c r="O223" s="1320">
        <v>38887</v>
      </c>
      <c r="P223" s="1313">
        <v>1.0573440643863179</v>
      </c>
      <c r="Q223" s="1321">
        <v>37</v>
      </c>
    </row>
    <row r="224" spans="1:17" ht="14.4" customHeight="1" x14ac:dyDescent="0.3">
      <c r="A224" s="1310" t="s">
        <v>6908</v>
      </c>
      <c r="B224" s="1312" t="s">
        <v>6909</v>
      </c>
      <c r="C224" s="1312" t="s">
        <v>5627</v>
      </c>
      <c r="D224" s="1312" t="s">
        <v>7174</v>
      </c>
      <c r="E224" s="1312" t="s">
        <v>7175</v>
      </c>
      <c r="F224" s="1320"/>
      <c r="G224" s="1320"/>
      <c r="H224" s="1320"/>
      <c r="I224" s="1320"/>
      <c r="J224" s="1320">
        <v>1</v>
      </c>
      <c r="K224" s="1320">
        <v>474</v>
      </c>
      <c r="L224" s="1320">
        <v>1</v>
      </c>
      <c r="M224" s="1320">
        <v>474</v>
      </c>
      <c r="N224" s="1320"/>
      <c r="O224" s="1320"/>
      <c r="P224" s="1313"/>
      <c r="Q224" s="1321"/>
    </row>
    <row r="225" spans="1:17" ht="14.4" customHeight="1" x14ac:dyDescent="0.3">
      <c r="A225" s="1310" t="s">
        <v>6908</v>
      </c>
      <c r="B225" s="1312" t="s">
        <v>6909</v>
      </c>
      <c r="C225" s="1312" t="s">
        <v>5627</v>
      </c>
      <c r="D225" s="1312" t="s">
        <v>7176</v>
      </c>
      <c r="E225" s="1312" t="s">
        <v>7177</v>
      </c>
      <c r="F225" s="1320"/>
      <c r="G225" s="1320"/>
      <c r="H225" s="1320"/>
      <c r="I225" s="1320"/>
      <c r="J225" s="1320">
        <v>1</v>
      </c>
      <c r="K225" s="1320">
        <v>171</v>
      </c>
      <c r="L225" s="1320">
        <v>1</v>
      </c>
      <c r="M225" s="1320">
        <v>171</v>
      </c>
      <c r="N225" s="1320">
        <v>1</v>
      </c>
      <c r="O225" s="1320">
        <v>171</v>
      </c>
      <c r="P225" s="1313">
        <v>1</v>
      </c>
      <c r="Q225" s="1321">
        <v>171</v>
      </c>
    </row>
    <row r="226" spans="1:17" ht="14.4" customHeight="1" x14ac:dyDescent="0.3">
      <c r="A226" s="1310" t="s">
        <v>6908</v>
      </c>
      <c r="B226" s="1312" t="s">
        <v>6909</v>
      </c>
      <c r="C226" s="1312" t="s">
        <v>5627</v>
      </c>
      <c r="D226" s="1312" t="s">
        <v>7178</v>
      </c>
      <c r="E226" s="1312" t="s">
        <v>7179</v>
      </c>
      <c r="F226" s="1320"/>
      <c r="G226" s="1320"/>
      <c r="H226" s="1320"/>
      <c r="I226" s="1320"/>
      <c r="J226" s="1320">
        <v>1</v>
      </c>
      <c r="K226" s="1320">
        <v>254</v>
      </c>
      <c r="L226" s="1320">
        <v>1</v>
      </c>
      <c r="M226" s="1320">
        <v>254</v>
      </c>
      <c r="N226" s="1320"/>
      <c r="O226" s="1320"/>
      <c r="P226" s="1313"/>
      <c r="Q226" s="1321"/>
    </row>
    <row r="227" spans="1:17" ht="14.4" customHeight="1" x14ac:dyDescent="0.3">
      <c r="A227" s="1310" t="s">
        <v>6908</v>
      </c>
      <c r="B227" s="1312" t="s">
        <v>6909</v>
      </c>
      <c r="C227" s="1312" t="s">
        <v>5627</v>
      </c>
      <c r="D227" s="1312" t="s">
        <v>7180</v>
      </c>
      <c r="E227" s="1312" t="s">
        <v>7181</v>
      </c>
      <c r="F227" s="1320"/>
      <c r="G227" s="1320"/>
      <c r="H227" s="1320"/>
      <c r="I227" s="1320"/>
      <c r="J227" s="1320">
        <v>72</v>
      </c>
      <c r="K227" s="1320">
        <v>66960</v>
      </c>
      <c r="L227" s="1320">
        <v>1</v>
      </c>
      <c r="M227" s="1320">
        <v>930</v>
      </c>
      <c r="N227" s="1320">
        <v>56</v>
      </c>
      <c r="O227" s="1320">
        <v>52080</v>
      </c>
      <c r="P227" s="1313">
        <v>0.77777777777777779</v>
      </c>
      <c r="Q227" s="1321">
        <v>930</v>
      </c>
    </row>
    <row r="228" spans="1:17" ht="14.4" customHeight="1" x14ac:dyDescent="0.3">
      <c r="A228" s="1310" t="s">
        <v>6908</v>
      </c>
      <c r="B228" s="1312" t="s">
        <v>6909</v>
      </c>
      <c r="C228" s="1312" t="s">
        <v>5627</v>
      </c>
      <c r="D228" s="1312" t="s">
        <v>7182</v>
      </c>
      <c r="E228" s="1312" t="s">
        <v>7183</v>
      </c>
      <c r="F228" s="1320"/>
      <c r="G228" s="1320"/>
      <c r="H228" s="1320"/>
      <c r="I228" s="1320"/>
      <c r="J228" s="1320">
        <v>74</v>
      </c>
      <c r="K228" s="1320">
        <v>68968</v>
      </c>
      <c r="L228" s="1320">
        <v>1</v>
      </c>
      <c r="M228" s="1320">
        <v>932</v>
      </c>
      <c r="N228" s="1320">
        <v>55</v>
      </c>
      <c r="O228" s="1320">
        <v>51260</v>
      </c>
      <c r="P228" s="1313">
        <v>0.7432432432432432</v>
      </c>
      <c r="Q228" s="1321">
        <v>932</v>
      </c>
    </row>
    <row r="229" spans="1:17" ht="14.4" customHeight="1" x14ac:dyDescent="0.3">
      <c r="A229" s="1310" t="s">
        <v>6908</v>
      </c>
      <c r="B229" s="1312" t="s">
        <v>6909</v>
      </c>
      <c r="C229" s="1312" t="s">
        <v>5627</v>
      </c>
      <c r="D229" s="1312" t="s">
        <v>7184</v>
      </c>
      <c r="E229" s="1312" t="s">
        <v>7185</v>
      </c>
      <c r="F229" s="1320"/>
      <c r="G229" s="1320"/>
      <c r="H229" s="1320"/>
      <c r="I229" s="1320"/>
      <c r="J229" s="1320">
        <v>2</v>
      </c>
      <c r="K229" s="1320">
        <v>186</v>
      </c>
      <c r="L229" s="1320">
        <v>1</v>
      </c>
      <c r="M229" s="1320">
        <v>93</v>
      </c>
      <c r="N229" s="1320">
        <v>22</v>
      </c>
      <c r="O229" s="1320">
        <v>2046</v>
      </c>
      <c r="P229" s="1313">
        <v>11</v>
      </c>
      <c r="Q229" s="1321">
        <v>93</v>
      </c>
    </row>
    <row r="230" spans="1:17" ht="14.4" customHeight="1" x14ac:dyDescent="0.3">
      <c r="A230" s="1310" t="s">
        <v>6908</v>
      </c>
      <c r="B230" s="1312" t="s">
        <v>7186</v>
      </c>
      <c r="C230" s="1312" t="s">
        <v>5627</v>
      </c>
      <c r="D230" s="1312" t="s">
        <v>6970</v>
      </c>
      <c r="E230" s="1312" t="s">
        <v>6971</v>
      </c>
      <c r="F230" s="1320"/>
      <c r="G230" s="1320"/>
      <c r="H230" s="1320"/>
      <c r="I230" s="1320"/>
      <c r="J230" s="1320">
        <v>6</v>
      </c>
      <c r="K230" s="1320">
        <v>2112</v>
      </c>
      <c r="L230" s="1320">
        <v>1</v>
      </c>
      <c r="M230" s="1320">
        <v>352</v>
      </c>
      <c r="N230" s="1320"/>
      <c r="O230" s="1320"/>
      <c r="P230" s="1313"/>
      <c r="Q230" s="1321"/>
    </row>
    <row r="231" spans="1:17" ht="14.4" customHeight="1" x14ac:dyDescent="0.3">
      <c r="A231" s="1310" t="s">
        <v>6908</v>
      </c>
      <c r="B231" s="1312" t="s">
        <v>7186</v>
      </c>
      <c r="C231" s="1312" t="s">
        <v>5627</v>
      </c>
      <c r="D231" s="1312" t="s">
        <v>6972</v>
      </c>
      <c r="E231" s="1312" t="s">
        <v>6973</v>
      </c>
      <c r="F231" s="1320"/>
      <c r="G231" s="1320"/>
      <c r="H231" s="1320"/>
      <c r="I231" s="1320"/>
      <c r="J231" s="1320">
        <v>6</v>
      </c>
      <c r="K231" s="1320">
        <v>2112</v>
      </c>
      <c r="L231" s="1320">
        <v>1</v>
      </c>
      <c r="M231" s="1320">
        <v>352</v>
      </c>
      <c r="N231" s="1320"/>
      <c r="O231" s="1320"/>
      <c r="P231" s="1313"/>
      <c r="Q231" s="1321"/>
    </row>
    <row r="232" spans="1:17" ht="14.4" customHeight="1" x14ac:dyDescent="0.3">
      <c r="A232" s="1310" t="s">
        <v>6908</v>
      </c>
      <c r="B232" s="1312" t="s">
        <v>7186</v>
      </c>
      <c r="C232" s="1312" t="s">
        <v>5627</v>
      </c>
      <c r="D232" s="1312" t="s">
        <v>7187</v>
      </c>
      <c r="E232" s="1312" t="s">
        <v>7188</v>
      </c>
      <c r="F232" s="1320">
        <v>294</v>
      </c>
      <c r="G232" s="1320">
        <v>304878</v>
      </c>
      <c r="H232" s="1320">
        <v>5.8743352601156067</v>
      </c>
      <c r="I232" s="1320">
        <v>1037</v>
      </c>
      <c r="J232" s="1320">
        <v>50</v>
      </c>
      <c r="K232" s="1320">
        <v>51900</v>
      </c>
      <c r="L232" s="1320">
        <v>1</v>
      </c>
      <c r="M232" s="1320">
        <v>1038</v>
      </c>
      <c r="N232" s="1320">
        <v>55</v>
      </c>
      <c r="O232" s="1320">
        <v>57090</v>
      </c>
      <c r="P232" s="1313">
        <v>1.1000000000000001</v>
      </c>
      <c r="Q232" s="1321">
        <v>1038</v>
      </c>
    </row>
    <row r="233" spans="1:17" ht="14.4" customHeight="1" x14ac:dyDescent="0.3">
      <c r="A233" s="1310" t="s">
        <v>7189</v>
      </c>
      <c r="B233" s="1312" t="s">
        <v>7190</v>
      </c>
      <c r="C233" s="1312" t="s">
        <v>5627</v>
      </c>
      <c r="D233" s="1312" t="s">
        <v>7191</v>
      </c>
      <c r="E233" s="1312" t="s">
        <v>7192</v>
      </c>
      <c r="F233" s="1320">
        <v>0</v>
      </c>
      <c r="G233" s="1320">
        <v>0</v>
      </c>
      <c r="H233" s="1320"/>
      <c r="I233" s="1320"/>
      <c r="J233" s="1320"/>
      <c r="K233" s="1320"/>
      <c r="L233" s="1320"/>
      <c r="M233" s="1320"/>
      <c r="N233" s="1320"/>
      <c r="O233" s="1320"/>
      <c r="P233" s="1313"/>
      <c r="Q233" s="1321"/>
    </row>
    <row r="234" spans="1:17" ht="14.4" customHeight="1" x14ac:dyDescent="0.3">
      <c r="A234" s="1310" t="s">
        <v>7189</v>
      </c>
      <c r="B234" s="1312" t="s">
        <v>5873</v>
      </c>
      <c r="C234" s="1312" t="s">
        <v>5632</v>
      </c>
      <c r="D234" s="1312" t="s">
        <v>7193</v>
      </c>
      <c r="E234" s="1312" t="s">
        <v>7194</v>
      </c>
      <c r="F234" s="1320"/>
      <c r="G234" s="1320"/>
      <c r="H234" s="1320"/>
      <c r="I234" s="1320"/>
      <c r="J234" s="1320">
        <v>0.66</v>
      </c>
      <c r="K234" s="1320">
        <v>1787.3</v>
      </c>
      <c r="L234" s="1320">
        <v>1</v>
      </c>
      <c r="M234" s="1320">
        <v>2708.030303030303</v>
      </c>
      <c r="N234" s="1320"/>
      <c r="O234" s="1320"/>
      <c r="P234" s="1313"/>
      <c r="Q234" s="1321"/>
    </row>
    <row r="235" spans="1:17" ht="14.4" customHeight="1" x14ac:dyDescent="0.3">
      <c r="A235" s="1310" t="s">
        <v>7189</v>
      </c>
      <c r="B235" s="1312" t="s">
        <v>5873</v>
      </c>
      <c r="C235" s="1312" t="s">
        <v>5632</v>
      </c>
      <c r="D235" s="1312" t="s">
        <v>7195</v>
      </c>
      <c r="E235" s="1312" t="s">
        <v>7196</v>
      </c>
      <c r="F235" s="1320">
        <v>7.0000000000000007E-2</v>
      </c>
      <c r="G235" s="1320">
        <v>346.07</v>
      </c>
      <c r="H235" s="1320"/>
      <c r="I235" s="1320">
        <v>4943.8571428571422</v>
      </c>
      <c r="J235" s="1320"/>
      <c r="K235" s="1320"/>
      <c r="L235" s="1320"/>
      <c r="M235" s="1320"/>
      <c r="N235" s="1320">
        <v>0.16</v>
      </c>
      <c r="O235" s="1320">
        <v>791.03</v>
      </c>
      <c r="P235" s="1313"/>
      <c r="Q235" s="1321">
        <v>4943.9375</v>
      </c>
    </row>
    <row r="236" spans="1:17" ht="14.4" customHeight="1" x14ac:dyDescent="0.3">
      <c r="A236" s="1310" t="s">
        <v>7189</v>
      </c>
      <c r="B236" s="1312" t="s">
        <v>5873</v>
      </c>
      <c r="C236" s="1312" t="s">
        <v>5632</v>
      </c>
      <c r="D236" s="1312" t="s">
        <v>7197</v>
      </c>
      <c r="E236" s="1312" t="s">
        <v>7198</v>
      </c>
      <c r="F236" s="1320">
        <v>1.9</v>
      </c>
      <c r="G236" s="1320">
        <v>1807.5299999999997</v>
      </c>
      <c r="H236" s="1320">
        <v>0.6662403290785579</v>
      </c>
      <c r="I236" s="1320">
        <v>951.33157894736837</v>
      </c>
      <c r="J236" s="1320">
        <v>2.7</v>
      </c>
      <c r="K236" s="1320">
        <v>2713.0299999999997</v>
      </c>
      <c r="L236" s="1320">
        <v>1</v>
      </c>
      <c r="M236" s="1320">
        <v>1004.8259259259257</v>
      </c>
      <c r="N236" s="1320">
        <v>2.7</v>
      </c>
      <c r="O236" s="1320">
        <v>2713.03</v>
      </c>
      <c r="P236" s="1313">
        <v>1.0000000000000002</v>
      </c>
      <c r="Q236" s="1321">
        <v>1004.825925925926</v>
      </c>
    </row>
    <row r="237" spans="1:17" ht="14.4" customHeight="1" x14ac:dyDescent="0.3">
      <c r="A237" s="1310" t="s">
        <v>7189</v>
      </c>
      <c r="B237" s="1312" t="s">
        <v>5873</v>
      </c>
      <c r="C237" s="1312" t="s">
        <v>5632</v>
      </c>
      <c r="D237" s="1312" t="s">
        <v>7199</v>
      </c>
      <c r="E237" s="1312" t="s">
        <v>7196</v>
      </c>
      <c r="F237" s="1320">
        <v>0.44</v>
      </c>
      <c r="G237" s="1320">
        <v>4350.66</v>
      </c>
      <c r="H237" s="1320">
        <v>0.59864026077492205</v>
      </c>
      <c r="I237" s="1320">
        <v>9887.863636363636</v>
      </c>
      <c r="J237" s="1320">
        <v>0.7400000000000001</v>
      </c>
      <c r="K237" s="1320">
        <v>7267.57</v>
      </c>
      <c r="L237" s="1320">
        <v>1</v>
      </c>
      <c r="M237" s="1320">
        <v>9821.0405405405381</v>
      </c>
      <c r="N237" s="1320">
        <v>1.67</v>
      </c>
      <c r="O237" s="1320">
        <v>16512.72</v>
      </c>
      <c r="P237" s="1313">
        <v>2.2721102101527748</v>
      </c>
      <c r="Q237" s="1321">
        <v>9887.8562874251511</v>
      </c>
    </row>
    <row r="238" spans="1:17" ht="14.4" customHeight="1" x14ac:dyDescent="0.3">
      <c r="A238" s="1310" t="s">
        <v>7189</v>
      </c>
      <c r="B238" s="1312" t="s">
        <v>5873</v>
      </c>
      <c r="C238" s="1312" t="s">
        <v>5632</v>
      </c>
      <c r="D238" s="1312" t="s">
        <v>7200</v>
      </c>
      <c r="E238" s="1312" t="s">
        <v>7201</v>
      </c>
      <c r="F238" s="1320">
        <v>1</v>
      </c>
      <c r="G238" s="1320">
        <v>932.82</v>
      </c>
      <c r="H238" s="1320">
        <v>1</v>
      </c>
      <c r="I238" s="1320">
        <v>932.82</v>
      </c>
      <c r="J238" s="1320">
        <v>1</v>
      </c>
      <c r="K238" s="1320">
        <v>932.82</v>
      </c>
      <c r="L238" s="1320">
        <v>1</v>
      </c>
      <c r="M238" s="1320">
        <v>932.82</v>
      </c>
      <c r="N238" s="1320">
        <v>3</v>
      </c>
      <c r="O238" s="1320">
        <v>2530.38</v>
      </c>
      <c r="P238" s="1313">
        <v>2.7126133659226861</v>
      </c>
      <c r="Q238" s="1321">
        <v>843.46</v>
      </c>
    </row>
    <row r="239" spans="1:17" ht="14.4" customHeight="1" x14ac:dyDescent="0.3">
      <c r="A239" s="1310" t="s">
        <v>7189</v>
      </c>
      <c r="B239" s="1312" t="s">
        <v>5873</v>
      </c>
      <c r="C239" s="1312" t="s">
        <v>5632</v>
      </c>
      <c r="D239" s="1312" t="s">
        <v>6021</v>
      </c>
      <c r="E239" s="1312" t="s">
        <v>6022</v>
      </c>
      <c r="F239" s="1320"/>
      <c r="G239" s="1320"/>
      <c r="H239" s="1320"/>
      <c r="I239" s="1320"/>
      <c r="J239" s="1320">
        <v>0.68</v>
      </c>
      <c r="K239" s="1320">
        <v>3092.37</v>
      </c>
      <c r="L239" s="1320">
        <v>1</v>
      </c>
      <c r="M239" s="1320">
        <v>4547.6029411764703</v>
      </c>
      <c r="N239" s="1320"/>
      <c r="O239" s="1320"/>
      <c r="P239" s="1313"/>
      <c r="Q239" s="1321"/>
    </row>
    <row r="240" spans="1:17" ht="14.4" customHeight="1" x14ac:dyDescent="0.3">
      <c r="A240" s="1310" t="s">
        <v>7189</v>
      </c>
      <c r="B240" s="1312" t="s">
        <v>5873</v>
      </c>
      <c r="C240" s="1312" t="s">
        <v>5632</v>
      </c>
      <c r="D240" s="1312" t="s">
        <v>7202</v>
      </c>
      <c r="E240" s="1312" t="s">
        <v>6022</v>
      </c>
      <c r="F240" s="1320">
        <v>0.12000000000000001</v>
      </c>
      <c r="G240" s="1320">
        <v>1062.48</v>
      </c>
      <c r="H240" s="1320">
        <v>0.24526768730724482</v>
      </c>
      <c r="I240" s="1320">
        <v>8854</v>
      </c>
      <c r="J240" s="1320">
        <v>0.48000000000000004</v>
      </c>
      <c r="K240" s="1320">
        <v>4331.92</v>
      </c>
      <c r="L240" s="1320">
        <v>1</v>
      </c>
      <c r="M240" s="1320">
        <v>9024.8333333333321</v>
      </c>
      <c r="N240" s="1320">
        <v>0.05</v>
      </c>
      <c r="O240" s="1320">
        <v>454.76</v>
      </c>
      <c r="P240" s="1313">
        <v>0.10497885464182163</v>
      </c>
      <c r="Q240" s="1321">
        <v>9095.1999999999989</v>
      </c>
    </row>
    <row r="241" spans="1:17" ht="14.4" customHeight="1" x14ac:dyDescent="0.3">
      <c r="A241" s="1310" t="s">
        <v>7189</v>
      </c>
      <c r="B241" s="1312" t="s">
        <v>5873</v>
      </c>
      <c r="C241" s="1312" t="s">
        <v>5632</v>
      </c>
      <c r="D241" s="1312" t="s">
        <v>7203</v>
      </c>
      <c r="E241" s="1312" t="s">
        <v>7204</v>
      </c>
      <c r="F241" s="1320">
        <v>0.7</v>
      </c>
      <c r="G241" s="1320">
        <v>1364.51</v>
      </c>
      <c r="H241" s="1320">
        <v>0.70000000000000007</v>
      </c>
      <c r="I241" s="1320">
        <v>1949.3000000000002</v>
      </c>
      <c r="J241" s="1320">
        <v>1</v>
      </c>
      <c r="K241" s="1320">
        <v>1949.3</v>
      </c>
      <c r="L241" s="1320">
        <v>1</v>
      </c>
      <c r="M241" s="1320">
        <v>1949.3</v>
      </c>
      <c r="N241" s="1320">
        <v>1.3</v>
      </c>
      <c r="O241" s="1320">
        <v>2534.09</v>
      </c>
      <c r="P241" s="1313">
        <v>1.3</v>
      </c>
      <c r="Q241" s="1321">
        <v>1949.3</v>
      </c>
    </row>
    <row r="242" spans="1:17" ht="14.4" customHeight="1" x14ac:dyDescent="0.3">
      <c r="A242" s="1310" t="s">
        <v>7189</v>
      </c>
      <c r="B242" s="1312" t="s">
        <v>5873</v>
      </c>
      <c r="C242" s="1312" t="s">
        <v>5632</v>
      </c>
      <c r="D242" s="1312" t="s">
        <v>6770</v>
      </c>
      <c r="E242" s="1312" t="s">
        <v>6022</v>
      </c>
      <c r="F242" s="1320">
        <v>4.25</v>
      </c>
      <c r="G242" s="1320">
        <v>7525.9</v>
      </c>
      <c r="H242" s="1320">
        <v>0.80161005828419507</v>
      </c>
      <c r="I242" s="1320">
        <v>1770.8</v>
      </c>
      <c r="J242" s="1320">
        <v>5.21</v>
      </c>
      <c r="K242" s="1320">
        <v>9388.48</v>
      </c>
      <c r="L242" s="1320">
        <v>1</v>
      </c>
      <c r="M242" s="1320">
        <v>1802.0115163147791</v>
      </c>
      <c r="N242" s="1320">
        <v>3.8</v>
      </c>
      <c r="O242" s="1320">
        <v>6912.32</v>
      </c>
      <c r="P242" s="1313">
        <v>0.73625549609734486</v>
      </c>
      <c r="Q242" s="1321">
        <v>1819.0315789473684</v>
      </c>
    </row>
    <row r="243" spans="1:17" ht="14.4" customHeight="1" x14ac:dyDescent="0.3">
      <c r="A243" s="1310" t="s">
        <v>7189</v>
      </c>
      <c r="B243" s="1312" t="s">
        <v>5873</v>
      </c>
      <c r="C243" s="1312" t="s">
        <v>5632</v>
      </c>
      <c r="D243" s="1312" t="s">
        <v>7205</v>
      </c>
      <c r="E243" s="1312" t="s">
        <v>7206</v>
      </c>
      <c r="F243" s="1320"/>
      <c r="G243" s="1320"/>
      <c r="H243" s="1320"/>
      <c r="I243" s="1320"/>
      <c r="J243" s="1320">
        <v>0.15</v>
      </c>
      <c r="K243" s="1320">
        <v>77.64</v>
      </c>
      <c r="L243" s="1320">
        <v>1</v>
      </c>
      <c r="M243" s="1320">
        <v>517.6</v>
      </c>
      <c r="N243" s="1320">
        <v>0.15</v>
      </c>
      <c r="O243" s="1320">
        <v>77.64</v>
      </c>
      <c r="P243" s="1313">
        <v>1</v>
      </c>
      <c r="Q243" s="1321">
        <v>517.6</v>
      </c>
    </row>
    <row r="244" spans="1:17" ht="14.4" customHeight="1" x14ac:dyDescent="0.3">
      <c r="A244" s="1310" t="s">
        <v>7189</v>
      </c>
      <c r="B244" s="1312" t="s">
        <v>5873</v>
      </c>
      <c r="C244" s="1312" t="s">
        <v>5632</v>
      </c>
      <c r="D244" s="1312" t="s">
        <v>6771</v>
      </c>
      <c r="E244" s="1312" t="s">
        <v>6772</v>
      </c>
      <c r="F244" s="1320">
        <v>0.1</v>
      </c>
      <c r="G244" s="1320">
        <v>90.38</v>
      </c>
      <c r="H244" s="1320">
        <v>0.33333333333333331</v>
      </c>
      <c r="I244" s="1320">
        <v>903.8</v>
      </c>
      <c r="J244" s="1320">
        <v>0.3</v>
      </c>
      <c r="K244" s="1320">
        <v>271.14</v>
      </c>
      <c r="L244" s="1320">
        <v>1</v>
      </c>
      <c r="M244" s="1320">
        <v>903.8</v>
      </c>
      <c r="N244" s="1320">
        <v>0.1</v>
      </c>
      <c r="O244" s="1320">
        <v>90.38</v>
      </c>
      <c r="P244" s="1313">
        <v>0.33333333333333331</v>
      </c>
      <c r="Q244" s="1321">
        <v>903.8</v>
      </c>
    </row>
    <row r="245" spans="1:17" ht="14.4" customHeight="1" x14ac:dyDescent="0.3">
      <c r="A245" s="1310" t="s">
        <v>7189</v>
      </c>
      <c r="B245" s="1312" t="s">
        <v>5873</v>
      </c>
      <c r="C245" s="1312" t="s">
        <v>5632</v>
      </c>
      <c r="D245" s="1312" t="s">
        <v>7207</v>
      </c>
      <c r="E245" s="1312" t="s">
        <v>6022</v>
      </c>
      <c r="F245" s="1320">
        <v>0.14000000000000001</v>
      </c>
      <c r="G245" s="1320">
        <v>5029.09</v>
      </c>
      <c r="H245" s="1320">
        <v>0.77678461101225782</v>
      </c>
      <c r="I245" s="1320">
        <v>35922.071428571428</v>
      </c>
      <c r="J245" s="1320">
        <v>0.2</v>
      </c>
      <c r="K245" s="1320">
        <v>6474.24</v>
      </c>
      <c r="L245" s="1320">
        <v>1</v>
      </c>
      <c r="M245" s="1320">
        <v>32371.199999999997</v>
      </c>
      <c r="N245" s="1320">
        <v>0.3</v>
      </c>
      <c r="O245" s="1320">
        <v>10295.710000000001</v>
      </c>
      <c r="P245" s="1313">
        <v>1.59025769820087</v>
      </c>
      <c r="Q245" s="1321">
        <v>34319.03333333334</v>
      </c>
    </row>
    <row r="246" spans="1:17" ht="14.4" customHeight="1" x14ac:dyDescent="0.3">
      <c r="A246" s="1310" t="s">
        <v>7189</v>
      </c>
      <c r="B246" s="1312" t="s">
        <v>5873</v>
      </c>
      <c r="C246" s="1312" t="s">
        <v>5667</v>
      </c>
      <c r="D246" s="1312" t="s">
        <v>7208</v>
      </c>
      <c r="E246" s="1312" t="s">
        <v>7209</v>
      </c>
      <c r="F246" s="1320">
        <v>3</v>
      </c>
      <c r="G246" s="1320">
        <v>2916.96</v>
      </c>
      <c r="H246" s="1320">
        <v>0.4285714285714286</v>
      </c>
      <c r="I246" s="1320">
        <v>972.32</v>
      </c>
      <c r="J246" s="1320">
        <v>7</v>
      </c>
      <c r="K246" s="1320">
        <v>6806.24</v>
      </c>
      <c r="L246" s="1320">
        <v>1</v>
      </c>
      <c r="M246" s="1320">
        <v>972.31999999999994</v>
      </c>
      <c r="N246" s="1320">
        <v>6</v>
      </c>
      <c r="O246" s="1320">
        <v>5833.92</v>
      </c>
      <c r="P246" s="1313">
        <v>0.85714285714285721</v>
      </c>
      <c r="Q246" s="1321">
        <v>972.32</v>
      </c>
    </row>
    <row r="247" spans="1:17" ht="14.4" customHeight="1" x14ac:dyDescent="0.3">
      <c r="A247" s="1310" t="s">
        <v>7189</v>
      </c>
      <c r="B247" s="1312" t="s">
        <v>5873</v>
      </c>
      <c r="C247" s="1312" t="s">
        <v>5667</v>
      </c>
      <c r="D247" s="1312" t="s">
        <v>7210</v>
      </c>
      <c r="E247" s="1312" t="s">
        <v>7209</v>
      </c>
      <c r="F247" s="1320">
        <v>1</v>
      </c>
      <c r="G247" s="1320">
        <v>1707.31</v>
      </c>
      <c r="H247" s="1320">
        <v>1</v>
      </c>
      <c r="I247" s="1320">
        <v>1707.31</v>
      </c>
      <c r="J247" s="1320">
        <v>1</v>
      </c>
      <c r="K247" s="1320">
        <v>1707.31</v>
      </c>
      <c r="L247" s="1320">
        <v>1</v>
      </c>
      <c r="M247" s="1320">
        <v>1707.31</v>
      </c>
      <c r="N247" s="1320">
        <v>2</v>
      </c>
      <c r="O247" s="1320">
        <v>3414.62</v>
      </c>
      <c r="P247" s="1313">
        <v>2</v>
      </c>
      <c r="Q247" s="1321">
        <v>1707.31</v>
      </c>
    </row>
    <row r="248" spans="1:17" ht="14.4" customHeight="1" x14ac:dyDescent="0.3">
      <c r="A248" s="1310" t="s">
        <v>7189</v>
      </c>
      <c r="B248" s="1312" t="s">
        <v>5873</v>
      </c>
      <c r="C248" s="1312" t="s">
        <v>5667</v>
      </c>
      <c r="D248" s="1312" t="s">
        <v>7211</v>
      </c>
      <c r="E248" s="1312" t="s">
        <v>7212</v>
      </c>
      <c r="F248" s="1320"/>
      <c r="G248" s="1320"/>
      <c r="H248" s="1320"/>
      <c r="I248" s="1320"/>
      <c r="J248" s="1320">
        <v>2</v>
      </c>
      <c r="K248" s="1320">
        <v>3864.18</v>
      </c>
      <c r="L248" s="1320">
        <v>1</v>
      </c>
      <c r="M248" s="1320">
        <v>1932.09</v>
      </c>
      <c r="N248" s="1320"/>
      <c r="O248" s="1320"/>
      <c r="P248" s="1313"/>
      <c r="Q248" s="1321"/>
    </row>
    <row r="249" spans="1:17" ht="14.4" customHeight="1" x14ac:dyDescent="0.3">
      <c r="A249" s="1310" t="s">
        <v>7189</v>
      </c>
      <c r="B249" s="1312" t="s">
        <v>5873</v>
      </c>
      <c r="C249" s="1312" t="s">
        <v>5667</v>
      </c>
      <c r="D249" s="1312" t="s">
        <v>7213</v>
      </c>
      <c r="E249" s="1312" t="s">
        <v>7214</v>
      </c>
      <c r="F249" s="1320">
        <v>1</v>
      </c>
      <c r="G249" s="1320">
        <v>1027.76</v>
      </c>
      <c r="H249" s="1320"/>
      <c r="I249" s="1320">
        <v>1027.76</v>
      </c>
      <c r="J249" s="1320"/>
      <c r="K249" s="1320"/>
      <c r="L249" s="1320"/>
      <c r="M249" s="1320"/>
      <c r="N249" s="1320">
        <v>1</v>
      </c>
      <c r="O249" s="1320">
        <v>1027.76</v>
      </c>
      <c r="P249" s="1313"/>
      <c r="Q249" s="1321">
        <v>1027.76</v>
      </c>
    </row>
    <row r="250" spans="1:17" ht="14.4" customHeight="1" x14ac:dyDescent="0.3">
      <c r="A250" s="1310" t="s">
        <v>7189</v>
      </c>
      <c r="B250" s="1312" t="s">
        <v>5873</v>
      </c>
      <c r="C250" s="1312" t="s">
        <v>5667</v>
      </c>
      <c r="D250" s="1312" t="s">
        <v>7215</v>
      </c>
      <c r="E250" s="1312" t="s">
        <v>7216</v>
      </c>
      <c r="F250" s="1320"/>
      <c r="G250" s="1320"/>
      <c r="H250" s="1320"/>
      <c r="I250" s="1320"/>
      <c r="J250" s="1320"/>
      <c r="K250" s="1320"/>
      <c r="L250" s="1320"/>
      <c r="M250" s="1320"/>
      <c r="N250" s="1320">
        <v>1</v>
      </c>
      <c r="O250" s="1320">
        <v>19196.8</v>
      </c>
      <c r="P250" s="1313"/>
      <c r="Q250" s="1321">
        <v>19196.8</v>
      </c>
    </row>
    <row r="251" spans="1:17" ht="14.4" customHeight="1" x14ac:dyDescent="0.3">
      <c r="A251" s="1310" t="s">
        <v>7189</v>
      </c>
      <c r="B251" s="1312" t="s">
        <v>5873</v>
      </c>
      <c r="C251" s="1312" t="s">
        <v>5667</v>
      </c>
      <c r="D251" s="1312" t="s">
        <v>7217</v>
      </c>
      <c r="E251" s="1312" t="s">
        <v>7218</v>
      </c>
      <c r="F251" s="1320"/>
      <c r="G251" s="1320"/>
      <c r="H251" s="1320"/>
      <c r="I251" s="1320"/>
      <c r="J251" s="1320">
        <v>7</v>
      </c>
      <c r="K251" s="1320">
        <v>7019.6</v>
      </c>
      <c r="L251" s="1320">
        <v>1</v>
      </c>
      <c r="M251" s="1320">
        <v>1002.8000000000001</v>
      </c>
      <c r="N251" s="1320">
        <v>2</v>
      </c>
      <c r="O251" s="1320">
        <v>2005.6</v>
      </c>
      <c r="P251" s="1313">
        <v>0.2857142857142857</v>
      </c>
      <c r="Q251" s="1321">
        <v>1002.8</v>
      </c>
    </row>
    <row r="252" spans="1:17" ht="14.4" customHeight="1" x14ac:dyDescent="0.3">
      <c r="A252" s="1310" t="s">
        <v>7189</v>
      </c>
      <c r="B252" s="1312" t="s">
        <v>5873</v>
      </c>
      <c r="C252" s="1312" t="s">
        <v>5667</v>
      </c>
      <c r="D252" s="1312" t="s">
        <v>7219</v>
      </c>
      <c r="E252" s="1312" t="s">
        <v>7220</v>
      </c>
      <c r="F252" s="1320"/>
      <c r="G252" s="1320"/>
      <c r="H252" s="1320"/>
      <c r="I252" s="1320"/>
      <c r="J252" s="1320"/>
      <c r="K252" s="1320"/>
      <c r="L252" s="1320"/>
      <c r="M252" s="1320"/>
      <c r="N252" s="1320">
        <v>2</v>
      </c>
      <c r="O252" s="1320">
        <v>6720</v>
      </c>
      <c r="P252" s="1313"/>
      <c r="Q252" s="1321">
        <v>3360</v>
      </c>
    </row>
    <row r="253" spans="1:17" ht="14.4" customHeight="1" x14ac:dyDescent="0.3">
      <c r="A253" s="1310" t="s">
        <v>7189</v>
      </c>
      <c r="B253" s="1312" t="s">
        <v>5873</v>
      </c>
      <c r="C253" s="1312" t="s">
        <v>5667</v>
      </c>
      <c r="D253" s="1312" t="s">
        <v>7221</v>
      </c>
      <c r="E253" s="1312" t="s">
        <v>7220</v>
      </c>
      <c r="F253" s="1320">
        <v>4</v>
      </c>
      <c r="G253" s="1320">
        <v>13440</v>
      </c>
      <c r="H253" s="1320">
        <v>0.4</v>
      </c>
      <c r="I253" s="1320">
        <v>3360</v>
      </c>
      <c r="J253" s="1320">
        <v>10</v>
      </c>
      <c r="K253" s="1320">
        <v>33600</v>
      </c>
      <c r="L253" s="1320">
        <v>1</v>
      </c>
      <c r="M253" s="1320">
        <v>3360</v>
      </c>
      <c r="N253" s="1320">
        <v>25</v>
      </c>
      <c r="O253" s="1320">
        <v>84000</v>
      </c>
      <c r="P253" s="1313">
        <v>2.5</v>
      </c>
      <c r="Q253" s="1321">
        <v>3360</v>
      </c>
    </row>
    <row r="254" spans="1:17" ht="14.4" customHeight="1" x14ac:dyDescent="0.3">
      <c r="A254" s="1310" t="s">
        <v>7189</v>
      </c>
      <c r="B254" s="1312" t="s">
        <v>5873</v>
      </c>
      <c r="C254" s="1312" t="s">
        <v>5667</v>
      </c>
      <c r="D254" s="1312" t="s">
        <v>7222</v>
      </c>
      <c r="E254" s="1312" t="s">
        <v>7223</v>
      </c>
      <c r="F254" s="1320">
        <v>6</v>
      </c>
      <c r="G254" s="1320">
        <v>31555.379999999997</v>
      </c>
      <c r="H254" s="1320">
        <v>0.46153846153846145</v>
      </c>
      <c r="I254" s="1320">
        <v>5259.23</v>
      </c>
      <c r="J254" s="1320">
        <v>13</v>
      </c>
      <c r="K254" s="1320">
        <v>68369.990000000005</v>
      </c>
      <c r="L254" s="1320">
        <v>1</v>
      </c>
      <c r="M254" s="1320">
        <v>5259.2300000000005</v>
      </c>
      <c r="N254" s="1320">
        <v>28</v>
      </c>
      <c r="O254" s="1320">
        <v>147258.44</v>
      </c>
      <c r="P254" s="1313">
        <v>2.1538461538461537</v>
      </c>
      <c r="Q254" s="1321">
        <v>5259.2300000000005</v>
      </c>
    </row>
    <row r="255" spans="1:17" ht="14.4" customHeight="1" x14ac:dyDescent="0.3">
      <c r="A255" s="1310" t="s">
        <v>7189</v>
      </c>
      <c r="B255" s="1312" t="s">
        <v>5873</v>
      </c>
      <c r="C255" s="1312" t="s">
        <v>5667</v>
      </c>
      <c r="D255" s="1312" t="s">
        <v>7224</v>
      </c>
      <c r="E255" s="1312" t="s">
        <v>7225</v>
      </c>
      <c r="F255" s="1320"/>
      <c r="G255" s="1320"/>
      <c r="H255" s="1320"/>
      <c r="I255" s="1320"/>
      <c r="J255" s="1320">
        <v>2</v>
      </c>
      <c r="K255" s="1320">
        <v>2994.88</v>
      </c>
      <c r="L255" s="1320">
        <v>1</v>
      </c>
      <c r="M255" s="1320">
        <v>1497.44</v>
      </c>
      <c r="N255" s="1320"/>
      <c r="O255" s="1320"/>
      <c r="P255" s="1313"/>
      <c r="Q255" s="1321"/>
    </row>
    <row r="256" spans="1:17" ht="14.4" customHeight="1" x14ac:dyDescent="0.3">
      <c r="A256" s="1310" t="s">
        <v>7189</v>
      </c>
      <c r="B256" s="1312" t="s">
        <v>5873</v>
      </c>
      <c r="C256" s="1312" t="s">
        <v>5667</v>
      </c>
      <c r="D256" s="1312" t="s">
        <v>7226</v>
      </c>
      <c r="E256" s="1312" t="s">
        <v>7227</v>
      </c>
      <c r="F256" s="1320"/>
      <c r="G256" s="1320"/>
      <c r="H256" s="1320"/>
      <c r="I256" s="1320"/>
      <c r="J256" s="1320">
        <v>5</v>
      </c>
      <c r="K256" s="1320">
        <v>101561</v>
      </c>
      <c r="L256" s="1320">
        <v>1</v>
      </c>
      <c r="M256" s="1320">
        <v>20312.2</v>
      </c>
      <c r="N256" s="1320"/>
      <c r="O256" s="1320"/>
      <c r="P256" s="1313"/>
      <c r="Q256" s="1321"/>
    </row>
    <row r="257" spans="1:17" ht="14.4" customHeight="1" x14ac:dyDescent="0.3">
      <c r="A257" s="1310" t="s">
        <v>7189</v>
      </c>
      <c r="B257" s="1312" t="s">
        <v>5873</v>
      </c>
      <c r="C257" s="1312" t="s">
        <v>5667</v>
      </c>
      <c r="D257" s="1312" t="s">
        <v>7228</v>
      </c>
      <c r="E257" s="1312" t="s">
        <v>7229</v>
      </c>
      <c r="F257" s="1320"/>
      <c r="G257" s="1320"/>
      <c r="H257" s="1320"/>
      <c r="I257" s="1320"/>
      <c r="J257" s="1320"/>
      <c r="K257" s="1320"/>
      <c r="L257" s="1320"/>
      <c r="M257" s="1320"/>
      <c r="N257" s="1320">
        <v>2</v>
      </c>
      <c r="O257" s="1320">
        <v>1662.32</v>
      </c>
      <c r="P257" s="1313"/>
      <c r="Q257" s="1321">
        <v>831.16</v>
      </c>
    </row>
    <row r="258" spans="1:17" ht="14.4" customHeight="1" x14ac:dyDescent="0.3">
      <c r="A258" s="1310" t="s">
        <v>7189</v>
      </c>
      <c r="B258" s="1312" t="s">
        <v>5873</v>
      </c>
      <c r="C258" s="1312" t="s">
        <v>5667</v>
      </c>
      <c r="D258" s="1312" t="s">
        <v>7230</v>
      </c>
      <c r="E258" s="1312" t="s">
        <v>7229</v>
      </c>
      <c r="F258" s="1320">
        <v>3</v>
      </c>
      <c r="G258" s="1320">
        <v>2664.18</v>
      </c>
      <c r="H258" s="1320">
        <v>3</v>
      </c>
      <c r="I258" s="1320">
        <v>888.06</v>
      </c>
      <c r="J258" s="1320">
        <v>1</v>
      </c>
      <c r="K258" s="1320">
        <v>888.06</v>
      </c>
      <c r="L258" s="1320">
        <v>1</v>
      </c>
      <c r="M258" s="1320">
        <v>888.06</v>
      </c>
      <c r="N258" s="1320">
        <v>4</v>
      </c>
      <c r="O258" s="1320">
        <v>3552.24</v>
      </c>
      <c r="P258" s="1313">
        <v>4</v>
      </c>
      <c r="Q258" s="1321">
        <v>888.06</v>
      </c>
    </row>
    <row r="259" spans="1:17" ht="14.4" customHeight="1" x14ac:dyDescent="0.3">
      <c r="A259" s="1310" t="s">
        <v>7189</v>
      </c>
      <c r="B259" s="1312" t="s">
        <v>5873</v>
      </c>
      <c r="C259" s="1312" t="s">
        <v>5667</v>
      </c>
      <c r="D259" s="1312" t="s">
        <v>7231</v>
      </c>
      <c r="E259" s="1312" t="s">
        <v>7232</v>
      </c>
      <c r="F259" s="1320">
        <v>4</v>
      </c>
      <c r="G259" s="1320">
        <v>3552.24</v>
      </c>
      <c r="H259" s="1320">
        <v>4</v>
      </c>
      <c r="I259" s="1320">
        <v>888.06</v>
      </c>
      <c r="J259" s="1320">
        <v>1</v>
      </c>
      <c r="K259" s="1320">
        <v>888.06</v>
      </c>
      <c r="L259" s="1320">
        <v>1</v>
      </c>
      <c r="M259" s="1320">
        <v>888.06</v>
      </c>
      <c r="N259" s="1320"/>
      <c r="O259" s="1320"/>
      <c r="P259" s="1313"/>
      <c r="Q259" s="1321"/>
    </row>
    <row r="260" spans="1:17" ht="14.4" customHeight="1" x14ac:dyDescent="0.3">
      <c r="A260" s="1310" t="s">
        <v>7189</v>
      </c>
      <c r="B260" s="1312" t="s">
        <v>5873</v>
      </c>
      <c r="C260" s="1312" t="s">
        <v>5667</v>
      </c>
      <c r="D260" s="1312" t="s">
        <v>7233</v>
      </c>
      <c r="E260" s="1312" t="s">
        <v>7234</v>
      </c>
      <c r="F260" s="1320"/>
      <c r="G260" s="1320"/>
      <c r="H260" s="1320"/>
      <c r="I260" s="1320"/>
      <c r="J260" s="1320">
        <v>8</v>
      </c>
      <c r="K260" s="1320">
        <v>176000</v>
      </c>
      <c r="L260" s="1320">
        <v>1</v>
      </c>
      <c r="M260" s="1320">
        <v>22000</v>
      </c>
      <c r="N260" s="1320"/>
      <c r="O260" s="1320"/>
      <c r="P260" s="1313"/>
      <c r="Q260" s="1321"/>
    </row>
    <row r="261" spans="1:17" ht="14.4" customHeight="1" x14ac:dyDescent="0.3">
      <c r="A261" s="1310" t="s">
        <v>7189</v>
      </c>
      <c r="B261" s="1312" t="s">
        <v>5873</v>
      </c>
      <c r="C261" s="1312" t="s">
        <v>5667</v>
      </c>
      <c r="D261" s="1312" t="s">
        <v>7235</v>
      </c>
      <c r="E261" s="1312" t="s">
        <v>7236</v>
      </c>
      <c r="F261" s="1320"/>
      <c r="G261" s="1320"/>
      <c r="H261" s="1320"/>
      <c r="I261" s="1320"/>
      <c r="J261" s="1320">
        <v>3</v>
      </c>
      <c r="K261" s="1320">
        <v>10933.74</v>
      </c>
      <c r="L261" s="1320">
        <v>1</v>
      </c>
      <c r="M261" s="1320">
        <v>3644.58</v>
      </c>
      <c r="N261" s="1320">
        <v>6</v>
      </c>
      <c r="O261" s="1320">
        <v>21867.48</v>
      </c>
      <c r="P261" s="1313">
        <v>2</v>
      </c>
      <c r="Q261" s="1321">
        <v>3644.58</v>
      </c>
    </row>
    <row r="262" spans="1:17" ht="14.4" customHeight="1" x14ac:dyDescent="0.3">
      <c r="A262" s="1310" t="s">
        <v>7189</v>
      </c>
      <c r="B262" s="1312" t="s">
        <v>5873</v>
      </c>
      <c r="C262" s="1312" t="s">
        <v>5667</v>
      </c>
      <c r="D262" s="1312" t="s">
        <v>7237</v>
      </c>
      <c r="E262" s="1312" t="s">
        <v>7238</v>
      </c>
      <c r="F262" s="1320"/>
      <c r="G262" s="1320"/>
      <c r="H262" s="1320"/>
      <c r="I262" s="1320"/>
      <c r="J262" s="1320">
        <v>1</v>
      </c>
      <c r="K262" s="1320">
        <v>24750</v>
      </c>
      <c r="L262" s="1320">
        <v>1</v>
      </c>
      <c r="M262" s="1320">
        <v>24750</v>
      </c>
      <c r="N262" s="1320"/>
      <c r="O262" s="1320"/>
      <c r="P262" s="1313"/>
      <c r="Q262" s="1321"/>
    </row>
    <row r="263" spans="1:17" ht="14.4" customHeight="1" x14ac:dyDescent="0.3">
      <c r="A263" s="1310" t="s">
        <v>7189</v>
      </c>
      <c r="B263" s="1312" t="s">
        <v>5873</v>
      </c>
      <c r="C263" s="1312" t="s">
        <v>5667</v>
      </c>
      <c r="D263" s="1312" t="s">
        <v>7239</v>
      </c>
      <c r="E263" s="1312" t="s">
        <v>7240</v>
      </c>
      <c r="F263" s="1320">
        <v>6</v>
      </c>
      <c r="G263" s="1320">
        <v>2154.6000000000004</v>
      </c>
      <c r="H263" s="1320">
        <v>0.50000000000000011</v>
      </c>
      <c r="I263" s="1320">
        <v>359.10000000000008</v>
      </c>
      <c r="J263" s="1320">
        <v>12</v>
      </c>
      <c r="K263" s="1320">
        <v>4309.2</v>
      </c>
      <c r="L263" s="1320">
        <v>1</v>
      </c>
      <c r="M263" s="1320">
        <v>359.09999999999997</v>
      </c>
      <c r="N263" s="1320">
        <v>14</v>
      </c>
      <c r="O263" s="1320">
        <v>5027.3999999999996</v>
      </c>
      <c r="P263" s="1313">
        <v>1.1666666666666667</v>
      </c>
      <c r="Q263" s="1321">
        <v>359.09999999999997</v>
      </c>
    </row>
    <row r="264" spans="1:17" ht="14.4" customHeight="1" x14ac:dyDescent="0.3">
      <c r="A264" s="1310" t="s">
        <v>7189</v>
      </c>
      <c r="B264" s="1312" t="s">
        <v>5873</v>
      </c>
      <c r="C264" s="1312" t="s">
        <v>5667</v>
      </c>
      <c r="D264" s="1312" t="s">
        <v>7241</v>
      </c>
      <c r="E264" s="1312" t="s">
        <v>7242</v>
      </c>
      <c r="F264" s="1320"/>
      <c r="G264" s="1320"/>
      <c r="H264" s="1320"/>
      <c r="I264" s="1320"/>
      <c r="J264" s="1320"/>
      <c r="K264" s="1320"/>
      <c r="L264" s="1320"/>
      <c r="M264" s="1320"/>
      <c r="N264" s="1320">
        <v>1</v>
      </c>
      <c r="O264" s="1320">
        <v>893.9</v>
      </c>
      <c r="P264" s="1313"/>
      <c r="Q264" s="1321">
        <v>893.9</v>
      </c>
    </row>
    <row r="265" spans="1:17" ht="14.4" customHeight="1" x14ac:dyDescent="0.3">
      <c r="A265" s="1310" t="s">
        <v>7189</v>
      </c>
      <c r="B265" s="1312" t="s">
        <v>5873</v>
      </c>
      <c r="C265" s="1312" t="s">
        <v>5667</v>
      </c>
      <c r="D265" s="1312" t="s">
        <v>7243</v>
      </c>
      <c r="E265" s="1312" t="s">
        <v>7244</v>
      </c>
      <c r="F265" s="1320"/>
      <c r="G265" s="1320"/>
      <c r="H265" s="1320"/>
      <c r="I265" s="1320"/>
      <c r="J265" s="1320"/>
      <c r="K265" s="1320"/>
      <c r="L265" s="1320"/>
      <c r="M265" s="1320"/>
      <c r="N265" s="1320">
        <v>1</v>
      </c>
      <c r="O265" s="1320">
        <v>893.9</v>
      </c>
      <c r="P265" s="1313"/>
      <c r="Q265" s="1321">
        <v>893.9</v>
      </c>
    </row>
    <row r="266" spans="1:17" ht="14.4" customHeight="1" x14ac:dyDescent="0.3">
      <c r="A266" s="1310" t="s">
        <v>7189</v>
      </c>
      <c r="B266" s="1312" t="s">
        <v>5873</v>
      </c>
      <c r="C266" s="1312" t="s">
        <v>5667</v>
      </c>
      <c r="D266" s="1312" t="s">
        <v>7245</v>
      </c>
      <c r="E266" s="1312" t="s">
        <v>7246</v>
      </c>
      <c r="F266" s="1320"/>
      <c r="G266" s="1320"/>
      <c r="H266" s="1320"/>
      <c r="I266" s="1320"/>
      <c r="J266" s="1320">
        <v>3</v>
      </c>
      <c r="K266" s="1320">
        <v>50495.07</v>
      </c>
      <c r="L266" s="1320">
        <v>1</v>
      </c>
      <c r="M266" s="1320">
        <v>16831.689999999999</v>
      </c>
      <c r="N266" s="1320"/>
      <c r="O266" s="1320"/>
      <c r="P266" s="1313"/>
      <c r="Q266" s="1321"/>
    </row>
    <row r="267" spans="1:17" ht="14.4" customHeight="1" x14ac:dyDescent="0.3">
      <c r="A267" s="1310" t="s">
        <v>7189</v>
      </c>
      <c r="B267" s="1312" t="s">
        <v>5873</v>
      </c>
      <c r="C267" s="1312" t="s">
        <v>5667</v>
      </c>
      <c r="D267" s="1312" t="s">
        <v>7247</v>
      </c>
      <c r="E267" s="1312" t="s">
        <v>7248</v>
      </c>
      <c r="F267" s="1320">
        <v>7</v>
      </c>
      <c r="G267" s="1320">
        <v>46109.91</v>
      </c>
      <c r="H267" s="1320">
        <v>0.5</v>
      </c>
      <c r="I267" s="1320">
        <v>6587.13</v>
      </c>
      <c r="J267" s="1320">
        <v>14</v>
      </c>
      <c r="K267" s="1320">
        <v>92219.82</v>
      </c>
      <c r="L267" s="1320">
        <v>1</v>
      </c>
      <c r="M267" s="1320">
        <v>6587.13</v>
      </c>
      <c r="N267" s="1320">
        <v>28</v>
      </c>
      <c r="O267" s="1320">
        <v>184439.64</v>
      </c>
      <c r="P267" s="1313">
        <v>2</v>
      </c>
      <c r="Q267" s="1321">
        <v>6587.13</v>
      </c>
    </row>
    <row r="268" spans="1:17" ht="14.4" customHeight="1" x14ac:dyDescent="0.3">
      <c r="A268" s="1310" t="s">
        <v>7189</v>
      </c>
      <c r="B268" s="1312" t="s">
        <v>5873</v>
      </c>
      <c r="C268" s="1312" t="s">
        <v>5667</v>
      </c>
      <c r="D268" s="1312" t="s">
        <v>7249</v>
      </c>
      <c r="E268" s="1312" t="s">
        <v>7250</v>
      </c>
      <c r="F268" s="1320">
        <v>1</v>
      </c>
      <c r="G268" s="1320">
        <v>1841.62</v>
      </c>
      <c r="H268" s="1320"/>
      <c r="I268" s="1320">
        <v>1841.62</v>
      </c>
      <c r="J268" s="1320"/>
      <c r="K268" s="1320"/>
      <c r="L268" s="1320"/>
      <c r="M268" s="1320"/>
      <c r="N268" s="1320">
        <v>1</v>
      </c>
      <c r="O268" s="1320">
        <v>1841.62</v>
      </c>
      <c r="P268" s="1313"/>
      <c r="Q268" s="1321">
        <v>1841.62</v>
      </c>
    </row>
    <row r="269" spans="1:17" ht="14.4" customHeight="1" x14ac:dyDescent="0.3">
      <c r="A269" s="1310" t="s">
        <v>7189</v>
      </c>
      <c r="B269" s="1312" t="s">
        <v>5873</v>
      </c>
      <c r="C269" s="1312" t="s">
        <v>5667</v>
      </c>
      <c r="D269" s="1312" t="s">
        <v>7251</v>
      </c>
      <c r="E269" s="1312" t="s">
        <v>7252</v>
      </c>
      <c r="F269" s="1320"/>
      <c r="G269" s="1320"/>
      <c r="H269" s="1320"/>
      <c r="I269" s="1320"/>
      <c r="J269" s="1320">
        <v>1</v>
      </c>
      <c r="K269" s="1320">
        <v>26449.24</v>
      </c>
      <c r="L269" s="1320">
        <v>1</v>
      </c>
      <c r="M269" s="1320">
        <v>26449.24</v>
      </c>
      <c r="N269" s="1320">
        <v>1</v>
      </c>
      <c r="O269" s="1320">
        <v>26449.24</v>
      </c>
      <c r="P269" s="1313">
        <v>1</v>
      </c>
      <c r="Q269" s="1321">
        <v>26449.24</v>
      </c>
    </row>
    <row r="270" spans="1:17" ht="14.4" customHeight="1" x14ac:dyDescent="0.3">
      <c r="A270" s="1310" t="s">
        <v>7189</v>
      </c>
      <c r="B270" s="1312" t="s">
        <v>5873</v>
      </c>
      <c r="C270" s="1312" t="s">
        <v>5667</v>
      </c>
      <c r="D270" s="1312" t="s">
        <v>7253</v>
      </c>
      <c r="E270" s="1312" t="s">
        <v>7254</v>
      </c>
      <c r="F270" s="1320"/>
      <c r="G270" s="1320"/>
      <c r="H270" s="1320"/>
      <c r="I270" s="1320"/>
      <c r="J270" s="1320"/>
      <c r="K270" s="1320"/>
      <c r="L270" s="1320"/>
      <c r="M270" s="1320"/>
      <c r="N270" s="1320">
        <v>1</v>
      </c>
      <c r="O270" s="1320">
        <v>11608.31</v>
      </c>
      <c r="P270" s="1313"/>
      <c r="Q270" s="1321">
        <v>11608.31</v>
      </c>
    </row>
    <row r="271" spans="1:17" ht="14.4" customHeight="1" x14ac:dyDescent="0.3">
      <c r="A271" s="1310" t="s">
        <v>7189</v>
      </c>
      <c r="B271" s="1312" t="s">
        <v>5873</v>
      </c>
      <c r="C271" s="1312" t="s">
        <v>5667</v>
      </c>
      <c r="D271" s="1312" t="s">
        <v>7255</v>
      </c>
      <c r="E271" s="1312" t="s">
        <v>7256</v>
      </c>
      <c r="F271" s="1320"/>
      <c r="G271" s="1320"/>
      <c r="H271" s="1320"/>
      <c r="I271" s="1320"/>
      <c r="J271" s="1320"/>
      <c r="K271" s="1320"/>
      <c r="L271" s="1320"/>
      <c r="M271" s="1320"/>
      <c r="N271" s="1320">
        <v>1</v>
      </c>
      <c r="O271" s="1320">
        <v>380.86</v>
      </c>
      <c r="P271" s="1313"/>
      <c r="Q271" s="1321">
        <v>380.86</v>
      </c>
    </row>
    <row r="272" spans="1:17" ht="14.4" customHeight="1" x14ac:dyDescent="0.3">
      <c r="A272" s="1310" t="s">
        <v>7189</v>
      </c>
      <c r="B272" s="1312" t="s">
        <v>5873</v>
      </c>
      <c r="C272" s="1312" t="s">
        <v>5667</v>
      </c>
      <c r="D272" s="1312" t="s">
        <v>7257</v>
      </c>
      <c r="E272" s="1312" t="s">
        <v>7258</v>
      </c>
      <c r="F272" s="1320"/>
      <c r="G272" s="1320"/>
      <c r="H272" s="1320"/>
      <c r="I272" s="1320"/>
      <c r="J272" s="1320">
        <v>2</v>
      </c>
      <c r="K272" s="1320">
        <v>3094.78</v>
      </c>
      <c r="L272" s="1320">
        <v>1</v>
      </c>
      <c r="M272" s="1320">
        <v>1547.39</v>
      </c>
      <c r="N272" s="1320"/>
      <c r="O272" s="1320"/>
      <c r="P272" s="1313"/>
      <c r="Q272" s="1321"/>
    </row>
    <row r="273" spans="1:17" ht="14.4" customHeight="1" x14ac:dyDescent="0.3">
      <c r="A273" s="1310" t="s">
        <v>7189</v>
      </c>
      <c r="B273" s="1312" t="s">
        <v>5873</v>
      </c>
      <c r="C273" s="1312" t="s">
        <v>5627</v>
      </c>
      <c r="D273" s="1312" t="s">
        <v>7259</v>
      </c>
      <c r="E273" s="1312" t="s">
        <v>7260</v>
      </c>
      <c r="F273" s="1320">
        <v>1</v>
      </c>
      <c r="G273" s="1320">
        <v>207</v>
      </c>
      <c r="H273" s="1320">
        <v>0.4859154929577465</v>
      </c>
      <c r="I273" s="1320">
        <v>207</v>
      </c>
      <c r="J273" s="1320">
        <v>2</v>
      </c>
      <c r="K273" s="1320">
        <v>426</v>
      </c>
      <c r="L273" s="1320">
        <v>1</v>
      </c>
      <c r="M273" s="1320">
        <v>213</v>
      </c>
      <c r="N273" s="1320">
        <v>2</v>
      </c>
      <c r="O273" s="1320">
        <v>426</v>
      </c>
      <c r="P273" s="1313">
        <v>1</v>
      </c>
      <c r="Q273" s="1321">
        <v>213</v>
      </c>
    </row>
    <row r="274" spans="1:17" ht="14.4" customHeight="1" x14ac:dyDescent="0.3">
      <c r="A274" s="1310" t="s">
        <v>7189</v>
      </c>
      <c r="B274" s="1312" t="s">
        <v>5873</v>
      </c>
      <c r="C274" s="1312" t="s">
        <v>5627</v>
      </c>
      <c r="D274" s="1312" t="s">
        <v>7261</v>
      </c>
      <c r="E274" s="1312" t="s">
        <v>7262</v>
      </c>
      <c r="F274" s="1320">
        <v>2</v>
      </c>
      <c r="G274" s="1320">
        <v>302</v>
      </c>
      <c r="H274" s="1320">
        <v>0.64946236559139781</v>
      </c>
      <c r="I274" s="1320">
        <v>151</v>
      </c>
      <c r="J274" s="1320">
        <v>3</v>
      </c>
      <c r="K274" s="1320">
        <v>465</v>
      </c>
      <c r="L274" s="1320">
        <v>1</v>
      </c>
      <c r="M274" s="1320">
        <v>155</v>
      </c>
      <c r="N274" s="1320">
        <v>4</v>
      </c>
      <c r="O274" s="1320">
        <v>620</v>
      </c>
      <c r="P274" s="1313">
        <v>1.3333333333333333</v>
      </c>
      <c r="Q274" s="1321">
        <v>155</v>
      </c>
    </row>
    <row r="275" spans="1:17" ht="14.4" customHeight="1" x14ac:dyDescent="0.3">
      <c r="A275" s="1310" t="s">
        <v>7189</v>
      </c>
      <c r="B275" s="1312" t="s">
        <v>5873</v>
      </c>
      <c r="C275" s="1312" t="s">
        <v>5627</v>
      </c>
      <c r="D275" s="1312" t="s">
        <v>7263</v>
      </c>
      <c r="E275" s="1312" t="s">
        <v>7264</v>
      </c>
      <c r="F275" s="1320">
        <v>3</v>
      </c>
      <c r="G275" s="1320">
        <v>549</v>
      </c>
      <c r="H275" s="1320">
        <v>0.73395721925133695</v>
      </c>
      <c r="I275" s="1320">
        <v>183</v>
      </c>
      <c r="J275" s="1320">
        <v>4</v>
      </c>
      <c r="K275" s="1320">
        <v>748</v>
      </c>
      <c r="L275" s="1320">
        <v>1</v>
      </c>
      <c r="M275" s="1320">
        <v>187</v>
      </c>
      <c r="N275" s="1320">
        <v>2</v>
      </c>
      <c r="O275" s="1320">
        <v>374</v>
      </c>
      <c r="P275" s="1313">
        <v>0.5</v>
      </c>
      <c r="Q275" s="1321">
        <v>187</v>
      </c>
    </row>
    <row r="276" spans="1:17" ht="14.4" customHeight="1" x14ac:dyDescent="0.3">
      <c r="A276" s="1310" t="s">
        <v>7189</v>
      </c>
      <c r="B276" s="1312" t="s">
        <v>5873</v>
      </c>
      <c r="C276" s="1312" t="s">
        <v>5627</v>
      </c>
      <c r="D276" s="1312" t="s">
        <v>7265</v>
      </c>
      <c r="E276" s="1312" t="s">
        <v>7266</v>
      </c>
      <c r="F276" s="1320">
        <v>5</v>
      </c>
      <c r="G276" s="1320">
        <v>625</v>
      </c>
      <c r="H276" s="1320">
        <v>2.44140625</v>
      </c>
      <c r="I276" s="1320">
        <v>125</v>
      </c>
      <c r="J276" s="1320">
        <v>2</v>
      </c>
      <c r="K276" s="1320">
        <v>256</v>
      </c>
      <c r="L276" s="1320">
        <v>1</v>
      </c>
      <c r="M276" s="1320">
        <v>128</v>
      </c>
      <c r="N276" s="1320">
        <v>3</v>
      </c>
      <c r="O276" s="1320">
        <v>384</v>
      </c>
      <c r="P276" s="1313">
        <v>1.5</v>
      </c>
      <c r="Q276" s="1321">
        <v>128</v>
      </c>
    </row>
    <row r="277" spans="1:17" ht="14.4" customHeight="1" x14ac:dyDescent="0.3">
      <c r="A277" s="1310" t="s">
        <v>7189</v>
      </c>
      <c r="B277" s="1312" t="s">
        <v>5873</v>
      </c>
      <c r="C277" s="1312" t="s">
        <v>5627</v>
      </c>
      <c r="D277" s="1312" t="s">
        <v>7267</v>
      </c>
      <c r="E277" s="1312" t="s">
        <v>7268</v>
      </c>
      <c r="F277" s="1320">
        <v>1</v>
      </c>
      <c r="G277" s="1320">
        <v>219</v>
      </c>
      <c r="H277" s="1320">
        <v>0.19641255605381167</v>
      </c>
      <c r="I277" s="1320">
        <v>219</v>
      </c>
      <c r="J277" s="1320">
        <v>5</v>
      </c>
      <c r="K277" s="1320">
        <v>1115</v>
      </c>
      <c r="L277" s="1320">
        <v>1</v>
      </c>
      <c r="M277" s="1320">
        <v>223</v>
      </c>
      <c r="N277" s="1320">
        <v>2</v>
      </c>
      <c r="O277" s="1320">
        <v>446</v>
      </c>
      <c r="P277" s="1313">
        <v>0.4</v>
      </c>
      <c r="Q277" s="1321">
        <v>223</v>
      </c>
    </row>
    <row r="278" spans="1:17" ht="14.4" customHeight="1" x14ac:dyDescent="0.3">
      <c r="A278" s="1310" t="s">
        <v>7189</v>
      </c>
      <c r="B278" s="1312" t="s">
        <v>5873</v>
      </c>
      <c r="C278" s="1312" t="s">
        <v>5627</v>
      </c>
      <c r="D278" s="1312" t="s">
        <v>7269</v>
      </c>
      <c r="E278" s="1312" t="s">
        <v>7270</v>
      </c>
      <c r="F278" s="1320">
        <v>1</v>
      </c>
      <c r="G278" s="1320">
        <v>219</v>
      </c>
      <c r="H278" s="1320"/>
      <c r="I278" s="1320">
        <v>219</v>
      </c>
      <c r="J278" s="1320"/>
      <c r="K278" s="1320"/>
      <c r="L278" s="1320"/>
      <c r="M278" s="1320"/>
      <c r="N278" s="1320"/>
      <c r="O278" s="1320"/>
      <c r="P278" s="1313"/>
      <c r="Q278" s="1321"/>
    </row>
    <row r="279" spans="1:17" ht="14.4" customHeight="1" x14ac:dyDescent="0.3">
      <c r="A279" s="1310" t="s">
        <v>7189</v>
      </c>
      <c r="B279" s="1312" t="s">
        <v>5873</v>
      </c>
      <c r="C279" s="1312" t="s">
        <v>5627</v>
      </c>
      <c r="D279" s="1312" t="s">
        <v>7271</v>
      </c>
      <c r="E279" s="1312" t="s">
        <v>7272</v>
      </c>
      <c r="F279" s="1320">
        <v>33</v>
      </c>
      <c r="G279" s="1320">
        <v>7293</v>
      </c>
      <c r="H279" s="1320">
        <v>1.2965333333333333</v>
      </c>
      <c r="I279" s="1320">
        <v>221</v>
      </c>
      <c r="J279" s="1320">
        <v>25</v>
      </c>
      <c r="K279" s="1320">
        <v>5625</v>
      </c>
      <c r="L279" s="1320">
        <v>1</v>
      </c>
      <c r="M279" s="1320">
        <v>225</v>
      </c>
      <c r="N279" s="1320">
        <v>51</v>
      </c>
      <c r="O279" s="1320">
        <v>11475</v>
      </c>
      <c r="P279" s="1313">
        <v>2.04</v>
      </c>
      <c r="Q279" s="1321">
        <v>225</v>
      </c>
    </row>
    <row r="280" spans="1:17" ht="14.4" customHeight="1" x14ac:dyDescent="0.3">
      <c r="A280" s="1310" t="s">
        <v>7189</v>
      </c>
      <c r="B280" s="1312" t="s">
        <v>5873</v>
      </c>
      <c r="C280" s="1312" t="s">
        <v>5627</v>
      </c>
      <c r="D280" s="1312" t="s">
        <v>7273</v>
      </c>
      <c r="E280" s="1312" t="s">
        <v>7274</v>
      </c>
      <c r="F280" s="1320"/>
      <c r="G280" s="1320"/>
      <c r="H280" s="1320"/>
      <c r="I280" s="1320"/>
      <c r="J280" s="1320">
        <v>1</v>
      </c>
      <c r="K280" s="1320">
        <v>625</v>
      </c>
      <c r="L280" s="1320">
        <v>1</v>
      </c>
      <c r="M280" s="1320">
        <v>625</v>
      </c>
      <c r="N280" s="1320">
        <v>1</v>
      </c>
      <c r="O280" s="1320">
        <v>626</v>
      </c>
      <c r="P280" s="1313">
        <v>1.0016</v>
      </c>
      <c r="Q280" s="1321">
        <v>626</v>
      </c>
    </row>
    <row r="281" spans="1:17" ht="14.4" customHeight="1" x14ac:dyDescent="0.3">
      <c r="A281" s="1310" t="s">
        <v>7189</v>
      </c>
      <c r="B281" s="1312" t="s">
        <v>5873</v>
      </c>
      <c r="C281" s="1312" t="s">
        <v>5627</v>
      </c>
      <c r="D281" s="1312" t="s">
        <v>7275</v>
      </c>
      <c r="E281" s="1312" t="s">
        <v>7276</v>
      </c>
      <c r="F281" s="1320"/>
      <c r="G281" s="1320"/>
      <c r="H281" s="1320"/>
      <c r="I281" s="1320"/>
      <c r="J281" s="1320">
        <v>1</v>
      </c>
      <c r="K281" s="1320">
        <v>484</v>
      </c>
      <c r="L281" s="1320">
        <v>1</v>
      </c>
      <c r="M281" s="1320">
        <v>484</v>
      </c>
      <c r="N281" s="1320"/>
      <c r="O281" s="1320"/>
      <c r="P281" s="1313"/>
      <c r="Q281" s="1321"/>
    </row>
    <row r="282" spans="1:17" ht="14.4" customHeight="1" x14ac:dyDescent="0.3">
      <c r="A282" s="1310" t="s">
        <v>7189</v>
      </c>
      <c r="B282" s="1312" t="s">
        <v>5873</v>
      </c>
      <c r="C282" s="1312" t="s">
        <v>5627</v>
      </c>
      <c r="D282" s="1312" t="s">
        <v>7277</v>
      </c>
      <c r="E282" s="1312" t="s">
        <v>7278</v>
      </c>
      <c r="F282" s="1320">
        <v>5</v>
      </c>
      <c r="G282" s="1320">
        <v>1650</v>
      </c>
      <c r="H282" s="1320">
        <v>4.7277936962750715</v>
      </c>
      <c r="I282" s="1320">
        <v>330</v>
      </c>
      <c r="J282" s="1320">
        <v>1</v>
      </c>
      <c r="K282" s="1320">
        <v>349</v>
      </c>
      <c r="L282" s="1320">
        <v>1</v>
      </c>
      <c r="M282" s="1320">
        <v>349</v>
      </c>
      <c r="N282" s="1320">
        <v>5</v>
      </c>
      <c r="O282" s="1320">
        <v>1750</v>
      </c>
      <c r="P282" s="1313">
        <v>5.0143266475644701</v>
      </c>
      <c r="Q282" s="1321">
        <v>350</v>
      </c>
    </row>
    <row r="283" spans="1:17" ht="14.4" customHeight="1" x14ac:dyDescent="0.3">
      <c r="A283" s="1310" t="s">
        <v>7189</v>
      </c>
      <c r="B283" s="1312" t="s">
        <v>5873</v>
      </c>
      <c r="C283" s="1312" t="s">
        <v>5627</v>
      </c>
      <c r="D283" s="1312" t="s">
        <v>7279</v>
      </c>
      <c r="E283" s="1312" t="s">
        <v>7280</v>
      </c>
      <c r="F283" s="1320"/>
      <c r="G283" s="1320"/>
      <c r="H283" s="1320"/>
      <c r="I283" s="1320"/>
      <c r="J283" s="1320">
        <v>1</v>
      </c>
      <c r="K283" s="1320">
        <v>4576</v>
      </c>
      <c r="L283" s="1320">
        <v>1</v>
      </c>
      <c r="M283" s="1320">
        <v>4576</v>
      </c>
      <c r="N283" s="1320">
        <v>1</v>
      </c>
      <c r="O283" s="1320">
        <v>4576</v>
      </c>
      <c r="P283" s="1313">
        <v>1</v>
      </c>
      <c r="Q283" s="1321">
        <v>4576</v>
      </c>
    </row>
    <row r="284" spans="1:17" ht="14.4" customHeight="1" x14ac:dyDescent="0.3">
      <c r="A284" s="1310" t="s">
        <v>7189</v>
      </c>
      <c r="B284" s="1312" t="s">
        <v>5873</v>
      </c>
      <c r="C284" s="1312" t="s">
        <v>5627</v>
      </c>
      <c r="D284" s="1312" t="s">
        <v>7281</v>
      </c>
      <c r="E284" s="1312" t="s">
        <v>7282</v>
      </c>
      <c r="F284" s="1320">
        <v>4</v>
      </c>
      <c r="G284" s="1320">
        <v>16556</v>
      </c>
      <c r="H284" s="1320">
        <v>0.44177607001814495</v>
      </c>
      <c r="I284" s="1320">
        <v>4139</v>
      </c>
      <c r="J284" s="1320">
        <v>9</v>
      </c>
      <c r="K284" s="1320">
        <v>37476</v>
      </c>
      <c r="L284" s="1320">
        <v>1</v>
      </c>
      <c r="M284" s="1320">
        <v>4164</v>
      </c>
      <c r="N284" s="1320">
        <v>15</v>
      </c>
      <c r="O284" s="1320">
        <v>62460</v>
      </c>
      <c r="P284" s="1313">
        <v>1.6666666666666667</v>
      </c>
      <c r="Q284" s="1321">
        <v>4164</v>
      </c>
    </row>
    <row r="285" spans="1:17" ht="14.4" customHeight="1" x14ac:dyDescent="0.3">
      <c r="A285" s="1310" t="s">
        <v>7189</v>
      </c>
      <c r="B285" s="1312" t="s">
        <v>5873</v>
      </c>
      <c r="C285" s="1312" t="s">
        <v>5627</v>
      </c>
      <c r="D285" s="1312" t="s">
        <v>7283</v>
      </c>
      <c r="E285" s="1312" t="s">
        <v>7284</v>
      </c>
      <c r="F285" s="1320">
        <v>8</v>
      </c>
      <c r="G285" s="1320">
        <v>30592</v>
      </c>
      <c r="H285" s="1320">
        <v>0.4171257158440142</v>
      </c>
      <c r="I285" s="1320">
        <v>3824</v>
      </c>
      <c r="J285" s="1320">
        <v>19</v>
      </c>
      <c r="K285" s="1320">
        <v>73340</v>
      </c>
      <c r="L285" s="1320">
        <v>1</v>
      </c>
      <c r="M285" s="1320">
        <v>3860</v>
      </c>
      <c r="N285" s="1320">
        <v>28</v>
      </c>
      <c r="O285" s="1320">
        <v>108080</v>
      </c>
      <c r="P285" s="1313">
        <v>1.4736842105263157</v>
      </c>
      <c r="Q285" s="1321">
        <v>3860</v>
      </c>
    </row>
    <row r="286" spans="1:17" ht="14.4" customHeight="1" x14ac:dyDescent="0.3">
      <c r="A286" s="1310" t="s">
        <v>7189</v>
      </c>
      <c r="B286" s="1312" t="s">
        <v>5873</v>
      </c>
      <c r="C286" s="1312" t="s">
        <v>5627</v>
      </c>
      <c r="D286" s="1312" t="s">
        <v>7285</v>
      </c>
      <c r="E286" s="1312" t="s">
        <v>7286</v>
      </c>
      <c r="F286" s="1320">
        <v>1</v>
      </c>
      <c r="G286" s="1320">
        <v>5162</v>
      </c>
      <c r="H286" s="1320"/>
      <c r="I286" s="1320">
        <v>5162</v>
      </c>
      <c r="J286" s="1320"/>
      <c r="K286" s="1320"/>
      <c r="L286" s="1320"/>
      <c r="M286" s="1320"/>
      <c r="N286" s="1320"/>
      <c r="O286" s="1320"/>
      <c r="P286" s="1313"/>
      <c r="Q286" s="1321"/>
    </row>
    <row r="287" spans="1:17" ht="14.4" customHeight="1" x14ac:dyDescent="0.3">
      <c r="A287" s="1310" t="s">
        <v>7189</v>
      </c>
      <c r="B287" s="1312" t="s">
        <v>5873</v>
      </c>
      <c r="C287" s="1312" t="s">
        <v>5627</v>
      </c>
      <c r="D287" s="1312" t="s">
        <v>7287</v>
      </c>
      <c r="E287" s="1312" t="s">
        <v>7288</v>
      </c>
      <c r="F287" s="1320"/>
      <c r="G287" s="1320"/>
      <c r="H287" s="1320"/>
      <c r="I287" s="1320"/>
      <c r="J287" s="1320"/>
      <c r="K287" s="1320"/>
      <c r="L287" s="1320"/>
      <c r="M287" s="1320"/>
      <c r="N287" s="1320">
        <v>0</v>
      </c>
      <c r="O287" s="1320">
        <v>0</v>
      </c>
      <c r="P287" s="1313"/>
      <c r="Q287" s="1321"/>
    </row>
    <row r="288" spans="1:17" ht="14.4" customHeight="1" x14ac:dyDescent="0.3">
      <c r="A288" s="1310" t="s">
        <v>7189</v>
      </c>
      <c r="B288" s="1312" t="s">
        <v>5873</v>
      </c>
      <c r="C288" s="1312" t="s">
        <v>5627</v>
      </c>
      <c r="D288" s="1312" t="s">
        <v>7289</v>
      </c>
      <c r="E288" s="1312" t="s">
        <v>7290</v>
      </c>
      <c r="F288" s="1320">
        <v>15</v>
      </c>
      <c r="G288" s="1320">
        <v>19215</v>
      </c>
      <c r="H288" s="1320">
        <v>0.67549040286859308</v>
      </c>
      <c r="I288" s="1320">
        <v>1281</v>
      </c>
      <c r="J288" s="1320">
        <v>22</v>
      </c>
      <c r="K288" s="1320">
        <v>28446</v>
      </c>
      <c r="L288" s="1320">
        <v>1</v>
      </c>
      <c r="M288" s="1320">
        <v>1293</v>
      </c>
      <c r="N288" s="1320">
        <v>22</v>
      </c>
      <c r="O288" s="1320">
        <v>28468</v>
      </c>
      <c r="P288" s="1313">
        <v>1.0007733952049498</v>
      </c>
      <c r="Q288" s="1321">
        <v>1294</v>
      </c>
    </row>
    <row r="289" spans="1:17" ht="14.4" customHeight="1" x14ac:dyDescent="0.3">
      <c r="A289" s="1310" t="s">
        <v>7189</v>
      </c>
      <c r="B289" s="1312" t="s">
        <v>5873</v>
      </c>
      <c r="C289" s="1312" t="s">
        <v>5627</v>
      </c>
      <c r="D289" s="1312" t="s">
        <v>7291</v>
      </c>
      <c r="E289" s="1312" t="s">
        <v>7292</v>
      </c>
      <c r="F289" s="1320">
        <v>10</v>
      </c>
      <c r="G289" s="1320">
        <v>11670</v>
      </c>
      <c r="H289" s="1320">
        <v>0.5832375431056025</v>
      </c>
      <c r="I289" s="1320">
        <v>1167</v>
      </c>
      <c r="J289" s="1320">
        <v>17</v>
      </c>
      <c r="K289" s="1320">
        <v>20009</v>
      </c>
      <c r="L289" s="1320">
        <v>1</v>
      </c>
      <c r="M289" s="1320">
        <v>1177</v>
      </c>
      <c r="N289" s="1320">
        <v>18</v>
      </c>
      <c r="O289" s="1320">
        <v>21204</v>
      </c>
      <c r="P289" s="1313">
        <v>1.0597231245939327</v>
      </c>
      <c r="Q289" s="1321">
        <v>1178</v>
      </c>
    </row>
    <row r="290" spans="1:17" ht="14.4" customHeight="1" x14ac:dyDescent="0.3">
      <c r="A290" s="1310" t="s">
        <v>7189</v>
      </c>
      <c r="B290" s="1312" t="s">
        <v>5873</v>
      </c>
      <c r="C290" s="1312" t="s">
        <v>5627</v>
      </c>
      <c r="D290" s="1312" t="s">
        <v>7293</v>
      </c>
      <c r="E290" s="1312" t="s">
        <v>7294</v>
      </c>
      <c r="F290" s="1320">
        <v>7</v>
      </c>
      <c r="G290" s="1320">
        <v>35532</v>
      </c>
      <c r="H290" s="1320">
        <v>0.49214659685863876</v>
      </c>
      <c r="I290" s="1320">
        <v>5076</v>
      </c>
      <c r="J290" s="1320">
        <v>14</v>
      </c>
      <c r="K290" s="1320">
        <v>72198</v>
      </c>
      <c r="L290" s="1320">
        <v>1</v>
      </c>
      <c r="M290" s="1320">
        <v>5157</v>
      </c>
      <c r="N290" s="1320">
        <v>25</v>
      </c>
      <c r="O290" s="1320">
        <v>128925</v>
      </c>
      <c r="P290" s="1313">
        <v>1.7857142857142858</v>
      </c>
      <c r="Q290" s="1321">
        <v>5157</v>
      </c>
    </row>
    <row r="291" spans="1:17" ht="14.4" customHeight="1" x14ac:dyDescent="0.3">
      <c r="A291" s="1310" t="s">
        <v>7189</v>
      </c>
      <c r="B291" s="1312" t="s">
        <v>5873</v>
      </c>
      <c r="C291" s="1312" t="s">
        <v>5627</v>
      </c>
      <c r="D291" s="1312" t="s">
        <v>7295</v>
      </c>
      <c r="E291" s="1312" t="s">
        <v>7296</v>
      </c>
      <c r="F291" s="1320">
        <v>1</v>
      </c>
      <c r="G291" s="1320">
        <v>5516</v>
      </c>
      <c r="H291" s="1320"/>
      <c r="I291" s="1320">
        <v>5516</v>
      </c>
      <c r="J291" s="1320"/>
      <c r="K291" s="1320"/>
      <c r="L291" s="1320"/>
      <c r="M291" s="1320"/>
      <c r="N291" s="1320">
        <v>4</v>
      </c>
      <c r="O291" s="1320">
        <v>22480</v>
      </c>
      <c r="P291" s="1313"/>
      <c r="Q291" s="1321">
        <v>5620</v>
      </c>
    </row>
    <row r="292" spans="1:17" ht="14.4" customHeight="1" x14ac:dyDescent="0.3">
      <c r="A292" s="1310" t="s">
        <v>7189</v>
      </c>
      <c r="B292" s="1312" t="s">
        <v>5873</v>
      </c>
      <c r="C292" s="1312" t="s">
        <v>5627</v>
      </c>
      <c r="D292" s="1312" t="s">
        <v>7297</v>
      </c>
      <c r="E292" s="1312" t="s">
        <v>7298</v>
      </c>
      <c r="F292" s="1320">
        <v>67</v>
      </c>
      <c r="G292" s="1320">
        <v>11725</v>
      </c>
      <c r="H292" s="1320">
        <v>0.90743750483708696</v>
      </c>
      <c r="I292" s="1320">
        <v>175</v>
      </c>
      <c r="J292" s="1320">
        <v>73</v>
      </c>
      <c r="K292" s="1320">
        <v>12921</v>
      </c>
      <c r="L292" s="1320">
        <v>1</v>
      </c>
      <c r="M292" s="1320">
        <v>177</v>
      </c>
      <c r="N292" s="1320">
        <v>102</v>
      </c>
      <c r="O292" s="1320">
        <v>18054</v>
      </c>
      <c r="P292" s="1313">
        <v>1.3972602739726028</v>
      </c>
      <c r="Q292" s="1321">
        <v>177</v>
      </c>
    </row>
    <row r="293" spans="1:17" ht="14.4" customHeight="1" x14ac:dyDescent="0.3">
      <c r="A293" s="1310" t="s">
        <v>7189</v>
      </c>
      <c r="B293" s="1312" t="s">
        <v>5873</v>
      </c>
      <c r="C293" s="1312" t="s">
        <v>5627</v>
      </c>
      <c r="D293" s="1312" t="s">
        <v>7299</v>
      </c>
      <c r="E293" s="1312" t="s">
        <v>7300</v>
      </c>
      <c r="F293" s="1320">
        <v>12</v>
      </c>
      <c r="G293" s="1320">
        <v>24012</v>
      </c>
      <c r="H293" s="1320">
        <v>0.8374720982142857</v>
      </c>
      <c r="I293" s="1320">
        <v>2001</v>
      </c>
      <c r="J293" s="1320">
        <v>14</v>
      </c>
      <c r="K293" s="1320">
        <v>28672</v>
      </c>
      <c r="L293" s="1320">
        <v>1</v>
      </c>
      <c r="M293" s="1320">
        <v>2048</v>
      </c>
      <c r="N293" s="1320">
        <v>20</v>
      </c>
      <c r="O293" s="1320">
        <v>40980</v>
      </c>
      <c r="P293" s="1313">
        <v>1.4292689732142858</v>
      </c>
      <c r="Q293" s="1321">
        <v>2049</v>
      </c>
    </row>
    <row r="294" spans="1:17" ht="14.4" customHeight="1" x14ac:dyDescent="0.3">
      <c r="A294" s="1310" t="s">
        <v>7189</v>
      </c>
      <c r="B294" s="1312" t="s">
        <v>5873</v>
      </c>
      <c r="C294" s="1312" t="s">
        <v>5627</v>
      </c>
      <c r="D294" s="1312" t="s">
        <v>7301</v>
      </c>
      <c r="E294" s="1312" t="s">
        <v>7302</v>
      </c>
      <c r="F294" s="1320"/>
      <c r="G294" s="1320"/>
      <c r="H294" s="1320"/>
      <c r="I294" s="1320"/>
      <c r="J294" s="1320"/>
      <c r="K294" s="1320"/>
      <c r="L294" s="1320"/>
      <c r="M294" s="1320"/>
      <c r="N294" s="1320">
        <v>0</v>
      </c>
      <c r="O294" s="1320">
        <v>0</v>
      </c>
      <c r="P294" s="1313"/>
      <c r="Q294" s="1321"/>
    </row>
    <row r="295" spans="1:17" ht="14.4" customHeight="1" x14ac:dyDescent="0.3">
      <c r="A295" s="1310" t="s">
        <v>7189</v>
      </c>
      <c r="B295" s="1312" t="s">
        <v>5873</v>
      </c>
      <c r="C295" s="1312" t="s">
        <v>5627</v>
      </c>
      <c r="D295" s="1312" t="s">
        <v>7303</v>
      </c>
      <c r="E295" s="1312" t="s">
        <v>7304</v>
      </c>
      <c r="F295" s="1320">
        <v>1</v>
      </c>
      <c r="G295" s="1320">
        <v>2696</v>
      </c>
      <c r="H295" s="1320">
        <v>0.24634502923976609</v>
      </c>
      <c r="I295" s="1320">
        <v>2696</v>
      </c>
      <c r="J295" s="1320">
        <v>4</v>
      </c>
      <c r="K295" s="1320">
        <v>10944</v>
      </c>
      <c r="L295" s="1320">
        <v>1</v>
      </c>
      <c r="M295" s="1320">
        <v>2736</v>
      </c>
      <c r="N295" s="1320">
        <v>3</v>
      </c>
      <c r="O295" s="1320">
        <v>8211</v>
      </c>
      <c r="P295" s="1313">
        <v>0.75027412280701755</v>
      </c>
      <c r="Q295" s="1321">
        <v>2737</v>
      </c>
    </row>
    <row r="296" spans="1:17" ht="14.4" customHeight="1" x14ac:dyDescent="0.3">
      <c r="A296" s="1310" t="s">
        <v>7189</v>
      </c>
      <c r="B296" s="1312" t="s">
        <v>5873</v>
      </c>
      <c r="C296" s="1312" t="s">
        <v>5627</v>
      </c>
      <c r="D296" s="1312" t="s">
        <v>7305</v>
      </c>
      <c r="E296" s="1312" t="s">
        <v>7306</v>
      </c>
      <c r="F296" s="1320">
        <v>3</v>
      </c>
      <c r="G296" s="1320">
        <v>15564</v>
      </c>
      <c r="H296" s="1320">
        <v>0.21099151370550118</v>
      </c>
      <c r="I296" s="1320">
        <v>5188</v>
      </c>
      <c r="J296" s="1320">
        <v>14</v>
      </c>
      <c r="K296" s="1320">
        <v>73766</v>
      </c>
      <c r="L296" s="1320">
        <v>1</v>
      </c>
      <c r="M296" s="1320">
        <v>5269</v>
      </c>
      <c r="N296" s="1320">
        <v>19</v>
      </c>
      <c r="O296" s="1320">
        <v>100111</v>
      </c>
      <c r="P296" s="1313">
        <v>1.3571428571428572</v>
      </c>
      <c r="Q296" s="1321">
        <v>5269</v>
      </c>
    </row>
    <row r="297" spans="1:17" ht="14.4" customHeight="1" x14ac:dyDescent="0.3">
      <c r="A297" s="1310" t="s">
        <v>7189</v>
      </c>
      <c r="B297" s="1312" t="s">
        <v>5873</v>
      </c>
      <c r="C297" s="1312" t="s">
        <v>5627</v>
      </c>
      <c r="D297" s="1312" t="s">
        <v>7307</v>
      </c>
      <c r="E297" s="1312" t="s">
        <v>7308</v>
      </c>
      <c r="F297" s="1320"/>
      <c r="G297" s="1320"/>
      <c r="H297" s="1320"/>
      <c r="I297" s="1320"/>
      <c r="J297" s="1320">
        <v>1</v>
      </c>
      <c r="K297" s="1320">
        <v>674</v>
      </c>
      <c r="L297" s="1320">
        <v>1</v>
      </c>
      <c r="M297" s="1320">
        <v>674</v>
      </c>
      <c r="N297" s="1320">
        <v>1</v>
      </c>
      <c r="O297" s="1320">
        <v>675</v>
      </c>
      <c r="P297" s="1313">
        <v>1.0014836795252227</v>
      </c>
      <c r="Q297" s="1321">
        <v>675</v>
      </c>
    </row>
    <row r="298" spans="1:17" ht="14.4" customHeight="1" x14ac:dyDescent="0.3">
      <c r="A298" s="1310" t="s">
        <v>7189</v>
      </c>
      <c r="B298" s="1312" t="s">
        <v>5873</v>
      </c>
      <c r="C298" s="1312" t="s">
        <v>5627</v>
      </c>
      <c r="D298" s="1312" t="s">
        <v>7309</v>
      </c>
      <c r="E298" s="1312" t="s">
        <v>7310</v>
      </c>
      <c r="F298" s="1320">
        <v>2</v>
      </c>
      <c r="G298" s="1320">
        <v>302</v>
      </c>
      <c r="H298" s="1320">
        <v>1.9483870967741936</v>
      </c>
      <c r="I298" s="1320">
        <v>151</v>
      </c>
      <c r="J298" s="1320">
        <v>1</v>
      </c>
      <c r="K298" s="1320">
        <v>155</v>
      </c>
      <c r="L298" s="1320">
        <v>1</v>
      </c>
      <c r="M298" s="1320">
        <v>155</v>
      </c>
      <c r="N298" s="1320"/>
      <c r="O298" s="1320"/>
      <c r="P298" s="1313"/>
      <c r="Q298" s="1321"/>
    </row>
    <row r="299" spans="1:17" ht="14.4" customHeight="1" x14ac:dyDescent="0.3">
      <c r="A299" s="1310" t="s">
        <v>7189</v>
      </c>
      <c r="B299" s="1312" t="s">
        <v>5873</v>
      </c>
      <c r="C299" s="1312" t="s">
        <v>5627</v>
      </c>
      <c r="D299" s="1312" t="s">
        <v>7311</v>
      </c>
      <c r="E299" s="1312" t="s">
        <v>7312</v>
      </c>
      <c r="F299" s="1320"/>
      <c r="G299" s="1320"/>
      <c r="H299" s="1320"/>
      <c r="I299" s="1320"/>
      <c r="J299" s="1320">
        <v>1</v>
      </c>
      <c r="K299" s="1320">
        <v>199</v>
      </c>
      <c r="L299" s="1320">
        <v>1</v>
      </c>
      <c r="M299" s="1320">
        <v>199</v>
      </c>
      <c r="N299" s="1320"/>
      <c r="O299" s="1320"/>
      <c r="P299" s="1313"/>
      <c r="Q299" s="1321"/>
    </row>
    <row r="300" spans="1:17" ht="14.4" customHeight="1" x14ac:dyDescent="0.3">
      <c r="A300" s="1310" t="s">
        <v>7189</v>
      </c>
      <c r="B300" s="1312" t="s">
        <v>5873</v>
      </c>
      <c r="C300" s="1312" t="s">
        <v>5627</v>
      </c>
      <c r="D300" s="1312" t="s">
        <v>7313</v>
      </c>
      <c r="E300" s="1312" t="s">
        <v>7314</v>
      </c>
      <c r="F300" s="1320">
        <v>34</v>
      </c>
      <c r="G300" s="1320">
        <v>6800</v>
      </c>
      <c r="H300" s="1320">
        <v>2.2222222222222223</v>
      </c>
      <c r="I300" s="1320">
        <v>200</v>
      </c>
      <c r="J300" s="1320">
        <v>15</v>
      </c>
      <c r="K300" s="1320">
        <v>3060</v>
      </c>
      <c r="L300" s="1320">
        <v>1</v>
      </c>
      <c r="M300" s="1320">
        <v>204</v>
      </c>
      <c r="N300" s="1320">
        <v>12</v>
      </c>
      <c r="O300" s="1320">
        <v>2448</v>
      </c>
      <c r="P300" s="1313">
        <v>0.8</v>
      </c>
      <c r="Q300" s="1321">
        <v>204</v>
      </c>
    </row>
    <row r="301" spans="1:17" ht="14.4" customHeight="1" x14ac:dyDescent="0.3">
      <c r="A301" s="1310" t="s">
        <v>7189</v>
      </c>
      <c r="B301" s="1312" t="s">
        <v>5873</v>
      </c>
      <c r="C301" s="1312" t="s">
        <v>5627</v>
      </c>
      <c r="D301" s="1312" t="s">
        <v>7315</v>
      </c>
      <c r="E301" s="1312" t="s">
        <v>7316</v>
      </c>
      <c r="F301" s="1320"/>
      <c r="G301" s="1320"/>
      <c r="H301" s="1320"/>
      <c r="I301" s="1320"/>
      <c r="J301" s="1320">
        <v>3</v>
      </c>
      <c r="K301" s="1320">
        <v>489</v>
      </c>
      <c r="L301" s="1320">
        <v>1</v>
      </c>
      <c r="M301" s="1320">
        <v>163</v>
      </c>
      <c r="N301" s="1320">
        <v>2</v>
      </c>
      <c r="O301" s="1320">
        <v>326</v>
      </c>
      <c r="P301" s="1313">
        <v>0.66666666666666663</v>
      </c>
      <c r="Q301" s="1321">
        <v>163</v>
      </c>
    </row>
    <row r="302" spans="1:17" ht="14.4" customHeight="1" x14ac:dyDescent="0.3">
      <c r="A302" s="1310" t="s">
        <v>7189</v>
      </c>
      <c r="B302" s="1312" t="s">
        <v>5873</v>
      </c>
      <c r="C302" s="1312" t="s">
        <v>5627</v>
      </c>
      <c r="D302" s="1312" t="s">
        <v>7317</v>
      </c>
      <c r="E302" s="1312" t="s">
        <v>7318</v>
      </c>
      <c r="F302" s="1320">
        <v>1</v>
      </c>
      <c r="G302" s="1320">
        <v>428</v>
      </c>
      <c r="H302" s="1320"/>
      <c r="I302" s="1320">
        <v>428</v>
      </c>
      <c r="J302" s="1320"/>
      <c r="K302" s="1320"/>
      <c r="L302" s="1320"/>
      <c r="M302" s="1320"/>
      <c r="N302" s="1320"/>
      <c r="O302" s="1320"/>
      <c r="P302" s="1313"/>
      <c r="Q302" s="1321"/>
    </row>
    <row r="303" spans="1:17" ht="14.4" customHeight="1" x14ac:dyDescent="0.3">
      <c r="A303" s="1310" t="s">
        <v>7189</v>
      </c>
      <c r="B303" s="1312" t="s">
        <v>5873</v>
      </c>
      <c r="C303" s="1312" t="s">
        <v>5627</v>
      </c>
      <c r="D303" s="1312" t="s">
        <v>7319</v>
      </c>
      <c r="E303" s="1312" t="s">
        <v>7320</v>
      </c>
      <c r="F303" s="1320">
        <v>21</v>
      </c>
      <c r="G303" s="1320">
        <v>44583</v>
      </c>
      <c r="H303" s="1320">
        <v>0.98560817084493968</v>
      </c>
      <c r="I303" s="1320">
        <v>2123</v>
      </c>
      <c r="J303" s="1320">
        <v>21</v>
      </c>
      <c r="K303" s="1320">
        <v>45234</v>
      </c>
      <c r="L303" s="1320">
        <v>1</v>
      </c>
      <c r="M303" s="1320">
        <v>2154</v>
      </c>
      <c r="N303" s="1320">
        <v>28</v>
      </c>
      <c r="O303" s="1320">
        <v>60340</v>
      </c>
      <c r="P303" s="1313">
        <v>1.3339523367378521</v>
      </c>
      <c r="Q303" s="1321">
        <v>2155</v>
      </c>
    </row>
    <row r="304" spans="1:17" ht="14.4" customHeight="1" x14ac:dyDescent="0.3">
      <c r="A304" s="1310" t="s">
        <v>7189</v>
      </c>
      <c r="B304" s="1312" t="s">
        <v>5873</v>
      </c>
      <c r="C304" s="1312" t="s">
        <v>5627</v>
      </c>
      <c r="D304" s="1312" t="s">
        <v>7321</v>
      </c>
      <c r="E304" s="1312" t="s">
        <v>7284</v>
      </c>
      <c r="F304" s="1320">
        <v>8</v>
      </c>
      <c r="G304" s="1320">
        <v>14952</v>
      </c>
      <c r="H304" s="1320">
        <v>0.39597457627118643</v>
      </c>
      <c r="I304" s="1320">
        <v>1869</v>
      </c>
      <c r="J304" s="1320">
        <v>20</v>
      </c>
      <c r="K304" s="1320">
        <v>37760</v>
      </c>
      <c r="L304" s="1320">
        <v>1</v>
      </c>
      <c r="M304" s="1320">
        <v>1888</v>
      </c>
      <c r="N304" s="1320">
        <v>34</v>
      </c>
      <c r="O304" s="1320">
        <v>64226</v>
      </c>
      <c r="P304" s="1313">
        <v>1.7009004237288134</v>
      </c>
      <c r="Q304" s="1321">
        <v>1889</v>
      </c>
    </row>
    <row r="305" spans="1:17" ht="14.4" customHeight="1" x14ac:dyDescent="0.3">
      <c r="A305" s="1310" t="s">
        <v>7189</v>
      </c>
      <c r="B305" s="1312" t="s">
        <v>5873</v>
      </c>
      <c r="C305" s="1312" t="s">
        <v>5627</v>
      </c>
      <c r="D305" s="1312" t="s">
        <v>7322</v>
      </c>
      <c r="E305" s="1312" t="s">
        <v>7323</v>
      </c>
      <c r="F305" s="1320"/>
      <c r="G305" s="1320"/>
      <c r="H305" s="1320"/>
      <c r="I305" s="1320"/>
      <c r="J305" s="1320"/>
      <c r="K305" s="1320"/>
      <c r="L305" s="1320"/>
      <c r="M305" s="1320"/>
      <c r="N305" s="1320">
        <v>1</v>
      </c>
      <c r="O305" s="1320">
        <v>163</v>
      </c>
      <c r="P305" s="1313"/>
      <c r="Q305" s="1321">
        <v>163</v>
      </c>
    </row>
    <row r="306" spans="1:17" ht="14.4" customHeight="1" x14ac:dyDescent="0.3">
      <c r="A306" s="1310" t="s">
        <v>7189</v>
      </c>
      <c r="B306" s="1312" t="s">
        <v>5873</v>
      </c>
      <c r="C306" s="1312" t="s">
        <v>5627</v>
      </c>
      <c r="D306" s="1312" t="s">
        <v>7324</v>
      </c>
      <c r="E306" s="1312" t="s">
        <v>7325</v>
      </c>
      <c r="F306" s="1320"/>
      <c r="G306" s="1320"/>
      <c r="H306" s="1320"/>
      <c r="I306" s="1320"/>
      <c r="J306" s="1320"/>
      <c r="K306" s="1320"/>
      <c r="L306" s="1320"/>
      <c r="M306" s="1320"/>
      <c r="N306" s="1320">
        <v>1</v>
      </c>
      <c r="O306" s="1320">
        <v>9838</v>
      </c>
      <c r="P306" s="1313"/>
      <c r="Q306" s="1321">
        <v>9838</v>
      </c>
    </row>
    <row r="307" spans="1:17" ht="14.4" customHeight="1" x14ac:dyDescent="0.3">
      <c r="A307" s="1310" t="s">
        <v>7189</v>
      </c>
      <c r="B307" s="1312" t="s">
        <v>5873</v>
      </c>
      <c r="C307" s="1312" t="s">
        <v>5627</v>
      </c>
      <c r="D307" s="1312" t="s">
        <v>7326</v>
      </c>
      <c r="E307" s="1312" t="s">
        <v>7327</v>
      </c>
      <c r="F307" s="1320">
        <v>7</v>
      </c>
      <c r="G307" s="1320">
        <v>58793</v>
      </c>
      <c r="H307" s="1320">
        <v>0.43439679631162076</v>
      </c>
      <c r="I307" s="1320">
        <v>8399</v>
      </c>
      <c r="J307" s="1320">
        <v>16</v>
      </c>
      <c r="K307" s="1320">
        <v>135344</v>
      </c>
      <c r="L307" s="1320">
        <v>1</v>
      </c>
      <c r="M307" s="1320">
        <v>8459</v>
      </c>
      <c r="N307" s="1320">
        <v>32</v>
      </c>
      <c r="O307" s="1320">
        <v>270720</v>
      </c>
      <c r="P307" s="1313">
        <v>2.0002364345667338</v>
      </c>
      <c r="Q307" s="1321">
        <v>8460</v>
      </c>
    </row>
    <row r="308" spans="1:17" ht="14.4" customHeight="1" x14ac:dyDescent="0.3">
      <c r="A308" s="1310" t="s">
        <v>7189</v>
      </c>
      <c r="B308" s="1312" t="s">
        <v>5873</v>
      </c>
      <c r="C308" s="1312" t="s">
        <v>5627</v>
      </c>
      <c r="D308" s="1312" t="s">
        <v>7328</v>
      </c>
      <c r="E308" s="1312" t="s">
        <v>7329</v>
      </c>
      <c r="F308" s="1320">
        <v>1</v>
      </c>
      <c r="G308" s="1320">
        <v>2005</v>
      </c>
      <c r="H308" s="1320"/>
      <c r="I308" s="1320">
        <v>2005</v>
      </c>
      <c r="J308" s="1320"/>
      <c r="K308" s="1320"/>
      <c r="L308" s="1320"/>
      <c r="M308" s="1320"/>
      <c r="N308" s="1320">
        <v>1</v>
      </c>
      <c r="O308" s="1320">
        <v>2053</v>
      </c>
      <c r="P308" s="1313"/>
      <c r="Q308" s="1321">
        <v>2053</v>
      </c>
    </row>
    <row r="309" spans="1:17" ht="14.4" customHeight="1" x14ac:dyDescent="0.3">
      <c r="A309" s="1310" t="s">
        <v>7189</v>
      </c>
      <c r="B309" s="1312" t="s">
        <v>5873</v>
      </c>
      <c r="C309" s="1312" t="s">
        <v>5627</v>
      </c>
      <c r="D309" s="1312" t="s">
        <v>7330</v>
      </c>
      <c r="E309" s="1312" t="s">
        <v>7331</v>
      </c>
      <c r="F309" s="1320"/>
      <c r="G309" s="1320"/>
      <c r="H309" s="1320"/>
      <c r="I309" s="1320"/>
      <c r="J309" s="1320"/>
      <c r="K309" s="1320"/>
      <c r="L309" s="1320"/>
      <c r="M309" s="1320"/>
      <c r="N309" s="1320">
        <v>2</v>
      </c>
      <c r="O309" s="1320">
        <v>704</v>
      </c>
      <c r="P309" s="1313"/>
      <c r="Q309" s="1321">
        <v>352</v>
      </c>
    </row>
    <row r="310" spans="1:17" ht="14.4" customHeight="1" x14ac:dyDescent="0.3">
      <c r="A310" s="1310" t="s">
        <v>7332</v>
      </c>
      <c r="B310" s="1312" t="s">
        <v>7333</v>
      </c>
      <c r="C310" s="1312" t="s">
        <v>5627</v>
      </c>
      <c r="D310" s="1312" t="s">
        <v>7334</v>
      </c>
      <c r="E310" s="1312" t="s">
        <v>7335</v>
      </c>
      <c r="F310" s="1320">
        <v>611</v>
      </c>
      <c r="G310" s="1320">
        <v>125866</v>
      </c>
      <c r="H310" s="1320">
        <v>1.3937414182575187</v>
      </c>
      <c r="I310" s="1320">
        <v>206</v>
      </c>
      <c r="J310" s="1320">
        <v>428</v>
      </c>
      <c r="K310" s="1320">
        <v>90308</v>
      </c>
      <c r="L310" s="1320">
        <v>1</v>
      </c>
      <c r="M310" s="1320">
        <v>211</v>
      </c>
      <c r="N310" s="1320">
        <v>418</v>
      </c>
      <c r="O310" s="1320">
        <v>88198</v>
      </c>
      <c r="P310" s="1313">
        <v>0.97663551401869164</v>
      </c>
      <c r="Q310" s="1321">
        <v>211</v>
      </c>
    </row>
    <row r="311" spans="1:17" ht="14.4" customHeight="1" x14ac:dyDescent="0.3">
      <c r="A311" s="1310" t="s">
        <v>7332</v>
      </c>
      <c r="B311" s="1312" t="s">
        <v>7333</v>
      </c>
      <c r="C311" s="1312" t="s">
        <v>5627</v>
      </c>
      <c r="D311" s="1312" t="s">
        <v>7336</v>
      </c>
      <c r="E311" s="1312" t="s">
        <v>7335</v>
      </c>
      <c r="F311" s="1320">
        <v>1</v>
      </c>
      <c r="G311" s="1320">
        <v>85</v>
      </c>
      <c r="H311" s="1320">
        <v>0.1221264367816092</v>
      </c>
      <c r="I311" s="1320">
        <v>85</v>
      </c>
      <c r="J311" s="1320">
        <v>8</v>
      </c>
      <c r="K311" s="1320">
        <v>696</v>
      </c>
      <c r="L311" s="1320">
        <v>1</v>
      </c>
      <c r="M311" s="1320">
        <v>87</v>
      </c>
      <c r="N311" s="1320">
        <v>2</v>
      </c>
      <c r="O311" s="1320">
        <v>174</v>
      </c>
      <c r="P311" s="1313">
        <v>0.25</v>
      </c>
      <c r="Q311" s="1321">
        <v>87</v>
      </c>
    </row>
    <row r="312" spans="1:17" ht="14.4" customHeight="1" x14ac:dyDescent="0.3">
      <c r="A312" s="1310" t="s">
        <v>7332</v>
      </c>
      <c r="B312" s="1312" t="s">
        <v>7333</v>
      </c>
      <c r="C312" s="1312" t="s">
        <v>5627</v>
      </c>
      <c r="D312" s="1312" t="s">
        <v>7337</v>
      </c>
      <c r="E312" s="1312" t="s">
        <v>7338</v>
      </c>
      <c r="F312" s="1320">
        <v>283</v>
      </c>
      <c r="G312" s="1320">
        <v>83485</v>
      </c>
      <c r="H312" s="1320">
        <v>0.91840663571758596</v>
      </c>
      <c r="I312" s="1320">
        <v>295</v>
      </c>
      <c r="J312" s="1320">
        <v>302</v>
      </c>
      <c r="K312" s="1320">
        <v>90902</v>
      </c>
      <c r="L312" s="1320">
        <v>1</v>
      </c>
      <c r="M312" s="1320">
        <v>301</v>
      </c>
      <c r="N312" s="1320">
        <v>632</v>
      </c>
      <c r="O312" s="1320">
        <v>190232</v>
      </c>
      <c r="P312" s="1313">
        <v>2.0927152317880795</v>
      </c>
      <c r="Q312" s="1321">
        <v>301</v>
      </c>
    </row>
    <row r="313" spans="1:17" ht="14.4" customHeight="1" x14ac:dyDescent="0.3">
      <c r="A313" s="1310" t="s">
        <v>7332</v>
      </c>
      <c r="B313" s="1312" t="s">
        <v>7333</v>
      </c>
      <c r="C313" s="1312" t="s">
        <v>5627</v>
      </c>
      <c r="D313" s="1312" t="s">
        <v>7339</v>
      </c>
      <c r="E313" s="1312" t="s">
        <v>7340</v>
      </c>
      <c r="F313" s="1320">
        <v>3</v>
      </c>
      <c r="G313" s="1320">
        <v>285</v>
      </c>
      <c r="H313" s="1320">
        <v>0.31986531986531985</v>
      </c>
      <c r="I313" s="1320">
        <v>95</v>
      </c>
      <c r="J313" s="1320">
        <v>9</v>
      </c>
      <c r="K313" s="1320">
        <v>891</v>
      </c>
      <c r="L313" s="1320">
        <v>1</v>
      </c>
      <c r="M313" s="1320">
        <v>99</v>
      </c>
      <c r="N313" s="1320">
        <v>3</v>
      </c>
      <c r="O313" s="1320">
        <v>297</v>
      </c>
      <c r="P313" s="1313">
        <v>0.33333333333333331</v>
      </c>
      <c r="Q313" s="1321">
        <v>99</v>
      </c>
    </row>
    <row r="314" spans="1:17" ht="14.4" customHeight="1" x14ac:dyDescent="0.3">
      <c r="A314" s="1310" t="s">
        <v>7332</v>
      </c>
      <c r="B314" s="1312" t="s">
        <v>7333</v>
      </c>
      <c r="C314" s="1312" t="s">
        <v>5627</v>
      </c>
      <c r="D314" s="1312" t="s">
        <v>7341</v>
      </c>
      <c r="E314" s="1312" t="s">
        <v>7342</v>
      </c>
      <c r="F314" s="1320">
        <v>303</v>
      </c>
      <c r="G314" s="1320">
        <v>40905</v>
      </c>
      <c r="H314" s="1320">
        <v>1.2389072296089894</v>
      </c>
      <c r="I314" s="1320">
        <v>135</v>
      </c>
      <c r="J314" s="1320">
        <v>241</v>
      </c>
      <c r="K314" s="1320">
        <v>33017</v>
      </c>
      <c r="L314" s="1320">
        <v>1</v>
      </c>
      <c r="M314" s="1320">
        <v>137</v>
      </c>
      <c r="N314" s="1320">
        <v>290</v>
      </c>
      <c r="O314" s="1320">
        <v>39730</v>
      </c>
      <c r="P314" s="1313">
        <v>1.2033195020746887</v>
      </c>
      <c r="Q314" s="1321">
        <v>137</v>
      </c>
    </row>
    <row r="315" spans="1:17" ht="14.4" customHeight="1" x14ac:dyDescent="0.3">
      <c r="A315" s="1310" t="s">
        <v>7332</v>
      </c>
      <c r="B315" s="1312" t="s">
        <v>7333</v>
      </c>
      <c r="C315" s="1312" t="s">
        <v>5627</v>
      </c>
      <c r="D315" s="1312" t="s">
        <v>7343</v>
      </c>
      <c r="E315" s="1312" t="s">
        <v>7342</v>
      </c>
      <c r="F315" s="1320">
        <v>1</v>
      </c>
      <c r="G315" s="1320">
        <v>178</v>
      </c>
      <c r="H315" s="1320">
        <v>0.48633879781420764</v>
      </c>
      <c r="I315" s="1320">
        <v>178</v>
      </c>
      <c r="J315" s="1320">
        <v>2</v>
      </c>
      <c r="K315" s="1320">
        <v>366</v>
      </c>
      <c r="L315" s="1320">
        <v>1</v>
      </c>
      <c r="M315" s="1320">
        <v>183</v>
      </c>
      <c r="N315" s="1320">
        <v>1</v>
      </c>
      <c r="O315" s="1320">
        <v>183</v>
      </c>
      <c r="P315" s="1313">
        <v>0.5</v>
      </c>
      <c r="Q315" s="1321">
        <v>183</v>
      </c>
    </row>
    <row r="316" spans="1:17" ht="14.4" customHeight="1" x14ac:dyDescent="0.3">
      <c r="A316" s="1310" t="s">
        <v>7332</v>
      </c>
      <c r="B316" s="1312" t="s">
        <v>7333</v>
      </c>
      <c r="C316" s="1312" t="s">
        <v>5627</v>
      </c>
      <c r="D316" s="1312" t="s">
        <v>7344</v>
      </c>
      <c r="E316" s="1312" t="s">
        <v>7345</v>
      </c>
      <c r="F316" s="1320">
        <v>2</v>
      </c>
      <c r="G316" s="1320">
        <v>1240</v>
      </c>
      <c r="H316" s="1320">
        <v>0.64684402712571731</v>
      </c>
      <c r="I316" s="1320">
        <v>620</v>
      </c>
      <c r="J316" s="1320">
        <v>3</v>
      </c>
      <c r="K316" s="1320">
        <v>1917</v>
      </c>
      <c r="L316" s="1320">
        <v>1</v>
      </c>
      <c r="M316" s="1320">
        <v>639</v>
      </c>
      <c r="N316" s="1320">
        <v>2</v>
      </c>
      <c r="O316" s="1320">
        <v>1278</v>
      </c>
      <c r="P316" s="1313">
        <v>0.66666666666666663</v>
      </c>
      <c r="Q316" s="1321">
        <v>639</v>
      </c>
    </row>
    <row r="317" spans="1:17" ht="14.4" customHeight="1" x14ac:dyDescent="0.3">
      <c r="A317" s="1310" t="s">
        <v>7332</v>
      </c>
      <c r="B317" s="1312" t="s">
        <v>7333</v>
      </c>
      <c r="C317" s="1312" t="s">
        <v>5627</v>
      </c>
      <c r="D317" s="1312" t="s">
        <v>7346</v>
      </c>
      <c r="E317" s="1312" t="s">
        <v>7347</v>
      </c>
      <c r="F317" s="1320">
        <v>1</v>
      </c>
      <c r="G317" s="1320">
        <v>593</v>
      </c>
      <c r="H317" s="1320">
        <v>0.97532894736842102</v>
      </c>
      <c r="I317" s="1320">
        <v>593</v>
      </c>
      <c r="J317" s="1320">
        <v>1</v>
      </c>
      <c r="K317" s="1320">
        <v>608</v>
      </c>
      <c r="L317" s="1320">
        <v>1</v>
      </c>
      <c r="M317" s="1320">
        <v>608</v>
      </c>
      <c r="N317" s="1320">
        <v>3</v>
      </c>
      <c r="O317" s="1320">
        <v>1824</v>
      </c>
      <c r="P317" s="1313">
        <v>3</v>
      </c>
      <c r="Q317" s="1321">
        <v>608</v>
      </c>
    </row>
    <row r="318" spans="1:17" ht="14.4" customHeight="1" x14ac:dyDescent="0.3">
      <c r="A318" s="1310" t="s">
        <v>7332</v>
      </c>
      <c r="B318" s="1312" t="s">
        <v>7333</v>
      </c>
      <c r="C318" s="1312" t="s">
        <v>5627</v>
      </c>
      <c r="D318" s="1312" t="s">
        <v>7348</v>
      </c>
      <c r="E318" s="1312" t="s">
        <v>7349</v>
      </c>
      <c r="F318" s="1320">
        <v>32</v>
      </c>
      <c r="G318" s="1320">
        <v>5152</v>
      </c>
      <c r="H318" s="1320">
        <v>0.76359863643100634</v>
      </c>
      <c r="I318" s="1320">
        <v>161</v>
      </c>
      <c r="J318" s="1320">
        <v>39</v>
      </c>
      <c r="K318" s="1320">
        <v>6747</v>
      </c>
      <c r="L318" s="1320">
        <v>1</v>
      </c>
      <c r="M318" s="1320">
        <v>173</v>
      </c>
      <c r="N318" s="1320">
        <v>55</v>
      </c>
      <c r="O318" s="1320">
        <v>9515</v>
      </c>
      <c r="P318" s="1313">
        <v>1.4102564102564104</v>
      </c>
      <c r="Q318" s="1321">
        <v>173</v>
      </c>
    </row>
    <row r="319" spans="1:17" ht="14.4" customHeight="1" x14ac:dyDescent="0.3">
      <c r="A319" s="1310" t="s">
        <v>7332</v>
      </c>
      <c r="B319" s="1312" t="s">
        <v>7333</v>
      </c>
      <c r="C319" s="1312" t="s">
        <v>5627</v>
      </c>
      <c r="D319" s="1312" t="s">
        <v>7350</v>
      </c>
      <c r="E319" s="1312" t="s">
        <v>7351</v>
      </c>
      <c r="F319" s="1320">
        <v>2</v>
      </c>
      <c r="G319" s="1320">
        <v>766</v>
      </c>
      <c r="H319" s="1320">
        <v>0.39895833333333336</v>
      </c>
      <c r="I319" s="1320">
        <v>383</v>
      </c>
      <c r="J319" s="1320">
        <v>5</v>
      </c>
      <c r="K319" s="1320">
        <v>1920</v>
      </c>
      <c r="L319" s="1320">
        <v>1</v>
      </c>
      <c r="M319" s="1320">
        <v>384</v>
      </c>
      <c r="N319" s="1320">
        <v>4</v>
      </c>
      <c r="O319" s="1320">
        <v>1388</v>
      </c>
      <c r="P319" s="1313">
        <v>0.72291666666666665</v>
      </c>
      <c r="Q319" s="1321">
        <v>347</v>
      </c>
    </row>
    <row r="320" spans="1:17" ht="14.4" customHeight="1" x14ac:dyDescent="0.3">
      <c r="A320" s="1310" t="s">
        <v>7332</v>
      </c>
      <c r="B320" s="1312" t="s">
        <v>7333</v>
      </c>
      <c r="C320" s="1312" t="s">
        <v>5627</v>
      </c>
      <c r="D320" s="1312" t="s">
        <v>7350</v>
      </c>
      <c r="E320" s="1312" t="s">
        <v>7352</v>
      </c>
      <c r="F320" s="1320">
        <v>2</v>
      </c>
      <c r="G320" s="1320">
        <v>766</v>
      </c>
      <c r="H320" s="1320">
        <v>1.9947916666666667</v>
      </c>
      <c r="I320" s="1320">
        <v>383</v>
      </c>
      <c r="J320" s="1320">
        <v>1</v>
      </c>
      <c r="K320" s="1320">
        <v>384</v>
      </c>
      <c r="L320" s="1320">
        <v>1</v>
      </c>
      <c r="M320" s="1320">
        <v>384</v>
      </c>
      <c r="N320" s="1320">
        <v>4</v>
      </c>
      <c r="O320" s="1320">
        <v>1388</v>
      </c>
      <c r="P320" s="1313">
        <v>3.6145833333333335</v>
      </c>
      <c r="Q320" s="1321">
        <v>347</v>
      </c>
    </row>
    <row r="321" spans="1:17" ht="14.4" customHeight="1" x14ac:dyDescent="0.3">
      <c r="A321" s="1310" t="s">
        <v>7332</v>
      </c>
      <c r="B321" s="1312" t="s">
        <v>7333</v>
      </c>
      <c r="C321" s="1312" t="s">
        <v>5627</v>
      </c>
      <c r="D321" s="1312" t="s">
        <v>7353</v>
      </c>
      <c r="E321" s="1312" t="s">
        <v>7354</v>
      </c>
      <c r="F321" s="1320">
        <v>156</v>
      </c>
      <c r="G321" s="1320">
        <v>41496</v>
      </c>
      <c r="H321" s="1320">
        <v>1.2357723577235773</v>
      </c>
      <c r="I321" s="1320">
        <v>266</v>
      </c>
      <c r="J321" s="1320">
        <v>123</v>
      </c>
      <c r="K321" s="1320">
        <v>33579</v>
      </c>
      <c r="L321" s="1320">
        <v>1</v>
      </c>
      <c r="M321" s="1320">
        <v>273</v>
      </c>
      <c r="N321" s="1320">
        <v>59</v>
      </c>
      <c r="O321" s="1320">
        <v>16166</v>
      </c>
      <c r="P321" s="1313">
        <v>0.48143184728550581</v>
      </c>
      <c r="Q321" s="1321">
        <v>274</v>
      </c>
    </row>
    <row r="322" spans="1:17" ht="14.4" customHeight="1" x14ac:dyDescent="0.3">
      <c r="A322" s="1310" t="s">
        <v>7332</v>
      </c>
      <c r="B322" s="1312" t="s">
        <v>7333</v>
      </c>
      <c r="C322" s="1312" t="s">
        <v>5627</v>
      </c>
      <c r="D322" s="1312" t="s">
        <v>7355</v>
      </c>
      <c r="E322" s="1312" t="s">
        <v>7356</v>
      </c>
      <c r="F322" s="1320">
        <v>156</v>
      </c>
      <c r="G322" s="1320">
        <v>21996</v>
      </c>
      <c r="H322" s="1320">
        <v>1.2007861120209631</v>
      </c>
      <c r="I322" s="1320">
        <v>141</v>
      </c>
      <c r="J322" s="1320">
        <v>129</v>
      </c>
      <c r="K322" s="1320">
        <v>18318</v>
      </c>
      <c r="L322" s="1320">
        <v>1</v>
      </c>
      <c r="M322" s="1320">
        <v>142</v>
      </c>
      <c r="N322" s="1320">
        <v>133</v>
      </c>
      <c r="O322" s="1320">
        <v>18886</v>
      </c>
      <c r="P322" s="1313">
        <v>1.0310077519379846</v>
      </c>
      <c r="Q322" s="1321">
        <v>142</v>
      </c>
    </row>
    <row r="323" spans="1:17" ht="14.4" customHeight="1" x14ac:dyDescent="0.3">
      <c r="A323" s="1310" t="s">
        <v>7332</v>
      </c>
      <c r="B323" s="1312" t="s">
        <v>7333</v>
      </c>
      <c r="C323" s="1312" t="s">
        <v>5627</v>
      </c>
      <c r="D323" s="1312" t="s">
        <v>7357</v>
      </c>
      <c r="E323" s="1312" t="s">
        <v>7356</v>
      </c>
      <c r="F323" s="1320">
        <v>304</v>
      </c>
      <c r="G323" s="1320">
        <v>23712</v>
      </c>
      <c r="H323" s="1320">
        <v>1.2666666666666666</v>
      </c>
      <c r="I323" s="1320">
        <v>78</v>
      </c>
      <c r="J323" s="1320">
        <v>240</v>
      </c>
      <c r="K323" s="1320">
        <v>18720</v>
      </c>
      <c r="L323" s="1320">
        <v>1</v>
      </c>
      <c r="M323" s="1320">
        <v>78</v>
      </c>
      <c r="N323" s="1320">
        <v>290</v>
      </c>
      <c r="O323" s="1320">
        <v>22620</v>
      </c>
      <c r="P323" s="1313">
        <v>1.2083333333333333</v>
      </c>
      <c r="Q323" s="1321">
        <v>78</v>
      </c>
    </row>
    <row r="324" spans="1:17" ht="14.4" customHeight="1" x14ac:dyDescent="0.3">
      <c r="A324" s="1310" t="s">
        <v>7332</v>
      </c>
      <c r="B324" s="1312" t="s">
        <v>7333</v>
      </c>
      <c r="C324" s="1312" t="s">
        <v>5627</v>
      </c>
      <c r="D324" s="1312" t="s">
        <v>7358</v>
      </c>
      <c r="E324" s="1312" t="s">
        <v>7359</v>
      </c>
      <c r="F324" s="1320">
        <v>156</v>
      </c>
      <c r="G324" s="1320">
        <v>47892</v>
      </c>
      <c r="H324" s="1320">
        <v>1.186120811352998</v>
      </c>
      <c r="I324" s="1320">
        <v>307</v>
      </c>
      <c r="J324" s="1320">
        <v>129</v>
      </c>
      <c r="K324" s="1320">
        <v>40377</v>
      </c>
      <c r="L324" s="1320">
        <v>1</v>
      </c>
      <c r="M324" s="1320">
        <v>313</v>
      </c>
      <c r="N324" s="1320">
        <v>133</v>
      </c>
      <c r="O324" s="1320">
        <v>41762</v>
      </c>
      <c r="P324" s="1313">
        <v>1.0343017064170197</v>
      </c>
      <c r="Q324" s="1321">
        <v>314</v>
      </c>
    </row>
    <row r="325" spans="1:17" ht="14.4" customHeight="1" x14ac:dyDescent="0.3">
      <c r="A325" s="1310" t="s">
        <v>7332</v>
      </c>
      <c r="B325" s="1312" t="s">
        <v>7333</v>
      </c>
      <c r="C325" s="1312" t="s">
        <v>5627</v>
      </c>
      <c r="D325" s="1312" t="s">
        <v>7360</v>
      </c>
      <c r="E325" s="1312" t="s">
        <v>7361</v>
      </c>
      <c r="F325" s="1320">
        <v>6</v>
      </c>
      <c r="G325" s="1320">
        <v>2922</v>
      </c>
      <c r="H325" s="1320">
        <v>0.54433681073025331</v>
      </c>
      <c r="I325" s="1320">
        <v>487</v>
      </c>
      <c r="J325" s="1320">
        <v>11</v>
      </c>
      <c r="K325" s="1320">
        <v>5368</v>
      </c>
      <c r="L325" s="1320">
        <v>1</v>
      </c>
      <c r="M325" s="1320">
        <v>488</v>
      </c>
      <c r="N325" s="1320">
        <v>10</v>
      </c>
      <c r="O325" s="1320">
        <v>3280</v>
      </c>
      <c r="P325" s="1313">
        <v>0.61102831594634877</v>
      </c>
      <c r="Q325" s="1321">
        <v>328</v>
      </c>
    </row>
    <row r="326" spans="1:17" ht="14.4" customHeight="1" x14ac:dyDescent="0.3">
      <c r="A326" s="1310" t="s">
        <v>7332</v>
      </c>
      <c r="B326" s="1312" t="s">
        <v>7333</v>
      </c>
      <c r="C326" s="1312" t="s">
        <v>5627</v>
      </c>
      <c r="D326" s="1312" t="s">
        <v>7360</v>
      </c>
      <c r="E326" s="1312" t="s">
        <v>7362</v>
      </c>
      <c r="F326" s="1320">
        <v>11</v>
      </c>
      <c r="G326" s="1320">
        <v>5357</v>
      </c>
      <c r="H326" s="1320">
        <v>3.6591530054644807</v>
      </c>
      <c r="I326" s="1320">
        <v>487</v>
      </c>
      <c r="J326" s="1320">
        <v>3</v>
      </c>
      <c r="K326" s="1320">
        <v>1464</v>
      </c>
      <c r="L326" s="1320">
        <v>1</v>
      </c>
      <c r="M326" s="1320">
        <v>488</v>
      </c>
      <c r="N326" s="1320">
        <v>6</v>
      </c>
      <c r="O326" s="1320">
        <v>1968</v>
      </c>
      <c r="P326" s="1313">
        <v>1.3442622950819672</v>
      </c>
      <c r="Q326" s="1321">
        <v>328</v>
      </c>
    </row>
    <row r="327" spans="1:17" ht="14.4" customHeight="1" x14ac:dyDescent="0.3">
      <c r="A327" s="1310" t="s">
        <v>7332</v>
      </c>
      <c r="B327" s="1312" t="s">
        <v>7333</v>
      </c>
      <c r="C327" s="1312" t="s">
        <v>5627</v>
      </c>
      <c r="D327" s="1312" t="s">
        <v>7363</v>
      </c>
      <c r="E327" s="1312" t="s">
        <v>7364</v>
      </c>
      <c r="F327" s="1320">
        <v>278</v>
      </c>
      <c r="G327" s="1320">
        <v>44758</v>
      </c>
      <c r="H327" s="1320">
        <v>1.0245856606537862</v>
      </c>
      <c r="I327" s="1320">
        <v>161</v>
      </c>
      <c r="J327" s="1320">
        <v>268</v>
      </c>
      <c r="K327" s="1320">
        <v>43684</v>
      </c>
      <c r="L327" s="1320">
        <v>1</v>
      </c>
      <c r="M327" s="1320">
        <v>163</v>
      </c>
      <c r="N327" s="1320">
        <v>393</v>
      </c>
      <c r="O327" s="1320">
        <v>64059</v>
      </c>
      <c r="P327" s="1313">
        <v>1.4664179104477613</v>
      </c>
      <c r="Q327" s="1321">
        <v>163</v>
      </c>
    </row>
    <row r="328" spans="1:17" ht="14.4" customHeight="1" x14ac:dyDescent="0.3">
      <c r="A328" s="1310" t="s">
        <v>7332</v>
      </c>
      <c r="B328" s="1312" t="s">
        <v>7333</v>
      </c>
      <c r="C328" s="1312" t="s">
        <v>5627</v>
      </c>
      <c r="D328" s="1312" t="s">
        <v>7365</v>
      </c>
      <c r="E328" s="1312" t="s">
        <v>7335</v>
      </c>
      <c r="F328" s="1320">
        <v>478</v>
      </c>
      <c r="G328" s="1320">
        <v>33938</v>
      </c>
      <c r="H328" s="1320">
        <v>1.1581354081354081</v>
      </c>
      <c r="I328" s="1320">
        <v>71</v>
      </c>
      <c r="J328" s="1320">
        <v>407</v>
      </c>
      <c r="K328" s="1320">
        <v>29304</v>
      </c>
      <c r="L328" s="1320">
        <v>1</v>
      </c>
      <c r="M328" s="1320">
        <v>72</v>
      </c>
      <c r="N328" s="1320">
        <v>547</v>
      </c>
      <c r="O328" s="1320">
        <v>39384</v>
      </c>
      <c r="P328" s="1313">
        <v>1.3439803439803439</v>
      </c>
      <c r="Q328" s="1321">
        <v>72</v>
      </c>
    </row>
    <row r="329" spans="1:17" ht="14.4" customHeight="1" x14ac:dyDescent="0.3">
      <c r="A329" s="1310" t="s">
        <v>7332</v>
      </c>
      <c r="B329" s="1312" t="s">
        <v>7333</v>
      </c>
      <c r="C329" s="1312" t="s">
        <v>5627</v>
      </c>
      <c r="D329" s="1312" t="s">
        <v>7366</v>
      </c>
      <c r="E329" s="1312" t="s">
        <v>7367</v>
      </c>
      <c r="F329" s="1320">
        <v>1</v>
      </c>
      <c r="G329" s="1320">
        <v>220</v>
      </c>
      <c r="H329" s="1320">
        <v>0.16011644832605532</v>
      </c>
      <c r="I329" s="1320">
        <v>220</v>
      </c>
      <c r="J329" s="1320">
        <v>6</v>
      </c>
      <c r="K329" s="1320">
        <v>1374</v>
      </c>
      <c r="L329" s="1320">
        <v>1</v>
      </c>
      <c r="M329" s="1320">
        <v>229</v>
      </c>
      <c r="N329" s="1320">
        <v>1</v>
      </c>
      <c r="O329" s="1320">
        <v>230</v>
      </c>
      <c r="P329" s="1313">
        <v>0.16739446870451238</v>
      </c>
      <c r="Q329" s="1321">
        <v>230</v>
      </c>
    </row>
    <row r="330" spans="1:17" ht="14.4" customHeight="1" x14ac:dyDescent="0.3">
      <c r="A330" s="1310" t="s">
        <v>7332</v>
      </c>
      <c r="B330" s="1312" t="s">
        <v>7333</v>
      </c>
      <c r="C330" s="1312" t="s">
        <v>5627</v>
      </c>
      <c r="D330" s="1312" t="s">
        <v>7368</v>
      </c>
      <c r="E330" s="1312" t="s">
        <v>7369</v>
      </c>
      <c r="F330" s="1320">
        <v>26</v>
      </c>
      <c r="G330" s="1320">
        <v>31070</v>
      </c>
      <c r="H330" s="1320">
        <v>0.75460241900228298</v>
      </c>
      <c r="I330" s="1320">
        <v>1195</v>
      </c>
      <c r="J330" s="1320">
        <v>34</v>
      </c>
      <c r="K330" s="1320">
        <v>41174</v>
      </c>
      <c r="L330" s="1320">
        <v>1</v>
      </c>
      <c r="M330" s="1320">
        <v>1211</v>
      </c>
      <c r="N330" s="1320">
        <v>56</v>
      </c>
      <c r="O330" s="1320">
        <v>67816</v>
      </c>
      <c r="P330" s="1313">
        <v>1.6470588235294117</v>
      </c>
      <c r="Q330" s="1321">
        <v>1211</v>
      </c>
    </row>
    <row r="331" spans="1:17" ht="14.4" customHeight="1" x14ac:dyDescent="0.3">
      <c r="A331" s="1310" t="s">
        <v>7332</v>
      </c>
      <c r="B331" s="1312" t="s">
        <v>7333</v>
      </c>
      <c r="C331" s="1312" t="s">
        <v>5627</v>
      </c>
      <c r="D331" s="1312" t="s">
        <v>7370</v>
      </c>
      <c r="E331" s="1312" t="s">
        <v>7371</v>
      </c>
      <c r="F331" s="1320">
        <v>33</v>
      </c>
      <c r="G331" s="1320">
        <v>3630</v>
      </c>
      <c r="H331" s="1320">
        <v>0.75814536340852134</v>
      </c>
      <c r="I331" s="1320">
        <v>110</v>
      </c>
      <c r="J331" s="1320">
        <v>42</v>
      </c>
      <c r="K331" s="1320">
        <v>4788</v>
      </c>
      <c r="L331" s="1320">
        <v>1</v>
      </c>
      <c r="M331" s="1320">
        <v>114</v>
      </c>
      <c r="N331" s="1320">
        <v>53</v>
      </c>
      <c r="O331" s="1320">
        <v>6042</v>
      </c>
      <c r="P331" s="1313">
        <v>1.2619047619047619</v>
      </c>
      <c r="Q331" s="1321">
        <v>114</v>
      </c>
    </row>
    <row r="332" spans="1:17" ht="14.4" customHeight="1" x14ac:dyDescent="0.3">
      <c r="A332" s="1310" t="s">
        <v>7332</v>
      </c>
      <c r="B332" s="1312" t="s">
        <v>7333</v>
      </c>
      <c r="C332" s="1312" t="s">
        <v>5627</v>
      </c>
      <c r="D332" s="1312" t="s">
        <v>7372</v>
      </c>
      <c r="E332" s="1312" t="s">
        <v>7373</v>
      </c>
      <c r="F332" s="1320">
        <v>1</v>
      </c>
      <c r="G332" s="1320">
        <v>323</v>
      </c>
      <c r="H332" s="1320">
        <v>0.31117533718689788</v>
      </c>
      <c r="I332" s="1320">
        <v>323</v>
      </c>
      <c r="J332" s="1320">
        <v>3</v>
      </c>
      <c r="K332" s="1320">
        <v>1038</v>
      </c>
      <c r="L332" s="1320">
        <v>1</v>
      </c>
      <c r="M332" s="1320">
        <v>346</v>
      </c>
      <c r="N332" s="1320">
        <v>1</v>
      </c>
      <c r="O332" s="1320">
        <v>347</v>
      </c>
      <c r="P332" s="1313">
        <v>0.33429672447013487</v>
      </c>
      <c r="Q332" s="1321">
        <v>347</v>
      </c>
    </row>
    <row r="333" spans="1:17" ht="14.4" customHeight="1" x14ac:dyDescent="0.3">
      <c r="A333" s="1310" t="s">
        <v>7332</v>
      </c>
      <c r="B333" s="1312" t="s">
        <v>7333</v>
      </c>
      <c r="C333" s="1312" t="s">
        <v>5627</v>
      </c>
      <c r="D333" s="1312" t="s">
        <v>7374</v>
      </c>
      <c r="E333" s="1312" t="s">
        <v>7375</v>
      </c>
      <c r="F333" s="1320">
        <v>2</v>
      </c>
      <c r="G333" s="1320">
        <v>2066</v>
      </c>
      <c r="H333" s="1320">
        <v>1.9417293233082706</v>
      </c>
      <c r="I333" s="1320">
        <v>1033</v>
      </c>
      <c r="J333" s="1320">
        <v>1</v>
      </c>
      <c r="K333" s="1320">
        <v>1064</v>
      </c>
      <c r="L333" s="1320">
        <v>1</v>
      </c>
      <c r="M333" s="1320">
        <v>1064</v>
      </c>
      <c r="N333" s="1320">
        <v>1</v>
      </c>
      <c r="O333" s="1320">
        <v>1065</v>
      </c>
      <c r="P333" s="1313">
        <v>1.0009398496240602</v>
      </c>
      <c r="Q333" s="1321">
        <v>1065</v>
      </c>
    </row>
    <row r="334" spans="1:17" ht="14.4" customHeight="1" x14ac:dyDescent="0.3">
      <c r="A334" s="1310" t="s">
        <v>7332</v>
      </c>
      <c r="B334" s="1312" t="s">
        <v>7333</v>
      </c>
      <c r="C334" s="1312" t="s">
        <v>5627</v>
      </c>
      <c r="D334" s="1312" t="s">
        <v>7376</v>
      </c>
      <c r="E334" s="1312" t="s">
        <v>7377</v>
      </c>
      <c r="F334" s="1320"/>
      <c r="G334" s="1320"/>
      <c r="H334" s="1320"/>
      <c r="I334" s="1320"/>
      <c r="J334" s="1320">
        <v>1</v>
      </c>
      <c r="K334" s="1320">
        <v>301</v>
      </c>
      <c r="L334" s="1320">
        <v>1</v>
      </c>
      <c r="M334" s="1320">
        <v>301</v>
      </c>
      <c r="N334" s="1320"/>
      <c r="O334" s="1320"/>
      <c r="P334" s="1313"/>
      <c r="Q334" s="1321"/>
    </row>
    <row r="335" spans="1:17" ht="14.4" customHeight="1" x14ac:dyDescent="0.3">
      <c r="A335" s="1310" t="s">
        <v>7378</v>
      </c>
      <c r="B335" s="1312" t="s">
        <v>7379</v>
      </c>
      <c r="C335" s="1312" t="s">
        <v>5627</v>
      </c>
      <c r="D335" s="1312" t="s">
        <v>7380</v>
      </c>
      <c r="E335" s="1312" t="s">
        <v>7381</v>
      </c>
      <c r="F335" s="1320">
        <v>682</v>
      </c>
      <c r="G335" s="1320">
        <v>36828</v>
      </c>
      <c r="H335" s="1320">
        <v>0.56391253751454651</v>
      </c>
      <c r="I335" s="1320">
        <v>54</v>
      </c>
      <c r="J335" s="1320">
        <v>1126</v>
      </c>
      <c r="K335" s="1320">
        <v>65308</v>
      </c>
      <c r="L335" s="1320">
        <v>1</v>
      </c>
      <c r="M335" s="1320">
        <v>58</v>
      </c>
      <c r="N335" s="1320">
        <v>736</v>
      </c>
      <c r="O335" s="1320">
        <v>42688</v>
      </c>
      <c r="P335" s="1313">
        <v>0.65364120781527535</v>
      </c>
      <c r="Q335" s="1321">
        <v>58</v>
      </c>
    </row>
    <row r="336" spans="1:17" ht="14.4" customHeight="1" x14ac:dyDescent="0.3">
      <c r="A336" s="1310" t="s">
        <v>7378</v>
      </c>
      <c r="B336" s="1312" t="s">
        <v>7379</v>
      </c>
      <c r="C336" s="1312" t="s">
        <v>5627</v>
      </c>
      <c r="D336" s="1312" t="s">
        <v>7382</v>
      </c>
      <c r="E336" s="1312" t="s">
        <v>7383</v>
      </c>
      <c r="F336" s="1320">
        <v>3603</v>
      </c>
      <c r="G336" s="1320">
        <v>443169</v>
      </c>
      <c r="H336" s="1320">
        <v>1.0386765322839591</v>
      </c>
      <c r="I336" s="1320">
        <v>123</v>
      </c>
      <c r="J336" s="1320">
        <v>3257</v>
      </c>
      <c r="K336" s="1320">
        <v>426667</v>
      </c>
      <c r="L336" s="1320">
        <v>1</v>
      </c>
      <c r="M336" s="1320">
        <v>131</v>
      </c>
      <c r="N336" s="1320">
        <v>1710</v>
      </c>
      <c r="O336" s="1320">
        <v>224010</v>
      </c>
      <c r="P336" s="1313">
        <v>0.52502302732575989</v>
      </c>
      <c r="Q336" s="1321">
        <v>131</v>
      </c>
    </row>
    <row r="337" spans="1:17" ht="14.4" customHeight="1" x14ac:dyDescent="0.3">
      <c r="A337" s="1310" t="s">
        <v>7378</v>
      </c>
      <c r="B337" s="1312" t="s">
        <v>7379</v>
      </c>
      <c r="C337" s="1312" t="s">
        <v>5627</v>
      </c>
      <c r="D337" s="1312" t="s">
        <v>7384</v>
      </c>
      <c r="E337" s="1312" t="s">
        <v>7385</v>
      </c>
      <c r="F337" s="1320">
        <v>220</v>
      </c>
      <c r="G337" s="1320">
        <v>38940</v>
      </c>
      <c r="H337" s="1320">
        <v>0.93650793650793651</v>
      </c>
      <c r="I337" s="1320">
        <v>177</v>
      </c>
      <c r="J337" s="1320">
        <v>220</v>
      </c>
      <c r="K337" s="1320">
        <v>41580</v>
      </c>
      <c r="L337" s="1320">
        <v>1</v>
      </c>
      <c r="M337" s="1320">
        <v>189</v>
      </c>
      <c r="N337" s="1320">
        <v>193</v>
      </c>
      <c r="O337" s="1320">
        <v>36477</v>
      </c>
      <c r="P337" s="1313">
        <v>0.87727272727272732</v>
      </c>
      <c r="Q337" s="1321">
        <v>189</v>
      </c>
    </row>
    <row r="338" spans="1:17" ht="14.4" customHeight="1" x14ac:dyDescent="0.3">
      <c r="A338" s="1310" t="s">
        <v>7378</v>
      </c>
      <c r="B338" s="1312" t="s">
        <v>7379</v>
      </c>
      <c r="C338" s="1312" t="s">
        <v>5627</v>
      </c>
      <c r="D338" s="1312" t="s">
        <v>7386</v>
      </c>
      <c r="E338" s="1312" t="s">
        <v>7387</v>
      </c>
      <c r="F338" s="1320">
        <v>45</v>
      </c>
      <c r="G338" s="1320">
        <v>17280</v>
      </c>
      <c r="H338" s="1320">
        <v>0.92297831428266208</v>
      </c>
      <c r="I338" s="1320">
        <v>384</v>
      </c>
      <c r="J338" s="1320">
        <v>46</v>
      </c>
      <c r="K338" s="1320">
        <v>18722</v>
      </c>
      <c r="L338" s="1320">
        <v>1</v>
      </c>
      <c r="M338" s="1320">
        <v>407</v>
      </c>
      <c r="N338" s="1320">
        <v>108</v>
      </c>
      <c r="O338" s="1320">
        <v>44064</v>
      </c>
      <c r="P338" s="1313">
        <v>2.3535947014207883</v>
      </c>
      <c r="Q338" s="1321">
        <v>408</v>
      </c>
    </row>
    <row r="339" spans="1:17" ht="14.4" customHeight="1" x14ac:dyDescent="0.3">
      <c r="A339" s="1310" t="s">
        <v>7378</v>
      </c>
      <c r="B339" s="1312" t="s">
        <v>7379</v>
      </c>
      <c r="C339" s="1312" t="s">
        <v>5627</v>
      </c>
      <c r="D339" s="1312" t="s">
        <v>7388</v>
      </c>
      <c r="E339" s="1312" t="s">
        <v>7389</v>
      </c>
      <c r="F339" s="1320">
        <v>322</v>
      </c>
      <c r="G339" s="1320">
        <v>55384</v>
      </c>
      <c r="H339" s="1320">
        <v>1.3937289244551814</v>
      </c>
      <c r="I339" s="1320">
        <v>172</v>
      </c>
      <c r="J339" s="1320">
        <v>222</v>
      </c>
      <c r="K339" s="1320">
        <v>39738</v>
      </c>
      <c r="L339" s="1320">
        <v>1</v>
      </c>
      <c r="M339" s="1320">
        <v>179</v>
      </c>
      <c r="N339" s="1320">
        <v>160</v>
      </c>
      <c r="O339" s="1320">
        <v>28800</v>
      </c>
      <c r="P339" s="1313">
        <v>0.72474709346217725</v>
      </c>
      <c r="Q339" s="1321">
        <v>180</v>
      </c>
    </row>
    <row r="340" spans="1:17" ht="14.4" customHeight="1" x14ac:dyDescent="0.3">
      <c r="A340" s="1310" t="s">
        <v>7378</v>
      </c>
      <c r="B340" s="1312" t="s">
        <v>7379</v>
      </c>
      <c r="C340" s="1312" t="s">
        <v>5627</v>
      </c>
      <c r="D340" s="1312" t="s">
        <v>7390</v>
      </c>
      <c r="E340" s="1312" t="s">
        <v>7391</v>
      </c>
      <c r="F340" s="1320">
        <v>157</v>
      </c>
      <c r="G340" s="1320">
        <v>50554</v>
      </c>
      <c r="H340" s="1320">
        <v>2.0392900363049615</v>
      </c>
      <c r="I340" s="1320">
        <v>322</v>
      </c>
      <c r="J340" s="1320">
        <v>74</v>
      </c>
      <c r="K340" s="1320">
        <v>24790</v>
      </c>
      <c r="L340" s="1320">
        <v>1</v>
      </c>
      <c r="M340" s="1320">
        <v>335</v>
      </c>
      <c r="N340" s="1320">
        <v>119</v>
      </c>
      <c r="O340" s="1320">
        <v>39984</v>
      </c>
      <c r="P340" s="1313">
        <v>1.6129084308188786</v>
      </c>
      <c r="Q340" s="1321">
        <v>336</v>
      </c>
    </row>
    <row r="341" spans="1:17" ht="14.4" customHeight="1" x14ac:dyDescent="0.3">
      <c r="A341" s="1310" t="s">
        <v>7378</v>
      </c>
      <c r="B341" s="1312" t="s">
        <v>7379</v>
      </c>
      <c r="C341" s="1312" t="s">
        <v>5627</v>
      </c>
      <c r="D341" s="1312" t="s">
        <v>7392</v>
      </c>
      <c r="E341" s="1312" t="s">
        <v>7393</v>
      </c>
      <c r="F341" s="1320"/>
      <c r="G341" s="1320"/>
      <c r="H341" s="1320"/>
      <c r="I341" s="1320"/>
      <c r="J341" s="1320">
        <v>1</v>
      </c>
      <c r="K341" s="1320">
        <v>458</v>
      </c>
      <c r="L341" s="1320">
        <v>1</v>
      </c>
      <c r="M341" s="1320">
        <v>458</v>
      </c>
      <c r="N341" s="1320"/>
      <c r="O341" s="1320"/>
      <c r="P341" s="1313"/>
      <c r="Q341" s="1321"/>
    </row>
    <row r="342" spans="1:17" ht="14.4" customHeight="1" x14ac:dyDescent="0.3">
      <c r="A342" s="1310" t="s">
        <v>7378</v>
      </c>
      <c r="B342" s="1312" t="s">
        <v>7379</v>
      </c>
      <c r="C342" s="1312" t="s">
        <v>5627</v>
      </c>
      <c r="D342" s="1312" t="s">
        <v>7394</v>
      </c>
      <c r="E342" s="1312" t="s">
        <v>7395</v>
      </c>
      <c r="F342" s="1320">
        <v>869</v>
      </c>
      <c r="G342" s="1320">
        <v>296329</v>
      </c>
      <c r="H342" s="1320">
        <v>1.0354636941784892</v>
      </c>
      <c r="I342" s="1320">
        <v>341</v>
      </c>
      <c r="J342" s="1320">
        <v>820</v>
      </c>
      <c r="K342" s="1320">
        <v>286180</v>
      </c>
      <c r="L342" s="1320">
        <v>1</v>
      </c>
      <c r="M342" s="1320">
        <v>349</v>
      </c>
      <c r="N342" s="1320">
        <v>986</v>
      </c>
      <c r="O342" s="1320">
        <v>344114</v>
      </c>
      <c r="P342" s="1313">
        <v>1.2024390243902439</v>
      </c>
      <c r="Q342" s="1321">
        <v>349</v>
      </c>
    </row>
    <row r="343" spans="1:17" ht="14.4" customHeight="1" x14ac:dyDescent="0.3">
      <c r="A343" s="1310" t="s">
        <v>7378</v>
      </c>
      <c r="B343" s="1312" t="s">
        <v>7379</v>
      </c>
      <c r="C343" s="1312" t="s">
        <v>5627</v>
      </c>
      <c r="D343" s="1312" t="s">
        <v>7396</v>
      </c>
      <c r="E343" s="1312" t="s">
        <v>7397</v>
      </c>
      <c r="F343" s="1320">
        <v>17</v>
      </c>
      <c r="G343" s="1320">
        <v>1853</v>
      </c>
      <c r="H343" s="1320">
        <v>0.54612437371058065</v>
      </c>
      <c r="I343" s="1320">
        <v>109</v>
      </c>
      <c r="J343" s="1320">
        <v>29</v>
      </c>
      <c r="K343" s="1320">
        <v>3393</v>
      </c>
      <c r="L343" s="1320">
        <v>1</v>
      </c>
      <c r="M343" s="1320">
        <v>117</v>
      </c>
      <c r="N343" s="1320">
        <v>53</v>
      </c>
      <c r="O343" s="1320">
        <v>6201</v>
      </c>
      <c r="P343" s="1313">
        <v>1.8275862068965518</v>
      </c>
      <c r="Q343" s="1321">
        <v>117</v>
      </c>
    </row>
    <row r="344" spans="1:17" ht="14.4" customHeight="1" x14ac:dyDescent="0.3">
      <c r="A344" s="1310" t="s">
        <v>7378</v>
      </c>
      <c r="B344" s="1312" t="s">
        <v>7379</v>
      </c>
      <c r="C344" s="1312" t="s">
        <v>5627</v>
      </c>
      <c r="D344" s="1312" t="s">
        <v>7398</v>
      </c>
      <c r="E344" s="1312" t="s">
        <v>7399</v>
      </c>
      <c r="F344" s="1320"/>
      <c r="G344" s="1320"/>
      <c r="H344" s="1320"/>
      <c r="I344" s="1320"/>
      <c r="J344" s="1320">
        <v>1</v>
      </c>
      <c r="K344" s="1320">
        <v>211</v>
      </c>
      <c r="L344" s="1320">
        <v>1</v>
      </c>
      <c r="M344" s="1320">
        <v>211</v>
      </c>
      <c r="N344" s="1320"/>
      <c r="O344" s="1320"/>
      <c r="P344" s="1313"/>
      <c r="Q344" s="1321"/>
    </row>
    <row r="345" spans="1:17" ht="14.4" customHeight="1" x14ac:dyDescent="0.3">
      <c r="A345" s="1310" t="s">
        <v>7378</v>
      </c>
      <c r="B345" s="1312" t="s">
        <v>7379</v>
      </c>
      <c r="C345" s="1312" t="s">
        <v>5627</v>
      </c>
      <c r="D345" s="1312" t="s">
        <v>7400</v>
      </c>
      <c r="E345" s="1312" t="s">
        <v>7401</v>
      </c>
      <c r="F345" s="1320">
        <v>1</v>
      </c>
      <c r="G345" s="1320">
        <v>47</v>
      </c>
      <c r="H345" s="1320"/>
      <c r="I345" s="1320">
        <v>47</v>
      </c>
      <c r="J345" s="1320"/>
      <c r="K345" s="1320"/>
      <c r="L345" s="1320"/>
      <c r="M345" s="1320"/>
      <c r="N345" s="1320"/>
      <c r="O345" s="1320"/>
      <c r="P345" s="1313"/>
      <c r="Q345" s="1321"/>
    </row>
    <row r="346" spans="1:17" ht="14.4" customHeight="1" x14ac:dyDescent="0.3">
      <c r="A346" s="1310" t="s">
        <v>7378</v>
      </c>
      <c r="B346" s="1312" t="s">
        <v>7379</v>
      </c>
      <c r="C346" s="1312" t="s">
        <v>5627</v>
      </c>
      <c r="D346" s="1312" t="s">
        <v>7402</v>
      </c>
      <c r="E346" s="1312" t="s">
        <v>7403</v>
      </c>
      <c r="F346" s="1320">
        <v>57</v>
      </c>
      <c r="G346" s="1320">
        <v>21432</v>
      </c>
      <c r="H346" s="1320">
        <v>1.3844961240310079</v>
      </c>
      <c r="I346" s="1320">
        <v>376</v>
      </c>
      <c r="J346" s="1320">
        <v>40</v>
      </c>
      <c r="K346" s="1320">
        <v>15480</v>
      </c>
      <c r="L346" s="1320">
        <v>1</v>
      </c>
      <c r="M346" s="1320">
        <v>387</v>
      </c>
      <c r="N346" s="1320">
        <v>56</v>
      </c>
      <c r="O346" s="1320">
        <v>21896</v>
      </c>
      <c r="P346" s="1313">
        <v>1.4144702842377261</v>
      </c>
      <c r="Q346" s="1321">
        <v>391</v>
      </c>
    </row>
    <row r="347" spans="1:17" ht="14.4" customHeight="1" x14ac:dyDescent="0.3">
      <c r="A347" s="1310" t="s">
        <v>7378</v>
      </c>
      <c r="B347" s="1312" t="s">
        <v>7379</v>
      </c>
      <c r="C347" s="1312" t="s">
        <v>5627</v>
      </c>
      <c r="D347" s="1312" t="s">
        <v>7404</v>
      </c>
      <c r="E347" s="1312" t="s">
        <v>7405</v>
      </c>
      <c r="F347" s="1320">
        <v>18</v>
      </c>
      <c r="G347" s="1320">
        <v>666</v>
      </c>
      <c r="H347" s="1320">
        <v>0.70105263157894737</v>
      </c>
      <c r="I347" s="1320">
        <v>37</v>
      </c>
      <c r="J347" s="1320">
        <v>25</v>
      </c>
      <c r="K347" s="1320">
        <v>950</v>
      </c>
      <c r="L347" s="1320">
        <v>1</v>
      </c>
      <c r="M347" s="1320">
        <v>38</v>
      </c>
      <c r="N347" s="1320">
        <v>38</v>
      </c>
      <c r="O347" s="1320">
        <v>1444</v>
      </c>
      <c r="P347" s="1313">
        <v>1.52</v>
      </c>
      <c r="Q347" s="1321">
        <v>38</v>
      </c>
    </row>
    <row r="348" spans="1:17" ht="14.4" customHeight="1" x14ac:dyDescent="0.3">
      <c r="A348" s="1310" t="s">
        <v>7378</v>
      </c>
      <c r="B348" s="1312" t="s">
        <v>7379</v>
      </c>
      <c r="C348" s="1312" t="s">
        <v>5627</v>
      </c>
      <c r="D348" s="1312" t="s">
        <v>6760</v>
      </c>
      <c r="E348" s="1312" t="s">
        <v>6761</v>
      </c>
      <c r="F348" s="1320">
        <v>72</v>
      </c>
      <c r="G348" s="1320">
        <v>48672</v>
      </c>
      <c r="H348" s="1320">
        <v>1.1920062695924765</v>
      </c>
      <c r="I348" s="1320">
        <v>676</v>
      </c>
      <c r="J348" s="1320">
        <v>58</v>
      </c>
      <c r="K348" s="1320">
        <v>40832</v>
      </c>
      <c r="L348" s="1320">
        <v>1</v>
      </c>
      <c r="M348" s="1320">
        <v>704</v>
      </c>
      <c r="N348" s="1320">
        <v>55</v>
      </c>
      <c r="O348" s="1320">
        <v>38775</v>
      </c>
      <c r="P348" s="1313">
        <v>0.94962284482758619</v>
      </c>
      <c r="Q348" s="1321">
        <v>705</v>
      </c>
    </row>
    <row r="349" spans="1:17" ht="14.4" customHeight="1" x14ac:dyDescent="0.3">
      <c r="A349" s="1310" t="s">
        <v>7378</v>
      </c>
      <c r="B349" s="1312" t="s">
        <v>7379</v>
      </c>
      <c r="C349" s="1312" t="s">
        <v>5627</v>
      </c>
      <c r="D349" s="1312" t="s">
        <v>7406</v>
      </c>
      <c r="E349" s="1312" t="s">
        <v>7407</v>
      </c>
      <c r="F349" s="1320">
        <v>4</v>
      </c>
      <c r="G349" s="1320">
        <v>552</v>
      </c>
      <c r="H349" s="1320">
        <v>3.7551020408163267</v>
      </c>
      <c r="I349" s="1320">
        <v>138</v>
      </c>
      <c r="J349" s="1320">
        <v>1</v>
      </c>
      <c r="K349" s="1320">
        <v>147</v>
      </c>
      <c r="L349" s="1320">
        <v>1</v>
      </c>
      <c r="M349" s="1320">
        <v>147</v>
      </c>
      <c r="N349" s="1320"/>
      <c r="O349" s="1320"/>
      <c r="P349" s="1313"/>
      <c r="Q349" s="1321"/>
    </row>
    <row r="350" spans="1:17" ht="14.4" customHeight="1" x14ac:dyDescent="0.3">
      <c r="A350" s="1310" t="s">
        <v>7378</v>
      </c>
      <c r="B350" s="1312" t="s">
        <v>7379</v>
      </c>
      <c r="C350" s="1312" t="s">
        <v>5627</v>
      </c>
      <c r="D350" s="1312" t="s">
        <v>7408</v>
      </c>
      <c r="E350" s="1312" t="s">
        <v>7409</v>
      </c>
      <c r="F350" s="1320">
        <v>2617</v>
      </c>
      <c r="G350" s="1320">
        <v>745845</v>
      </c>
      <c r="H350" s="1320">
        <v>0.86693904593639581</v>
      </c>
      <c r="I350" s="1320">
        <v>285</v>
      </c>
      <c r="J350" s="1320">
        <v>2830</v>
      </c>
      <c r="K350" s="1320">
        <v>860320</v>
      </c>
      <c r="L350" s="1320">
        <v>1</v>
      </c>
      <c r="M350" s="1320">
        <v>304</v>
      </c>
      <c r="N350" s="1320">
        <v>2696</v>
      </c>
      <c r="O350" s="1320">
        <v>822280</v>
      </c>
      <c r="P350" s="1313">
        <v>0.95578389436488753</v>
      </c>
      <c r="Q350" s="1321">
        <v>305</v>
      </c>
    </row>
    <row r="351" spans="1:17" ht="14.4" customHeight="1" x14ac:dyDescent="0.3">
      <c r="A351" s="1310" t="s">
        <v>7378</v>
      </c>
      <c r="B351" s="1312" t="s">
        <v>7379</v>
      </c>
      <c r="C351" s="1312" t="s">
        <v>5627</v>
      </c>
      <c r="D351" s="1312" t="s">
        <v>7410</v>
      </c>
      <c r="E351" s="1312" t="s">
        <v>7411</v>
      </c>
      <c r="F351" s="1320">
        <v>404</v>
      </c>
      <c r="G351" s="1320">
        <v>186648</v>
      </c>
      <c r="H351" s="1320">
        <v>1.0323222937545629</v>
      </c>
      <c r="I351" s="1320">
        <v>462</v>
      </c>
      <c r="J351" s="1320">
        <v>366</v>
      </c>
      <c r="K351" s="1320">
        <v>180804</v>
      </c>
      <c r="L351" s="1320">
        <v>1</v>
      </c>
      <c r="M351" s="1320">
        <v>494</v>
      </c>
      <c r="N351" s="1320">
        <v>467</v>
      </c>
      <c r="O351" s="1320">
        <v>230698</v>
      </c>
      <c r="P351" s="1313">
        <v>1.2759562841530054</v>
      </c>
      <c r="Q351" s="1321">
        <v>494</v>
      </c>
    </row>
    <row r="352" spans="1:17" ht="14.4" customHeight="1" x14ac:dyDescent="0.3">
      <c r="A352" s="1310" t="s">
        <v>7378</v>
      </c>
      <c r="B352" s="1312" t="s">
        <v>7379</v>
      </c>
      <c r="C352" s="1312" t="s">
        <v>5627</v>
      </c>
      <c r="D352" s="1312" t="s">
        <v>7412</v>
      </c>
      <c r="E352" s="1312" t="s">
        <v>7413</v>
      </c>
      <c r="F352" s="1320">
        <v>2922</v>
      </c>
      <c r="G352" s="1320">
        <v>1040232</v>
      </c>
      <c r="H352" s="1320">
        <v>0.96447267164248296</v>
      </c>
      <c r="I352" s="1320">
        <v>356</v>
      </c>
      <c r="J352" s="1320">
        <v>2915</v>
      </c>
      <c r="K352" s="1320">
        <v>1078550</v>
      </c>
      <c r="L352" s="1320">
        <v>1</v>
      </c>
      <c r="M352" s="1320">
        <v>370</v>
      </c>
      <c r="N352" s="1320">
        <v>2761</v>
      </c>
      <c r="O352" s="1320">
        <v>1021570</v>
      </c>
      <c r="P352" s="1313">
        <v>0.94716981132075473</v>
      </c>
      <c r="Q352" s="1321">
        <v>370</v>
      </c>
    </row>
    <row r="353" spans="1:17" ht="14.4" customHeight="1" x14ac:dyDescent="0.3">
      <c r="A353" s="1310" t="s">
        <v>7378</v>
      </c>
      <c r="B353" s="1312" t="s">
        <v>7379</v>
      </c>
      <c r="C353" s="1312" t="s">
        <v>5627</v>
      </c>
      <c r="D353" s="1312" t="s">
        <v>7414</v>
      </c>
      <c r="E353" s="1312" t="s">
        <v>7415</v>
      </c>
      <c r="F353" s="1320">
        <v>1</v>
      </c>
      <c r="G353" s="1320">
        <v>2917</v>
      </c>
      <c r="H353" s="1320">
        <v>0.46972624798711754</v>
      </c>
      <c r="I353" s="1320">
        <v>2917</v>
      </c>
      <c r="J353" s="1320">
        <v>2</v>
      </c>
      <c r="K353" s="1320">
        <v>6210</v>
      </c>
      <c r="L353" s="1320">
        <v>1</v>
      </c>
      <c r="M353" s="1320">
        <v>3105</v>
      </c>
      <c r="N353" s="1320"/>
      <c r="O353" s="1320"/>
      <c r="P353" s="1313"/>
      <c r="Q353" s="1321"/>
    </row>
    <row r="354" spans="1:17" ht="14.4" customHeight="1" x14ac:dyDescent="0.3">
      <c r="A354" s="1310" t="s">
        <v>7378</v>
      </c>
      <c r="B354" s="1312" t="s">
        <v>7379</v>
      </c>
      <c r="C354" s="1312" t="s">
        <v>5627</v>
      </c>
      <c r="D354" s="1312" t="s">
        <v>7416</v>
      </c>
      <c r="E354" s="1312" t="s">
        <v>7417</v>
      </c>
      <c r="F354" s="1320"/>
      <c r="G354" s="1320"/>
      <c r="H354" s="1320"/>
      <c r="I354" s="1320"/>
      <c r="J354" s="1320">
        <v>1</v>
      </c>
      <c r="K354" s="1320">
        <v>12793</v>
      </c>
      <c r="L354" s="1320">
        <v>1</v>
      </c>
      <c r="M354" s="1320">
        <v>12793</v>
      </c>
      <c r="N354" s="1320"/>
      <c r="O354" s="1320"/>
      <c r="P354" s="1313"/>
      <c r="Q354" s="1321"/>
    </row>
    <row r="355" spans="1:17" ht="14.4" customHeight="1" x14ac:dyDescent="0.3">
      <c r="A355" s="1310" t="s">
        <v>7378</v>
      </c>
      <c r="B355" s="1312" t="s">
        <v>7379</v>
      </c>
      <c r="C355" s="1312" t="s">
        <v>5627</v>
      </c>
      <c r="D355" s="1312" t="s">
        <v>7418</v>
      </c>
      <c r="E355" s="1312" t="s">
        <v>7419</v>
      </c>
      <c r="F355" s="1320">
        <v>11</v>
      </c>
      <c r="G355" s="1320">
        <v>1155</v>
      </c>
      <c r="H355" s="1320">
        <v>5.2027027027027026</v>
      </c>
      <c r="I355" s="1320">
        <v>105</v>
      </c>
      <c r="J355" s="1320">
        <v>2</v>
      </c>
      <c r="K355" s="1320">
        <v>222</v>
      </c>
      <c r="L355" s="1320">
        <v>1</v>
      </c>
      <c r="M355" s="1320">
        <v>111</v>
      </c>
      <c r="N355" s="1320">
        <v>14</v>
      </c>
      <c r="O355" s="1320">
        <v>1554</v>
      </c>
      <c r="P355" s="1313">
        <v>7</v>
      </c>
      <c r="Q355" s="1321">
        <v>111</v>
      </c>
    </row>
    <row r="356" spans="1:17" ht="14.4" customHeight="1" x14ac:dyDescent="0.3">
      <c r="A356" s="1310" t="s">
        <v>7378</v>
      </c>
      <c r="B356" s="1312" t="s">
        <v>7379</v>
      </c>
      <c r="C356" s="1312" t="s">
        <v>5627</v>
      </c>
      <c r="D356" s="1312" t="s">
        <v>7420</v>
      </c>
      <c r="E356" s="1312" t="s">
        <v>7421</v>
      </c>
      <c r="F356" s="1320">
        <v>265</v>
      </c>
      <c r="G356" s="1320">
        <v>31005</v>
      </c>
      <c r="H356" s="1320">
        <v>0.92898876404494379</v>
      </c>
      <c r="I356" s="1320">
        <v>117</v>
      </c>
      <c r="J356" s="1320">
        <v>267</v>
      </c>
      <c r="K356" s="1320">
        <v>33375</v>
      </c>
      <c r="L356" s="1320">
        <v>1</v>
      </c>
      <c r="M356" s="1320">
        <v>125</v>
      </c>
      <c r="N356" s="1320">
        <v>117</v>
      </c>
      <c r="O356" s="1320">
        <v>14625</v>
      </c>
      <c r="P356" s="1313">
        <v>0.43820224719101125</v>
      </c>
      <c r="Q356" s="1321">
        <v>125</v>
      </c>
    </row>
    <row r="357" spans="1:17" ht="14.4" customHeight="1" x14ac:dyDescent="0.3">
      <c r="A357" s="1310" t="s">
        <v>7378</v>
      </c>
      <c r="B357" s="1312" t="s">
        <v>7379</v>
      </c>
      <c r="C357" s="1312" t="s">
        <v>5627</v>
      </c>
      <c r="D357" s="1312" t="s">
        <v>6762</v>
      </c>
      <c r="E357" s="1312" t="s">
        <v>6763</v>
      </c>
      <c r="F357" s="1320">
        <v>51</v>
      </c>
      <c r="G357" s="1320">
        <v>23613</v>
      </c>
      <c r="H357" s="1320">
        <v>0.97353123067408787</v>
      </c>
      <c r="I357" s="1320">
        <v>463</v>
      </c>
      <c r="J357" s="1320">
        <v>49</v>
      </c>
      <c r="K357" s="1320">
        <v>24255</v>
      </c>
      <c r="L357" s="1320">
        <v>1</v>
      </c>
      <c r="M357" s="1320">
        <v>495</v>
      </c>
      <c r="N357" s="1320">
        <v>83</v>
      </c>
      <c r="O357" s="1320">
        <v>41085</v>
      </c>
      <c r="P357" s="1313">
        <v>1.6938775510204083</v>
      </c>
      <c r="Q357" s="1321">
        <v>495</v>
      </c>
    </row>
    <row r="358" spans="1:17" ht="14.4" customHeight="1" x14ac:dyDescent="0.3">
      <c r="A358" s="1310" t="s">
        <v>7378</v>
      </c>
      <c r="B358" s="1312" t="s">
        <v>7379</v>
      </c>
      <c r="C358" s="1312" t="s">
        <v>5627</v>
      </c>
      <c r="D358" s="1312" t="s">
        <v>6799</v>
      </c>
      <c r="E358" s="1312" t="s">
        <v>6800</v>
      </c>
      <c r="F358" s="1320"/>
      <c r="G358" s="1320"/>
      <c r="H358" s="1320"/>
      <c r="I358" s="1320"/>
      <c r="J358" s="1320"/>
      <c r="K358" s="1320"/>
      <c r="L358" s="1320"/>
      <c r="M358" s="1320"/>
      <c r="N358" s="1320">
        <v>3</v>
      </c>
      <c r="O358" s="1320">
        <v>3855</v>
      </c>
      <c r="P358" s="1313"/>
      <c r="Q358" s="1321">
        <v>1285</v>
      </c>
    </row>
    <row r="359" spans="1:17" ht="14.4" customHeight="1" x14ac:dyDescent="0.3">
      <c r="A359" s="1310" t="s">
        <v>7378</v>
      </c>
      <c r="B359" s="1312" t="s">
        <v>7379</v>
      </c>
      <c r="C359" s="1312" t="s">
        <v>5627</v>
      </c>
      <c r="D359" s="1312" t="s">
        <v>2442</v>
      </c>
      <c r="E359" s="1312" t="s">
        <v>7422</v>
      </c>
      <c r="F359" s="1320">
        <v>19</v>
      </c>
      <c r="G359" s="1320">
        <v>8303</v>
      </c>
      <c r="H359" s="1320">
        <v>0.72833333333333339</v>
      </c>
      <c r="I359" s="1320">
        <v>437</v>
      </c>
      <c r="J359" s="1320">
        <v>25</v>
      </c>
      <c r="K359" s="1320">
        <v>11400</v>
      </c>
      <c r="L359" s="1320">
        <v>1</v>
      </c>
      <c r="M359" s="1320">
        <v>456</v>
      </c>
      <c r="N359" s="1320">
        <v>18</v>
      </c>
      <c r="O359" s="1320">
        <v>8208</v>
      </c>
      <c r="P359" s="1313">
        <v>0.72</v>
      </c>
      <c r="Q359" s="1321">
        <v>456</v>
      </c>
    </row>
    <row r="360" spans="1:17" ht="14.4" customHeight="1" x14ac:dyDescent="0.3">
      <c r="A360" s="1310" t="s">
        <v>7378</v>
      </c>
      <c r="B360" s="1312" t="s">
        <v>7379</v>
      </c>
      <c r="C360" s="1312" t="s">
        <v>5627</v>
      </c>
      <c r="D360" s="1312" t="s">
        <v>7423</v>
      </c>
      <c r="E360" s="1312" t="s">
        <v>7424</v>
      </c>
      <c r="F360" s="1320">
        <v>2362</v>
      </c>
      <c r="G360" s="1320">
        <v>127548</v>
      </c>
      <c r="H360" s="1320">
        <v>0.91935762887786876</v>
      </c>
      <c r="I360" s="1320">
        <v>54</v>
      </c>
      <c r="J360" s="1320">
        <v>2392</v>
      </c>
      <c r="K360" s="1320">
        <v>138736</v>
      </c>
      <c r="L360" s="1320">
        <v>1</v>
      </c>
      <c r="M360" s="1320">
        <v>58</v>
      </c>
      <c r="N360" s="1320">
        <v>1161</v>
      </c>
      <c r="O360" s="1320">
        <v>67338</v>
      </c>
      <c r="P360" s="1313">
        <v>0.48536789297658861</v>
      </c>
      <c r="Q360" s="1321">
        <v>58</v>
      </c>
    </row>
    <row r="361" spans="1:17" ht="14.4" customHeight="1" x14ac:dyDescent="0.3">
      <c r="A361" s="1310" t="s">
        <v>7378</v>
      </c>
      <c r="B361" s="1312" t="s">
        <v>7379</v>
      </c>
      <c r="C361" s="1312" t="s">
        <v>5627</v>
      </c>
      <c r="D361" s="1312" t="s">
        <v>7425</v>
      </c>
      <c r="E361" s="1312" t="s">
        <v>7426</v>
      </c>
      <c r="F361" s="1320"/>
      <c r="G361" s="1320"/>
      <c r="H361" s="1320"/>
      <c r="I361" s="1320"/>
      <c r="J361" s="1320">
        <v>1</v>
      </c>
      <c r="K361" s="1320">
        <v>2173</v>
      </c>
      <c r="L361" s="1320">
        <v>1</v>
      </c>
      <c r="M361" s="1320">
        <v>2173</v>
      </c>
      <c r="N361" s="1320">
        <v>2</v>
      </c>
      <c r="O361" s="1320">
        <v>4346</v>
      </c>
      <c r="P361" s="1313">
        <v>2</v>
      </c>
      <c r="Q361" s="1321">
        <v>2173</v>
      </c>
    </row>
    <row r="362" spans="1:17" ht="14.4" customHeight="1" x14ac:dyDescent="0.3">
      <c r="A362" s="1310" t="s">
        <v>7378</v>
      </c>
      <c r="B362" s="1312" t="s">
        <v>7379</v>
      </c>
      <c r="C362" s="1312" t="s">
        <v>5627</v>
      </c>
      <c r="D362" s="1312" t="s">
        <v>7427</v>
      </c>
      <c r="E362" s="1312" t="s">
        <v>7428</v>
      </c>
      <c r="F362" s="1320"/>
      <c r="G362" s="1320"/>
      <c r="H362" s="1320"/>
      <c r="I362" s="1320"/>
      <c r="J362" s="1320"/>
      <c r="K362" s="1320"/>
      <c r="L362" s="1320"/>
      <c r="M362" s="1320"/>
      <c r="N362" s="1320">
        <v>4</v>
      </c>
      <c r="O362" s="1320">
        <v>39048</v>
      </c>
      <c r="P362" s="1313"/>
      <c r="Q362" s="1321">
        <v>9762</v>
      </c>
    </row>
    <row r="363" spans="1:17" ht="14.4" customHeight="1" x14ac:dyDescent="0.3">
      <c r="A363" s="1310" t="s">
        <v>7378</v>
      </c>
      <c r="B363" s="1312" t="s">
        <v>7379</v>
      </c>
      <c r="C363" s="1312" t="s">
        <v>5627</v>
      </c>
      <c r="D363" s="1312" t="s">
        <v>7429</v>
      </c>
      <c r="E363" s="1312" t="s">
        <v>7430</v>
      </c>
      <c r="F363" s="1320">
        <v>11033</v>
      </c>
      <c r="G363" s="1320">
        <v>1864577</v>
      </c>
      <c r="H363" s="1320">
        <v>0.99978659231356992</v>
      </c>
      <c r="I363" s="1320">
        <v>169</v>
      </c>
      <c r="J363" s="1320">
        <v>10657</v>
      </c>
      <c r="K363" s="1320">
        <v>1864975</v>
      </c>
      <c r="L363" s="1320">
        <v>1</v>
      </c>
      <c r="M363" s="1320">
        <v>175</v>
      </c>
      <c r="N363" s="1320">
        <v>9585</v>
      </c>
      <c r="O363" s="1320">
        <v>1686960</v>
      </c>
      <c r="P363" s="1313">
        <v>0.90454831834206895</v>
      </c>
      <c r="Q363" s="1321">
        <v>176</v>
      </c>
    </row>
    <row r="364" spans="1:17" ht="14.4" customHeight="1" x14ac:dyDescent="0.3">
      <c r="A364" s="1310" t="s">
        <v>7378</v>
      </c>
      <c r="B364" s="1312" t="s">
        <v>7379</v>
      </c>
      <c r="C364" s="1312" t="s">
        <v>5627</v>
      </c>
      <c r="D364" s="1312" t="s">
        <v>7431</v>
      </c>
      <c r="E364" s="1312" t="s">
        <v>7432</v>
      </c>
      <c r="F364" s="1320">
        <v>142</v>
      </c>
      <c r="G364" s="1320">
        <v>11502</v>
      </c>
      <c r="H364" s="1320">
        <v>1.0654932839277442</v>
      </c>
      <c r="I364" s="1320">
        <v>81</v>
      </c>
      <c r="J364" s="1320">
        <v>127</v>
      </c>
      <c r="K364" s="1320">
        <v>10795</v>
      </c>
      <c r="L364" s="1320">
        <v>1</v>
      </c>
      <c r="M364" s="1320">
        <v>85</v>
      </c>
      <c r="N364" s="1320">
        <v>106</v>
      </c>
      <c r="O364" s="1320">
        <v>9010</v>
      </c>
      <c r="P364" s="1313">
        <v>0.83464566929133854</v>
      </c>
      <c r="Q364" s="1321">
        <v>85</v>
      </c>
    </row>
    <row r="365" spans="1:17" ht="14.4" customHeight="1" x14ac:dyDescent="0.3">
      <c r="A365" s="1310" t="s">
        <v>7378</v>
      </c>
      <c r="B365" s="1312" t="s">
        <v>7379</v>
      </c>
      <c r="C365" s="1312" t="s">
        <v>5627</v>
      </c>
      <c r="D365" s="1312" t="s">
        <v>6764</v>
      </c>
      <c r="E365" s="1312" t="s">
        <v>6765</v>
      </c>
      <c r="F365" s="1320">
        <v>8</v>
      </c>
      <c r="G365" s="1320">
        <v>1328</v>
      </c>
      <c r="H365" s="1320">
        <v>7.4606741573033704</v>
      </c>
      <c r="I365" s="1320">
        <v>166</v>
      </c>
      <c r="J365" s="1320">
        <v>1</v>
      </c>
      <c r="K365" s="1320">
        <v>178</v>
      </c>
      <c r="L365" s="1320">
        <v>1</v>
      </c>
      <c r="M365" s="1320">
        <v>178</v>
      </c>
      <c r="N365" s="1320">
        <v>1</v>
      </c>
      <c r="O365" s="1320">
        <v>178</v>
      </c>
      <c r="P365" s="1313">
        <v>1</v>
      </c>
      <c r="Q365" s="1321">
        <v>178</v>
      </c>
    </row>
    <row r="366" spans="1:17" ht="14.4" customHeight="1" x14ac:dyDescent="0.3">
      <c r="A366" s="1310" t="s">
        <v>7378</v>
      </c>
      <c r="B366" s="1312" t="s">
        <v>7379</v>
      </c>
      <c r="C366" s="1312" t="s">
        <v>5627</v>
      </c>
      <c r="D366" s="1312" t="s">
        <v>7433</v>
      </c>
      <c r="E366" s="1312" t="s">
        <v>7434</v>
      </c>
      <c r="F366" s="1320">
        <v>9</v>
      </c>
      <c r="G366" s="1320">
        <v>1467</v>
      </c>
      <c r="H366" s="1320">
        <v>0.62003381234150468</v>
      </c>
      <c r="I366" s="1320">
        <v>163</v>
      </c>
      <c r="J366" s="1320">
        <v>14</v>
      </c>
      <c r="K366" s="1320">
        <v>2366</v>
      </c>
      <c r="L366" s="1320">
        <v>1</v>
      </c>
      <c r="M366" s="1320">
        <v>169</v>
      </c>
      <c r="N366" s="1320">
        <v>9</v>
      </c>
      <c r="O366" s="1320">
        <v>1530</v>
      </c>
      <c r="P366" s="1313">
        <v>0.64666103127641594</v>
      </c>
      <c r="Q366" s="1321">
        <v>170</v>
      </c>
    </row>
    <row r="367" spans="1:17" ht="14.4" customHeight="1" x14ac:dyDescent="0.3">
      <c r="A367" s="1310" t="s">
        <v>7378</v>
      </c>
      <c r="B367" s="1312" t="s">
        <v>7379</v>
      </c>
      <c r="C367" s="1312" t="s">
        <v>5627</v>
      </c>
      <c r="D367" s="1312" t="s">
        <v>7435</v>
      </c>
      <c r="E367" s="1312" t="s">
        <v>7436</v>
      </c>
      <c r="F367" s="1320"/>
      <c r="G367" s="1320"/>
      <c r="H367" s="1320"/>
      <c r="I367" s="1320"/>
      <c r="J367" s="1320">
        <v>1</v>
      </c>
      <c r="K367" s="1320">
        <v>29</v>
      </c>
      <c r="L367" s="1320">
        <v>1</v>
      </c>
      <c r="M367" s="1320">
        <v>29</v>
      </c>
      <c r="N367" s="1320"/>
      <c r="O367" s="1320"/>
      <c r="P367" s="1313"/>
      <c r="Q367" s="1321"/>
    </row>
    <row r="368" spans="1:17" ht="14.4" customHeight="1" x14ac:dyDescent="0.3">
      <c r="A368" s="1310" t="s">
        <v>7378</v>
      </c>
      <c r="B368" s="1312" t="s">
        <v>7379</v>
      </c>
      <c r="C368" s="1312" t="s">
        <v>5627</v>
      </c>
      <c r="D368" s="1312" t="s">
        <v>6813</v>
      </c>
      <c r="E368" s="1312" t="s">
        <v>6814</v>
      </c>
      <c r="F368" s="1320"/>
      <c r="G368" s="1320"/>
      <c r="H368" s="1320"/>
      <c r="I368" s="1320"/>
      <c r="J368" s="1320"/>
      <c r="K368" s="1320"/>
      <c r="L368" s="1320"/>
      <c r="M368" s="1320"/>
      <c r="N368" s="1320">
        <v>10</v>
      </c>
      <c r="O368" s="1320">
        <v>10120</v>
      </c>
      <c r="P368" s="1313"/>
      <c r="Q368" s="1321">
        <v>1012</v>
      </c>
    </row>
    <row r="369" spans="1:17" ht="14.4" customHeight="1" x14ac:dyDescent="0.3">
      <c r="A369" s="1310" t="s">
        <v>7378</v>
      </c>
      <c r="B369" s="1312" t="s">
        <v>7379</v>
      </c>
      <c r="C369" s="1312" t="s">
        <v>5627</v>
      </c>
      <c r="D369" s="1312" t="s">
        <v>6766</v>
      </c>
      <c r="E369" s="1312" t="s">
        <v>6767</v>
      </c>
      <c r="F369" s="1320">
        <v>4</v>
      </c>
      <c r="G369" s="1320">
        <v>680</v>
      </c>
      <c r="H369" s="1320">
        <v>3.8636363636363638</v>
      </c>
      <c r="I369" s="1320">
        <v>170</v>
      </c>
      <c r="J369" s="1320">
        <v>1</v>
      </c>
      <c r="K369" s="1320">
        <v>176</v>
      </c>
      <c r="L369" s="1320">
        <v>1</v>
      </c>
      <c r="M369" s="1320">
        <v>176</v>
      </c>
      <c r="N369" s="1320">
        <v>2</v>
      </c>
      <c r="O369" s="1320">
        <v>352</v>
      </c>
      <c r="P369" s="1313">
        <v>2</v>
      </c>
      <c r="Q369" s="1321">
        <v>176</v>
      </c>
    </row>
    <row r="370" spans="1:17" ht="14.4" customHeight="1" x14ac:dyDescent="0.3">
      <c r="A370" s="1310" t="s">
        <v>7378</v>
      </c>
      <c r="B370" s="1312" t="s">
        <v>7379</v>
      </c>
      <c r="C370" s="1312" t="s">
        <v>5627</v>
      </c>
      <c r="D370" s="1312" t="s">
        <v>6801</v>
      </c>
      <c r="E370" s="1312" t="s">
        <v>6802</v>
      </c>
      <c r="F370" s="1320"/>
      <c r="G370" s="1320"/>
      <c r="H370" s="1320"/>
      <c r="I370" s="1320"/>
      <c r="J370" s="1320"/>
      <c r="K370" s="1320"/>
      <c r="L370" s="1320"/>
      <c r="M370" s="1320"/>
      <c r="N370" s="1320">
        <v>10</v>
      </c>
      <c r="O370" s="1320">
        <v>22970</v>
      </c>
      <c r="P370" s="1313"/>
      <c r="Q370" s="1321">
        <v>2297</v>
      </c>
    </row>
    <row r="371" spans="1:17" ht="14.4" customHeight="1" x14ac:dyDescent="0.3">
      <c r="A371" s="1310" t="s">
        <v>7378</v>
      </c>
      <c r="B371" s="1312" t="s">
        <v>7379</v>
      </c>
      <c r="C371" s="1312" t="s">
        <v>5627</v>
      </c>
      <c r="D371" s="1312" t="s">
        <v>7437</v>
      </c>
      <c r="E371" s="1312" t="s">
        <v>7438</v>
      </c>
      <c r="F371" s="1320">
        <v>54</v>
      </c>
      <c r="G371" s="1320">
        <v>13338</v>
      </c>
      <c r="H371" s="1320">
        <v>0.88973384030418246</v>
      </c>
      <c r="I371" s="1320">
        <v>247</v>
      </c>
      <c r="J371" s="1320">
        <v>57</v>
      </c>
      <c r="K371" s="1320">
        <v>14991</v>
      </c>
      <c r="L371" s="1320">
        <v>1</v>
      </c>
      <c r="M371" s="1320">
        <v>263</v>
      </c>
      <c r="N371" s="1320">
        <v>45</v>
      </c>
      <c r="O371" s="1320">
        <v>11880</v>
      </c>
      <c r="P371" s="1313">
        <v>0.79247548529117473</v>
      </c>
      <c r="Q371" s="1321">
        <v>264</v>
      </c>
    </row>
    <row r="372" spans="1:17" ht="14.4" customHeight="1" x14ac:dyDescent="0.3">
      <c r="A372" s="1310" t="s">
        <v>7378</v>
      </c>
      <c r="B372" s="1312" t="s">
        <v>7379</v>
      </c>
      <c r="C372" s="1312" t="s">
        <v>5627</v>
      </c>
      <c r="D372" s="1312" t="s">
        <v>7439</v>
      </c>
      <c r="E372" s="1312" t="s">
        <v>7440</v>
      </c>
      <c r="F372" s="1320">
        <v>54</v>
      </c>
      <c r="G372" s="1320">
        <v>108648</v>
      </c>
      <c r="H372" s="1320">
        <v>2.1253521126760564</v>
      </c>
      <c r="I372" s="1320">
        <v>2012</v>
      </c>
      <c r="J372" s="1320">
        <v>24</v>
      </c>
      <c r="K372" s="1320">
        <v>51120</v>
      </c>
      <c r="L372" s="1320">
        <v>1</v>
      </c>
      <c r="M372" s="1320">
        <v>2130</v>
      </c>
      <c r="N372" s="1320">
        <v>19</v>
      </c>
      <c r="O372" s="1320">
        <v>40489</v>
      </c>
      <c r="P372" s="1313">
        <v>0.79203834115805949</v>
      </c>
      <c r="Q372" s="1321">
        <v>2131</v>
      </c>
    </row>
    <row r="373" spans="1:17" ht="14.4" customHeight="1" x14ac:dyDescent="0.3">
      <c r="A373" s="1310" t="s">
        <v>7378</v>
      </c>
      <c r="B373" s="1312" t="s">
        <v>7379</v>
      </c>
      <c r="C373" s="1312" t="s">
        <v>5627</v>
      </c>
      <c r="D373" s="1312" t="s">
        <v>7441</v>
      </c>
      <c r="E373" s="1312" t="s">
        <v>7442</v>
      </c>
      <c r="F373" s="1320">
        <v>47</v>
      </c>
      <c r="G373" s="1320">
        <v>10622</v>
      </c>
      <c r="H373" s="1320">
        <v>1.0973140495867768</v>
      </c>
      <c r="I373" s="1320">
        <v>226</v>
      </c>
      <c r="J373" s="1320">
        <v>40</v>
      </c>
      <c r="K373" s="1320">
        <v>9680</v>
      </c>
      <c r="L373" s="1320">
        <v>1</v>
      </c>
      <c r="M373" s="1320">
        <v>242</v>
      </c>
      <c r="N373" s="1320">
        <v>75</v>
      </c>
      <c r="O373" s="1320">
        <v>18150</v>
      </c>
      <c r="P373" s="1313">
        <v>1.875</v>
      </c>
      <c r="Q373" s="1321">
        <v>242</v>
      </c>
    </row>
    <row r="374" spans="1:17" ht="14.4" customHeight="1" x14ac:dyDescent="0.3">
      <c r="A374" s="1310" t="s">
        <v>7378</v>
      </c>
      <c r="B374" s="1312" t="s">
        <v>7379</v>
      </c>
      <c r="C374" s="1312" t="s">
        <v>5627</v>
      </c>
      <c r="D374" s="1312" t="s">
        <v>7443</v>
      </c>
      <c r="E374" s="1312" t="s">
        <v>7444</v>
      </c>
      <c r="F374" s="1320">
        <v>11</v>
      </c>
      <c r="G374" s="1320">
        <v>4598</v>
      </c>
      <c r="H374" s="1320">
        <v>0.98817966903073284</v>
      </c>
      <c r="I374" s="1320">
        <v>418</v>
      </c>
      <c r="J374" s="1320">
        <v>11</v>
      </c>
      <c r="K374" s="1320">
        <v>4653</v>
      </c>
      <c r="L374" s="1320">
        <v>1</v>
      </c>
      <c r="M374" s="1320">
        <v>423</v>
      </c>
      <c r="N374" s="1320">
        <v>4</v>
      </c>
      <c r="O374" s="1320">
        <v>1696</v>
      </c>
      <c r="P374" s="1313">
        <v>0.36449602407049214</v>
      </c>
      <c r="Q374" s="1321">
        <v>424</v>
      </c>
    </row>
    <row r="375" spans="1:17" ht="14.4" customHeight="1" x14ac:dyDescent="0.3">
      <c r="A375" s="1310" t="s">
        <v>7378</v>
      </c>
      <c r="B375" s="1312" t="s">
        <v>7379</v>
      </c>
      <c r="C375" s="1312" t="s">
        <v>5627</v>
      </c>
      <c r="D375" s="1312" t="s">
        <v>7445</v>
      </c>
      <c r="E375" s="1312" t="s">
        <v>7381</v>
      </c>
      <c r="F375" s="1320">
        <v>4</v>
      </c>
      <c r="G375" s="1320">
        <v>140</v>
      </c>
      <c r="H375" s="1320">
        <v>0.94594594594594594</v>
      </c>
      <c r="I375" s="1320">
        <v>35</v>
      </c>
      <c r="J375" s="1320">
        <v>4</v>
      </c>
      <c r="K375" s="1320">
        <v>148</v>
      </c>
      <c r="L375" s="1320">
        <v>1</v>
      </c>
      <c r="M375" s="1320">
        <v>37</v>
      </c>
      <c r="N375" s="1320">
        <v>2</v>
      </c>
      <c r="O375" s="1320">
        <v>74</v>
      </c>
      <c r="P375" s="1313">
        <v>0.5</v>
      </c>
      <c r="Q375" s="1321">
        <v>37</v>
      </c>
    </row>
    <row r="376" spans="1:17" ht="14.4" customHeight="1" x14ac:dyDescent="0.3">
      <c r="A376" s="1310" t="s">
        <v>7378</v>
      </c>
      <c r="B376" s="1312" t="s">
        <v>7379</v>
      </c>
      <c r="C376" s="1312" t="s">
        <v>5627</v>
      </c>
      <c r="D376" s="1312" t="s">
        <v>7446</v>
      </c>
      <c r="E376" s="1312" t="s">
        <v>7447</v>
      </c>
      <c r="F376" s="1320"/>
      <c r="G376" s="1320"/>
      <c r="H376" s="1320"/>
      <c r="I376" s="1320"/>
      <c r="J376" s="1320">
        <v>34</v>
      </c>
      <c r="K376" s="1320">
        <v>35870</v>
      </c>
      <c r="L376" s="1320">
        <v>1</v>
      </c>
      <c r="M376" s="1320">
        <v>1055</v>
      </c>
      <c r="N376" s="1320">
        <v>41</v>
      </c>
      <c r="O376" s="1320">
        <v>43337</v>
      </c>
      <c r="P376" s="1313">
        <v>1.2081683858377474</v>
      </c>
      <c r="Q376" s="1321">
        <v>1057</v>
      </c>
    </row>
    <row r="377" spans="1:17" ht="14.4" customHeight="1" x14ac:dyDescent="0.3">
      <c r="A377" s="1310" t="s">
        <v>7378</v>
      </c>
      <c r="B377" s="1312" t="s">
        <v>7379</v>
      </c>
      <c r="C377" s="1312" t="s">
        <v>5627</v>
      </c>
      <c r="D377" s="1312" t="s">
        <v>7448</v>
      </c>
      <c r="E377" s="1312" t="s">
        <v>7449</v>
      </c>
      <c r="F377" s="1320">
        <v>1</v>
      </c>
      <c r="G377" s="1320">
        <v>269</v>
      </c>
      <c r="H377" s="1320">
        <v>0.23350694444444445</v>
      </c>
      <c r="I377" s="1320">
        <v>269</v>
      </c>
      <c r="J377" s="1320">
        <v>4</v>
      </c>
      <c r="K377" s="1320">
        <v>1152</v>
      </c>
      <c r="L377" s="1320">
        <v>1</v>
      </c>
      <c r="M377" s="1320">
        <v>288</v>
      </c>
      <c r="N377" s="1320">
        <v>4</v>
      </c>
      <c r="O377" s="1320">
        <v>1156</v>
      </c>
      <c r="P377" s="1313">
        <v>1.0034722222222223</v>
      </c>
      <c r="Q377" s="1321">
        <v>289</v>
      </c>
    </row>
    <row r="378" spans="1:17" ht="14.4" customHeight="1" x14ac:dyDescent="0.3">
      <c r="A378" s="1310" t="s">
        <v>7378</v>
      </c>
      <c r="B378" s="1312" t="s">
        <v>7379</v>
      </c>
      <c r="C378" s="1312" t="s">
        <v>5627</v>
      </c>
      <c r="D378" s="1312" t="s">
        <v>7450</v>
      </c>
      <c r="E378" s="1312" t="s">
        <v>7451</v>
      </c>
      <c r="F378" s="1320">
        <v>4</v>
      </c>
      <c r="G378" s="1320">
        <v>1224</v>
      </c>
      <c r="H378" s="1320">
        <v>3.8980891719745223</v>
      </c>
      <c r="I378" s="1320">
        <v>306</v>
      </c>
      <c r="J378" s="1320">
        <v>1</v>
      </c>
      <c r="K378" s="1320">
        <v>314</v>
      </c>
      <c r="L378" s="1320">
        <v>1</v>
      </c>
      <c r="M378" s="1320">
        <v>314</v>
      </c>
      <c r="N378" s="1320"/>
      <c r="O378" s="1320"/>
      <c r="P378" s="1313"/>
      <c r="Q378" s="1321"/>
    </row>
    <row r="379" spans="1:17" ht="14.4" customHeight="1" x14ac:dyDescent="0.3">
      <c r="A379" s="1310" t="s">
        <v>7378</v>
      </c>
      <c r="B379" s="1312" t="s">
        <v>7379</v>
      </c>
      <c r="C379" s="1312" t="s">
        <v>5627</v>
      </c>
      <c r="D379" s="1312" t="s">
        <v>7452</v>
      </c>
      <c r="E379" s="1312" t="s">
        <v>7453</v>
      </c>
      <c r="F379" s="1320"/>
      <c r="G379" s="1320"/>
      <c r="H379" s="1320"/>
      <c r="I379" s="1320"/>
      <c r="J379" s="1320"/>
      <c r="K379" s="1320"/>
      <c r="L379" s="1320"/>
      <c r="M379" s="1320"/>
      <c r="N379" s="1320">
        <v>2</v>
      </c>
      <c r="O379" s="1320">
        <v>0</v>
      </c>
      <c r="P379" s="1313"/>
      <c r="Q379" s="1321">
        <v>0</v>
      </c>
    </row>
    <row r="380" spans="1:17" ht="14.4" customHeight="1" x14ac:dyDescent="0.3">
      <c r="A380" s="1310" t="s">
        <v>7454</v>
      </c>
      <c r="B380" s="1312" t="s">
        <v>7455</v>
      </c>
      <c r="C380" s="1312" t="s">
        <v>5627</v>
      </c>
      <c r="D380" s="1312" t="s">
        <v>7456</v>
      </c>
      <c r="E380" s="1312" t="s">
        <v>7457</v>
      </c>
      <c r="F380" s="1320">
        <v>155</v>
      </c>
      <c r="G380" s="1320">
        <v>24955</v>
      </c>
      <c r="H380" s="1320">
        <v>0.7755298651252408</v>
      </c>
      <c r="I380" s="1320">
        <v>161</v>
      </c>
      <c r="J380" s="1320">
        <v>186</v>
      </c>
      <c r="K380" s="1320">
        <v>32178</v>
      </c>
      <c r="L380" s="1320">
        <v>1</v>
      </c>
      <c r="M380" s="1320">
        <v>173</v>
      </c>
      <c r="N380" s="1320">
        <v>152</v>
      </c>
      <c r="O380" s="1320">
        <v>26296</v>
      </c>
      <c r="P380" s="1313">
        <v>0.81720430107526887</v>
      </c>
      <c r="Q380" s="1321">
        <v>173</v>
      </c>
    </row>
    <row r="381" spans="1:17" ht="14.4" customHeight="1" x14ac:dyDescent="0.3">
      <c r="A381" s="1310" t="s">
        <v>7454</v>
      </c>
      <c r="B381" s="1312" t="s">
        <v>7455</v>
      </c>
      <c r="C381" s="1312" t="s">
        <v>5627</v>
      </c>
      <c r="D381" s="1312" t="s">
        <v>7456</v>
      </c>
      <c r="E381" s="1312" t="s">
        <v>7458</v>
      </c>
      <c r="F381" s="1320">
        <v>97</v>
      </c>
      <c r="G381" s="1320">
        <v>15617</v>
      </c>
      <c r="H381" s="1320">
        <v>0.6890967656532675</v>
      </c>
      <c r="I381" s="1320">
        <v>161</v>
      </c>
      <c r="J381" s="1320">
        <v>131</v>
      </c>
      <c r="K381" s="1320">
        <v>22663</v>
      </c>
      <c r="L381" s="1320">
        <v>1</v>
      </c>
      <c r="M381" s="1320">
        <v>173</v>
      </c>
      <c r="N381" s="1320">
        <v>120</v>
      </c>
      <c r="O381" s="1320">
        <v>20760</v>
      </c>
      <c r="P381" s="1313">
        <v>0.91603053435114501</v>
      </c>
      <c r="Q381" s="1321">
        <v>173</v>
      </c>
    </row>
    <row r="382" spans="1:17" ht="14.4" customHeight="1" x14ac:dyDescent="0.3">
      <c r="A382" s="1310" t="s">
        <v>7454</v>
      </c>
      <c r="B382" s="1312" t="s">
        <v>7455</v>
      </c>
      <c r="C382" s="1312" t="s">
        <v>5627</v>
      </c>
      <c r="D382" s="1312" t="s">
        <v>7459</v>
      </c>
      <c r="E382" s="1312" t="s">
        <v>7460</v>
      </c>
      <c r="F382" s="1320">
        <v>2</v>
      </c>
      <c r="G382" s="1320">
        <v>2338</v>
      </c>
      <c r="H382" s="1320">
        <v>3.6910738530516879E-2</v>
      </c>
      <c r="I382" s="1320">
        <v>1169</v>
      </c>
      <c r="J382" s="1320">
        <v>54</v>
      </c>
      <c r="K382" s="1320">
        <v>63342</v>
      </c>
      <c r="L382" s="1320">
        <v>1</v>
      </c>
      <c r="M382" s="1320">
        <v>1173</v>
      </c>
      <c r="N382" s="1320">
        <v>111</v>
      </c>
      <c r="O382" s="1320">
        <v>118770</v>
      </c>
      <c r="P382" s="1313">
        <v>1.8750592024249313</v>
      </c>
      <c r="Q382" s="1321">
        <v>1070</v>
      </c>
    </row>
    <row r="383" spans="1:17" ht="14.4" customHeight="1" x14ac:dyDescent="0.3">
      <c r="A383" s="1310" t="s">
        <v>7454</v>
      </c>
      <c r="B383" s="1312" t="s">
        <v>7455</v>
      </c>
      <c r="C383" s="1312" t="s">
        <v>5627</v>
      </c>
      <c r="D383" s="1312" t="s">
        <v>7459</v>
      </c>
      <c r="E383" s="1312" t="s">
        <v>7461</v>
      </c>
      <c r="F383" s="1320"/>
      <c r="G383" s="1320"/>
      <c r="H383" s="1320"/>
      <c r="I383" s="1320"/>
      <c r="J383" s="1320">
        <v>67</v>
      </c>
      <c r="K383" s="1320">
        <v>78591</v>
      </c>
      <c r="L383" s="1320">
        <v>1</v>
      </c>
      <c r="M383" s="1320">
        <v>1173</v>
      </c>
      <c r="N383" s="1320">
        <v>70</v>
      </c>
      <c r="O383" s="1320">
        <v>74900</v>
      </c>
      <c r="P383" s="1313">
        <v>0.95303533483477754</v>
      </c>
      <c r="Q383" s="1321">
        <v>1070</v>
      </c>
    </row>
    <row r="384" spans="1:17" ht="14.4" customHeight="1" x14ac:dyDescent="0.3">
      <c r="A384" s="1310" t="s">
        <v>7454</v>
      </c>
      <c r="B384" s="1312" t="s">
        <v>7455</v>
      </c>
      <c r="C384" s="1312" t="s">
        <v>5627</v>
      </c>
      <c r="D384" s="1312" t="s">
        <v>7462</v>
      </c>
      <c r="E384" s="1312" t="s">
        <v>7463</v>
      </c>
      <c r="F384" s="1320">
        <v>157</v>
      </c>
      <c r="G384" s="1320">
        <v>6280</v>
      </c>
      <c r="H384" s="1320">
        <v>1.6648992576882291</v>
      </c>
      <c r="I384" s="1320">
        <v>40</v>
      </c>
      <c r="J384" s="1320">
        <v>92</v>
      </c>
      <c r="K384" s="1320">
        <v>3772</v>
      </c>
      <c r="L384" s="1320">
        <v>1</v>
      </c>
      <c r="M384" s="1320">
        <v>41</v>
      </c>
      <c r="N384" s="1320">
        <v>34</v>
      </c>
      <c r="O384" s="1320">
        <v>1564</v>
      </c>
      <c r="P384" s="1313">
        <v>0.41463414634146339</v>
      </c>
      <c r="Q384" s="1321">
        <v>46</v>
      </c>
    </row>
    <row r="385" spans="1:17" ht="14.4" customHeight="1" x14ac:dyDescent="0.3">
      <c r="A385" s="1310" t="s">
        <v>7454</v>
      </c>
      <c r="B385" s="1312" t="s">
        <v>7455</v>
      </c>
      <c r="C385" s="1312" t="s">
        <v>5627</v>
      </c>
      <c r="D385" s="1312" t="s">
        <v>7350</v>
      </c>
      <c r="E385" s="1312" t="s">
        <v>7351</v>
      </c>
      <c r="F385" s="1320">
        <v>23</v>
      </c>
      <c r="G385" s="1320">
        <v>8809</v>
      </c>
      <c r="H385" s="1320">
        <v>0.54619295634920639</v>
      </c>
      <c r="I385" s="1320">
        <v>383</v>
      </c>
      <c r="J385" s="1320">
        <v>42</v>
      </c>
      <c r="K385" s="1320">
        <v>16128</v>
      </c>
      <c r="L385" s="1320">
        <v>1</v>
      </c>
      <c r="M385" s="1320">
        <v>384</v>
      </c>
      <c r="N385" s="1320">
        <v>22</v>
      </c>
      <c r="O385" s="1320">
        <v>7634</v>
      </c>
      <c r="P385" s="1313">
        <v>0.47333829365079366</v>
      </c>
      <c r="Q385" s="1321">
        <v>347</v>
      </c>
    </row>
    <row r="386" spans="1:17" ht="14.4" customHeight="1" x14ac:dyDescent="0.3">
      <c r="A386" s="1310" t="s">
        <v>7454</v>
      </c>
      <c r="B386" s="1312" t="s">
        <v>7455</v>
      </c>
      <c r="C386" s="1312" t="s">
        <v>5627</v>
      </c>
      <c r="D386" s="1312" t="s">
        <v>7350</v>
      </c>
      <c r="E386" s="1312" t="s">
        <v>7352</v>
      </c>
      <c r="F386" s="1320">
        <v>11</v>
      </c>
      <c r="G386" s="1320">
        <v>4213</v>
      </c>
      <c r="H386" s="1320">
        <v>0.84395032051282048</v>
      </c>
      <c r="I386" s="1320">
        <v>383</v>
      </c>
      <c r="J386" s="1320">
        <v>13</v>
      </c>
      <c r="K386" s="1320">
        <v>4992</v>
      </c>
      <c r="L386" s="1320">
        <v>1</v>
      </c>
      <c r="M386" s="1320">
        <v>384</v>
      </c>
      <c r="N386" s="1320">
        <v>25</v>
      </c>
      <c r="O386" s="1320">
        <v>8675</v>
      </c>
      <c r="P386" s="1313">
        <v>1.7377804487179487</v>
      </c>
      <c r="Q386" s="1321">
        <v>347</v>
      </c>
    </row>
    <row r="387" spans="1:17" ht="14.4" customHeight="1" x14ac:dyDescent="0.3">
      <c r="A387" s="1310" t="s">
        <v>7454</v>
      </c>
      <c r="B387" s="1312" t="s">
        <v>7455</v>
      </c>
      <c r="C387" s="1312" t="s">
        <v>5627</v>
      </c>
      <c r="D387" s="1312" t="s">
        <v>7464</v>
      </c>
      <c r="E387" s="1312" t="s">
        <v>7465</v>
      </c>
      <c r="F387" s="1320">
        <v>69</v>
      </c>
      <c r="G387" s="1320">
        <v>2553</v>
      </c>
      <c r="H387" s="1320">
        <v>11.5</v>
      </c>
      <c r="I387" s="1320">
        <v>37</v>
      </c>
      <c r="J387" s="1320">
        <v>6</v>
      </c>
      <c r="K387" s="1320">
        <v>222</v>
      </c>
      <c r="L387" s="1320">
        <v>1</v>
      </c>
      <c r="M387" s="1320">
        <v>37</v>
      </c>
      <c r="N387" s="1320">
        <v>12</v>
      </c>
      <c r="O387" s="1320">
        <v>612</v>
      </c>
      <c r="P387" s="1313">
        <v>2.7567567567567566</v>
      </c>
      <c r="Q387" s="1321">
        <v>51</v>
      </c>
    </row>
    <row r="388" spans="1:17" ht="14.4" customHeight="1" x14ac:dyDescent="0.3">
      <c r="A388" s="1310" t="s">
        <v>7454</v>
      </c>
      <c r="B388" s="1312" t="s">
        <v>7455</v>
      </c>
      <c r="C388" s="1312" t="s">
        <v>5627</v>
      </c>
      <c r="D388" s="1312" t="s">
        <v>7466</v>
      </c>
      <c r="E388" s="1312" t="s">
        <v>7467</v>
      </c>
      <c r="F388" s="1320">
        <v>45</v>
      </c>
      <c r="G388" s="1320">
        <v>20025</v>
      </c>
      <c r="H388" s="1320">
        <v>1.1512590548464987</v>
      </c>
      <c r="I388" s="1320">
        <v>445</v>
      </c>
      <c r="J388" s="1320">
        <v>39</v>
      </c>
      <c r="K388" s="1320">
        <v>17394</v>
      </c>
      <c r="L388" s="1320">
        <v>1</v>
      </c>
      <c r="M388" s="1320">
        <v>446</v>
      </c>
      <c r="N388" s="1320">
        <v>48</v>
      </c>
      <c r="O388" s="1320">
        <v>18096</v>
      </c>
      <c r="P388" s="1313">
        <v>1.0403587443946187</v>
      </c>
      <c r="Q388" s="1321">
        <v>377</v>
      </c>
    </row>
    <row r="389" spans="1:17" ht="14.4" customHeight="1" x14ac:dyDescent="0.3">
      <c r="A389" s="1310" t="s">
        <v>7454</v>
      </c>
      <c r="B389" s="1312" t="s">
        <v>7455</v>
      </c>
      <c r="C389" s="1312" t="s">
        <v>5627</v>
      </c>
      <c r="D389" s="1312" t="s">
        <v>7466</v>
      </c>
      <c r="E389" s="1312" t="s">
        <v>7468</v>
      </c>
      <c r="F389" s="1320">
        <v>24</v>
      </c>
      <c r="G389" s="1320">
        <v>10680</v>
      </c>
      <c r="H389" s="1320">
        <v>1.9955156950672646</v>
      </c>
      <c r="I389" s="1320">
        <v>445</v>
      </c>
      <c r="J389" s="1320">
        <v>12</v>
      </c>
      <c r="K389" s="1320">
        <v>5352</v>
      </c>
      <c r="L389" s="1320">
        <v>1</v>
      </c>
      <c r="M389" s="1320">
        <v>446</v>
      </c>
      <c r="N389" s="1320">
        <v>41</v>
      </c>
      <c r="O389" s="1320">
        <v>15457</v>
      </c>
      <c r="P389" s="1313">
        <v>2.8880792227204783</v>
      </c>
      <c r="Q389" s="1321">
        <v>377</v>
      </c>
    </row>
    <row r="390" spans="1:17" ht="14.4" customHeight="1" x14ac:dyDescent="0.3">
      <c r="A390" s="1310" t="s">
        <v>7454</v>
      </c>
      <c r="B390" s="1312" t="s">
        <v>7455</v>
      </c>
      <c r="C390" s="1312" t="s">
        <v>5627</v>
      </c>
      <c r="D390" s="1312" t="s">
        <v>7469</v>
      </c>
      <c r="E390" s="1312" t="s">
        <v>7470</v>
      </c>
      <c r="F390" s="1320">
        <v>7</v>
      </c>
      <c r="G390" s="1320">
        <v>287</v>
      </c>
      <c r="H390" s="1320">
        <v>1.3666666666666667</v>
      </c>
      <c r="I390" s="1320">
        <v>41</v>
      </c>
      <c r="J390" s="1320">
        <v>5</v>
      </c>
      <c r="K390" s="1320">
        <v>210</v>
      </c>
      <c r="L390" s="1320">
        <v>1</v>
      </c>
      <c r="M390" s="1320">
        <v>42</v>
      </c>
      <c r="N390" s="1320">
        <v>8</v>
      </c>
      <c r="O390" s="1320">
        <v>272</v>
      </c>
      <c r="P390" s="1313">
        <v>1.2952380952380953</v>
      </c>
      <c r="Q390" s="1321">
        <v>34</v>
      </c>
    </row>
    <row r="391" spans="1:17" ht="14.4" customHeight="1" x14ac:dyDescent="0.3">
      <c r="A391" s="1310" t="s">
        <v>7454</v>
      </c>
      <c r="B391" s="1312" t="s">
        <v>7455</v>
      </c>
      <c r="C391" s="1312" t="s">
        <v>5627</v>
      </c>
      <c r="D391" s="1312" t="s">
        <v>7471</v>
      </c>
      <c r="E391" s="1312" t="s">
        <v>7472</v>
      </c>
      <c r="F391" s="1320">
        <v>171</v>
      </c>
      <c r="G391" s="1320">
        <v>83961</v>
      </c>
      <c r="H391" s="1320">
        <v>4.2663109756097564</v>
      </c>
      <c r="I391" s="1320">
        <v>491</v>
      </c>
      <c r="J391" s="1320">
        <v>40</v>
      </c>
      <c r="K391" s="1320">
        <v>19680</v>
      </c>
      <c r="L391" s="1320">
        <v>1</v>
      </c>
      <c r="M391" s="1320">
        <v>492</v>
      </c>
      <c r="N391" s="1320">
        <v>13</v>
      </c>
      <c r="O391" s="1320">
        <v>6812</v>
      </c>
      <c r="P391" s="1313">
        <v>0.34613821138211381</v>
      </c>
      <c r="Q391" s="1321">
        <v>524</v>
      </c>
    </row>
    <row r="392" spans="1:17" ht="14.4" customHeight="1" x14ac:dyDescent="0.3">
      <c r="A392" s="1310" t="s">
        <v>7454</v>
      </c>
      <c r="B392" s="1312" t="s">
        <v>7455</v>
      </c>
      <c r="C392" s="1312" t="s">
        <v>5627</v>
      </c>
      <c r="D392" s="1312" t="s">
        <v>7473</v>
      </c>
      <c r="E392" s="1312" t="s">
        <v>7474</v>
      </c>
      <c r="F392" s="1320">
        <v>5</v>
      </c>
      <c r="G392" s="1320">
        <v>155</v>
      </c>
      <c r="H392" s="1320">
        <v>1.25</v>
      </c>
      <c r="I392" s="1320">
        <v>31</v>
      </c>
      <c r="J392" s="1320">
        <v>4</v>
      </c>
      <c r="K392" s="1320">
        <v>124</v>
      </c>
      <c r="L392" s="1320">
        <v>1</v>
      </c>
      <c r="M392" s="1320">
        <v>31</v>
      </c>
      <c r="N392" s="1320">
        <v>5</v>
      </c>
      <c r="O392" s="1320">
        <v>285</v>
      </c>
      <c r="P392" s="1313">
        <v>2.2983870967741935</v>
      </c>
      <c r="Q392" s="1321">
        <v>57</v>
      </c>
    </row>
    <row r="393" spans="1:17" ht="14.4" customHeight="1" x14ac:dyDescent="0.3">
      <c r="A393" s="1310" t="s">
        <v>7454</v>
      </c>
      <c r="B393" s="1312" t="s">
        <v>7455</v>
      </c>
      <c r="C393" s="1312" t="s">
        <v>5627</v>
      </c>
      <c r="D393" s="1312" t="s">
        <v>7475</v>
      </c>
      <c r="E393" s="1312" t="s">
        <v>7476</v>
      </c>
      <c r="F393" s="1320"/>
      <c r="G393" s="1320"/>
      <c r="H393" s="1320"/>
      <c r="I393" s="1320"/>
      <c r="J393" s="1320"/>
      <c r="K393" s="1320"/>
      <c r="L393" s="1320"/>
      <c r="M393" s="1320"/>
      <c r="N393" s="1320">
        <v>2</v>
      </c>
      <c r="O393" s="1320">
        <v>448</v>
      </c>
      <c r="P393" s="1313"/>
      <c r="Q393" s="1321">
        <v>224</v>
      </c>
    </row>
    <row r="394" spans="1:17" ht="14.4" customHeight="1" x14ac:dyDescent="0.3">
      <c r="A394" s="1310" t="s">
        <v>7454</v>
      </c>
      <c r="B394" s="1312" t="s">
        <v>7455</v>
      </c>
      <c r="C394" s="1312" t="s">
        <v>5627</v>
      </c>
      <c r="D394" s="1312" t="s">
        <v>7477</v>
      </c>
      <c r="E394" s="1312" t="s">
        <v>7478</v>
      </c>
      <c r="F394" s="1320"/>
      <c r="G394" s="1320"/>
      <c r="H394" s="1320"/>
      <c r="I394" s="1320"/>
      <c r="J394" s="1320"/>
      <c r="K394" s="1320"/>
      <c r="L394" s="1320"/>
      <c r="M394" s="1320"/>
      <c r="N394" s="1320">
        <v>2</v>
      </c>
      <c r="O394" s="1320">
        <v>1106</v>
      </c>
      <c r="P394" s="1313"/>
      <c r="Q394" s="1321">
        <v>553</v>
      </c>
    </row>
    <row r="395" spans="1:17" ht="14.4" customHeight="1" x14ac:dyDescent="0.3">
      <c r="A395" s="1310" t="s">
        <v>7454</v>
      </c>
      <c r="B395" s="1312" t="s">
        <v>7455</v>
      </c>
      <c r="C395" s="1312" t="s">
        <v>5627</v>
      </c>
      <c r="D395" s="1312" t="s">
        <v>7479</v>
      </c>
      <c r="E395" s="1312" t="s">
        <v>7480</v>
      </c>
      <c r="F395" s="1320">
        <v>160</v>
      </c>
      <c r="G395" s="1320">
        <v>37440</v>
      </c>
      <c r="H395" s="1320">
        <v>0.69276885500703134</v>
      </c>
      <c r="I395" s="1320">
        <v>234</v>
      </c>
      <c r="J395" s="1320">
        <v>229</v>
      </c>
      <c r="K395" s="1320">
        <v>54044</v>
      </c>
      <c r="L395" s="1320">
        <v>1</v>
      </c>
      <c r="M395" s="1320">
        <v>236</v>
      </c>
      <c r="N395" s="1320">
        <v>194</v>
      </c>
      <c r="O395" s="1320">
        <v>41322</v>
      </c>
      <c r="P395" s="1313">
        <v>0.7645992154540745</v>
      </c>
      <c r="Q395" s="1321">
        <v>213</v>
      </c>
    </row>
    <row r="396" spans="1:17" ht="14.4" customHeight="1" x14ac:dyDescent="0.3">
      <c r="A396" s="1310" t="s">
        <v>7454</v>
      </c>
      <c r="B396" s="1312" t="s">
        <v>7455</v>
      </c>
      <c r="C396" s="1312" t="s">
        <v>5627</v>
      </c>
      <c r="D396" s="1312" t="s">
        <v>7481</v>
      </c>
      <c r="E396" s="1312" t="s">
        <v>7482</v>
      </c>
      <c r="F396" s="1320">
        <v>2</v>
      </c>
      <c r="G396" s="1320">
        <v>262</v>
      </c>
      <c r="H396" s="1320">
        <v>0.95620437956204385</v>
      </c>
      <c r="I396" s="1320">
        <v>131</v>
      </c>
      <c r="J396" s="1320">
        <v>2</v>
      </c>
      <c r="K396" s="1320">
        <v>274</v>
      </c>
      <c r="L396" s="1320">
        <v>1</v>
      </c>
      <c r="M396" s="1320">
        <v>137</v>
      </c>
      <c r="N396" s="1320"/>
      <c r="O396" s="1320"/>
      <c r="P396" s="1313"/>
      <c r="Q396" s="1321"/>
    </row>
    <row r="397" spans="1:17" ht="14.4" customHeight="1" x14ac:dyDescent="0.3">
      <c r="A397" s="1310" t="s">
        <v>7454</v>
      </c>
      <c r="B397" s="1312" t="s">
        <v>7455</v>
      </c>
      <c r="C397" s="1312" t="s">
        <v>5627</v>
      </c>
      <c r="D397" s="1312" t="s">
        <v>7483</v>
      </c>
      <c r="E397" s="1312" t="s">
        <v>7484</v>
      </c>
      <c r="F397" s="1320"/>
      <c r="G397" s="1320"/>
      <c r="H397" s="1320"/>
      <c r="I397" s="1320"/>
      <c r="J397" s="1320"/>
      <c r="K397" s="1320"/>
      <c r="L397" s="1320"/>
      <c r="M397" s="1320"/>
      <c r="N397" s="1320">
        <v>4</v>
      </c>
      <c r="O397" s="1320">
        <v>572</v>
      </c>
      <c r="P397" s="1313"/>
      <c r="Q397" s="1321">
        <v>143</v>
      </c>
    </row>
    <row r="398" spans="1:17" ht="14.4" customHeight="1" x14ac:dyDescent="0.3">
      <c r="A398" s="1310" t="s">
        <v>7454</v>
      </c>
      <c r="B398" s="1312" t="s">
        <v>7455</v>
      </c>
      <c r="C398" s="1312" t="s">
        <v>5627</v>
      </c>
      <c r="D398" s="1312" t="s">
        <v>7485</v>
      </c>
      <c r="E398" s="1312" t="s">
        <v>7486</v>
      </c>
      <c r="F398" s="1320">
        <v>4</v>
      </c>
      <c r="G398" s="1320">
        <v>412</v>
      </c>
      <c r="H398" s="1320">
        <v>2</v>
      </c>
      <c r="I398" s="1320">
        <v>103</v>
      </c>
      <c r="J398" s="1320">
        <v>2</v>
      </c>
      <c r="K398" s="1320">
        <v>206</v>
      </c>
      <c r="L398" s="1320">
        <v>1</v>
      </c>
      <c r="M398" s="1320">
        <v>103</v>
      </c>
      <c r="N398" s="1320">
        <v>4</v>
      </c>
      <c r="O398" s="1320">
        <v>260</v>
      </c>
      <c r="P398" s="1313">
        <v>1.2621359223300972</v>
      </c>
      <c r="Q398" s="1321">
        <v>65</v>
      </c>
    </row>
    <row r="399" spans="1:17" ht="14.4" customHeight="1" x14ac:dyDescent="0.3">
      <c r="A399" s="1310" t="s">
        <v>7454</v>
      </c>
      <c r="B399" s="1312" t="s">
        <v>7455</v>
      </c>
      <c r="C399" s="1312" t="s">
        <v>5627</v>
      </c>
      <c r="D399" s="1312" t="s">
        <v>7487</v>
      </c>
      <c r="E399" s="1312" t="s">
        <v>7488</v>
      </c>
      <c r="F399" s="1320">
        <v>461</v>
      </c>
      <c r="G399" s="1320">
        <v>53476</v>
      </c>
      <c r="H399" s="1320">
        <v>0.77996557860039084</v>
      </c>
      <c r="I399" s="1320">
        <v>116</v>
      </c>
      <c r="J399" s="1320">
        <v>586</v>
      </c>
      <c r="K399" s="1320">
        <v>68562</v>
      </c>
      <c r="L399" s="1320">
        <v>1</v>
      </c>
      <c r="M399" s="1320">
        <v>117</v>
      </c>
      <c r="N399" s="1320">
        <v>684</v>
      </c>
      <c r="O399" s="1320">
        <v>93024</v>
      </c>
      <c r="P399" s="1313">
        <v>1.3567865581517458</v>
      </c>
      <c r="Q399" s="1321">
        <v>136</v>
      </c>
    </row>
    <row r="400" spans="1:17" ht="14.4" customHeight="1" x14ac:dyDescent="0.3">
      <c r="A400" s="1310" t="s">
        <v>7454</v>
      </c>
      <c r="B400" s="1312" t="s">
        <v>7455</v>
      </c>
      <c r="C400" s="1312" t="s">
        <v>5627</v>
      </c>
      <c r="D400" s="1312" t="s">
        <v>7489</v>
      </c>
      <c r="E400" s="1312" t="s">
        <v>7490</v>
      </c>
      <c r="F400" s="1320">
        <v>54</v>
      </c>
      <c r="G400" s="1320">
        <v>4590</v>
      </c>
      <c r="H400" s="1320">
        <v>0.57317682317682317</v>
      </c>
      <c r="I400" s="1320">
        <v>85</v>
      </c>
      <c r="J400" s="1320">
        <v>88</v>
      </c>
      <c r="K400" s="1320">
        <v>8008</v>
      </c>
      <c r="L400" s="1320">
        <v>1</v>
      </c>
      <c r="M400" s="1320">
        <v>91</v>
      </c>
      <c r="N400" s="1320">
        <v>74</v>
      </c>
      <c r="O400" s="1320">
        <v>6734</v>
      </c>
      <c r="P400" s="1313">
        <v>0.84090909090909094</v>
      </c>
      <c r="Q400" s="1321">
        <v>91</v>
      </c>
    </row>
    <row r="401" spans="1:17" ht="14.4" customHeight="1" x14ac:dyDescent="0.3">
      <c r="A401" s="1310" t="s">
        <v>7454</v>
      </c>
      <c r="B401" s="1312" t="s">
        <v>7455</v>
      </c>
      <c r="C401" s="1312" t="s">
        <v>5627</v>
      </c>
      <c r="D401" s="1312" t="s">
        <v>7491</v>
      </c>
      <c r="E401" s="1312" t="s">
        <v>7492</v>
      </c>
      <c r="F401" s="1320">
        <v>439</v>
      </c>
      <c r="G401" s="1320">
        <v>43022</v>
      </c>
      <c r="H401" s="1320">
        <v>1.3371250971250972</v>
      </c>
      <c r="I401" s="1320">
        <v>98</v>
      </c>
      <c r="J401" s="1320">
        <v>325</v>
      </c>
      <c r="K401" s="1320">
        <v>32175</v>
      </c>
      <c r="L401" s="1320">
        <v>1</v>
      </c>
      <c r="M401" s="1320">
        <v>99</v>
      </c>
      <c r="N401" s="1320">
        <v>335</v>
      </c>
      <c r="O401" s="1320">
        <v>45895</v>
      </c>
      <c r="P401" s="1313">
        <v>1.4264180264180264</v>
      </c>
      <c r="Q401" s="1321">
        <v>137</v>
      </c>
    </row>
    <row r="402" spans="1:17" ht="14.4" customHeight="1" x14ac:dyDescent="0.3">
      <c r="A402" s="1310" t="s">
        <v>7454</v>
      </c>
      <c r="B402" s="1312" t="s">
        <v>7455</v>
      </c>
      <c r="C402" s="1312" t="s">
        <v>5627</v>
      </c>
      <c r="D402" s="1312" t="s">
        <v>7493</v>
      </c>
      <c r="E402" s="1312" t="s">
        <v>7494</v>
      </c>
      <c r="F402" s="1320">
        <v>20</v>
      </c>
      <c r="G402" s="1320">
        <v>420</v>
      </c>
      <c r="H402" s="1320">
        <v>0.58823529411764708</v>
      </c>
      <c r="I402" s="1320">
        <v>21</v>
      </c>
      <c r="J402" s="1320">
        <v>34</v>
      </c>
      <c r="K402" s="1320">
        <v>714</v>
      </c>
      <c r="L402" s="1320">
        <v>1</v>
      </c>
      <c r="M402" s="1320">
        <v>21</v>
      </c>
      <c r="N402" s="1320">
        <v>26</v>
      </c>
      <c r="O402" s="1320">
        <v>1716</v>
      </c>
      <c r="P402" s="1313">
        <v>2.403361344537815</v>
      </c>
      <c r="Q402" s="1321">
        <v>66</v>
      </c>
    </row>
    <row r="403" spans="1:17" ht="14.4" customHeight="1" x14ac:dyDescent="0.3">
      <c r="A403" s="1310" t="s">
        <v>7454</v>
      </c>
      <c r="B403" s="1312" t="s">
        <v>7455</v>
      </c>
      <c r="C403" s="1312" t="s">
        <v>5627</v>
      </c>
      <c r="D403" s="1312" t="s">
        <v>7360</v>
      </c>
      <c r="E403" s="1312" t="s">
        <v>7361</v>
      </c>
      <c r="F403" s="1320">
        <v>96</v>
      </c>
      <c r="G403" s="1320">
        <v>46752</v>
      </c>
      <c r="H403" s="1320">
        <v>1.8076090318589546</v>
      </c>
      <c r="I403" s="1320">
        <v>487</v>
      </c>
      <c r="J403" s="1320">
        <v>53</v>
      </c>
      <c r="K403" s="1320">
        <v>25864</v>
      </c>
      <c r="L403" s="1320">
        <v>1</v>
      </c>
      <c r="M403" s="1320">
        <v>488</v>
      </c>
      <c r="N403" s="1320">
        <v>19</v>
      </c>
      <c r="O403" s="1320">
        <v>6232</v>
      </c>
      <c r="P403" s="1313">
        <v>0.24095267553356017</v>
      </c>
      <c r="Q403" s="1321">
        <v>328</v>
      </c>
    </row>
    <row r="404" spans="1:17" ht="14.4" customHeight="1" x14ac:dyDescent="0.3">
      <c r="A404" s="1310" t="s">
        <v>7454</v>
      </c>
      <c r="B404" s="1312" t="s">
        <v>7455</v>
      </c>
      <c r="C404" s="1312" t="s">
        <v>5627</v>
      </c>
      <c r="D404" s="1312" t="s">
        <v>7360</v>
      </c>
      <c r="E404" s="1312" t="s">
        <v>7362</v>
      </c>
      <c r="F404" s="1320">
        <v>97</v>
      </c>
      <c r="G404" s="1320">
        <v>47239</v>
      </c>
      <c r="H404" s="1320">
        <v>1.0408734355720077</v>
      </c>
      <c r="I404" s="1320">
        <v>487</v>
      </c>
      <c r="J404" s="1320">
        <v>93</v>
      </c>
      <c r="K404" s="1320">
        <v>45384</v>
      </c>
      <c r="L404" s="1320">
        <v>1</v>
      </c>
      <c r="M404" s="1320">
        <v>488</v>
      </c>
      <c r="N404" s="1320">
        <v>16</v>
      </c>
      <c r="O404" s="1320">
        <v>5248</v>
      </c>
      <c r="P404" s="1313">
        <v>0.11563546624361008</v>
      </c>
      <c r="Q404" s="1321">
        <v>328</v>
      </c>
    </row>
    <row r="405" spans="1:17" ht="14.4" customHeight="1" x14ac:dyDescent="0.3">
      <c r="A405" s="1310" t="s">
        <v>7454</v>
      </c>
      <c r="B405" s="1312" t="s">
        <v>7455</v>
      </c>
      <c r="C405" s="1312" t="s">
        <v>5627</v>
      </c>
      <c r="D405" s="1312" t="s">
        <v>7495</v>
      </c>
      <c r="E405" s="1312" t="s">
        <v>7496</v>
      </c>
      <c r="F405" s="1320">
        <v>147</v>
      </c>
      <c r="G405" s="1320">
        <v>6027</v>
      </c>
      <c r="H405" s="1320">
        <v>0.93630573248407645</v>
      </c>
      <c r="I405" s="1320">
        <v>41</v>
      </c>
      <c r="J405" s="1320">
        <v>157</v>
      </c>
      <c r="K405" s="1320">
        <v>6437</v>
      </c>
      <c r="L405" s="1320">
        <v>1</v>
      </c>
      <c r="M405" s="1320">
        <v>41</v>
      </c>
      <c r="N405" s="1320">
        <v>132</v>
      </c>
      <c r="O405" s="1320">
        <v>6732</v>
      </c>
      <c r="P405" s="1313">
        <v>1.045828802237067</v>
      </c>
      <c r="Q405" s="1321">
        <v>51</v>
      </c>
    </row>
    <row r="406" spans="1:17" ht="14.4" customHeight="1" x14ac:dyDescent="0.3">
      <c r="A406" s="1310" t="s">
        <v>7454</v>
      </c>
      <c r="B406" s="1312" t="s">
        <v>7455</v>
      </c>
      <c r="C406" s="1312" t="s">
        <v>5627</v>
      </c>
      <c r="D406" s="1312" t="s">
        <v>7497</v>
      </c>
      <c r="E406" s="1312" t="s">
        <v>7498</v>
      </c>
      <c r="F406" s="1320">
        <v>1</v>
      </c>
      <c r="G406" s="1320">
        <v>2072</v>
      </c>
      <c r="H406" s="1320">
        <v>0.49053030303030304</v>
      </c>
      <c r="I406" s="1320">
        <v>2072</v>
      </c>
      <c r="J406" s="1320">
        <v>2</v>
      </c>
      <c r="K406" s="1320">
        <v>4224</v>
      </c>
      <c r="L406" s="1320">
        <v>1</v>
      </c>
      <c r="M406" s="1320">
        <v>2112</v>
      </c>
      <c r="N406" s="1320"/>
      <c r="O406" s="1320"/>
      <c r="P406" s="1313"/>
      <c r="Q406" s="1321"/>
    </row>
    <row r="407" spans="1:17" ht="14.4" customHeight="1" x14ac:dyDescent="0.3">
      <c r="A407" s="1310" t="s">
        <v>7454</v>
      </c>
      <c r="B407" s="1312" t="s">
        <v>7455</v>
      </c>
      <c r="C407" s="1312" t="s">
        <v>5627</v>
      </c>
      <c r="D407" s="1312" t="s">
        <v>7499</v>
      </c>
      <c r="E407" s="1312" t="s">
        <v>7500</v>
      </c>
      <c r="F407" s="1320">
        <v>2</v>
      </c>
      <c r="G407" s="1320">
        <v>1216</v>
      </c>
      <c r="H407" s="1320">
        <v>0.6601520086862106</v>
      </c>
      <c r="I407" s="1320">
        <v>608</v>
      </c>
      <c r="J407" s="1320">
        <v>3</v>
      </c>
      <c r="K407" s="1320">
        <v>1842</v>
      </c>
      <c r="L407" s="1320">
        <v>1</v>
      </c>
      <c r="M407" s="1320">
        <v>614</v>
      </c>
      <c r="N407" s="1320">
        <v>4</v>
      </c>
      <c r="O407" s="1320">
        <v>2448</v>
      </c>
      <c r="P407" s="1313">
        <v>1.3289902280130292</v>
      </c>
      <c r="Q407" s="1321">
        <v>612</v>
      </c>
    </row>
    <row r="408" spans="1:17" ht="14.4" customHeight="1" x14ac:dyDescent="0.3">
      <c r="A408" s="1310" t="s">
        <v>7454</v>
      </c>
      <c r="B408" s="1312" t="s">
        <v>7455</v>
      </c>
      <c r="C408" s="1312" t="s">
        <v>5627</v>
      </c>
      <c r="D408" s="1312" t="s">
        <v>7499</v>
      </c>
      <c r="E408" s="1312" t="s">
        <v>7501</v>
      </c>
      <c r="F408" s="1320">
        <v>2</v>
      </c>
      <c r="G408" s="1320">
        <v>1216</v>
      </c>
      <c r="H408" s="1320">
        <v>0.99022801302931596</v>
      </c>
      <c r="I408" s="1320">
        <v>608</v>
      </c>
      <c r="J408" s="1320">
        <v>2</v>
      </c>
      <c r="K408" s="1320">
        <v>1228</v>
      </c>
      <c r="L408" s="1320">
        <v>1</v>
      </c>
      <c r="M408" s="1320">
        <v>614</v>
      </c>
      <c r="N408" s="1320">
        <v>6</v>
      </c>
      <c r="O408" s="1320">
        <v>3672</v>
      </c>
      <c r="P408" s="1313">
        <v>2.990228013029316</v>
      </c>
      <c r="Q408" s="1321">
        <v>612</v>
      </c>
    </row>
    <row r="409" spans="1:17" ht="14.4" customHeight="1" x14ac:dyDescent="0.3">
      <c r="A409" s="1310" t="s">
        <v>7454</v>
      </c>
      <c r="B409" s="1312" t="s">
        <v>7455</v>
      </c>
      <c r="C409" s="1312" t="s">
        <v>5627</v>
      </c>
      <c r="D409" s="1312" t="s">
        <v>7502</v>
      </c>
      <c r="E409" s="1312" t="s">
        <v>7503</v>
      </c>
      <c r="F409" s="1320">
        <v>5</v>
      </c>
      <c r="G409" s="1320">
        <v>4810</v>
      </c>
      <c r="H409" s="1320">
        <v>0.83246798200069227</v>
      </c>
      <c r="I409" s="1320">
        <v>962</v>
      </c>
      <c r="J409" s="1320">
        <v>6</v>
      </c>
      <c r="K409" s="1320">
        <v>5778</v>
      </c>
      <c r="L409" s="1320">
        <v>1</v>
      </c>
      <c r="M409" s="1320">
        <v>963</v>
      </c>
      <c r="N409" s="1320"/>
      <c r="O409" s="1320"/>
      <c r="P409" s="1313"/>
      <c r="Q409" s="1321"/>
    </row>
    <row r="410" spans="1:17" ht="14.4" customHeight="1" x14ac:dyDescent="0.3">
      <c r="A410" s="1310" t="s">
        <v>7454</v>
      </c>
      <c r="B410" s="1312" t="s">
        <v>7455</v>
      </c>
      <c r="C410" s="1312" t="s">
        <v>5627</v>
      </c>
      <c r="D410" s="1312" t="s">
        <v>7504</v>
      </c>
      <c r="E410" s="1312" t="s">
        <v>7505</v>
      </c>
      <c r="F410" s="1320"/>
      <c r="G410" s="1320"/>
      <c r="H410" s="1320"/>
      <c r="I410" s="1320"/>
      <c r="J410" s="1320">
        <v>1</v>
      </c>
      <c r="K410" s="1320">
        <v>1760</v>
      </c>
      <c r="L410" s="1320">
        <v>1</v>
      </c>
      <c r="M410" s="1320">
        <v>1760</v>
      </c>
      <c r="N410" s="1320"/>
      <c r="O410" s="1320"/>
      <c r="P410" s="1313"/>
      <c r="Q410" s="1321"/>
    </row>
    <row r="411" spans="1:17" ht="14.4" customHeight="1" x14ac:dyDescent="0.3">
      <c r="A411" s="1310" t="s">
        <v>7454</v>
      </c>
      <c r="B411" s="1312" t="s">
        <v>7455</v>
      </c>
      <c r="C411" s="1312" t="s">
        <v>5627</v>
      </c>
      <c r="D411" s="1312" t="s">
        <v>7506</v>
      </c>
      <c r="E411" s="1312" t="s">
        <v>7507</v>
      </c>
      <c r="F411" s="1320">
        <v>160</v>
      </c>
      <c r="G411" s="1320">
        <v>39680</v>
      </c>
      <c r="H411" s="1320">
        <v>0.69588397257150869</v>
      </c>
      <c r="I411" s="1320">
        <v>248</v>
      </c>
      <c r="J411" s="1320">
        <v>229</v>
      </c>
      <c r="K411" s="1320">
        <v>57021</v>
      </c>
      <c r="L411" s="1320">
        <v>1</v>
      </c>
      <c r="M411" s="1320">
        <v>249</v>
      </c>
      <c r="N411" s="1320">
        <v>194</v>
      </c>
      <c r="O411" s="1320">
        <v>52574</v>
      </c>
      <c r="P411" s="1313">
        <v>0.92201118886024447</v>
      </c>
      <c r="Q411" s="1321">
        <v>271</v>
      </c>
    </row>
    <row r="412" spans="1:17" ht="14.4" customHeight="1" x14ac:dyDescent="0.3">
      <c r="A412" s="1310" t="s">
        <v>7454</v>
      </c>
      <c r="B412" s="1312" t="s">
        <v>7455</v>
      </c>
      <c r="C412" s="1312" t="s">
        <v>5627</v>
      </c>
      <c r="D412" s="1312" t="s">
        <v>7508</v>
      </c>
      <c r="E412" s="1312" t="s">
        <v>7509</v>
      </c>
      <c r="F412" s="1320">
        <v>1</v>
      </c>
      <c r="G412" s="1320">
        <v>27</v>
      </c>
      <c r="H412" s="1320"/>
      <c r="I412" s="1320">
        <v>27</v>
      </c>
      <c r="J412" s="1320"/>
      <c r="K412" s="1320"/>
      <c r="L412" s="1320"/>
      <c r="M412" s="1320"/>
      <c r="N412" s="1320"/>
      <c r="O412" s="1320"/>
      <c r="P412" s="1313"/>
      <c r="Q412" s="1321"/>
    </row>
    <row r="413" spans="1:17" ht="14.4" customHeight="1" x14ac:dyDescent="0.3">
      <c r="A413" s="1310" t="s">
        <v>7454</v>
      </c>
      <c r="B413" s="1312" t="s">
        <v>7455</v>
      </c>
      <c r="C413" s="1312" t="s">
        <v>5627</v>
      </c>
      <c r="D413" s="1312" t="s">
        <v>7510</v>
      </c>
      <c r="E413" s="1312" t="s">
        <v>7511</v>
      </c>
      <c r="F413" s="1320"/>
      <c r="G413" s="1320"/>
      <c r="H413" s="1320"/>
      <c r="I413" s="1320"/>
      <c r="J413" s="1320"/>
      <c r="K413" s="1320"/>
      <c r="L413" s="1320"/>
      <c r="M413" s="1320"/>
      <c r="N413" s="1320">
        <v>10</v>
      </c>
      <c r="O413" s="1320">
        <v>14930</v>
      </c>
      <c r="P413" s="1313"/>
      <c r="Q413" s="1321">
        <v>1493</v>
      </c>
    </row>
    <row r="414" spans="1:17" ht="14.4" customHeight="1" x14ac:dyDescent="0.3">
      <c r="A414" s="1310" t="s">
        <v>7454</v>
      </c>
      <c r="B414" s="1312" t="s">
        <v>7455</v>
      </c>
      <c r="C414" s="1312" t="s">
        <v>5627</v>
      </c>
      <c r="D414" s="1312" t="s">
        <v>7512</v>
      </c>
      <c r="E414" s="1312" t="s">
        <v>7513</v>
      </c>
      <c r="F414" s="1320"/>
      <c r="G414" s="1320"/>
      <c r="H414" s="1320"/>
      <c r="I414" s="1320"/>
      <c r="J414" s="1320"/>
      <c r="K414" s="1320"/>
      <c r="L414" s="1320"/>
      <c r="M414" s="1320"/>
      <c r="N414" s="1320">
        <v>75</v>
      </c>
      <c r="O414" s="1320">
        <v>24525</v>
      </c>
      <c r="P414" s="1313"/>
      <c r="Q414" s="1321">
        <v>327</v>
      </c>
    </row>
    <row r="415" spans="1:17" ht="14.4" customHeight="1" x14ac:dyDescent="0.3">
      <c r="A415" s="1310" t="s">
        <v>7454</v>
      </c>
      <c r="B415" s="1312" t="s">
        <v>7455</v>
      </c>
      <c r="C415" s="1312" t="s">
        <v>5627</v>
      </c>
      <c r="D415" s="1312" t="s">
        <v>7514</v>
      </c>
      <c r="E415" s="1312" t="s">
        <v>7515</v>
      </c>
      <c r="F415" s="1320"/>
      <c r="G415" s="1320"/>
      <c r="H415" s="1320"/>
      <c r="I415" s="1320"/>
      <c r="J415" s="1320"/>
      <c r="K415" s="1320"/>
      <c r="L415" s="1320"/>
      <c r="M415" s="1320"/>
      <c r="N415" s="1320">
        <v>234</v>
      </c>
      <c r="O415" s="1320">
        <v>60840</v>
      </c>
      <c r="P415" s="1313"/>
      <c r="Q415" s="1321">
        <v>260</v>
      </c>
    </row>
    <row r="416" spans="1:17" ht="14.4" customHeight="1" x14ac:dyDescent="0.3">
      <c r="A416" s="1310" t="s">
        <v>7516</v>
      </c>
      <c r="B416" s="1312" t="s">
        <v>7186</v>
      </c>
      <c r="C416" s="1312" t="s">
        <v>5627</v>
      </c>
      <c r="D416" s="1312" t="s">
        <v>7517</v>
      </c>
      <c r="E416" s="1312" t="s">
        <v>7518</v>
      </c>
      <c r="F416" s="1320">
        <v>1</v>
      </c>
      <c r="G416" s="1320">
        <v>654</v>
      </c>
      <c r="H416" s="1320"/>
      <c r="I416" s="1320">
        <v>654</v>
      </c>
      <c r="J416" s="1320"/>
      <c r="K416" s="1320"/>
      <c r="L416" s="1320"/>
      <c r="M416" s="1320"/>
      <c r="N416" s="1320">
        <v>1</v>
      </c>
      <c r="O416" s="1320">
        <v>658</v>
      </c>
      <c r="P416" s="1313"/>
      <c r="Q416" s="1321">
        <v>658</v>
      </c>
    </row>
    <row r="417" spans="1:17" ht="14.4" customHeight="1" x14ac:dyDescent="0.3">
      <c r="A417" s="1310" t="s">
        <v>7516</v>
      </c>
      <c r="B417" s="1312" t="s">
        <v>7186</v>
      </c>
      <c r="C417" s="1312" t="s">
        <v>5627</v>
      </c>
      <c r="D417" s="1312" t="s">
        <v>7519</v>
      </c>
      <c r="E417" s="1312" t="s">
        <v>7520</v>
      </c>
      <c r="F417" s="1320"/>
      <c r="G417" s="1320"/>
      <c r="H417" s="1320"/>
      <c r="I417" s="1320"/>
      <c r="J417" s="1320">
        <v>5</v>
      </c>
      <c r="K417" s="1320">
        <v>4210</v>
      </c>
      <c r="L417" s="1320">
        <v>1</v>
      </c>
      <c r="M417" s="1320">
        <v>842</v>
      </c>
      <c r="N417" s="1320">
        <v>2</v>
      </c>
      <c r="O417" s="1320">
        <v>1686</v>
      </c>
      <c r="P417" s="1313">
        <v>0.40047505938242278</v>
      </c>
      <c r="Q417" s="1321">
        <v>843</v>
      </c>
    </row>
    <row r="418" spans="1:17" ht="14.4" customHeight="1" x14ac:dyDescent="0.3">
      <c r="A418" s="1310" t="s">
        <v>7516</v>
      </c>
      <c r="B418" s="1312" t="s">
        <v>7186</v>
      </c>
      <c r="C418" s="1312" t="s">
        <v>5627</v>
      </c>
      <c r="D418" s="1312" t="s">
        <v>6960</v>
      </c>
      <c r="E418" s="1312" t="s">
        <v>6961</v>
      </c>
      <c r="F418" s="1320">
        <v>2</v>
      </c>
      <c r="G418" s="1320">
        <v>334</v>
      </c>
      <c r="H418" s="1320">
        <v>0.39761904761904759</v>
      </c>
      <c r="I418" s="1320">
        <v>167</v>
      </c>
      <c r="J418" s="1320">
        <v>5</v>
      </c>
      <c r="K418" s="1320">
        <v>840</v>
      </c>
      <c r="L418" s="1320">
        <v>1</v>
      </c>
      <c r="M418" s="1320">
        <v>168</v>
      </c>
      <c r="N418" s="1320">
        <v>6</v>
      </c>
      <c r="O418" s="1320">
        <v>1008</v>
      </c>
      <c r="P418" s="1313">
        <v>1.2</v>
      </c>
      <c r="Q418" s="1321">
        <v>168</v>
      </c>
    </row>
    <row r="419" spans="1:17" ht="14.4" customHeight="1" x14ac:dyDescent="0.3">
      <c r="A419" s="1310" t="s">
        <v>7516</v>
      </c>
      <c r="B419" s="1312" t="s">
        <v>7186</v>
      </c>
      <c r="C419" s="1312" t="s">
        <v>5627</v>
      </c>
      <c r="D419" s="1312" t="s">
        <v>6966</v>
      </c>
      <c r="E419" s="1312" t="s">
        <v>6967</v>
      </c>
      <c r="F419" s="1320">
        <v>2</v>
      </c>
      <c r="G419" s="1320">
        <v>346</v>
      </c>
      <c r="H419" s="1320">
        <v>0.49712643678160917</v>
      </c>
      <c r="I419" s="1320">
        <v>173</v>
      </c>
      <c r="J419" s="1320">
        <v>4</v>
      </c>
      <c r="K419" s="1320">
        <v>696</v>
      </c>
      <c r="L419" s="1320">
        <v>1</v>
      </c>
      <c r="M419" s="1320">
        <v>174</v>
      </c>
      <c r="N419" s="1320">
        <v>5</v>
      </c>
      <c r="O419" s="1320">
        <v>870</v>
      </c>
      <c r="P419" s="1313">
        <v>1.25</v>
      </c>
      <c r="Q419" s="1321">
        <v>174</v>
      </c>
    </row>
    <row r="420" spans="1:17" ht="14.4" customHeight="1" x14ac:dyDescent="0.3">
      <c r="A420" s="1310" t="s">
        <v>7516</v>
      </c>
      <c r="B420" s="1312" t="s">
        <v>7186</v>
      </c>
      <c r="C420" s="1312" t="s">
        <v>5627</v>
      </c>
      <c r="D420" s="1312" t="s">
        <v>6970</v>
      </c>
      <c r="E420" s="1312" t="s">
        <v>6971</v>
      </c>
      <c r="F420" s="1320">
        <v>2</v>
      </c>
      <c r="G420" s="1320">
        <v>702</v>
      </c>
      <c r="H420" s="1320">
        <v>1.9943181818181819</v>
      </c>
      <c r="I420" s="1320">
        <v>351</v>
      </c>
      <c r="J420" s="1320">
        <v>1</v>
      </c>
      <c r="K420" s="1320">
        <v>352</v>
      </c>
      <c r="L420" s="1320">
        <v>1</v>
      </c>
      <c r="M420" s="1320">
        <v>352</v>
      </c>
      <c r="N420" s="1320">
        <v>1</v>
      </c>
      <c r="O420" s="1320">
        <v>352</v>
      </c>
      <c r="P420" s="1313">
        <v>1</v>
      </c>
      <c r="Q420" s="1321">
        <v>352</v>
      </c>
    </row>
    <row r="421" spans="1:17" ht="14.4" customHeight="1" x14ac:dyDescent="0.3">
      <c r="A421" s="1310" t="s">
        <v>7516</v>
      </c>
      <c r="B421" s="1312" t="s">
        <v>7186</v>
      </c>
      <c r="C421" s="1312" t="s">
        <v>5627</v>
      </c>
      <c r="D421" s="1312" t="s">
        <v>7521</v>
      </c>
      <c r="E421" s="1312" t="s">
        <v>7522</v>
      </c>
      <c r="F421" s="1320">
        <v>3</v>
      </c>
      <c r="G421" s="1320">
        <v>567</v>
      </c>
      <c r="H421" s="1320"/>
      <c r="I421" s="1320">
        <v>189</v>
      </c>
      <c r="J421" s="1320"/>
      <c r="K421" s="1320"/>
      <c r="L421" s="1320"/>
      <c r="M421" s="1320"/>
      <c r="N421" s="1320"/>
      <c r="O421" s="1320"/>
      <c r="P421" s="1313"/>
      <c r="Q421" s="1321"/>
    </row>
    <row r="422" spans="1:17" ht="14.4" customHeight="1" x14ac:dyDescent="0.3">
      <c r="A422" s="1310" t="s">
        <v>7516</v>
      </c>
      <c r="B422" s="1312" t="s">
        <v>7186</v>
      </c>
      <c r="C422" s="1312" t="s">
        <v>5627</v>
      </c>
      <c r="D422" s="1312" t="s">
        <v>3140</v>
      </c>
      <c r="E422" s="1312" t="s">
        <v>7523</v>
      </c>
      <c r="F422" s="1320">
        <v>6</v>
      </c>
      <c r="G422" s="1320">
        <v>3282</v>
      </c>
      <c r="H422" s="1320">
        <v>1.9927140255009108</v>
      </c>
      <c r="I422" s="1320">
        <v>547</v>
      </c>
      <c r="J422" s="1320">
        <v>3</v>
      </c>
      <c r="K422" s="1320">
        <v>1647</v>
      </c>
      <c r="L422" s="1320">
        <v>1</v>
      </c>
      <c r="M422" s="1320">
        <v>549</v>
      </c>
      <c r="N422" s="1320">
        <v>2</v>
      </c>
      <c r="O422" s="1320">
        <v>1098</v>
      </c>
      <c r="P422" s="1313">
        <v>0.66666666666666663</v>
      </c>
      <c r="Q422" s="1321">
        <v>549</v>
      </c>
    </row>
    <row r="423" spans="1:17" ht="14.4" customHeight="1" x14ac:dyDescent="0.3">
      <c r="A423" s="1310" t="s">
        <v>7516</v>
      </c>
      <c r="B423" s="1312" t="s">
        <v>7186</v>
      </c>
      <c r="C423" s="1312" t="s">
        <v>5627</v>
      </c>
      <c r="D423" s="1312" t="s">
        <v>7524</v>
      </c>
      <c r="E423" s="1312" t="s">
        <v>7525</v>
      </c>
      <c r="F423" s="1320">
        <v>1</v>
      </c>
      <c r="G423" s="1320">
        <v>652</v>
      </c>
      <c r="H423" s="1320">
        <v>0.99694189602446481</v>
      </c>
      <c r="I423" s="1320">
        <v>652</v>
      </c>
      <c r="J423" s="1320">
        <v>1</v>
      </c>
      <c r="K423" s="1320">
        <v>654</v>
      </c>
      <c r="L423" s="1320">
        <v>1</v>
      </c>
      <c r="M423" s="1320">
        <v>654</v>
      </c>
      <c r="N423" s="1320"/>
      <c r="O423" s="1320"/>
      <c r="P423" s="1313"/>
      <c r="Q423" s="1321"/>
    </row>
    <row r="424" spans="1:17" ht="14.4" customHeight="1" x14ac:dyDescent="0.3">
      <c r="A424" s="1310" t="s">
        <v>7516</v>
      </c>
      <c r="B424" s="1312" t="s">
        <v>7186</v>
      </c>
      <c r="C424" s="1312" t="s">
        <v>5627</v>
      </c>
      <c r="D424" s="1312" t="s">
        <v>7526</v>
      </c>
      <c r="E424" s="1312" t="s">
        <v>7527</v>
      </c>
      <c r="F424" s="1320">
        <v>1</v>
      </c>
      <c r="G424" s="1320">
        <v>652</v>
      </c>
      <c r="H424" s="1320">
        <v>0.99694189602446481</v>
      </c>
      <c r="I424" s="1320">
        <v>652</v>
      </c>
      <c r="J424" s="1320">
        <v>1</v>
      </c>
      <c r="K424" s="1320">
        <v>654</v>
      </c>
      <c r="L424" s="1320">
        <v>1</v>
      </c>
      <c r="M424" s="1320">
        <v>654</v>
      </c>
      <c r="N424" s="1320"/>
      <c r="O424" s="1320"/>
      <c r="P424" s="1313"/>
      <c r="Q424" s="1321"/>
    </row>
    <row r="425" spans="1:17" ht="14.4" customHeight="1" x14ac:dyDescent="0.3">
      <c r="A425" s="1310" t="s">
        <v>7516</v>
      </c>
      <c r="B425" s="1312" t="s">
        <v>7186</v>
      </c>
      <c r="C425" s="1312" t="s">
        <v>5627</v>
      </c>
      <c r="D425" s="1312" t="s">
        <v>7528</v>
      </c>
      <c r="E425" s="1312" t="s">
        <v>7529</v>
      </c>
      <c r="F425" s="1320"/>
      <c r="G425" s="1320"/>
      <c r="H425" s="1320"/>
      <c r="I425" s="1320"/>
      <c r="J425" s="1320">
        <v>1</v>
      </c>
      <c r="K425" s="1320">
        <v>513</v>
      </c>
      <c r="L425" s="1320">
        <v>1</v>
      </c>
      <c r="M425" s="1320">
        <v>513</v>
      </c>
      <c r="N425" s="1320">
        <v>1</v>
      </c>
      <c r="O425" s="1320">
        <v>513</v>
      </c>
      <c r="P425" s="1313">
        <v>1</v>
      </c>
      <c r="Q425" s="1321">
        <v>513</v>
      </c>
    </row>
    <row r="426" spans="1:17" ht="14.4" customHeight="1" x14ac:dyDescent="0.3">
      <c r="A426" s="1310" t="s">
        <v>7516</v>
      </c>
      <c r="B426" s="1312" t="s">
        <v>7186</v>
      </c>
      <c r="C426" s="1312" t="s">
        <v>5627</v>
      </c>
      <c r="D426" s="1312" t="s">
        <v>7530</v>
      </c>
      <c r="E426" s="1312" t="s">
        <v>7531</v>
      </c>
      <c r="F426" s="1320"/>
      <c r="G426" s="1320"/>
      <c r="H426" s="1320"/>
      <c r="I426" s="1320"/>
      <c r="J426" s="1320">
        <v>1</v>
      </c>
      <c r="K426" s="1320">
        <v>423</v>
      </c>
      <c r="L426" s="1320">
        <v>1</v>
      </c>
      <c r="M426" s="1320">
        <v>423</v>
      </c>
      <c r="N426" s="1320">
        <v>1</v>
      </c>
      <c r="O426" s="1320">
        <v>423</v>
      </c>
      <c r="P426" s="1313">
        <v>1</v>
      </c>
      <c r="Q426" s="1321">
        <v>423</v>
      </c>
    </row>
    <row r="427" spans="1:17" ht="14.4" customHeight="1" x14ac:dyDescent="0.3">
      <c r="A427" s="1310" t="s">
        <v>7516</v>
      </c>
      <c r="B427" s="1312" t="s">
        <v>7186</v>
      </c>
      <c r="C427" s="1312" t="s">
        <v>5627</v>
      </c>
      <c r="D427" s="1312" t="s">
        <v>7532</v>
      </c>
      <c r="E427" s="1312" t="s">
        <v>7533</v>
      </c>
      <c r="F427" s="1320">
        <v>4</v>
      </c>
      <c r="G427" s="1320">
        <v>1388</v>
      </c>
      <c r="H427" s="1320">
        <v>3.9770773638968482</v>
      </c>
      <c r="I427" s="1320">
        <v>347</v>
      </c>
      <c r="J427" s="1320">
        <v>1</v>
      </c>
      <c r="K427" s="1320">
        <v>349</v>
      </c>
      <c r="L427" s="1320">
        <v>1</v>
      </c>
      <c r="M427" s="1320">
        <v>349</v>
      </c>
      <c r="N427" s="1320"/>
      <c r="O427" s="1320"/>
      <c r="P427" s="1313"/>
      <c r="Q427" s="1321"/>
    </row>
    <row r="428" spans="1:17" ht="14.4" customHeight="1" x14ac:dyDescent="0.3">
      <c r="A428" s="1310" t="s">
        <v>7516</v>
      </c>
      <c r="B428" s="1312" t="s">
        <v>7186</v>
      </c>
      <c r="C428" s="1312" t="s">
        <v>5627</v>
      </c>
      <c r="D428" s="1312" t="s">
        <v>7532</v>
      </c>
      <c r="E428" s="1312" t="s">
        <v>7534</v>
      </c>
      <c r="F428" s="1320">
        <v>2</v>
      </c>
      <c r="G428" s="1320">
        <v>694</v>
      </c>
      <c r="H428" s="1320"/>
      <c r="I428" s="1320">
        <v>347</v>
      </c>
      <c r="J428" s="1320"/>
      <c r="K428" s="1320"/>
      <c r="L428" s="1320"/>
      <c r="M428" s="1320"/>
      <c r="N428" s="1320">
        <v>4</v>
      </c>
      <c r="O428" s="1320">
        <v>1396</v>
      </c>
      <c r="P428" s="1313"/>
      <c r="Q428" s="1321">
        <v>349</v>
      </c>
    </row>
    <row r="429" spans="1:17" ht="14.4" customHeight="1" x14ac:dyDescent="0.3">
      <c r="A429" s="1310" t="s">
        <v>7516</v>
      </c>
      <c r="B429" s="1312" t="s">
        <v>7186</v>
      </c>
      <c r="C429" s="1312" t="s">
        <v>5627</v>
      </c>
      <c r="D429" s="1312" t="s">
        <v>7535</v>
      </c>
      <c r="E429" s="1312" t="s">
        <v>7536</v>
      </c>
      <c r="F429" s="1320">
        <v>1</v>
      </c>
      <c r="G429" s="1320">
        <v>219</v>
      </c>
      <c r="H429" s="1320"/>
      <c r="I429" s="1320">
        <v>219</v>
      </c>
      <c r="J429" s="1320"/>
      <c r="K429" s="1320"/>
      <c r="L429" s="1320"/>
      <c r="M429" s="1320"/>
      <c r="N429" s="1320">
        <v>1</v>
      </c>
      <c r="O429" s="1320">
        <v>221</v>
      </c>
      <c r="P429" s="1313"/>
      <c r="Q429" s="1321">
        <v>221</v>
      </c>
    </row>
    <row r="430" spans="1:17" ht="14.4" customHeight="1" x14ac:dyDescent="0.3">
      <c r="A430" s="1310" t="s">
        <v>7516</v>
      </c>
      <c r="B430" s="1312" t="s">
        <v>7186</v>
      </c>
      <c r="C430" s="1312" t="s">
        <v>5627</v>
      </c>
      <c r="D430" s="1312" t="s">
        <v>7537</v>
      </c>
      <c r="E430" s="1312" t="s">
        <v>7538</v>
      </c>
      <c r="F430" s="1320">
        <v>88</v>
      </c>
      <c r="G430" s="1320">
        <v>44264</v>
      </c>
      <c r="H430" s="1320">
        <v>0.77798087739032618</v>
      </c>
      <c r="I430" s="1320">
        <v>503</v>
      </c>
      <c r="J430" s="1320">
        <v>112</v>
      </c>
      <c r="K430" s="1320">
        <v>56896</v>
      </c>
      <c r="L430" s="1320">
        <v>1</v>
      </c>
      <c r="M430" s="1320">
        <v>508</v>
      </c>
      <c r="N430" s="1320">
        <v>38</v>
      </c>
      <c r="O430" s="1320">
        <v>19304</v>
      </c>
      <c r="P430" s="1313">
        <v>0.3392857142857143</v>
      </c>
      <c r="Q430" s="1321">
        <v>508</v>
      </c>
    </row>
    <row r="431" spans="1:17" ht="14.4" customHeight="1" x14ac:dyDescent="0.3">
      <c r="A431" s="1310" t="s">
        <v>7516</v>
      </c>
      <c r="B431" s="1312" t="s">
        <v>7186</v>
      </c>
      <c r="C431" s="1312" t="s">
        <v>5627</v>
      </c>
      <c r="D431" s="1312" t="s">
        <v>7539</v>
      </c>
      <c r="E431" s="1312" t="s">
        <v>7540</v>
      </c>
      <c r="F431" s="1320">
        <v>2</v>
      </c>
      <c r="G431" s="1320">
        <v>476</v>
      </c>
      <c r="H431" s="1320"/>
      <c r="I431" s="1320">
        <v>238</v>
      </c>
      <c r="J431" s="1320"/>
      <c r="K431" s="1320"/>
      <c r="L431" s="1320"/>
      <c r="M431" s="1320"/>
      <c r="N431" s="1320"/>
      <c r="O431" s="1320"/>
      <c r="P431" s="1313"/>
      <c r="Q431" s="1321"/>
    </row>
    <row r="432" spans="1:17" ht="14.4" customHeight="1" x14ac:dyDescent="0.3">
      <c r="A432" s="1310" t="s">
        <v>7516</v>
      </c>
      <c r="B432" s="1312" t="s">
        <v>7186</v>
      </c>
      <c r="C432" s="1312" t="s">
        <v>5627</v>
      </c>
      <c r="D432" s="1312" t="s">
        <v>7541</v>
      </c>
      <c r="E432" s="1312" t="s">
        <v>7542</v>
      </c>
      <c r="F432" s="1320">
        <v>2</v>
      </c>
      <c r="G432" s="1320">
        <v>222</v>
      </c>
      <c r="H432" s="1320">
        <v>2</v>
      </c>
      <c r="I432" s="1320">
        <v>111</v>
      </c>
      <c r="J432" s="1320">
        <v>1</v>
      </c>
      <c r="K432" s="1320">
        <v>111</v>
      </c>
      <c r="L432" s="1320">
        <v>1</v>
      </c>
      <c r="M432" s="1320">
        <v>111</v>
      </c>
      <c r="N432" s="1320">
        <v>2</v>
      </c>
      <c r="O432" s="1320">
        <v>222</v>
      </c>
      <c r="P432" s="1313">
        <v>2</v>
      </c>
      <c r="Q432" s="1321">
        <v>111</v>
      </c>
    </row>
    <row r="433" spans="1:17" ht="14.4" customHeight="1" x14ac:dyDescent="0.3">
      <c r="A433" s="1310" t="s">
        <v>7516</v>
      </c>
      <c r="B433" s="1312" t="s">
        <v>7186</v>
      </c>
      <c r="C433" s="1312" t="s">
        <v>5627</v>
      </c>
      <c r="D433" s="1312" t="s">
        <v>7543</v>
      </c>
      <c r="E433" s="1312" t="s">
        <v>7544</v>
      </c>
      <c r="F433" s="1320">
        <v>1</v>
      </c>
      <c r="G433" s="1320">
        <v>311</v>
      </c>
      <c r="H433" s="1320">
        <v>0.99679487179487181</v>
      </c>
      <c r="I433" s="1320">
        <v>311</v>
      </c>
      <c r="J433" s="1320">
        <v>1</v>
      </c>
      <c r="K433" s="1320">
        <v>312</v>
      </c>
      <c r="L433" s="1320">
        <v>1</v>
      </c>
      <c r="M433" s="1320">
        <v>312</v>
      </c>
      <c r="N433" s="1320"/>
      <c r="O433" s="1320"/>
      <c r="P433" s="1313"/>
      <c r="Q433" s="1321"/>
    </row>
    <row r="434" spans="1:17" ht="14.4" customHeight="1" x14ac:dyDescent="0.3">
      <c r="A434" s="1310" t="s">
        <v>7516</v>
      </c>
      <c r="B434" s="1312" t="s">
        <v>7186</v>
      </c>
      <c r="C434" s="1312" t="s">
        <v>5627</v>
      </c>
      <c r="D434" s="1312" t="s">
        <v>6809</v>
      </c>
      <c r="E434" s="1312" t="s">
        <v>6810</v>
      </c>
      <c r="F434" s="1320">
        <v>1</v>
      </c>
      <c r="G434" s="1320">
        <v>23</v>
      </c>
      <c r="H434" s="1320">
        <v>0.5</v>
      </c>
      <c r="I434" s="1320">
        <v>23</v>
      </c>
      <c r="J434" s="1320">
        <v>2</v>
      </c>
      <c r="K434" s="1320">
        <v>46</v>
      </c>
      <c r="L434" s="1320">
        <v>1</v>
      </c>
      <c r="M434" s="1320">
        <v>23</v>
      </c>
      <c r="N434" s="1320">
        <v>2</v>
      </c>
      <c r="O434" s="1320">
        <v>46</v>
      </c>
      <c r="P434" s="1313">
        <v>1</v>
      </c>
      <c r="Q434" s="1321">
        <v>23</v>
      </c>
    </row>
    <row r="435" spans="1:17" ht="14.4" customHeight="1" x14ac:dyDescent="0.3">
      <c r="A435" s="1310" t="s">
        <v>7516</v>
      </c>
      <c r="B435" s="1312" t="s">
        <v>7186</v>
      </c>
      <c r="C435" s="1312" t="s">
        <v>5627</v>
      </c>
      <c r="D435" s="1312" t="s">
        <v>7545</v>
      </c>
      <c r="E435" s="1312" t="s">
        <v>7546</v>
      </c>
      <c r="F435" s="1320">
        <v>106</v>
      </c>
      <c r="G435" s="1320">
        <v>36994</v>
      </c>
      <c r="H435" s="1320">
        <v>0.8455771428571428</v>
      </c>
      <c r="I435" s="1320">
        <v>349</v>
      </c>
      <c r="J435" s="1320">
        <v>125</v>
      </c>
      <c r="K435" s="1320">
        <v>43750</v>
      </c>
      <c r="L435" s="1320">
        <v>1</v>
      </c>
      <c r="M435" s="1320">
        <v>350</v>
      </c>
      <c r="N435" s="1320">
        <v>53</v>
      </c>
      <c r="O435" s="1320">
        <v>18550</v>
      </c>
      <c r="P435" s="1313">
        <v>0.42399999999999999</v>
      </c>
      <c r="Q435" s="1321">
        <v>350</v>
      </c>
    </row>
    <row r="436" spans="1:17" ht="14.4" customHeight="1" x14ac:dyDescent="0.3">
      <c r="A436" s="1310" t="s">
        <v>7516</v>
      </c>
      <c r="B436" s="1312" t="s">
        <v>7186</v>
      </c>
      <c r="C436" s="1312" t="s">
        <v>5627</v>
      </c>
      <c r="D436" s="1312" t="s">
        <v>6799</v>
      </c>
      <c r="E436" s="1312" t="s">
        <v>6800</v>
      </c>
      <c r="F436" s="1320">
        <v>1</v>
      </c>
      <c r="G436" s="1320">
        <v>1268</v>
      </c>
      <c r="H436" s="1320">
        <v>0.49415432579890883</v>
      </c>
      <c r="I436" s="1320">
        <v>1268</v>
      </c>
      <c r="J436" s="1320">
        <v>2</v>
      </c>
      <c r="K436" s="1320">
        <v>2566</v>
      </c>
      <c r="L436" s="1320">
        <v>1</v>
      </c>
      <c r="M436" s="1320">
        <v>1283</v>
      </c>
      <c r="N436" s="1320">
        <v>2</v>
      </c>
      <c r="O436" s="1320">
        <v>2570</v>
      </c>
      <c r="P436" s="1313">
        <v>1.0015588464536243</v>
      </c>
      <c r="Q436" s="1321">
        <v>1285</v>
      </c>
    </row>
    <row r="437" spans="1:17" ht="14.4" customHeight="1" x14ac:dyDescent="0.3">
      <c r="A437" s="1310" t="s">
        <v>7516</v>
      </c>
      <c r="B437" s="1312" t="s">
        <v>7186</v>
      </c>
      <c r="C437" s="1312" t="s">
        <v>5627</v>
      </c>
      <c r="D437" s="1312" t="s">
        <v>7014</v>
      </c>
      <c r="E437" s="1312" t="s">
        <v>7015</v>
      </c>
      <c r="F437" s="1320">
        <v>2</v>
      </c>
      <c r="G437" s="1320">
        <v>296</v>
      </c>
      <c r="H437" s="1320"/>
      <c r="I437" s="1320">
        <v>148</v>
      </c>
      <c r="J437" s="1320"/>
      <c r="K437" s="1320"/>
      <c r="L437" s="1320"/>
      <c r="M437" s="1320"/>
      <c r="N437" s="1320"/>
      <c r="O437" s="1320"/>
      <c r="P437" s="1313"/>
      <c r="Q437" s="1321"/>
    </row>
    <row r="438" spans="1:17" ht="14.4" customHeight="1" x14ac:dyDescent="0.3">
      <c r="A438" s="1310" t="s">
        <v>7516</v>
      </c>
      <c r="B438" s="1312" t="s">
        <v>7186</v>
      </c>
      <c r="C438" s="1312" t="s">
        <v>5627</v>
      </c>
      <c r="D438" s="1312" t="s">
        <v>7547</v>
      </c>
      <c r="E438" s="1312" t="s">
        <v>7548</v>
      </c>
      <c r="F438" s="1320">
        <v>2</v>
      </c>
      <c r="G438" s="1320">
        <v>588</v>
      </c>
      <c r="H438" s="1320"/>
      <c r="I438" s="1320">
        <v>294</v>
      </c>
      <c r="J438" s="1320"/>
      <c r="K438" s="1320"/>
      <c r="L438" s="1320"/>
      <c r="M438" s="1320"/>
      <c r="N438" s="1320"/>
      <c r="O438" s="1320"/>
      <c r="P438" s="1313"/>
      <c r="Q438" s="1321"/>
    </row>
    <row r="439" spans="1:17" ht="14.4" customHeight="1" x14ac:dyDescent="0.3">
      <c r="A439" s="1310" t="s">
        <v>7516</v>
      </c>
      <c r="B439" s="1312" t="s">
        <v>7186</v>
      </c>
      <c r="C439" s="1312" t="s">
        <v>5627</v>
      </c>
      <c r="D439" s="1312" t="s">
        <v>7549</v>
      </c>
      <c r="E439" s="1312" t="s">
        <v>7550</v>
      </c>
      <c r="F439" s="1320">
        <v>3</v>
      </c>
      <c r="G439" s="1320">
        <v>621</v>
      </c>
      <c r="H439" s="1320">
        <v>2.9712918660287082</v>
      </c>
      <c r="I439" s="1320">
        <v>207</v>
      </c>
      <c r="J439" s="1320">
        <v>1</v>
      </c>
      <c r="K439" s="1320">
        <v>209</v>
      </c>
      <c r="L439" s="1320">
        <v>1</v>
      </c>
      <c r="M439" s="1320">
        <v>209</v>
      </c>
      <c r="N439" s="1320">
        <v>1</v>
      </c>
      <c r="O439" s="1320">
        <v>209</v>
      </c>
      <c r="P439" s="1313">
        <v>1</v>
      </c>
      <c r="Q439" s="1321">
        <v>209</v>
      </c>
    </row>
    <row r="440" spans="1:17" ht="14.4" customHeight="1" x14ac:dyDescent="0.3">
      <c r="A440" s="1310" t="s">
        <v>7516</v>
      </c>
      <c r="B440" s="1312" t="s">
        <v>7186</v>
      </c>
      <c r="C440" s="1312" t="s">
        <v>5627</v>
      </c>
      <c r="D440" s="1312" t="s">
        <v>7551</v>
      </c>
      <c r="E440" s="1312" t="s">
        <v>7552</v>
      </c>
      <c r="F440" s="1320">
        <v>2</v>
      </c>
      <c r="G440" s="1320">
        <v>78</v>
      </c>
      <c r="H440" s="1320">
        <v>1.95</v>
      </c>
      <c r="I440" s="1320">
        <v>39</v>
      </c>
      <c r="J440" s="1320">
        <v>1</v>
      </c>
      <c r="K440" s="1320">
        <v>40</v>
      </c>
      <c r="L440" s="1320">
        <v>1</v>
      </c>
      <c r="M440" s="1320">
        <v>40</v>
      </c>
      <c r="N440" s="1320">
        <v>4</v>
      </c>
      <c r="O440" s="1320">
        <v>160</v>
      </c>
      <c r="P440" s="1313">
        <v>4</v>
      </c>
      <c r="Q440" s="1321">
        <v>40</v>
      </c>
    </row>
    <row r="441" spans="1:17" ht="14.4" customHeight="1" x14ac:dyDescent="0.3">
      <c r="A441" s="1310" t="s">
        <v>7516</v>
      </c>
      <c r="B441" s="1312" t="s">
        <v>7186</v>
      </c>
      <c r="C441" s="1312" t="s">
        <v>5627</v>
      </c>
      <c r="D441" s="1312" t="s">
        <v>7553</v>
      </c>
      <c r="E441" s="1312" t="s">
        <v>7554</v>
      </c>
      <c r="F441" s="1320">
        <v>2</v>
      </c>
      <c r="G441" s="1320">
        <v>10006</v>
      </c>
      <c r="H441" s="1320">
        <v>0.99621664675428112</v>
      </c>
      <c r="I441" s="1320">
        <v>5003</v>
      </c>
      <c r="J441" s="1320">
        <v>2</v>
      </c>
      <c r="K441" s="1320">
        <v>10044</v>
      </c>
      <c r="L441" s="1320">
        <v>1</v>
      </c>
      <c r="M441" s="1320">
        <v>5022</v>
      </c>
      <c r="N441" s="1320">
        <v>2</v>
      </c>
      <c r="O441" s="1320">
        <v>10046</v>
      </c>
      <c r="P441" s="1313">
        <v>1.0001991238550378</v>
      </c>
      <c r="Q441" s="1321">
        <v>5023</v>
      </c>
    </row>
    <row r="442" spans="1:17" ht="14.4" customHeight="1" x14ac:dyDescent="0.3">
      <c r="A442" s="1310" t="s">
        <v>7516</v>
      </c>
      <c r="B442" s="1312" t="s">
        <v>7186</v>
      </c>
      <c r="C442" s="1312" t="s">
        <v>5627</v>
      </c>
      <c r="D442" s="1312" t="s">
        <v>7060</v>
      </c>
      <c r="E442" s="1312" t="s">
        <v>7061</v>
      </c>
      <c r="F442" s="1320">
        <v>2</v>
      </c>
      <c r="G442" s="1320">
        <v>340</v>
      </c>
      <c r="H442" s="1320">
        <v>0.49707602339181284</v>
      </c>
      <c r="I442" s="1320">
        <v>170</v>
      </c>
      <c r="J442" s="1320">
        <v>4</v>
      </c>
      <c r="K442" s="1320">
        <v>684</v>
      </c>
      <c r="L442" s="1320">
        <v>1</v>
      </c>
      <c r="M442" s="1320">
        <v>171</v>
      </c>
      <c r="N442" s="1320">
        <v>6</v>
      </c>
      <c r="O442" s="1320">
        <v>1026</v>
      </c>
      <c r="P442" s="1313">
        <v>1.5</v>
      </c>
      <c r="Q442" s="1321">
        <v>171</v>
      </c>
    </row>
    <row r="443" spans="1:17" ht="14.4" customHeight="1" x14ac:dyDescent="0.3">
      <c r="A443" s="1310" t="s">
        <v>7516</v>
      </c>
      <c r="B443" s="1312" t="s">
        <v>7186</v>
      </c>
      <c r="C443" s="1312" t="s">
        <v>5627</v>
      </c>
      <c r="D443" s="1312" t="s">
        <v>7555</v>
      </c>
      <c r="E443" s="1312" t="s">
        <v>7556</v>
      </c>
      <c r="F443" s="1320">
        <v>1</v>
      </c>
      <c r="G443" s="1320">
        <v>688</v>
      </c>
      <c r="H443" s="1320">
        <v>0.99710144927536237</v>
      </c>
      <c r="I443" s="1320">
        <v>688</v>
      </c>
      <c r="J443" s="1320">
        <v>1</v>
      </c>
      <c r="K443" s="1320">
        <v>690</v>
      </c>
      <c r="L443" s="1320">
        <v>1</v>
      </c>
      <c r="M443" s="1320">
        <v>690</v>
      </c>
      <c r="N443" s="1320">
        <v>2</v>
      </c>
      <c r="O443" s="1320">
        <v>1380</v>
      </c>
      <c r="P443" s="1313">
        <v>2</v>
      </c>
      <c r="Q443" s="1321">
        <v>690</v>
      </c>
    </row>
    <row r="444" spans="1:17" ht="14.4" customHeight="1" x14ac:dyDescent="0.3">
      <c r="A444" s="1310" t="s">
        <v>7516</v>
      </c>
      <c r="B444" s="1312" t="s">
        <v>7186</v>
      </c>
      <c r="C444" s="1312" t="s">
        <v>5627</v>
      </c>
      <c r="D444" s="1312" t="s">
        <v>7557</v>
      </c>
      <c r="E444" s="1312" t="s">
        <v>7558</v>
      </c>
      <c r="F444" s="1320">
        <v>3</v>
      </c>
      <c r="G444" s="1320">
        <v>1044</v>
      </c>
      <c r="H444" s="1320">
        <v>2.9828571428571427</v>
      </c>
      <c r="I444" s="1320">
        <v>348</v>
      </c>
      <c r="J444" s="1320">
        <v>1</v>
      </c>
      <c r="K444" s="1320">
        <v>350</v>
      </c>
      <c r="L444" s="1320">
        <v>1</v>
      </c>
      <c r="M444" s="1320">
        <v>350</v>
      </c>
      <c r="N444" s="1320"/>
      <c r="O444" s="1320"/>
      <c r="P444" s="1313"/>
      <c r="Q444" s="1321"/>
    </row>
    <row r="445" spans="1:17" ht="14.4" customHeight="1" x14ac:dyDescent="0.3">
      <c r="A445" s="1310" t="s">
        <v>7516</v>
      </c>
      <c r="B445" s="1312" t="s">
        <v>7186</v>
      </c>
      <c r="C445" s="1312" t="s">
        <v>5627</v>
      </c>
      <c r="D445" s="1312" t="s">
        <v>7088</v>
      </c>
      <c r="E445" s="1312" t="s">
        <v>7089</v>
      </c>
      <c r="F445" s="1320">
        <v>2</v>
      </c>
      <c r="G445" s="1320">
        <v>346</v>
      </c>
      <c r="H445" s="1320">
        <v>0.49712643678160917</v>
      </c>
      <c r="I445" s="1320">
        <v>173</v>
      </c>
      <c r="J445" s="1320">
        <v>4</v>
      </c>
      <c r="K445" s="1320">
        <v>696</v>
      </c>
      <c r="L445" s="1320">
        <v>1</v>
      </c>
      <c r="M445" s="1320">
        <v>174</v>
      </c>
      <c r="N445" s="1320">
        <v>6</v>
      </c>
      <c r="O445" s="1320">
        <v>1044</v>
      </c>
      <c r="P445" s="1313">
        <v>1.5</v>
      </c>
      <c r="Q445" s="1321">
        <v>174</v>
      </c>
    </row>
    <row r="446" spans="1:17" ht="14.4" customHeight="1" x14ac:dyDescent="0.3">
      <c r="A446" s="1310" t="s">
        <v>7516</v>
      </c>
      <c r="B446" s="1312" t="s">
        <v>7186</v>
      </c>
      <c r="C446" s="1312" t="s">
        <v>5627</v>
      </c>
      <c r="D446" s="1312" t="s">
        <v>7559</v>
      </c>
      <c r="E446" s="1312" t="s">
        <v>7560</v>
      </c>
      <c r="F446" s="1320">
        <v>12</v>
      </c>
      <c r="G446" s="1320">
        <v>4800</v>
      </c>
      <c r="H446" s="1320">
        <v>0.74812967581047385</v>
      </c>
      <c r="I446" s="1320">
        <v>400</v>
      </c>
      <c r="J446" s="1320">
        <v>16</v>
      </c>
      <c r="K446" s="1320">
        <v>6416</v>
      </c>
      <c r="L446" s="1320">
        <v>1</v>
      </c>
      <c r="M446" s="1320">
        <v>401</v>
      </c>
      <c r="N446" s="1320">
        <v>16</v>
      </c>
      <c r="O446" s="1320">
        <v>6416</v>
      </c>
      <c r="P446" s="1313">
        <v>1</v>
      </c>
      <c r="Q446" s="1321">
        <v>401</v>
      </c>
    </row>
    <row r="447" spans="1:17" ht="14.4" customHeight="1" x14ac:dyDescent="0.3">
      <c r="A447" s="1310" t="s">
        <v>7516</v>
      </c>
      <c r="B447" s="1312" t="s">
        <v>7186</v>
      </c>
      <c r="C447" s="1312" t="s">
        <v>5627</v>
      </c>
      <c r="D447" s="1312" t="s">
        <v>7561</v>
      </c>
      <c r="E447" s="1312" t="s">
        <v>7562</v>
      </c>
      <c r="F447" s="1320">
        <v>1</v>
      </c>
      <c r="G447" s="1320">
        <v>652</v>
      </c>
      <c r="H447" s="1320">
        <v>0.99694189602446481</v>
      </c>
      <c r="I447" s="1320">
        <v>652</v>
      </c>
      <c r="J447" s="1320">
        <v>1</v>
      </c>
      <c r="K447" s="1320">
        <v>654</v>
      </c>
      <c r="L447" s="1320">
        <v>1</v>
      </c>
      <c r="M447" s="1320">
        <v>654</v>
      </c>
      <c r="N447" s="1320"/>
      <c r="O447" s="1320"/>
      <c r="P447" s="1313"/>
      <c r="Q447" s="1321"/>
    </row>
    <row r="448" spans="1:17" ht="14.4" customHeight="1" x14ac:dyDescent="0.3">
      <c r="A448" s="1310" t="s">
        <v>7516</v>
      </c>
      <c r="B448" s="1312" t="s">
        <v>7186</v>
      </c>
      <c r="C448" s="1312" t="s">
        <v>5627</v>
      </c>
      <c r="D448" s="1312" t="s">
        <v>7563</v>
      </c>
      <c r="E448" s="1312" t="s">
        <v>7564</v>
      </c>
      <c r="F448" s="1320">
        <v>1</v>
      </c>
      <c r="G448" s="1320">
        <v>652</v>
      </c>
      <c r="H448" s="1320">
        <v>0.99694189602446481</v>
      </c>
      <c r="I448" s="1320">
        <v>652</v>
      </c>
      <c r="J448" s="1320">
        <v>1</v>
      </c>
      <c r="K448" s="1320">
        <v>654</v>
      </c>
      <c r="L448" s="1320">
        <v>1</v>
      </c>
      <c r="M448" s="1320">
        <v>654</v>
      </c>
      <c r="N448" s="1320"/>
      <c r="O448" s="1320"/>
      <c r="P448" s="1313"/>
      <c r="Q448" s="1321"/>
    </row>
    <row r="449" spans="1:17" ht="14.4" customHeight="1" x14ac:dyDescent="0.3">
      <c r="A449" s="1310" t="s">
        <v>7516</v>
      </c>
      <c r="B449" s="1312" t="s">
        <v>7186</v>
      </c>
      <c r="C449" s="1312" t="s">
        <v>5627</v>
      </c>
      <c r="D449" s="1312" t="s">
        <v>6811</v>
      </c>
      <c r="E449" s="1312" t="s">
        <v>6812</v>
      </c>
      <c r="F449" s="1320">
        <v>4</v>
      </c>
      <c r="G449" s="1320">
        <v>1728</v>
      </c>
      <c r="H449" s="1320">
        <v>0.79448275862068962</v>
      </c>
      <c r="I449" s="1320">
        <v>432</v>
      </c>
      <c r="J449" s="1320">
        <v>5</v>
      </c>
      <c r="K449" s="1320">
        <v>2175</v>
      </c>
      <c r="L449" s="1320">
        <v>1</v>
      </c>
      <c r="M449" s="1320">
        <v>435</v>
      </c>
      <c r="N449" s="1320">
        <v>5</v>
      </c>
      <c r="O449" s="1320">
        <v>2175</v>
      </c>
      <c r="P449" s="1313">
        <v>1</v>
      </c>
      <c r="Q449" s="1321">
        <v>435</v>
      </c>
    </row>
    <row r="450" spans="1:17" ht="14.4" customHeight="1" x14ac:dyDescent="0.3">
      <c r="A450" s="1310" t="s">
        <v>7516</v>
      </c>
      <c r="B450" s="1312" t="s">
        <v>7186</v>
      </c>
      <c r="C450" s="1312" t="s">
        <v>5627</v>
      </c>
      <c r="D450" s="1312" t="s">
        <v>7565</v>
      </c>
      <c r="E450" s="1312" t="s">
        <v>7566</v>
      </c>
      <c r="F450" s="1320">
        <v>1</v>
      </c>
      <c r="G450" s="1320">
        <v>475</v>
      </c>
      <c r="H450" s="1320">
        <v>0.99580712788259962</v>
      </c>
      <c r="I450" s="1320">
        <v>475</v>
      </c>
      <c r="J450" s="1320">
        <v>1</v>
      </c>
      <c r="K450" s="1320">
        <v>477</v>
      </c>
      <c r="L450" s="1320">
        <v>1</v>
      </c>
      <c r="M450" s="1320">
        <v>477</v>
      </c>
      <c r="N450" s="1320">
        <v>4</v>
      </c>
      <c r="O450" s="1320">
        <v>1908</v>
      </c>
      <c r="P450" s="1313">
        <v>4</v>
      </c>
      <c r="Q450" s="1321">
        <v>477</v>
      </c>
    </row>
    <row r="451" spans="1:17" ht="14.4" customHeight="1" x14ac:dyDescent="0.3">
      <c r="A451" s="1310" t="s">
        <v>7516</v>
      </c>
      <c r="B451" s="1312" t="s">
        <v>7186</v>
      </c>
      <c r="C451" s="1312" t="s">
        <v>5627</v>
      </c>
      <c r="D451" s="1312" t="s">
        <v>7567</v>
      </c>
      <c r="E451" s="1312" t="s">
        <v>7568</v>
      </c>
      <c r="F451" s="1320"/>
      <c r="G451" s="1320"/>
      <c r="H451" s="1320"/>
      <c r="I451" s="1320"/>
      <c r="J451" s="1320">
        <v>1</v>
      </c>
      <c r="K451" s="1320">
        <v>291</v>
      </c>
      <c r="L451" s="1320">
        <v>1</v>
      </c>
      <c r="M451" s="1320">
        <v>291</v>
      </c>
      <c r="N451" s="1320">
        <v>1</v>
      </c>
      <c r="O451" s="1320">
        <v>291</v>
      </c>
      <c r="P451" s="1313">
        <v>1</v>
      </c>
      <c r="Q451" s="1321">
        <v>291</v>
      </c>
    </row>
    <row r="452" spans="1:17" ht="14.4" customHeight="1" x14ac:dyDescent="0.3">
      <c r="A452" s="1310" t="s">
        <v>7516</v>
      </c>
      <c r="B452" s="1312" t="s">
        <v>7186</v>
      </c>
      <c r="C452" s="1312" t="s">
        <v>5627</v>
      </c>
      <c r="D452" s="1312" t="s">
        <v>6813</v>
      </c>
      <c r="E452" s="1312" t="s">
        <v>6814</v>
      </c>
      <c r="F452" s="1320">
        <v>4</v>
      </c>
      <c r="G452" s="1320">
        <v>4032</v>
      </c>
      <c r="H452" s="1320">
        <v>0.49851632047477745</v>
      </c>
      <c r="I452" s="1320">
        <v>1008</v>
      </c>
      <c r="J452" s="1320">
        <v>8</v>
      </c>
      <c r="K452" s="1320">
        <v>8088</v>
      </c>
      <c r="L452" s="1320">
        <v>1</v>
      </c>
      <c r="M452" s="1320">
        <v>1011</v>
      </c>
      <c r="N452" s="1320">
        <v>8</v>
      </c>
      <c r="O452" s="1320">
        <v>8096</v>
      </c>
      <c r="P452" s="1313">
        <v>1.0009891196834817</v>
      </c>
      <c r="Q452" s="1321">
        <v>1012</v>
      </c>
    </row>
    <row r="453" spans="1:17" ht="14.4" customHeight="1" x14ac:dyDescent="0.3">
      <c r="A453" s="1310" t="s">
        <v>7516</v>
      </c>
      <c r="B453" s="1312" t="s">
        <v>7186</v>
      </c>
      <c r="C453" s="1312" t="s">
        <v>5627</v>
      </c>
      <c r="D453" s="1312" t="s">
        <v>7128</v>
      </c>
      <c r="E453" s="1312" t="s">
        <v>7129</v>
      </c>
      <c r="F453" s="1320">
        <v>2</v>
      </c>
      <c r="G453" s="1320">
        <v>334</v>
      </c>
      <c r="H453" s="1320">
        <v>0.49702380952380953</v>
      </c>
      <c r="I453" s="1320">
        <v>167</v>
      </c>
      <c r="J453" s="1320">
        <v>4</v>
      </c>
      <c r="K453" s="1320">
        <v>672</v>
      </c>
      <c r="L453" s="1320">
        <v>1</v>
      </c>
      <c r="M453" s="1320">
        <v>168</v>
      </c>
      <c r="N453" s="1320">
        <v>5</v>
      </c>
      <c r="O453" s="1320">
        <v>840</v>
      </c>
      <c r="P453" s="1313">
        <v>1.25</v>
      </c>
      <c r="Q453" s="1321">
        <v>168</v>
      </c>
    </row>
    <row r="454" spans="1:17" ht="14.4" customHeight="1" x14ac:dyDescent="0.3">
      <c r="A454" s="1310" t="s">
        <v>7516</v>
      </c>
      <c r="B454" s="1312" t="s">
        <v>7186</v>
      </c>
      <c r="C454" s="1312" t="s">
        <v>5627</v>
      </c>
      <c r="D454" s="1312" t="s">
        <v>7569</v>
      </c>
      <c r="E454" s="1312" t="s">
        <v>7570</v>
      </c>
      <c r="F454" s="1320">
        <v>3</v>
      </c>
      <c r="G454" s="1320">
        <v>1719</v>
      </c>
      <c r="H454" s="1320">
        <v>0.74869337979094075</v>
      </c>
      <c r="I454" s="1320">
        <v>573</v>
      </c>
      <c r="J454" s="1320">
        <v>4</v>
      </c>
      <c r="K454" s="1320">
        <v>2296</v>
      </c>
      <c r="L454" s="1320">
        <v>1</v>
      </c>
      <c r="M454" s="1320">
        <v>574</v>
      </c>
      <c r="N454" s="1320">
        <v>4</v>
      </c>
      <c r="O454" s="1320">
        <v>2296</v>
      </c>
      <c r="P454" s="1313">
        <v>1</v>
      </c>
      <c r="Q454" s="1321">
        <v>574</v>
      </c>
    </row>
    <row r="455" spans="1:17" ht="14.4" customHeight="1" x14ac:dyDescent="0.3">
      <c r="A455" s="1310" t="s">
        <v>7516</v>
      </c>
      <c r="B455" s="1312" t="s">
        <v>7186</v>
      </c>
      <c r="C455" s="1312" t="s">
        <v>5627</v>
      </c>
      <c r="D455" s="1312" t="s">
        <v>7571</v>
      </c>
      <c r="E455" s="1312" t="s">
        <v>7572</v>
      </c>
      <c r="F455" s="1320">
        <v>3</v>
      </c>
      <c r="G455" s="1320">
        <v>558</v>
      </c>
      <c r="H455" s="1320"/>
      <c r="I455" s="1320">
        <v>186</v>
      </c>
      <c r="J455" s="1320"/>
      <c r="K455" s="1320"/>
      <c r="L455" s="1320"/>
      <c r="M455" s="1320"/>
      <c r="N455" s="1320"/>
      <c r="O455" s="1320"/>
      <c r="P455" s="1313"/>
      <c r="Q455" s="1321"/>
    </row>
    <row r="456" spans="1:17" ht="14.4" customHeight="1" x14ac:dyDescent="0.3">
      <c r="A456" s="1310" t="s">
        <v>7516</v>
      </c>
      <c r="B456" s="1312" t="s">
        <v>7186</v>
      </c>
      <c r="C456" s="1312" t="s">
        <v>5627</v>
      </c>
      <c r="D456" s="1312" t="s">
        <v>7573</v>
      </c>
      <c r="E456" s="1312" t="s">
        <v>7574</v>
      </c>
      <c r="F456" s="1320">
        <v>6</v>
      </c>
      <c r="G456" s="1320">
        <v>3450</v>
      </c>
      <c r="H456" s="1320"/>
      <c r="I456" s="1320">
        <v>575</v>
      </c>
      <c r="J456" s="1320"/>
      <c r="K456" s="1320"/>
      <c r="L456" s="1320"/>
      <c r="M456" s="1320"/>
      <c r="N456" s="1320"/>
      <c r="O456" s="1320"/>
      <c r="P456" s="1313"/>
      <c r="Q456" s="1321"/>
    </row>
    <row r="457" spans="1:17" ht="14.4" customHeight="1" x14ac:dyDescent="0.3">
      <c r="A457" s="1310" t="s">
        <v>7516</v>
      </c>
      <c r="B457" s="1312" t="s">
        <v>7186</v>
      </c>
      <c r="C457" s="1312" t="s">
        <v>5627</v>
      </c>
      <c r="D457" s="1312" t="s">
        <v>7575</v>
      </c>
      <c r="E457" s="1312" t="s">
        <v>7576</v>
      </c>
      <c r="F457" s="1320">
        <v>1</v>
      </c>
      <c r="G457" s="1320">
        <v>1397</v>
      </c>
      <c r="H457" s="1320">
        <v>0.99857040743388137</v>
      </c>
      <c r="I457" s="1320">
        <v>1397</v>
      </c>
      <c r="J457" s="1320">
        <v>1</v>
      </c>
      <c r="K457" s="1320">
        <v>1399</v>
      </c>
      <c r="L457" s="1320">
        <v>1</v>
      </c>
      <c r="M457" s="1320">
        <v>1399</v>
      </c>
      <c r="N457" s="1320"/>
      <c r="O457" s="1320"/>
      <c r="P457" s="1313"/>
      <c r="Q457" s="1321"/>
    </row>
    <row r="458" spans="1:17" ht="14.4" customHeight="1" x14ac:dyDescent="0.3">
      <c r="A458" s="1310" t="s">
        <v>7516</v>
      </c>
      <c r="B458" s="1312" t="s">
        <v>7186</v>
      </c>
      <c r="C458" s="1312" t="s">
        <v>5627</v>
      </c>
      <c r="D458" s="1312" t="s">
        <v>7577</v>
      </c>
      <c r="E458" s="1312" t="s">
        <v>7578</v>
      </c>
      <c r="F458" s="1320"/>
      <c r="G458" s="1320"/>
      <c r="H458" s="1320"/>
      <c r="I458" s="1320"/>
      <c r="J458" s="1320">
        <v>1</v>
      </c>
      <c r="K458" s="1320">
        <v>1022</v>
      </c>
      <c r="L458" s="1320">
        <v>1</v>
      </c>
      <c r="M458" s="1320">
        <v>1022</v>
      </c>
      <c r="N458" s="1320">
        <v>3</v>
      </c>
      <c r="O458" s="1320">
        <v>3066</v>
      </c>
      <c r="P458" s="1313">
        <v>3</v>
      </c>
      <c r="Q458" s="1321">
        <v>1022</v>
      </c>
    </row>
    <row r="459" spans="1:17" ht="14.4" customHeight="1" x14ac:dyDescent="0.3">
      <c r="A459" s="1310" t="s">
        <v>7516</v>
      </c>
      <c r="B459" s="1312" t="s">
        <v>7186</v>
      </c>
      <c r="C459" s="1312" t="s">
        <v>5627</v>
      </c>
      <c r="D459" s="1312" t="s">
        <v>7579</v>
      </c>
      <c r="E459" s="1312" t="s">
        <v>7580</v>
      </c>
      <c r="F459" s="1320"/>
      <c r="G459" s="1320"/>
      <c r="H459" s="1320"/>
      <c r="I459" s="1320"/>
      <c r="J459" s="1320"/>
      <c r="K459" s="1320"/>
      <c r="L459" s="1320"/>
      <c r="M459" s="1320"/>
      <c r="N459" s="1320">
        <v>1</v>
      </c>
      <c r="O459" s="1320">
        <v>260</v>
      </c>
      <c r="P459" s="1313"/>
      <c r="Q459" s="1321">
        <v>260</v>
      </c>
    </row>
    <row r="460" spans="1:17" ht="14.4" customHeight="1" x14ac:dyDescent="0.3">
      <c r="A460" s="1310" t="s">
        <v>7581</v>
      </c>
      <c r="B460" s="1312" t="s">
        <v>6796</v>
      </c>
      <c r="C460" s="1312" t="s">
        <v>5627</v>
      </c>
      <c r="D460" s="1312" t="s">
        <v>6760</v>
      </c>
      <c r="E460" s="1312" t="s">
        <v>6761</v>
      </c>
      <c r="F460" s="1320"/>
      <c r="G460" s="1320"/>
      <c r="H460" s="1320"/>
      <c r="I460" s="1320"/>
      <c r="J460" s="1320"/>
      <c r="K460" s="1320"/>
      <c r="L460" s="1320"/>
      <c r="M460" s="1320"/>
      <c r="N460" s="1320">
        <v>1</v>
      </c>
      <c r="O460" s="1320">
        <v>705</v>
      </c>
      <c r="P460" s="1313"/>
      <c r="Q460" s="1321">
        <v>705</v>
      </c>
    </row>
    <row r="461" spans="1:17" ht="14.4" customHeight="1" x14ac:dyDescent="0.3">
      <c r="A461" s="1310" t="s">
        <v>7581</v>
      </c>
      <c r="B461" s="1312" t="s">
        <v>6796</v>
      </c>
      <c r="C461" s="1312" t="s">
        <v>5627</v>
      </c>
      <c r="D461" s="1312" t="s">
        <v>7537</v>
      </c>
      <c r="E461" s="1312" t="s">
        <v>7538</v>
      </c>
      <c r="F461" s="1320">
        <v>12</v>
      </c>
      <c r="G461" s="1320">
        <v>6036</v>
      </c>
      <c r="H461" s="1320">
        <v>1.1881889763779527</v>
      </c>
      <c r="I461" s="1320">
        <v>503</v>
      </c>
      <c r="J461" s="1320">
        <v>10</v>
      </c>
      <c r="K461" s="1320">
        <v>5080</v>
      </c>
      <c r="L461" s="1320">
        <v>1</v>
      </c>
      <c r="M461" s="1320">
        <v>508</v>
      </c>
      <c r="N461" s="1320">
        <v>2</v>
      </c>
      <c r="O461" s="1320">
        <v>1016</v>
      </c>
      <c r="P461" s="1313">
        <v>0.2</v>
      </c>
      <c r="Q461" s="1321">
        <v>508</v>
      </c>
    </row>
    <row r="462" spans="1:17" ht="14.4" customHeight="1" x14ac:dyDescent="0.3">
      <c r="A462" s="1310" t="s">
        <v>7581</v>
      </c>
      <c r="B462" s="1312" t="s">
        <v>6796</v>
      </c>
      <c r="C462" s="1312" t="s">
        <v>5627</v>
      </c>
      <c r="D462" s="1312" t="s">
        <v>7416</v>
      </c>
      <c r="E462" s="1312" t="s">
        <v>7417</v>
      </c>
      <c r="F462" s="1320">
        <v>2</v>
      </c>
      <c r="G462" s="1320">
        <v>25584</v>
      </c>
      <c r="H462" s="1320"/>
      <c r="I462" s="1320">
        <v>12792</v>
      </c>
      <c r="J462" s="1320"/>
      <c r="K462" s="1320"/>
      <c r="L462" s="1320"/>
      <c r="M462" s="1320"/>
      <c r="N462" s="1320"/>
      <c r="O462" s="1320"/>
      <c r="P462" s="1313"/>
      <c r="Q462" s="1321"/>
    </row>
    <row r="463" spans="1:17" ht="14.4" customHeight="1" x14ac:dyDescent="0.3">
      <c r="A463" s="1310" t="s">
        <v>7581</v>
      </c>
      <c r="B463" s="1312" t="s">
        <v>6796</v>
      </c>
      <c r="C463" s="1312" t="s">
        <v>5627</v>
      </c>
      <c r="D463" s="1312" t="s">
        <v>7582</v>
      </c>
      <c r="E463" s="1312" t="s">
        <v>7583</v>
      </c>
      <c r="F463" s="1320">
        <v>10</v>
      </c>
      <c r="G463" s="1320">
        <v>62840</v>
      </c>
      <c r="H463" s="1320">
        <v>1.2269603248984693</v>
      </c>
      <c r="I463" s="1320">
        <v>6284</v>
      </c>
      <c r="J463" s="1320">
        <v>8</v>
      </c>
      <c r="K463" s="1320">
        <v>51216</v>
      </c>
      <c r="L463" s="1320">
        <v>1</v>
      </c>
      <c r="M463" s="1320">
        <v>6402</v>
      </c>
      <c r="N463" s="1320">
        <v>2</v>
      </c>
      <c r="O463" s="1320">
        <v>12808</v>
      </c>
      <c r="P463" s="1313">
        <v>0.2500781005935645</v>
      </c>
      <c r="Q463" s="1321">
        <v>6404</v>
      </c>
    </row>
    <row r="464" spans="1:17" ht="14.4" customHeight="1" x14ac:dyDescent="0.3">
      <c r="A464" s="1310" t="s">
        <v>7581</v>
      </c>
      <c r="B464" s="1312" t="s">
        <v>6796</v>
      </c>
      <c r="C464" s="1312" t="s">
        <v>5627</v>
      </c>
      <c r="D464" s="1312" t="s">
        <v>6799</v>
      </c>
      <c r="E464" s="1312" t="s">
        <v>6800</v>
      </c>
      <c r="F464" s="1320">
        <v>10</v>
      </c>
      <c r="G464" s="1320">
        <v>12680</v>
      </c>
      <c r="H464" s="1320">
        <v>0.70593475114129833</v>
      </c>
      <c r="I464" s="1320">
        <v>1268</v>
      </c>
      <c r="J464" s="1320">
        <v>14</v>
      </c>
      <c r="K464" s="1320">
        <v>17962</v>
      </c>
      <c r="L464" s="1320">
        <v>1</v>
      </c>
      <c r="M464" s="1320">
        <v>1283</v>
      </c>
      <c r="N464" s="1320">
        <v>2</v>
      </c>
      <c r="O464" s="1320">
        <v>2570</v>
      </c>
      <c r="P464" s="1313">
        <v>0.14307983520766063</v>
      </c>
      <c r="Q464" s="1321">
        <v>1285</v>
      </c>
    </row>
    <row r="465" spans="1:17" ht="14.4" customHeight="1" x14ac:dyDescent="0.3">
      <c r="A465" s="1310" t="s">
        <v>7581</v>
      </c>
      <c r="B465" s="1312" t="s">
        <v>6796</v>
      </c>
      <c r="C465" s="1312" t="s">
        <v>5627</v>
      </c>
      <c r="D465" s="1312" t="s">
        <v>7427</v>
      </c>
      <c r="E465" s="1312" t="s">
        <v>7428</v>
      </c>
      <c r="F465" s="1320">
        <v>4</v>
      </c>
      <c r="G465" s="1320">
        <v>37784</v>
      </c>
      <c r="H465" s="1320"/>
      <c r="I465" s="1320">
        <v>9446</v>
      </c>
      <c r="J465" s="1320"/>
      <c r="K465" s="1320"/>
      <c r="L465" s="1320"/>
      <c r="M465" s="1320"/>
      <c r="N465" s="1320"/>
      <c r="O465" s="1320"/>
      <c r="P465" s="1313"/>
      <c r="Q465" s="1321"/>
    </row>
    <row r="466" spans="1:17" ht="14.4" customHeight="1" x14ac:dyDescent="0.3">
      <c r="A466" s="1310" t="s">
        <v>7581</v>
      </c>
      <c r="B466" s="1312" t="s">
        <v>6796</v>
      </c>
      <c r="C466" s="1312" t="s">
        <v>5627</v>
      </c>
      <c r="D466" s="1312" t="s">
        <v>6764</v>
      </c>
      <c r="E466" s="1312" t="s">
        <v>6765</v>
      </c>
      <c r="F466" s="1320">
        <v>10</v>
      </c>
      <c r="G466" s="1320">
        <v>1660</v>
      </c>
      <c r="H466" s="1320">
        <v>0.93258426966292129</v>
      </c>
      <c r="I466" s="1320">
        <v>166</v>
      </c>
      <c r="J466" s="1320">
        <v>10</v>
      </c>
      <c r="K466" s="1320">
        <v>1780</v>
      </c>
      <c r="L466" s="1320">
        <v>1</v>
      </c>
      <c r="M466" s="1320">
        <v>178</v>
      </c>
      <c r="N466" s="1320">
        <v>2</v>
      </c>
      <c r="O466" s="1320">
        <v>356</v>
      </c>
      <c r="P466" s="1313">
        <v>0.2</v>
      </c>
      <c r="Q466" s="1321">
        <v>178</v>
      </c>
    </row>
    <row r="467" spans="1:17" ht="14.4" customHeight="1" x14ac:dyDescent="0.3">
      <c r="A467" s="1310" t="s">
        <v>7581</v>
      </c>
      <c r="B467" s="1312" t="s">
        <v>6796</v>
      </c>
      <c r="C467" s="1312" t="s">
        <v>5627</v>
      </c>
      <c r="D467" s="1312" t="s">
        <v>7110</v>
      </c>
      <c r="E467" s="1312" t="s">
        <v>7111</v>
      </c>
      <c r="F467" s="1320"/>
      <c r="G467" s="1320"/>
      <c r="H467" s="1320"/>
      <c r="I467" s="1320"/>
      <c r="J467" s="1320">
        <v>12</v>
      </c>
      <c r="K467" s="1320">
        <v>6948</v>
      </c>
      <c r="L467" s="1320">
        <v>1</v>
      </c>
      <c r="M467" s="1320">
        <v>579</v>
      </c>
      <c r="N467" s="1320"/>
      <c r="O467" s="1320"/>
      <c r="P467" s="1313"/>
      <c r="Q467" s="1321"/>
    </row>
    <row r="468" spans="1:17" ht="14.4" customHeight="1" x14ac:dyDescent="0.3">
      <c r="A468" s="1310" t="s">
        <v>7581</v>
      </c>
      <c r="B468" s="1312" t="s">
        <v>6796</v>
      </c>
      <c r="C468" s="1312" t="s">
        <v>5627</v>
      </c>
      <c r="D468" s="1312" t="s">
        <v>6813</v>
      </c>
      <c r="E468" s="1312" t="s">
        <v>6814</v>
      </c>
      <c r="F468" s="1320"/>
      <c r="G468" s="1320"/>
      <c r="H468" s="1320"/>
      <c r="I468" s="1320"/>
      <c r="J468" s="1320">
        <v>12</v>
      </c>
      <c r="K468" s="1320">
        <v>12132</v>
      </c>
      <c r="L468" s="1320">
        <v>1</v>
      </c>
      <c r="M468" s="1320">
        <v>1011</v>
      </c>
      <c r="N468" s="1320"/>
      <c r="O468" s="1320"/>
      <c r="P468" s="1313"/>
      <c r="Q468" s="1321"/>
    </row>
    <row r="469" spans="1:17" ht="14.4" customHeight="1" x14ac:dyDescent="0.3">
      <c r="A469" s="1310" t="s">
        <v>7581</v>
      </c>
      <c r="B469" s="1312" t="s">
        <v>6796</v>
      </c>
      <c r="C469" s="1312" t="s">
        <v>5627</v>
      </c>
      <c r="D469" s="1312" t="s">
        <v>6766</v>
      </c>
      <c r="E469" s="1312" t="s">
        <v>6767</v>
      </c>
      <c r="F469" s="1320">
        <v>1</v>
      </c>
      <c r="G469" s="1320">
        <v>170</v>
      </c>
      <c r="H469" s="1320"/>
      <c r="I469" s="1320">
        <v>170</v>
      </c>
      <c r="J469" s="1320"/>
      <c r="K469" s="1320"/>
      <c r="L469" s="1320"/>
      <c r="M469" s="1320"/>
      <c r="N469" s="1320"/>
      <c r="O469" s="1320"/>
      <c r="P469" s="1313"/>
      <c r="Q469" s="1321"/>
    </row>
    <row r="470" spans="1:17" ht="14.4" customHeight="1" x14ac:dyDescent="0.3">
      <c r="A470" s="1310" t="s">
        <v>7581</v>
      </c>
      <c r="B470" s="1312" t="s">
        <v>6796</v>
      </c>
      <c r="C470" s="1312" t="s">
        <v>5627</v>
      </c>
      <c r="D470" s="1312" t="s">
        <v>6801</v>
      </c>
      <c r="E470" s="1312" t="s">
        <v>6802</v>
      </c>
      <c r="F470" s="1320">
        <v>20</v>
      </c>
      <c r="G470" s="1320">
        <v>45280</v>
      </c>
      <c r="H470" s="1320"/>
      <c r="I470" s="1320">
        <v>2264</v>
      </c>
      <c r="J470" s="1320"/>
      <c r="K470" s="1320"/>
      <c r="L470" s="1320"/>
      <c r="M470" s="1320"/>
      <c r="N470" s="1320"/>
      <c r="O470" s="1320"/>
      <c r="P470" s="1313"/>
      <c r="Q470" s="1321"/>
    </row>
    <row r="471" spans="1:17" ht="14.4" customHeight="1" thickBot="1" x14ac:dyDescent="0.35">
      <c r="A471" s="839" t="s">
        <v>7581</v>
      </c>
      <c r="B471" s="1316" t="s">
        <v>6796</v>
      </c>
      <c r="C471" s="1316" t="s">
        <v>5627</v>
      </c>
      <c r="D471" s="1316" t="s">
        <v>7584</v>
      </c>
      <c r="E471" s="1316" t="s">
        <v>7585</v>
      </c>
      <c r="F471" s="1322">
        <v>2</v>
      </c>
      <c r="G471" s="1322">
        <v>0</v>
      </c>
      <c r="H471" s="1322"/>
      <c r="I471" s="1322">
        <v>0</v>
      </c>
      <c r="J471" s="1322"/>
      <c r="K471" s="1322"/>
      <c r="L471" s="1322"/>
      <c r="M471" s="1322"/>
      <c r="N471" s="1322"/>
      <c r="O471" s="1322"/>
      <c r="P471" s="1317"/>
      <c r="Q471" s="1323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16431</v>
      </c>
      <c r="D3" s="193">
        <f>SUBTOTAL(9,D6:D1048576)</f>
        <v>16493</v>
      </c>
      <c r="E3" s="193">
        <f>SUBTOTAL(9,E6:E1048576)</f>
        <v>16558</v>
      </c>
      <c r="F3" s="194">
        <f>IF(OR(E3=0,D3=0),"",E3/D3)</f>
        <v>1.0039410659067483</v>
      </c>
      <c r="G3" s="388">
        <f>SUBTOTAL(9,G6:G1048576)</f>
        <v>19629.388799999993</v>
      </c>
      <c r="H3" s="389">
        <f>SUBTOTAL(9,H6:H1048576)</f>
        <v>19536.851599999991</v>
      </c>
      <c r="I3" s="389">
        <f>SUBTOTAL(9,I6:I1048576)</f>
        <v>19792.115319999986</v>
      </c>
      <c r="J3" s="194">
        <f>IF(OR(I3=0,H3=0),"",I3/H3)</f>
        <v>1.0130657551803277</v>
      </c>
      <c r="K3" s="388">
        <f>SUBTOTAL(9,K6:K1048576)</f>
        <v>1169.2760000000001</v>
      </c>
      <c r="L3" s="389">
        <f>SUBTOTAL(9,L6:L1048576)</f>
        <v>1129.3640000000003</v>
      </c>
      <c r="M3" s="389">
        <f>SUBTOTAL(9,M6:M1048576)</f>
        <v>1143.768</v>
      </c>
      <c r="N3" s="195">
        <f>IF(OR(M3=0,E3=0),"",M3*1000/E3)</f>
        <v>69.076458509481824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324"/>
      <c r="B5" s="1325"/>
      <c r="C5" s="1332">
        <v>2015</v>
      </c>
      <c r="D5" s="1332">
        <v>2016</v>
      </c>
      <c r="E5" s="1332">
        <v>2017</v>
      </c>
      <c r="F5" s="1333" t="s">
        <v>2</v>
      </c>
      <c r="G5" s="1343">
        <v>2015</v>
      </c>
      <c r="H5" s="1332">
        <v>2016</v>
      </c>
      <c r="I5" s="1332">
        <v>2017</v>
      </c>
      <c r="J5" s="1333" t="s">
        <v>2</v>
      </c>
      <c r="K5" s="1343">
        <v>2015</v>
      </c>
      <c r="L5" s="1332">
        <v>2016</v>
      </c>
      <c r="M5" s="1332">
        <v>2017</v>
      </c>
      <c r="N5" s="1344" t="s">
        <v>92</v>
      </c>
    </row>
    <row r="6" spans="1:14" ht="14.4" customHeight="1" x14ac:dyDescent="0.3">
      <c r="A6" s="1326" t="s">
        <v>6360</v>
      </c>
      <c r="B6" s="1329" t="s">
        <v>7587</v>
      </c>
      <c r="C6" s="1334">
        <v>16204</v>
      </c>
      <c r="D6" s="1335">
        <v>16320</v>
      </c>
      <c r="E6" s="1335">
        <v>16372</v>
      </c>
      <c r="F6" s="1340">
        <v>1.0031862745098039</v>
      </c>
      <c r="G6" s="1334">
        <v>18287.137799999993</v>
      </c>
      <c r="H6" s="1335">
        <v>18513.468799999988</v>
      </c>
      <c r="I6" s="1335">
        <v>18692.297319999987</v>
      </c>
      <c r="J6" s="1340">
        <v>1.0096593740444795</v>
      </c>
      <c r="K6" s="1334">
        <v>972.24</v>
      </c>
      <c r="L6" s="1335">
        <v>979.2</v>
      </c>
      <c r="M6" s="1335">
        <v>982.32</v>
      </c>
      <c r="N6" s="1345">
        <v>60</v>
      </c>
    </row>
    <row r="7" spans="1:14" ht="14.4" customHeight="1" x14ac:dyDescent="0.3">
      <c r="A7" s="1327" t="s">
        <v>6463</v>
      </c>
      <c r="B7" s="1330" t="s">
        <v>7588</v>
      </c>
      <c r="C7" s="1336">
        <v>227</v>
      </c>
      <c r="D7" s="1337">
        <v>171</v>
      </c>
      <c r="E7" s="1337">
        <v>186</v>
      </c>
      <c r="F7" s="1341">
        <v>1.0877192982456141</v>
      </c>
      <c r="G7" s="1336">
        <v>1342.251</v>
      </c>
      <c r="H7" s="1337">
        <v>1012.437</v>
      </c>
      <c r="I7" s="1337">
        <v>1099.818</v>
      </c>
      <c r="J7" s="1341">
        <v>1.0863075924724204</v>
      </c>
      <c r="K7" s="1336">
        <v>197.036</v>
      </c>
      <c r="L7" s="1337">
        <v>148.428</v>
      </c>
      <c r="M7" s="1337">
        <v>161.44800000000001</v>
      </c>
      <c r="N7" s="1346">
        <v>868</v>
      </c>
    </row>
    <row r="8" spans="1:14" ht="14.4" customHeight="1" thickBot="1" x14ac:dyDescent="0.35">
      <c r="A8" s="1328" t="s">
        <v>6465</v>
      </c>
      <c r="B8" s="1331" t="s">
        <v>7588</v>
      </c>
      <c r="C8" s="1338"/>
      <c r="D8" s="1339">
        <v>2</v>
      </c>
      <c r="E8" s="1339"/>
      <c r="F8" s="1342"/>
      <c r="G8" s="1338"/>
      <c r="H8" s="1339">
        <v>10.945799999999998</v>
      </c>
      <c r="I8" s="1339"/>
      <c r="J8" s="1342"/>
      <c r="K8" s="1338"/>
      <c r="L8" s="1339">
        <v>1.736</v>
      </c>
      <c r="M8" s="1339"/>
      <c r="N8" s="1347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2018-01-31T09:44:14Z</dcterms:modified>
</cp:coreProperties>
</file>